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27870" windowHeight="12270" activeTab="0"/>
  </bookViews>
  <sheets>
    <sheet name="проверка нормативов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avgolovin</author>
  </authors>
  <commentList>
    <comment ref="A19" authorId="0">
      <text>
        <r>
          <rPr>
            <b/>
            <sz val="9"/>
            <rFont val="Tahoma"/>
            <family val="2"/>
          </rPr>
          <t>avgolovin:</t>
        </r>
        <r>
          <rPr>
            <sz val="9"/>
            <rFont val="Tahoma"/>
            <family val="2"/>
          </rPr>
          <t xml:space="preserve">
не работает на значение ячейки * 1,5. только на число</t>
        </r>
      </text>
    </comment>
  </commentList>
</comments>
</file>

<file path=xl/sharedStrings.xml><?xml version="1.0" encoding="utf-8"?>
<sst xmlns="http://schemas.openxmlformats.org/spreadsheetml/2006/main" count="45" uniqueCount="43">
  <si>
    <t>наименование вещества (показателя)</t>
  </si>
  <si>
    <t>макс. допустимое значение (ДК)</t>
  </si>
  <si>
    <r>
      <t xml:space="preserve">значение </t>
    </r>
    <r>
      <rPr>
        <b/>
        <sz val="10"/>
        <rFont val="Times New Roman"/>
        <family val="1"/>
      </rPr>
      <t>по декларации</t>
    </r>
  </si>
  <si>
    <r>
      <t xml:space="preserve">фактическое значение </t>
    </r>
    <r>
      <rPr>
        <b/>
        <sz val="10"/>
        <rFont val="Times New Roman"/>
        <family val="1"/>
      </rPr>
      <t>по протоколу</t>
    </r>
  </si>
  <si>
    <t>грубое нарушение ДК</t>
  </si>
  <si>
    <t>примечания по нарушению декларации или грубому нарушению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</si>
  <si>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</si>
  <si>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</si>
  <si>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</si>
  <si>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</si>
  <si>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</si>
  <si>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</si>
  <si>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</si>
  <si>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</si>
  <si>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</si>
  <si>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</si>
  <si>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</si>
  <si>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</si>
  <si>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взвеш. в-ва</t>
  </si>
  <si>
    <r>
      <t>БПК</t>
    </r>
    <r>
      <rPr>
        <vertAlign val="subscript"/>
        <sz val="10"/>
        <rFont val="Times New Roman"/>
        <family val="1"/>
      </rPr>
      <t>5</t>
    </r>
  </si>
  <si>
    <t>ХПК</t>
  </si>
  <si>
    <t>должны сделать план снижения</t>
  </si>
  <si>
    <t>фосфор</t>
  </si>
  <si>
    <t>Азот общий</t>
  </si>
  <si>
    <t>нефтепродукты</t>
  </si>
  <si>
    <r>
      <t>ХПК:БПК</t>
    </r>
    <r>
      <rPr>
        <vertAlign val="subscript"/>
        <sz val="10"/>
        <rFont val="Times New Roman"/>
        <family val="1"/>
      </rPr>
      <t>5</t>
    </r>
  </si>
  <si>
    <t>сульфаты</t>
  </si>
  <si>
    <t>хлориды</t>
  </si>
  <si>
    <t>железо</t>
  </si>
  <si>
    <t>pH</t>
  </si>
  <si>
    <t>6-9</t>
  </si>
  <si>
    <t>температура</t>
  </si>
  <si>
    <t>АПАВ</t>
  </si>
  <si>
    <t>=ЕСЛИ(СЧЁТЕСЛИ(D5:O5;"&gt;=1500")&gt;=2;"1";0)</t>
  </si>
  <si>
    <t>неоднократное грубое превышение</t>
  </si>
  <si>
    <t>=ЕСЛИ(C5/B5&gt;=3;1;0)</t>
  </si>
  <si>
    <t xml:space="preserve"> указание в декларации грубуго превышения</t>
  </si>
  <si>
    <t>=ЕСЛИ(СЧЁТЕСЛИ(D5:O5;"&gt;2545,5");1;0)</t>
  </si>
  <si>
    <t xml:space="preserve"> ФКi в 1,5 раза и более отличается от декларации</t>
  </si>
  <si>
    <t>используются результаты анализа контрольных проб</t>
  </si>
  <si>
    <t>2 раза и более в год ФКi по одному и тому же показателю, превышающего в 2 раза и более значение декларации</t>
  </si>
  <si>
    <t>коэффициент воздействия (КВ) по такому показателю увеличивается в 2 раза</t>
  </si>
  <si>
    <t xml:space="preserve">За 3 календарных месяца абонент обязан внести изменения в декларацию с указанием нового значения ФКi по превышенному показателю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</si>
</sst>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4" fontId="2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/>
      <protection/>
    </xf>
    <xf numFmtId="4" fontId="2" fillId="6" borderId="10" xfId="52" applyNumberFormat="1" applyFont="1" applyFill="1" applyBorder="1" applyAlignment="1">
      <alignment/>
      <protection/>
    </xf>
    <xf numFmtId="4" fontId="2" fillId="0" borderId="10" xfId="52" applyNumberFormat="1" applyFont="1" applyFill="1" applyBorder="1" applyAlignment="1">
      <alignment/>
      <protection/>
    </xf>
    <xf numFmtId="3" fontId="2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/>
      <protection/>
    </xf>
    <xf numFmtId="0" fontId="2" fillId="0" borderId="0" xfId="52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1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vertical="center"/>
      <protection/>
    </xf>
    <xf numFmtId="16" fontId="2" fillId="0" borderId="10" xfId="52" applyNumberFormat="1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/>
      <protection/>
    </xf>
    <xf numFmtId="4" fontId="2" fillId="0" borderId="0" xfId="52" applyNumberFormat="1" applyFont="1" applyFill="1" applyBorder="1" applyAlignment="1">
      <alignment/>
      <protection/>
    </xf>
    <xf numFmtId="4" fontId="2" fillId="0" borderId="11" xfId="52" applyNumberFormat="1" applyFont="1" applyFill="1" applyBorder="1" applyAlignment="1">
      <alignment/>
      <protection/>
    </xf>
    <xf numFmtId="4" fontId="2" fillId="0" borderId="0" xfId="52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0" xfId="57" applyFont="1" applyBorder="1" applyAlignment="1">
      <alignment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Border="1" applyAlignment="1">
      <alignment horizontal="left"/>
    </xf>
    <xf numFmtId="0" fontId="41" fillId="0" borderId="10" xfId="52" applyNumberFormat="1" applyFont="1" applyFill="1" applyBorder="1" applyAlignment="1">
      <alignment horizontal="center" vertical="center"/>
      <protection/>
    </xf>
    <xf numFmtId="49" fontId="41" fillId="0" borderId="10" xfId="0" applyNumberFormat="1" applyFont="1" applyBorder="1" applyAlignment="1">
      <alignment horizontal="center" vertical="center"/>
    </xf>
    <xf numFmtId="4" fontId="41" fillId="0" borderId="10" xfId="52" applyNumberFormat="1" applyFont="1" applyFill="1" applyBorder="1" applyAlignment="1">
      <alignment horizontal="center" wrapText="1"/>
      <protection/>
    </xf>
    <xf numFmtId="4" fontId="41" fillId="0" borderId="10" xfId="52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52" applyNumberFormat="1" applyFont="1" applyFill="1" applyBorder="1" applyAlignment="1">
      <alignment horizontal="center" wrapText="1"/>
      <protection/>
    </xf>
    <xf numFmtId="4" fontId="2" fillId="33" borderId="10" xfId="52" applyNumberFormat="1" applyFont="1" applyFill="1" applyBorder="1" applyAlignment="1">
      <alignment horizontal="center"/>
      <protection/>
    </xf>
    <xf numFmtId="0" fontId="2" fillId="33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W41"/>
  <sheetViews>
    <sheetView tabSelected="1" zoomScale="120" zoomScaleNormal="120" zoomScalePageLayoutView="0" workbookViewId="0" topLeftCell="A1">
      <selection activeCell="A21" sqref="A21:B21"/>
    </sheetView>
  </sheetViews>
  <sheetFormatPr defaultColWidth="9.140625" defaultRowHeight="12.75"/>
  <cols>
    <col min="1" max="1" width="20.421875" style="2" customWidth="1"/>
    <col min="2" max="2" width="15.00390625" style="2" customWidth="1"/>
    <col min="3" max="3" width="13.8515625" style="2" customWidth="1"/>
    <col min="4" max="15" width="8.421875" style="2" customWidth="1"/>
    <col min="16" max="16" width="11.140625" style="20" customWidth="1"/>
    <col min="17" max="17" width="25.7109375" style="2" customWidth="1"/>
    <col min="18" max="16384" width="9.140625" style="2" customWidth="1"/>
  </cols>
  <sheetData>
    <row r="1" spans="1:231" ht="12.75" customHeight="1">
      <c r="A1" s="37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 t="s">
        <v>4</v>
      </c>
      <c r="Q1" s="37" t="s">
        <v>5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77" ht="12.75">
      <c r="A2" s="37"/>
      <c r="B2" s="37"/>
      <c r="C2" s="37"/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7"/>
      <c r="Q2" s="3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s="11" customFormat="1" ht="12.75">
      <c r="A3" s="4" t="s">
        <v>18</v>
      </c>
      <c r="B3" s="5">
        <v>300</v>
      </c>
      <c r="C3" s="6">
        <v>576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tr">
        <f aca="true" t="shared" si="0" ref="P3:P15">IF(C3/B3&gt;=3,1," ")</f>
        <v> </v>
      </c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11" customFormat="1" ht="14.25">
      <c r="A4" s="9" t="s">
        <v>19</v>
      </c>
      <c r="B4" s="5">
        <v>300</v>
      </c>
      <c r="C4" s="6">
        <v>891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tr">
        <f t="shared" si="0"/>
        <v> </v>
      </c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s="11" customFormat="1" ht="12.75">
      <c r="A5" s="4" t="s">
        <v>20</v>
      </c>
      <c r="B5" s="5">
        <v>500</v>
      </c>
      <c r="C5" s="6">
        <v>1697</v>
      </c>
      <c r="D5" s="7">
        <v>500</v>
      </c>
      <c r="E5" s="7">
        <v>700</v>
      </c>
      <c r="F5" s="7">
        <v>26</v>
      </c>
      <c r="G5" s="7">
        <v>20</v>
      </c>
      <c r="H5" s="7">
        <v>3500</v>
      </c>
      <c r="I5" s="7">
        <v>200</v>
      </c>
      <c r="J5" s="7">
        <v>0</v>
      </c>
      <c r="K5" s="7">
        <v>700</v>
      </c>
      <c r="L5" s="7">
        <v>350</v>
      </c>
      <c r="M5" s="7">
        <v>100</v>
      </c>
      <c r="N5" s="7">
        <v>850</v>
      </c>
      <c r="O5" s="7">
        <v>700</v>
      </c>
      <c r="P5" s="8">
        <f t="shared" si="0"/>
        <v>1</v>
      </c>
      <c r="Q5" s="9" t="s">
        <v>21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11" customFormat="1" ht="12.75">
      <c r="A6" s="12" t="s">
        <v>22</v>
      </c>
      <c r="B6" s="5">
        <v>12</v>
      </c>
      <c r="C6" s="6">
        <v>0.61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tr">
        <f t="shared" si="0"/>
        <v> </v>
      </c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11" customFormat="1" ht="12.75">
      <c r="A7" s="4" t="s">
        <v>23</v>
      </c>
      <c r="B7" s="5">
        <v>50</v>
      </c>
      <c r="C7" s="7">
        <v>5.85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tr">
        <f t="shared" si="0"/>
        <v> </v>
      </c>
      <c r="Q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s="11" customFormat="1" ht="12.75">
      <c r="A8" s="4" t="s">
        <v>24</v>
      </c>
      <c r="B8" s="5">
        <v>10</v>
      </c>
      <c r="C8" s="6">
        <v>9</v>
      </c>
      <c r="D8" s="7">
        <v>500</v>
      </c>
      <c r="E8" s="7">
        <v>700</v>
      </c>
      <c r="F8" s="7">
        <v>800</v>
      </c>
      <c r="G8" s="7">
        <v>2700</v>
      </c>
      <c r="H8" s="7">
        <v>350</v>
      </c>
      <c r="I8" s="7">
        <v>170</v>
      </c>
      <c r="J8" s="7">
        <v>0</v>
      </c>
      <c r="K8" s="7">
        <v>90</v>
      </c>
      <c r="L8" s="7">
        <v>3500</v>
      </c>
      <c r="M8" s="7">
        <v>100</v>
      </c>
      <c r="N8" s="7">
        <v>850</v>
      </c>
      <c r="O8" s="7">
        <v>370</v>
      </c>
      <c r="P8" s="8" t="str">
        <f t="shared" si="0"/>
        <v> </v>
      </c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s="11" customFormat="1" ht="12.75" customHeight="1">
      <c r="A9" s="9" t="s">
        <v>25</v>
      </c>
      <c r="B9" s="13">
        <v>2.5</v>
      </c>
      <c r="C9" s="14">
        <f>IF(C5&gt;B5,C5/C4,C5/C4)</f>
        <v>1.904601571268238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 t="str">
        <f t="shared" si="0"/>
        <v> </v>
      </c>
      <c r="Q9" s="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1" customFormat="1" ht="12.75">
      <c r="A10" s="4" t="s">
        <v>26</v>
      </c>
      <c r="B10" s="5">
        <v>1000</v>
      </c>
      <c r="C10" s="6">
        <v>35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tr">
        <f t="shared" si="0"/>
        <v> </v>
      </c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s="11" customFormat="1" ht="12.75">
      <c r="A11" s="4" t="s">
        <v>27</v>
      </c>
      <c r="B11" s="5">
        <v>1000</v>
      </c>
      <c r="C11" s="6">
        <v>11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 t="str">
        <f t="shared" si="0"/>
        <v> </v>
      </c>
      <c r="Q11" s="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s="11" customFormat="1" ht="12.75">
      <c r="A12" s="4" t="s">
        <v>28</v>
      </c>
      <c r="B12" s="5">
        <v>5</v>
      </c>
      <c r="C12" s="6">
        <v>1.17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 t="str">
        <f t="shared" si="0"/>
        <v> </v>
      </c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11" customFormat="1" ht="12.75">
      <c r="A13" s="4" t="s">
        <v>29</v>
      </c>
      <c r="B13" s="15" t="s">
        <v>30</v>
      </c>
      <c r="C13" s="6">
        <v>8.22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 t="str">
        <f t="shared" si="0"/>
        <v> </v>
      </c>
      <c r="Q13" s="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11" customFormat="1" ht="12.75">
      <c r="A14" s="4" t="s">
        <v>31</v>
      </c>
      <c r="B14" s="16">
        <v>40</v>
      </c>
      <c r="C14" s="6">
        <v>13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 t="str">
        <f t="shared" si="0"/>
        <v> </v>
      </c>
      <c r="Q14" s="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11" customFormat="1" ht="12.75">
      <c r="A15" s="4" t="s">
        <v>32</v>
      </c>
      <c r="B15" s="5">
        <v>10</v>
      </c>
      <c r="C15" s="6">
        <v>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 t="str">
        <f t="shared" si="0"/>
        <v> 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ht="12.75"/>
    <row r="17" spans="1:110" ht="12.75" customHeight="1">
      <c r="A17" s="32">
        <f>IF(COUNTIF(D5:O5,"&gt;=1500")&gt;=2,"1",0)</f>
        <v>0</v>
      </c>
      <c r="B17" s="32"/>
      <c r="C17" s="33" t="s">
        <v>33</v>
      </c>
      <c r="D17" s="33"/>
      <c r="E17" s="33"/>
      <c r="F17" s="33"/>
      <c r="G17" s="33"/>
      <c r="H17" s="34" t="s">
        <v>34</v>
      </c>
      <c r="I17" s="34"/>
      <c r="J17" s="34"/>
      <c r="K17" s="34"/>
      <c r="L17" s="34"/>
      <c r="M17" s="35" t="s">
        <v>21</v>
      </c>
      <c r="N17" s="35"/>
      <c r="O17" s="35"/>
      <c r="P17" s="35"/>
      <c r="Q17" s="3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</row>
    <row r="18" spans="1:110" ht="12.75" customHeight="1">
      <c r="A18" s="36">
        <f>IF(C5/B5&gt;=3,1,0)</f>
        <v>1</v>
      </c>
      <c r="B18" s="36"/>
      <c r="C18" s="33" t="s">
        <v>35</v>
      </c>
      <c r="D18" s="33"/>
      <c r="E18" s="33"/>
      <c r="F18" s="33"/>
      <c r="G18" s="33"/>
      <c r="H18" s="34" t="s">
        <v>36</v>
      </c>
      <c r="I18" s="34"/>
      <c r="J18" s="34"/>
      <c r="K18" s="34"/>
      <c r="L18" s="34"/>
      <c r="M18" s="35" t="s">
        <v>21</v>
      </c>
      <c r="N18" s="35"/>
      <c r="O18" s="35"/>
      <c r="P18" s="35"/>
      <c r="Q18" s="3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</row>
    <row r="19" spans="1:110" ht="12.75" customHeight="1">
      <c r="A19" s="26">
        <f>IF(COUNTIF(D5:O5,"&gt;2545,5"),1,0)</f>
        <v>1</v>
      </c>
      <c r="B19" s="26"/>
      <c r="C19" s="27" t="s">
        <v>37</v>
      </c>
      <c r="D19" s="27"/>
      <c r="E19" s="27"/>
      <c r="F19" s="27"/>
      <c r="G19" s="27"/>
      <c r="H19" s="28" t="s">
        <v>38</v>
      </c>
      <c r="I19" s="28"/>
      <c r="J19" s="28"/>
      <c r="K19" s="28"/>
      <c r="L19" s="28"/>
      <c r="M19" s="29" t="s">
        <v>39</v>
      </c>
      <c r="N19" s="29"/>
      <c r="O19" s="29"/>
      <c r="P19" s="29"/>
      <c r="Q19" s="29"/>
      <c r="R19" s="1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</row>
    <row r="20" spans="1:110" ht="15.75" customHeight="1">
      <c r="A20" s="30">
        <f>IF(COUNTIF(D5:O5,"&gt;"&amp;B$5*1.5),1,0)</f>
        <v>1</v>
      </c>
      <c r="B20" s="30"/>
      <c r="C20" s="31"/>
      <c r="D20" s="31"/>
      <c r="E20" s="31"/>
      <c r="F20" s="31"/>
      <c r="G20" s="31"/>
      <c r="H20" s="24" t="s">
        <v>40</v>
      </c>
      <c r="I20" s="24"/>
      <c r="J20" s="24"/>
      <c r="K20" s="24"/>
      <c r="L20" s="24"/>
      <c r="M20" s="24" t="s">
        <v>41</v>
      </c>
      <c r="N20" s="24"/>
      <c r="O20" s="24"/>
      <c r="P20" s="24"/>
      <c r="Q20" s="2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</row>
    <row r="21" spans="1:110" ht="27" customHeight="1">
      <c r="A21" s="30">
        <f>COUNTIF(D5:O5,"&gt;"&amp;C5*1.5)</f>
        <v>1</v>
      </c>
      <c r="B21" s="30"/>
      <c r="C21" s="31"/>
      <c r="D21" s="31"/>
      <c r="E21" s="31"/>
      <c r="F21" s="31"/>
      <c r="G21" s="31"/>
      <c r="H21" s="24"/>
      <c r="I21" s="24"/>
      <c r="J21" s="24"/>
      <c r="K21" s="24"/>
      <c r="L21" s="24"/>
      <c r="M21" s="24" t="s">
        <v>42</v>
      </c>
      <c r="N21" s="24"/>
      <c r="O21" s="24"/>
      <c r="P21" s="24"/>
      <c r="Q21" s="2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</row>
    <row r="22" ht="12.75">
      <c r="C22" s="20"/>
    </row>
    <row r="23" ht="12.75">
      <c r="D23" s="2">
        <f>L5/C5</f>
        <v>0.20624631703005303</v>
      </c>
    </row>
    <row r="24" spans="5:7" ht="12.75">
      <c r="E24" s="21">
        <f>IF(OR(D5:O5)/C5&gt;1.5,1,0)</f>
        <v>0</v>
      </c>
      <c r="G24" s="2" t="str">
        <f>INDEX({"","сто ","двести ","триста ","четыреста ","пятьсот ","шестьсот ","семьсот ","восемьсот ","девятьсот "},MOD(TRUNC(D23/10^8),10)+1)&amp;CHOOSE(MOD(TRUNC(D23/10^7),10)+1,"",INDEX({"десять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"},MOD(TRUNC(D23/10^6),10)+1),"двадцать ","тридцать ","сорок ","пятьдесят ","шестьдесят ","семьдесят ","восемьдесят ","девяносто ")&amp;IF(MOD(TRUNC(D23/10^7),10)&lt;&gt;1,INDEX({"","один ","два ","три ","четыре ","пять ","шесть ","семь ","восемь ","девять "},MOD(TRUNC(D23/10^6),10)+1),"")&amp;IF(MOD(TRUNC(D23/10^6),1000),"миллион"&amp;IF(MOD(TRUNC(D23/10^7),10)=1,"ов ",VLOOKUP(MOD(TRUNC(D23/10^6),10),{0,"ов ";1," ";2,"а ";5,"ов "},2)),"")&amp;INDEX({"","сто ","двести ","триста ","четыреста ","пятьсот ","шестьсот ","семьсот ","восемьсот ","девятьсот "},MOD(TRUNC(D23/10^5),10)+1)&amp;CHOOSE(MOD(TRUNC(D23/10^4),10)+1,"",INDEX({"десять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"},MOD(TRUNC(D23/1000),10)+1),"двадцать ","тридцать ","сорок ","пятьдесят ","шестьдесят ","семьдесят ","восемьдесят ","девяносто ")&amp;IF(MOD(TRUNC(D23/10^4),10)&lt;&gt;1,INDEX({"","одна ","две ","три ","четыре ","пять ","шесть ","семь ","восемь ","девять "},MOD(TRUNC(D23/1000),10)+1),"")&amp;IF(MOD(TRUNC(D23/1000),1000),"тысяч"&amp;IF(MOD(TRUNC(D23/10^4),10)=1," ",VLOOKUP(MOD(TRUNC(D23/1000),10),{0," ";1,"а ";2,"и ";5," "},2)),"")&amp;INDEX({"","сто ","двести ","триста ","четыреста ","пятьсот ","шестьсот ","семьсот ","восемьсот ","девятьсот "},MOD(TRUNC(D23/100),10)+1)&amp;CHOOSE(MOD(TRUNC(D23/10),10)+1,"",INDEX({"десять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"},MOD(TRUNC(D23),10)+1),"двадцать ","тридцать ","сорок ","пятьдесят ","шестьдесят ","семьдесят ","восемьдесят ","девяносто ")&amp;IF(TRUNC(D23)=0,"ноль ",IF(MOD(TRUNC(D23/10),10)&lt;&gt;1,INDEX({"","один ","два ","три ","четыре ","пять ","шесть ","семь ","восемь ","девять "},MOD(TRUNC(D23),10)+1),""))&amp;"рубл"&amp;IF(MOD(TRUNC(D23/10),10)=1,"ей",VLOOKUP(MOD(TRUNC(D23),10),{0,"ей";1,"ь";2,"я";5,"ей"},2))&amp;TEXT(TRUNC((D23-TRUNC(D23)+0.00001)*100)," 00\ коп.;;")</f>
        <v>ноль рублей 20 коп.</v>
      </c>
    </row>
    <row r="25" spans="3:5" ht="12.75">
      <c r="C25" s="2">
        <f>C5*1.5</f>
        <v>2545.5</v>
      </c>
      <c r="E25" s="2">
        <f>IF(AND(D5:O5/C5&gt;1.5),1,0)</f>
        <v>0</v>
      </c>
    </row>
    <row r="26" spans="3:5" ht="12.75">
      <c r="C26" s="2">
        <v>2545.5</v>
      </c>
      <c r="E26" s="2">
        <f>IF(AND(D5:O5)/C5&gt;1.5,1,0)</f>
        <v>0</v>
      </c>
    </row>
    <row r="27" ht="12.75">
      <c r="C27" s="2">
        <f>IF(COUNTIF(D5:O5,"/C5&gt;1,5"),1,0)</f>
        <v>0</v>
      </c>
    </row>
    <row r="29" ht="12.75">
      <c r="O29" s="22"/>
    </row>
    <row r="30" spans="11:15" ht="12.75">
      <c r="K30" s="23"/>
      <c r="O30" s="22"/>
    </row>
    <row r="31" spans="11:15" ht="12.75">
      <c r="K31" s="23"/>
      <c r="O31" s="22"/>
    </row>
    <row r="32" spans="11:15" ht="12.75">
      <c r="K32" s="23"/>
      <c r="O32" s="22"/>
    </row>
    <row r="33" spans="11:15" ht="12.75">
      <c r="K33" s="23"/>
      <c r="O33" s="22"/>
    </row>
    <row r="34" spans="11:15" ht="12.75">
      <c r="K34" s="23"/>
      <c r="O34" s="22"/>
    </row>
    <row r="35" spans="11:15" ht="12.75">
      <c r="K35" s="23"/>
      <c r="O35" s="22"/>
    </row>
    <row r="36" spans="11:15" ht="12.75">
      <c r="K36" s="23"/>
      <c r="O36" s="22"/>
    </row>
    <row r="37" ht="12.75">
      <c r="O37" s="22"/>
    </row>
    <row r="38" ht="12.75">
      <c r="O38" s="22"/>
    </row>
    <row r="39" spans="15:16" ht="12.75">
      <c r="O39" s="25"/>
      <c r="P39" s="25"/>
    </row>
    <row r="40" spans="15:16" ht="12.75">
      <c r="O40" s="25"/>
      <c r="P40" s="25"/>
    </row>
    <row r="41" spans="15:16" ht="12.75">
      <c r="O41" s="25"/>
      <c r="P41" s="25"/>
    </row>
  </sheetData>
  <sheetProtection/>
  <mergeCells count="28">
    <mergeCell ref="H18:L18"/>
    <mergeCell ref="M18:Q18"/>
    <mergeCell ref="A1:A2"/>
    <mergeCell ref="B1:B2"/>
    <mergeCell ref="C1:C2"/>
    <mergeCell ref="D1:O1"/>
    <mergeCell ref="P1:P2"/>
    <mergeCell ref="Q1:Q2"/>
    <mergeCell ref="H20:L21"/>
    <mergeCell ref="M20:Q20"/>
    <mergeCell ref="A21:B21"/>
    <mergeCell ref="C21:G21"/>
    <mergeCell ref="A17:B17"/>
    <mergeCell ref="C17:G17"/>
    <mergeCell ref="H17:L17"/>
    <mergeCell ref="M17:Q17"/>
    <mergeCell ref="A18:B18"/>
    <mergeCell ref="C18:G18"/>
    <mergeCell ref="M21:Q21"/>
    <mergeCell ref="O39:P39"/>
    <mergeCell ref="O40:P40"/>
    <mergeCell ref="O41:P41"/>
    <mergeCell ref="A19:B19"/>
    <mergeCell ref="C19:G19"/>
    <mergeCell ref="H19:L19"/>
    <mergeCell ref="M19:Q19"/>
    <mergeCell ref="A20:B20"/>
    <mergeCell ref="C20:G20"/>
  </mergeCells>
  <conditionalFormatting sqref="P3:P15">
    <cfRule type="iconSet" priority="13" dxfId="0">
      <iconSet iconSet="3Symbols2" showValue="0">
        <cfvo type="percent" val="0"/>
        <cfvo type="percent" val="1"/>
        <cfvo type="percent" val="1"/>
      </iconSet>
    </cfRule>
  </conditionalFormatting>
  <conditionalFormatting sqref="P5">
    <cfRule type="iconSet" priority="12" dxfId="0">
      <iconSet iconSet="3Symbols2" showValue="0">
        <cfvo type="percent" val="0"/>
        <cfvo type="percent" val="1"/>
        <cfvo type="percent" val="1"/>
      </iconSet>
    </cfRule>
  </conditionalFormatting>
  <conditionalFormatting sqref="P4">
    <cfRule type="iconSet" priority="11" dxfId="0">
      <iconSet iconSet="3Symbols2" showValue="0">
        <cfvo type="percent" val="0"/>
        <cfvo type="percent" val="1"/>
        <cfvo type="percent" val="1"/>
      </iconSet>
    </cfRule>
  </conditionalFormatting>
  <conditionalFormatting sqref="P6">
    <cfRule type="iconSet" priority="10" dxfId="0">
      <iconSet iconSet="3Symbols2" showValue="0">
        <cfvo type="percent" val="0"/>
        <cfvo type="percent" val="1"/>
        <cfvo type="percent" val="1"/>
      </iconSet>
    </cfRule>
  </conditionalFormatting>
  <conditionalFormatting sqref="P7">
    <cfRule type="iconSet" priority="9" dxfId="0">
      <iconSet iconSet="3Symbols2" showValue="0">
        <cfvo type="percent" val="0"/>
        <cfvo type="percent" val="1"/>
        <cfvo type="percent" val="1"/>
      </iconSet>
    </cfRule>
  </conditionalFormatting>
  <conditionalFormatting sqref="P8">
    <cfRule type="iconSet" priority="8" dxfId="0">
      <iconSet iconSet="3Symbols2" showValue="0">
        <cfvo type="percent" val="0"/>
        <cfvo type="percent" val="1"/>
        <cfvo type="percent" val="1"/>
      </iconSet>
    </cfRule>
  </conditionalFormatting>
  <conditionalFormatting sqref="P9">
    <cfRule type="iconSet" priority="7" dxfId="0">
      <iconSet iconSet="3Symbols2" showValue="0">
        <cfvo type="percent" val="0"/>
        <cfvo type="percent" val="1"/>
        <cfvo type="percent" val="1"/>
      </iconSet>
    </cfRule>
  </conditionalFormatting>
  <conditionalFormatting sqref="P10">
    <cfRule type="iconSet" priority="6" dxfId="0">
      <iconSet iconSet="3Symbols2" showValue="0">
        <cfvo type="percent" val="0"/>
        <cfvo type="percent" val="1"/>
        <cfvo type="percent" val="1"/>
      </iconSet>
    </cfRule>
  </conditionalFormatting>
  <conditionalFormatting sqref="P11">
    <cfRule type="iconSet" priority="5" dxfId="0">
      <iconSet iconSet="3Symbols2" showValue="0">
        <cfvo type="percent" val="0"/>
        <cfvo type="percent" val="1"/>
        <cfvo type="percent" val="1"/>
      </iconSet>
    </cfRule>
  </conditionalFormatting>
  <conditionalFormatting sqref="P12">
    <cfRule type="iconSet" priority="4" dxfId="0">
      <iconSet iconSet="3Symbols2" showValue="0">
        <cfvo type="percent" val="0"/>
        <cfvo type="percent" val="1"/>
        <cfvo type="percent" val="1"/>
      </iconSet>
    </cfRule>
  </conditionalFormatting>
  <conditionalFormatting sqref="P15">
    <cfRule type="iconSet" priority="3" dxfId="0">
      <iconSet iconSet="3Symbols2" showValue="0">
        <cfvo type="percent" val="0"/>
        <cfvo type="percent" val="1"/>
        <cfvo type="percent" val="1"/>
      </iconSet>
    </cfRule>
  </conditionalFormatting>
  <conditionalFormatting sqref="P13">
    <cfRule type="iconSet" priority="2" dxfId="0">
      <iconSet iconSet="3Symbols2" showValue="0">
        <cfvo type="percent" val="0"/>
        <cfvo type="num" val="1"/>
        <cfvo type="num" val="1"/>
      </iconSet>
    </cfRule>
  </conditionalFormatting>
  <conditionalFormatting sqref="P14">
    <cfRule type="iconSet" priority="1" dxfId="0">
      <iconSet iconSet="3Symbols2" showValue="0">
        <cfvo type="percent" val="0"/>
        <cfvo type="percent" val="1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avgolovin</dc:creator>
  <cp:keywords/>
  <dc:description/>
  <cp:lastModifiedBy>Muzykin_admin</cp:lastModifiedBy>
  <dcterms:created xsi:type="dcterms:W3CDTF">2017-05-05T02:51:15Z</dcterms:created>
  <dcterms:modified xsi:type="dcterms:W3CDTF">2017-05-05T03:49:09Z</dcterms:modified>
  <cp:category/>
  <cp:version/>
  <cp:contentType/>
  <cp:contentStatus/>
</cp:coreProperties>
</file>