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jim\Desktop\"/>
    </mc:Choice>
  </mc:AlternateContent>
  <bookViews>
    <workbookView xWindow="0" yWindow="0" windowWidth="20490" windowHeight="7620" activeTab="2"/>
  </bookViews>
  <sheets>
    <sheet name="Дисциплины" sheetId="2" r:id="rId1"/>
    <sheet name="ФамилияИО1" sheetId="3" r:id="rId2"/>
    <sheet name="Форма" sheetId="6" r:id="rId3"/>
  </sheets>
  <calcPr calcId="162913"/>
</workbook>
</file>

<file path=xl/calcChain.xml><?xml version="1.0" encoding="utf-8"?>
<calcChain xmlns="http://schemas.openxmlformats.org/spreadsheetml/2006/main">
  <c r="A5" i="2" l="1" a="1"/>
  <c r="A5" i="2"/>
  <c r="A6" i="2" s="1" a="1"/>
  <c r="A6" i="2" s="1"/>
  <c r="A8" i="2" l="1" a="1"/>
  <c r="A8" i="2" s="1"/>
  <c r="A7" i="2" a="1"/>
  <c r="A7" i="2" s="1"/>
  <c r="A4" i="2" a="1"/>
  <c r="A4" i="2"/>
  <c r="L7" i="6" a="1"/>
  <c r="L7" i="6" s="1"/>
  <c r="M7" i="6" a="1"/>
  <c r="M7" i="6" s="1"/>
  <c r="N7" i="6" a="1"/>
  <c r="N7" i="6" s="1"/>
  <c r="O7" i="6" a="1"/>
  <c r="O7" i="6" s="1"/>
  <c r="P7" i="6" a="1"/>
  <c r="P7" i="6" s="1"/>
  <c r="Q7" i="6" a="1"/>
  <c r="Q7" i="6" s="1"/>
  <c r="R7" i="6" a="1"/>
  <c r="R7" i="6" s="1"/>
  <c r="S7" i="6" a="1"/>
  <c r="S7" i="6" s="1"/>
  <c r="T7" i="6" a="1"/>
  <c r="T7" i="6" s="1"/>
  <c r="U7" i="6" a="1"/>
  <c r="U7" i="6" s="1"/>
  <c r="V7" i="6" a="1"/>
  <c r="V7" i="6" s="1"/>
  <c r="W7" i="6" a="1"/>
  <c r="W7" i="6" s="1"/>
  <c r="X7" i="6" a="1"/>
  <c r="X7" i="6" s="1"/>
  <c r="Y7" i="6" a="1"/>
  <c r="Y7" i="6" s="1"/>
  <c r="Z7" i="6" a="1"/>
  <c r="Z7" i="6" s="1"/>
  <c r="AA7" i="6" a="1"/>
  <c r="AA7" i="6" s="1"/>
  <c r="AB7" i="6" a="1"/>
  <c r="AB7" i="6" s="1"/>
  <c r="AC7" i="6" a="1"/>
  <c r="AC7" i="6" s="1"/>
  <c r="AD7" i="6" a="1"/>
  <c r="AD7" i="6" s="1"/>
  <c r="AE7" i="6" a="1"/>
  <c r="AE7" i="6" s="1"/>
  <c r="AF7" i="6" a="1"/>
  <c r="AF7" i="6" s="1"/>
  <c r="AG7" i="6" a="1"/>
  <c r="AG7" i="6" s="1"/>
  <c r="AH7" i="6" a="1"/>
  <c r="AH7" i="6" s="1"/>
  <c r="AI7" i="6" a="1"/>
  <c r="AI7" i="6" s="1"/>
  <c r="AJ7" i="6" a="1"/>
  <c r="AJ7" i="6" s="1"/>
  <c r="AK7" i="6" a="1"/>
  <c r="AK7" i="6" s="1"/>
  <c r="AL7" i="6" a="1"/>
  <c r="AL7" i="6" s="1"/>
  <c r="AM7" i="6" a="1"/>
  <c r="AM7" i="6" s="1"/>
  <c r="AN7" i="6" a="1"/>
  <c r="AN7" i="6" s="1"/>
  <c r="AO7" i="6" a="1"/>
  <c r="AO7" i="6" s="1"/>
  <c r="AP7" i="6" a="1"/>
  <c r="AP7" i="6" s="1"/>
  <c r="AQ7" i="6" a="1"/>
  <c r="AQ7" i="6" s="1"/>
  <c r="AR7" i="6" a="1"/>
  <c r="AR7" i="6" s="1"/>
  <c r="AS7" i="6" a="1"/>
  <c r="AS7" i="6" s="1"/>
  <c r="AT7" i="6" a="1"/>
  <c r="AT7" i="6" s="1"/>
  <c r="AU7" i="6" a="1"/>
  <c r="AU7" i="6" s="1"/>
  <c r="AV7" i="6" a="1"/>
  <c r="AV7" i="6" s="1"/>
  <c r="AW7" i="6" a="1"/>
  <c r="AW7" i="6" s="1"/>
  <c r="AX7" i="6" a="1"/>
  <c r="AX7" i="6" s="1"/>
  <c r="AY7" i="6" a="1"/>
  <c r="AY7" i="6" s="1"/>
  <c r="AZ7" i="6" a="1"/>
  <c r="AZ7" i="6" s="1"/>
  <c r="BA7" i="6" a="1"/>
  <c r="BA7" i="6" s="1"/>
  <c r="L8" i="6" a="1"/>
  <c r="L8" i="6" s="1"/>
  <c r="M8" i="6" a="1"/>
  <c r="M8" i="6" s="1"/>
  <c r="N8" i="6" a="1"/>
  <c r="N8" i="6" s="1"/>
  <c r="O8" i="6" a="1"/>
  <c r="O8" i="6" s="1"/>
  <c r="P8" i="6" a="1"/>
  <c r="P8" i="6" s="1"/>
  <c r="Q8" i="6" a="1"/>
  <c r="Q8" i="6" s="1"/>
  <c r="R8" i="6" a="1"/>
  <c r="R8" i="6" s="1"/>
  <c r="S8" i="6" a="1"/>
  <c r="S8" i="6" s="1"/>
  <c r="T8" i="6" a="1"/>
  <c r="T8" i="6" s="1"/>
  <c r="U8" i="6" a="1"/>
  <c r="U8" i="6" s="1"/>
  <c r="V8" i="6" a="1"/>
  <c r="V8" i="6" s="1"/>
  <c r="W8" i="6" a="1"/>
  <c r="W8" i="6" s="1"/>
  <c r="X8" i="6" a="1"/>
  <c r="X8" i="6" s="1"/>
  <c r="Y8" i="6" a="1"/>
  <c r="Y8" i="6" s="1"/>
  <c r="Z8" i="6" a="1"/>
  <c r="Z8" i="6" s="1"/>
  <c r="AA8" i="6" a="1"/>
  <c r="AA8" i="6" s="1"/>
  <c r="AB8" i="6" a="1"/>
  <c r="AB8" i="6" s="1"/>
  <c r="AC8" i="6" a="1"/>
  <c r="AC8" i="6" s="1"/>
  <c r="AD8" i="6" a="1"/>
  <c r="AD8" i="6" s="1"/>
  <c r="AE8" i="6" a="1"/>
  <c r="AE8" i="6" s="1"/>
  <c r="AF8" i="6" a="1"/>
  <c r="AF8" i="6" s="1"/>
  <c r="AG8" i="6" a="1"/>
  <c r="AG8" i="6" s="1"/>
  <c r="AH8" i="6" a="1"/>
  <c r="AH8" i="6" s="1"/>
  <c r="AI8" i="6" a="1"/>
  <c r="AI8" i="6" s="1"/>
  <c r="AJ8" i="6" a="1"/>
  <c r="AJ8" i="6" s="1"/>
  <c r="AK8" i="6" a="1"/>
  <c r="AK8" i="6" s="1"/>
  <c r="AL8" i="6" a="1"/>
  <c r="AL8" i="6" s="1"/>
  <c r="AM8" i="6" a="1"/>
  <c r="AM8" i="6" s="1"/>
  <c r="AN8" i="6" a="1"/>
  <c r="AN8" i="6" s="1"/>
  <c r="AO8" i="6" a="1"/>
  <c r="AO8" i="6" s="1"/>
  <c r="AP8" i="6" a="1"/>
  <c r="AP8" i="6" s="1"/>
  <c r="AQ8" i="6" a="1"/>
  <c r="AQ8" i="6" s="1"/>
  <c r="AR8" i="6" a="1"/>
  <c r="AR8" i="6" s="1"/>
  <c r="AS8" i="6" a="1"/>
  <c r="AS8" i="6" s="1"/>
  <c r="AT8" i="6" a="1"/>
  <c r="AT8" i="6" s="1"/>
  <c r="AU8" i="6" a="1"/>
  <c r="AU8" i="6" s="1"/>
  <c r="AV8" i="6" a="1"/>
  <c r="AV8" i="6" s="1"/>
  <c r="AW8" i="6" a="1"/>
  <c r="AW8" i="6" s="1"/>
  <c r="AX8" i="6" a="1"/>
  <c r="AX8" i="6" s="1"/>
  <c r="AY8" i="6" a="1"/>
  <c r="AY8" i="6" s="1"/>
  <c r="AZ8" i="6" a="1"/>
  <c r="AZ8" i="6" s="1"/>
  <c r="BA8" i="6" a="1"/>
  <c r="BA8" i="6" s="1"/>
  <c r="L9" i="6" a="1"/>
  <c r="L9" i="6" s="1"/>
  <c r="M9" i="6" a="1"/>
  <c r="M9" i="6" s="1"/>
  <c r="N9" i="6" a="1"/>
  <c r="N9" i="6" s="1"/>
  <c r="O9" i="6" a="1"/>
  <c r="O9" i="6" s="1"/>
  <c r="P9" i="6" a="1"/>
  <c r="P9" i="6" s="1"/>
  <c r="Q9" i="6" a="1"/>
  <c r="Q9" i="6" s="1"/>
  <c r="R9" i="6" a="1"/>
  <c r="R9" i="6" s="1"/>
  <c r="S9" i="6" a="1"/>
  <c r="S9" i="6" s="1"/>
  <c r="T9" i="6" a="1"/>
  <c r="T9" i="6" s="1"/>
  <c r="U9" i="6" a="1"/>
  <c r="U9" i="6" s="1"/>
  <c r="V9" i="6" a="1"/>
  <c r="V9" i="6" s="1"/>
  <c r="W9" i="6" a="1"/>
  <c r="W9" i="6" s="1"/>
  <c r="X9" i="6" a="1"/>
  <c r="X9" i="6" s="1"/>
  <c r="Y9" i="6" a="1"/>
  <c r="Y9" i="6" s="1"/>
  <c r="Z9" i="6" a="1"/>
  <c r="Z9" i="6" s="1"/>
  <c r="AA9" i="6" a="1"/>
  <c r="AA9" i="6" s="1"/>
  <c r="AB9" i="6" a="1"/>
  <c r="AB9" i="6" s="1"/>
  <c r="AC9" i="6" a="1"/>
  <c r="AC9" i="6" s="1"/>
  <c r="AD9" i="6" a="1"/>
  <c r="AD9" i="6" s="1"/>
  <c r="AE9" i="6" a="1"/>
  <c r="AE9" i="6" s="1"/>
  <c r="AF9" i="6" a="1"/>
  <c r="AF9" i="6" s="1"/>
  <c r="AG9" i="6" a="1"/>
  <c r="AG9" i="6" s="1"/>
  <c r="AH9" i="6" a="1"/>
  <c r="AH9" i="6" s="1"/>
  <c r="AI9" i="6" a="1"/>
  <c r="AI9" i="6" s="1"/>
  <c r="AJ9" i="6" a="1"/>
  <c r="AJ9" i="6" s="1"/>
  <c r="AK9" i="6" a="1"/>
  <c r="AK9" i="6" s="1"/>
  <c r="AL9" i="6" a="1"/>
  <c r="AL9" i="6" s="1"/>
  <c r="AM9" i="6" a="1"/>
  <c r="AM9" i="6" s="1"/>
  <c r="AN9" i="6" a="1"/>
  <c r="AN9" i="6" s="1"/>
  <c r="AO9" i="6" a="1"/>
  <c r="AO9" i="6" s="1"/>
  <c r="AP9" i="6" a="1"/>
  <c r="AP9" i="6" s="1"/>
  <c r="AQ9" i="6" a="1"/>
  <c r="AQ9" i="6" s="1"/>
  <c r="AR9" i="6" a="1"/>
  <c r="AR9" i="6" s="1"/>
  <c r="AS9" i="6" a="1"/>
  <c r="AS9" i="6" s="1"/>
  <c r="AT9" i="6" a="1"/>
  <c r="AT9" i="6" s="1"/>
  <c r="AU9" i="6" a="1"/>
  <c r="AU9" i="6" s="1"/>
  <c r="AV9" i="6" a="1"/>
  <c r="AV9" i="6" s="1"/>
  <c r="AW9" i="6" a="1"/>
  <c r="AW9" i="6" s="1"/>
  <c r="AX9" i="6" a="1"/>
  <c r="AX9" i="6" s="1"/>
  <c r="AY9" i="6" a="1"/>
  <c r="AY9" i="6" s="1"/>
  <c r="AZ9" i="6" a="1"/>
  <c r="AZ9" i="6" s="1"/>
  <c r="BA9" i="6" a="1"/>
  <c r="BA9" i="6" s="1"/>
  <c r="L10" i="6" a="1"/>
  <c r="L10" i="6" s="1"/>
  <c r="M10" i="6" a="1"/>
  <c r="M10" i="6" s="1"/>
  <c r="N10" i="6" a="1"/>
  <c r="N10" i="6" s="1"/>
  <c r="O10" i="6" a="1"/>
  <c r="O10" i="6" s="1"/>
  <c r="P10" i="6" a="1"/>
  <c r="P10" i="6" s="1"/>
  <c r="Q10" i="6" a="1"/>
  <c r="Q10" i="6" s="1"/>
  <c r="R10" i="6" a="1"/>
  <c r="R10" i="6" s="1"/>
  <c r="S10" i="6" a="1"/>
  <c r="S10" i="6" s="1"/>
  <c r="T10" i="6" a="1"/>
  <c r="T10" i="6" s="1"/>
  <c r="U10" i="6" a="1"/>
  <c r="U10" i="6" s="1"/>
  <c r="V10" i="6" a="1"/>
  <c r="V10" i="6" s="1"/>
  <c r="W10" i="6" a="1"/>
  <c r="W10" i="6" s="1"/>
  <c r="X10" i="6" a="1"/>
  <c r="X10" i="6" s="1"/>
  <c r="Y10" i="6" a="1"/>
  <c r="Y10" i="6" s="1"/>
  <c r="Z10" i="6" a="1"/>
  <c r="Z10" i="6" s="1"/>
  <c r="AA10" i="6" a="1"/>
  <c r="AA10" i="6" s="1"/>
  <c r="AB10" i="6" a="1"/>
  <c r="AB10" i="6" s="1"/>
  <c r="AC10" i="6" a="1"/>
  <c r="AC10" i="6" s="1"/>
  <c r="AD10" i="6" a="1"/>
  <c r="AD10" i="6" s="1"/>
  <c r="AE10" i="6" a="1"/>
  <c r="AE10" i="6" s="1"/>
  <c r="AF10" i="6" a="1"/>
  <c r="AF10" i="6" s="1"/>
  <c r="AG10" i="6" a="1"/>
  <c r="AG10" i="6" s="1"/>
  <c r="AH10" i="6" a="1"/>
  <c r="AH10" i="6" s="1"/>
  <c r="AI10" i="6" a="1"/>
  <c r="AI10" i="6" s="1"/>
  <c r="AJ10" i="6" a="1"/>
  <c r="AJ10" i="6" s="1"/>
  <c r="AK10" i="6" a="1"/>
  <c r="AK10" i="6" s="1"/>
  <c r="AL10" i="6" a="1"/>
  <c r="AL10" i="6" s="1"/>
  <c r="AM10" i="6" a="1"/>
  <c r="AM10" i="6" s="1"/>
  <c r="AN10" i="6" a="1"/>
  <c r="AN10" i="6" s="1"/>
  <c r="AO10" i="6" a="1"/>
  <c r="AO10" i="6" s="1"/>
  <c r="AP10" i="6" a="1"/>
  <c r="AP10" i="6" s="1"/>
  <c r="AQ10" i="6" a="1"/>
  <c r="AQ10" i="6" s="1"/>
  <c r="AR10" i="6" a="1"/>
  <c r="AR10" i="6" s="1"/>
  <c r="AS10" i="6" a="1"/>
  <c r="AS10" i="6" s="1"/>
  <c r="AT10" i="6" a="1"/>
  <c r="AT10" i="6" s="1"/>
  <c r="AU10" i="6" a="1"/>
  <c r="AU10" i="6" s="1"/>
  <c r="AV10" i="6" a="1"/>
  <c r="AV10" i="6" s="1"/>
  <c r="AW10" i="6" a="1"/>
  <c r="AW10" i="6" s="1"/>
  <c r="AX10" i="6" a="1"/>
  <c r="AX10" i="6" s="1"/>
  <c r="AY10" i="6" a="1"/>
  <c r="AY10" i="6" s="1"/>
  <c r="AZ10" i="6" a="1"/>
  <c r="AZ10" i="6" s="1"/>
  <c r="BA10" i="6" a="1"/>
  <c r="BA10" i="6" s="1"/>
  <c r="L11" i="6" a="1"/>
  <c r="L11" i="6" s="1"/>
  <c r="M11" i="6" a="1"/>
  <c r="M11" i="6" s="1"/>
  <c r="N11" i="6" a="1"/>
  <c r="N11" i="6" s="1"/>
  <c r="O11" i="6" a="1"/>
  <c r="O11" i="6" s="1"/>
  <c r="P11" i="6" a="1"/>
  <c r="P11" i="6" s="1"/>
  <c r="Q11" i="6" a="1"/>
  <c r="Q11" i="6" s="1"/>
  <c r="R11" i="6" a="1"/>
  <c r="R11" i="6" s="1"/>
  <c r="S11" i="6" a="1"/>
  <c r="S11" i="6" s="1"/>
  <c r="T11" i="6" a="1"/>
  <c r="T11" i="6" s="1"/>
  <c r="U11" i="6" a="1"/>
  <c r="U11" i="6" s="1"/>
  <c r="V11" i="6" a="1"/>
  <c r="V11" i="6" s="1"/>
  <c r="W11" i="6" a="1"/>
  <c r="W11" i="6" s="1"/>
  <c r="X11" i="6" a="1"/>
  <c r="X11" i="6" s="1"/>
  <c r="Y11" i="6" a="1"/>
  <c r="Y11" i="6" s="1"/>
  <c r="Z11" i="6" a="1"/>
  <c r="Z11" i="6" s="1"/>
  <c r="AA11" i="6" a="1"/>
  <c r="AA11" i="6" s="1"/>
  <c r="AB11" i="6" a="1"/>
  <c r="AB11" i="6" s="1"/>
  <c r="AC11" i="6" a="1"/>
  <c r="AC11" i="6" s="1"/>
  <c r="AD11" i="6" a="1"/>
  <c r="AD11" i="6" s="1"/>
  <c r="AE11" i="6" a="1"/>
  <c r="AE11" i="6" s="1"/>
  <c r="AF11" i="6" a="1"/>
  <c r="AF11" i="6" s="1"/>
  <c r="AG11" i="6" a="1"/>
  <c r="AG11" i="6" s="1"/>
  <c r="AH11" i="6" a="1"/>
  <c r="AH11" i="6" s="1"/>
  <c r="AI11" i="6" a="1"/>
  <c r="AI11" i="6" s="1"/>
  <c r="AJ11" i="6" a="1"/>
  <c r="AJ11" i="6" s="1"/>
  <c r="AK11" i="6" a="1"/>
  <c r="AK11" i="6" s="1"/>
  <c r="AL11" i="6" a="1"/>
  <c r="AL11" i="6" s="1"/>
  <c r="AM11" i="6" a="1"/>
  <c r="AM11" i="6" s="1"/>
  <c r="AN11" i="6" a="1"/>
  <c r="AN11" i="6" s="1"/>
  <c r="AO11" i="6" a="1"/>
  <c r="AO11" i="6" s="1"/>
  <c r="AP11" i="6" a="1"/>
  <c r="AP11" i="6" s="1"/>
  <c r="AQ11" i="6" a="1"/>
  <c r="AQ11" i="6" s="1"/>
  <c r="AR11" i="6" a="1"/>
  <c r="AR11" i="6" s="1"/>
  <c r="AS11" i="6" a="1"/>
  <c r="AS11" i="6" s="1"/>
  <c r="AT11" i="6" a="1"/>
  <c r="AT11" i="6" s="1"/>
  <c r="AU11" i="6" a="1"/>
  <c r="AU11" i="6" s="1"/>
  <c r="AV11" i="6" a="1"/>
  <c r="AV11" i="6" s="1"/>
  <c r="AW11" i="6" a="1"/>
  <c r="AW11" i="6" s="1"/>
  <c r="AX11" i="6" a="1"/>
  <c r="AX11" i="6" s="1"/>
  <c r="AY11" i="6" a="1"/>
  <c r="AY11" i="6" s="1"/>
  <c r="AZ11" i="6" a="1"/>
  <c r="AZ11" i="6" s="1"/>
  <c r="BA11" i="6" a="1"/>
  <c r="BA11" i="6" s="1"/>
  <c r="L12" i="6" a="1"/>
  <c r="L12" i="6" s="1"/>
  <c r="M12" i="6" a="1"/>
  <c r="M12" i="6" s="1"/>
  <c r="N12" i="6" a="1"/>
  <c r="N12" i="6" s="1"/>
  <c r="O12" i="6" a="1"/>
  <c r="O12" i="6" s="1"/>
  <c r="P12" i="6" a="1"/>
  <c r="P12" i="6" s="1"/>
  <c r="Q12" i="6" a="1"/>
  <c r="Q12" i="6" s="1"/>
  <c r="R12" i="6" a="1"/>
  <c r="R12" i="6" s="1"/>
  <c r="S12" i="6" a="1"/>
  <c r="S12" i="6" s="1"/>
  <c r="T12" i="6" a="1"/>
  <c r="T12" i="6" s="1"/>
  <c r="U12" i="6" a="1"/>
  <c r="U12" i="6" s="1"/>
  <c r="V12" i="6" a="1"/>
  <c r="V12" i="6" s="1"/>
  <c r="W12" i="6" a="1"/>
  <c r="W12" i="6" s="1"/>
  <c r="X12" i="6" a="1"/>
  <c r="X12" i="6" s="1"/>
  <c r="Y12" i="6" a="1"/>
  <c r="Y12" i="6" s="1"/>
  <c r="Z12" i="6" a="1"/>
  <c r="Z12" i="6" s="1"/>
  <c r="AA12" i="6" a="1"/>
  <c r="AA12" i="6" s="1"/>
  <c r="AB12" i="6" a="1"/>
  <c r="AB12" i="6" s="1"/>
  <c r="AC12" i="6" a="1"/>
  <c r="AC12" i="6" s="1"/>
  <c r="AD12" i="6" a="1"/>
  <c r="AD12" i="6" s="1"/>
  <c r="AE12" i="6" a="1"/>
  <c r="AE12" i="6" s="1"/>
  <c r="AF12" i="6" a="1"/>
  <c r="AF12" i="6" s="1"/>
  <c r="AG12" i="6" a="1"/>
  <c r="AG12" i="6" s="1"/>
  <c r="AH12" i="6" a="1"/>
  <c r="AH12" i="6" s="1"/>
  <c r="AI12" i="6" a="1"/>
  <c r="AI12" i="6" s="1"/>
  <c r="AJ12" i="6" a="1"/>
  <c r="AJ12" i="6" s="1"/>
  <c r="AK12" i="6" a="1"/>
  <c r="AK12" i="6" s="1"/>
  <c r="AL12" i="6" a="1"/>
  <c r="AL12" i="6" s="1"/>
  <c r="AM12" i="6" a="1"/>
  <c r="AM12" i="6" s="1"/>
  <c r="AN12" i="6" a="1"/>
  <c r="AN12" i="6" s="1"/>
  <c r="AO12" i="6" a="1"/>
  <c r="AO12" i="6" s="1"/>
  <c r="AP12" i="6" a="1"/>
  <c r="AP12" i="6" s="1"/>
  <c r="AQ12" i="6" a="1"/>
  <c r="AQ12" i="6" s="1"/>
  <c r="AR12" i="6" a="1"/>
  <c r="AR12" i="6" s="1"/>
  <c r="AS12" i="6" a="1"/>
  <c r="AS12" i="6" s="1"/>
  <c r="AT12" i="6" a="1"/>
  <c r="AT12" i="6" s="1"/>
  <c r="AU12" i="6" a="1"/>
  <c r="AU12" i="6" s="1"/>
  <c r="AV12" i="6" a="1"/>
  <c r="AV12" i="6" s="1"/>
  <c r="AW12" i="6" a="1"/>
  <c r="AW12" i="6" s="1"/>
  <c r="AX12" i="6" a="1"/>
  <c r="AX12" i="6" s="1"/>
  <c r="AY12" i="6" a="1"/>
  <c r="AY12" i="6" s="1"/>
  <c r="AZ12" i="6" a="1"/>
  <c r="AZ12" i="6" s="1"/>
  <c r="BA12" i="6" a="1"/>
  <c r="BA12" i="6" s="1"/>
  <c r="L13" i="6" a="1"/>
  <c r="L13" i="6" s="1"/>
  <c r="M13" i="6" a="1"/>
  <c r="M13" i="6" s="1"/>
  <c r="N13" i="6" a="1"/>
  <c r="N13" i="6" s="1"/>
  <c r="O13" i="6" a="1"/>
  <c r="O13" i="6" s="1"/>
  <c r="P13" i="6" a="1"/>
  <c r="P13" i="6" s="1"/>
  <c r="Q13" i="6" a="1"/>
  <c r="Q13" i="6" s="1"/>
  <c r="R13" i="6" a="1"/>
  <c r="R13" i="6" s="1"/>
  <c r="S13" i="6" a="1"/>
  <c r="S13" i="6" s="1"/>
  <c r="T13" i="6" a="1"/>
  <c r="T13" i="6" s="1"/>
  <c r="U13" i="6" a="1"/>
  <c r="U13" i="6" s="1"/>
  <c r="V13" i="6" a="1"/>
  <c r="V13" i="6" s="1"/>
  <c r="W13" i="6" a="1"/>
  <c r="W13" i="6" s="1"/>
  <c r="X13" i="6" a="1"/>
  <c r="X13" i="6" s="1"/>
  <c r="Y13" i="6" a="1"/>
  <c r="Y13" i="6" s="1"/>
  <c r="Z13" i="6" a="1"/>
  <c r="Z13" i="6" s="1"/>
  <c r="AA13" i="6" a="1"/>
  <c r="AA13" i="6" s="1"/>
  <c r="AB13" i="6" a="1"/>
  <c r="AB13" i="6" s="1"/>
  <c r="AC13" i="6" a="1"/>
  <c r="AC13" i="6" s="1"/>
  <c r="AD13" i="6" a="1"/>
  <c r="AD13" i="6" s="1"/>
  <c r="AE13" i="6" a="1"/>
  <c r="AE13" i="6" s="1"/>
  <c r="AF13" i="6" a="1"/>
  <c r="AF13" i="6" s="1"/>
  <c r="AG13" i="6" a="1"/>
  <c r="AG13" i="6" s="1"/>
  <c r="AH13" i="6" a="1"/>
  <c r="AH13" i="6" s="1"/>
  <c r="AI13" i="6" a="1"/>
  <c r="AI13" i="6" s="1"/>
  <c r="AJ13" i="6" a="1"/>
  <c r="AJ13" i="6" s="1"/>
  <c r="AK13" i="6" a="1"/>
  <c r="AK13" i="6" s="1"/>
  <c r="AL13" i="6" a="1"/>
  <c r="AL13" i="6" s="1"/>
  <c r="AM13" i="6" a="1"/>
  <c r="AM13" i="6" s="1"/>
  <c r="AN13" i="6" a="1"/>
  <c r="AN13" i="6" s="1"/>
  <c r="AO13" i="6" a="1"/>
  <c r="AO13" i="6" s="1"/>
  <c r="AP13" i="6" a="1"/>
  <c r="AP13" i="6" s="1"/>
  <c r="AQ13" i="6" a="1"/>
  <c r="AQ13" i="6" s="1"/>
  <c r="AR13" i="6" a="1"/>
  <c r="AR13" i="6" s="1"/>
  <c r="AS13" i="6" a="1"/>
  <c r="AS13" i="6" s="1"/>
  <c r="AT13" i="6" a="1"/>
  <c r="AT13" i="6" s="1"/>
  <c r="AU13" i="6" a="1"/>
  <c r="AU13" i="6" s="1"/>
  <c r="AV13" i="6" a="1"/>
  <c r="AV13" i="6" s="1"/>
  <c r="AW13" i="6" a="1"/>
  <c r="AW13" i="6" s="1"/>
  <c r="AX13" i="6" a="1"/>
  <c r="AX13" i="6" s="1"/>
  <c r="AY13" i="6" a="1"/>
  <c r="AY13" i="6" s="1"/>
  <c r="AZ13" i="6" a="1"/>
  <c r="AZ13" i="6" s="1"/>
  <c r="BA13" i="6" a="1"/>
  <c r="BA13" i="6" s="1"/>
  <c r="L14" i="6" a="1"/>
  <c r="L14" i="6" s="1"/>
  <c r="M14" i="6" a="1"/>
  <c r="M14" i="6" s="1"/>
  <c r="N14" i="6" a="1"/>
  <c r="N14" i="6" s="1"/>
  <c r="O14" i="6" a="1"/>
  <c r="O14" i="6" s="1"/>
  <c r="P14" i="6" a="1"/>
  <c r="P14" i="6" s="1"/>
  <c r="Q14" i="6" a="1"/>
  <c r="Q14" i="6" s="1"/>
  <c r="R14" i="6" a="1"/>
  <c r="R14" i="6" s="1"/>
  <c r="S14" i="6" a="1"/>
  <c r="S14" i="6" s="1"/>
  <c r="T14" i="6" a="1"/>
  <c r="T14" i="6" s="1"/>
  <c r="U14" i="6" a="1"/>
  <c r="U14" i="6" s="1"/>
  <c r="V14" i="6" a="1"/>
  <c r="V14" i="6" s="1"/>
  <c r="W14" i="6" a="1"/>
  <c r="W14" i="6" s="1"/>
  <c r="X14" i="6" a="1"/>
  <c r="X14" i="6" s="1"/>
  <c r="Y14" i="6" a="1"/>
  <c r="Y14" i="6" s="1"/>
  <c r="Z14" i="6" a="1"/>
  <c r="Z14" i="6" s="1"/>
  <c r="AA14" i="6" a="1"/>
  <c r="AA14" i="6" s="1"/>
  <c r="AB14" i="6" a="1"/>
  <c r="AB14" i="6" s="1"/>
  <c r="AC14" i="6" a="1"/>
  <c r="AC14" i="6" s="1"/>
  <c r="AD14" i="6" a="1"/>
  <c r="AD14" i="6" s="1"/>
  <c r="AE14" i="6" a="1"/>
  <c r="AE14" i="6" s="1"/>
  <c r="AF14" i="6" a="1"/>
  <c r="AF14" i="6" s="1"/>
  <c r="AG14" i="6" a="1"/>
  <c r="AG14" i="6" s="1"/>
  <c r="AH14" i="6" a="1"/>
  <c r="AH14" i="6" s="1"/>
  <c r="AI14" i="6" a="1"/>
  <c r="AI14" i="6" s="1"/>
  <c r="AJ14" i="6" a="1"/>
  <c r="AJ14" i="6" s="1"/>
  <c r="AK14" i="6" a="1"/>
  <c r="AK14" i="6" s="1"/>
  <c r="AL14" i="6" a="1"/>
  <c r="AL14" i="6" s="1"/>
  <c r="AM14" i="6" a="1"/>
  <c r="AM14" i="6" s="1"/>
  <c r="AN14" i="6" a="1"/>
  <c r="AN14" i="6" s="1"/>
  <c r="AO14" i="6" a="1"/>
  <c r="AO14" i="6" s="1"/>
  <c r="AP14" i="6" a="1"/>
  <c r="AP14" i="6" s="1"/>
  <c r="AQ14" i="6" a="1"/>
  <c r="AQ14" i="6" s="1"/>
  <c r="AR14" i="6" a="1"/>
  <c r="AR14" i="6" s="1"/>
  <c r="AS14" i="6" a="1"/>
  <c r="AS14" i="6" s="1"/>
  <c r="AT14" i="6" a="1"/>
  <c r="AT14" i="6" s="1"/>
  <c r="AU14" i="6" a="1"/>
  <c r="AU14" i="6" s="1"/>
  <c r="AV14" i="6" a="1"/>
  <c r="AV14" i="6" s="1"/>
  <c r="AW14" i="6" a="1"/>
  <c r="AW14" i="6" s="1"/>
  <c r="AX14" i="6" a="1"/>
  <c r="AX14" i="6" s="1"/>
  <c r="AY14" i="6" a="1"/>
  <c r="AY14" i="6" s="1"/>
  <c r="AZ14" i="6" a="1"/>
  <c r="AZ14" i="6" s="1"/>
  <c r="BA14" i="6" a="1"/>
  <c r="BA14" i="6" s="1"/>
  <c r="L15" i="6" a="1"/>
  <c r="L15" i="6" s="1"/>
  <c r="M15" i="6" a="1"/>
  <c r="M15" i="6" s="1"/>
  <c r="N15" i="6" a="1"/>
  <c r="N15" i="6" s="1"/>
  <c r="O15" i="6" a="1"/>
  <c r="O15" i="6" s="1"/>
  <c r="P15" i="6" a="1"/>
  <c r="P15" i="6" s="1"/>
  <c r="Q15" i="6" a="1"/>
  <c r="Q15" i="6" s="1"/>
  <c r="R15" i="6" a="1"/>
  <c r="R15" i="6" s="1"/>
  <c r="S15" i="6" a="1"/>
  <c r="S15" i="6" s="1"/>
  <c r="T15" i="6" a="1"/>
  <c r="T15" i="6" s="1"/>
  <c r="U15" i="6" a="1"/>
  <c r="U15" i="6" s="1"/>
  <c r="V15" i="6" a="1"/>
  <c r="V15" i="6" s="1"/>
  <c r="W15" i="6" a="1"/>
  <c r="W15" i="6" s="1"/>
  <c r="X15" i="6" a="1"/>
  <c r="X15" i="6" s="1"/>
  <c r="Y15" i="6" a="1"/>
  <c r="Y15" i="6" s="1"/>
  <c r="Z15" i="6" a="1"/>
  <c r="Z15" i="6" s="1"/>
  <c r="AA15" i="6" a="1"/>
  <c r="AA15" i="6" s="1"/>
  <c r="AB15" i="6" a="1"/>
  <c r="AB15" i="6" s="1"/>
  <c r="AC15" i="6" a="1"/>
  <c r="AC15" i="6" s="1"/>
  <c r="AD15" i="6" a="1"/>
  <c r="AD15" i="6" s="1"/>
  <c r="AE15" i="6" a="1"/>
  <c r="AE15" i="6" s="1"/>
  <c r="AF15" i="6" a="1"/>
  <c r="AF15" i="6" s="1"/>
  <c r="AG15" i="6" a="1"/>
  <c r="AG15" i="6" s="1"/>
  <c r="AH15" i="6" a="1"/>
  <c r="AH15" i="6" s="1"/>
  <c r="AI15" i="6" a="1"/>
  <c r="AI15" i="6" s="1"/>
  <c r="AJ15" i="6" a="1"/>
  <c r="AJ15" i="6" s="1"/>
  <c r="AK15" i="6" a="1"/>
  <c r="AK15" i="6" s="1"/>
  <c r="AL15" i="6" a="1"/>
  <c r="AL15" i="6" s="1"/>
  <c r="AM15" i="6" a="1"/>
  <c r="AM15" i="6" s="1"/>
  <c r="AN15" i="6" a="1"/>
  <c r="AN15" i="6" s="1"/>
  <c r="AO15" i="6" a="1"/>
  <c r="AO15" i="6" s="1"/>
  <c r="AP15" i="6" a="1"/>
  <c r="AP15" i="6" s="1"/>
  <c r="AQ15" i="6" a="1"/>
  <c r="AQ15" i="6" s="1"/>
  <c r="AR15" i="6" a="1"/>
  <c r="AR15" i="6" s="1"/>
  <c r="AS15" i="6" a="1"/>
  <c r="AS15" i="6" s="1"/>
  <c r="AT15" i="6" a="1"/>
  <c r="AT15" i="6" s="1"/>
  <c r="AU15" i="6" a="1"/>
  <c r="AU15" i="6" s="1"/>
  <c r="AV15" i="6" a="1"/>
  <c r="AV15" i="6" s="1"/>
  <c r="AW15" i="6" a="1"/>
  <c r="AW15" i="6" s="1"/>
  <c r="AX15" i="6" a="1"/>
  <c r="AX15" i="6" s="1"/>
  <c r="AY15" i="6" a="1"/>
  <c r="AY15" i="6" s="1"/>
  <c r="AZ15" i="6" a="1"/>
  <c r="AZ15" i="6" s="1"/>
  <c r="BA15" i="6" a="1"/>
  <c r="BA15" i="6" s="1"/>
  <c r="G7" i="6" a="1"/>
  <c r="G7" i="6" s="1"/>
  <c r="H7" i="6" a="1"/>
  <c r="H7" i="6" s="1"/>
  <c r="I7" i="6" a="1"/>
  <c r="I7" i="6" s="1"/>
  <c r="J7" i="6" a="1"/>
  <c r="J7" i="6" s="1"/>
  <c r="K7" i="6" a="1"/>
  <c r="K7" i="6" s="1"/>
  <c r="G8" i="6" a="1"/>
  <c r="G8" i="6" s="1"/>
  <c r="H8" i="6" a="1"/>
  <c r="H8" i="6" s="1"/>
  <c r="I8" i="6" a="1"/>
  <c r="I8" i="6" s="1"/>
  <c r="J8" i="6" a="1"/>
  <c r="J8" i="6" s="1"/>
  <c r="K8" i="6" a="1"/>
  <c r="K8" i="6" s="1"/>
  <c r="G9" i="6" a="1"/>
  <c r="G9" i="6" s="1"/>
  <c r="H9" i="6" a="1"/>
  <c r="H9" i="6" s="1"/>
  <c r="I9" i="6" a="1"/>
  <c r="I9" i="6" s="1"/>
  <c r="J9" i="6" a="1"/>
  <c r="J9" i="6" s="1"/>
  <c r="K9" i="6" a="1"/>
  <c r="K9" i="6" s="1"/>
  <c r="G10" i="6" a="1"/>
  <c r="G10" i="6" s="1"/>
  <c r="H10" i="6" a="1"/>
  <c r="H10" i="6" s="1"/>
  <c r="I10" i="6" a="1"/>
  <c r="I10" i="6" s="1"/>
  <c r="J10" i="6" a="1"/>
  <c r="J10" i="6" s="1"/>
  <c r="K10" i="6" a="1"/>
  <c r="K10" i="6" s="1"/>
  <c r="G11" i="6" a="1"/>
  <c r="G11" i="6" s="1"/>
  <c r="H11" i="6" a="1"/>
  <c r="H11" i="6" s="1"/>
  <c r="I11" i="6" a="1"/>
  <c r="I11" i="6" s="1"/>
  <c r="J11" i="6" a="1"/>
  <c r="J11" i="6" s="1"/>
  <c r="K11" i="6" a="1"/>
  <c r="K11" i="6" s="1"/>
  <c r="G12" i="6" a="1"/>
  <c r="G12" i="6" s="1"/>
  <c r="H12" i="6" a="1"/>
  <c r="H12" i="6" s="1"/>
  <c r="I12" i="6" a="1"/>
  <c r="I12" i="6" s="1"/>
  <c r="J12" i="6" a="1"/>
  <c r="J12" i="6" s="1"/>
  <c r="K12" i="6" a="1"/>
  <c r="K12" i="6" s="1"/>
  <c r="G13" i="6" a="1"/>
  <c r="G13" i="6" s="1"/>
  <c r="H13" i="6" a="1"/>
  <c r="H13" i="6" s="1"/>
  <c r="I13" i="6" a="1"/>
  <c r="I13" i="6" s="1"/>
  <c r="J13" i="6" a="1"/>
  <c r="J13" i="6" s="1"/>
  <c r="K13" i="6" a="1"/>
  <c r="K13" i="6" s="1"/>
  <c r="G14" i="6" a="1"/>
  <c r="G14" i="6" s="1"/>
  <c r="H14" i="6" a="1"/>
  <c r="H14" i="6" s="1"/>
  <c r="I14" i="6" a="1"/>
  <c r="I14" i="6" s="1"/>
  <c r="J14" i="6" a="1"/>
  <c r="J14" i="6" s="1"/>
  <c r="K14" i="6" a="1"/>
  <c r="K14" i="6" s="1"/>
  <c r="G15" i="6" a="1"/>
  <c r="G15" i="6" s="1"/>
  <c r="H15" i="6" a="1"/>
  <c r="H15" i="6" s="1"/>
  <c r="I15" i="6" a="1"/>
  <c r="I15" i="6" s="1"/>
  <c r="J15" i="6" a="1"/>
  <c r="J15" i="6" s="1"/>
  <c r="K15" i="6" a="1"/>
  <c r="K15" i="6" s="1"/>
  <c r="D7" i="6" a="1"/>
  <c r="D7" i="6" s="1"/>
  <c r="E7" i="6" a="1"/>
  <c r="E7" i="6" s="1"/>
  <c r="F7" i="6" a="1"/>
  <c r="F7" i="6" s="1"/>
  <c r="D8" i="6" a="1"/>
  <c r="D8" i="6" s="1"/>
  <c r="E8" i="6" a="1"/>
  <c r="E8" i="6" s="1"/>
  <c r="F8" i="6" a="1"/>
  <c r="F8" i="6" s="1"/>
  <c r="D9" i="6" a="1"/>
  <c r="D9" i="6" s="1"/>
  <c r="E9" i="6" a="1"/>
  <c r="E9" i="6" s="1"/>
  <c r="F9" i="6" a="1"/>
  <c r="F9" i="6" s="1"/>
  <c r="D10" i="6" a="1"/>
  <c r="D10" i="6" s="1"/>
  <c r="E10" i="6" a="1"/>
  <c r="E10" i="6" s="1"/>
  <c r="F10" i="6" a="1"/>
  <c r="F10" i="6" s="1"/>
  <c r="D11" i="6" a="1"/>
  <c r="D11" i="6" s="1"/>
  <c r="E11" i="6" a="1"/>
  <c r="E11" i="6" s="1"/>
  <c r="F11" i="6" a="1"/>
  <c r="F11" i="6" s="1"/>
  <c r="D12" i="6" a="1"/>
  <c r="D12" i="6" s="1"/>
  <c r="E12" i="6" a="1"/>
  <c r="E12" i="6" s="1"/>
  <c r="F12" i="6" a="1"/>
  <c r="F12" i="6" s="1"/>
  <c r="D13" i="6" a="1"/>
  <c r="D13" i="6" s="1"/>
  <c r="E13" i="6" a="1"/>
  <c r="E13" i="6" s="1"/>
  <c r="F13" i="6" a="1"/>
  <c r="F13" i="6" s="1"/>
  <c r="D14" i="6" a="1"/>
  <c r="D14" i="6" s="1"/>
  <c r="E14" i="6" a="1"/>
  <c r="E14" i="6" s="1"/>
  <c r="F14" i="6" a="1"/>
  <c r="F14" i="6" s="1"/>
  <c r="D15" i="6" a="1"/>
  <c r="D15" i="6" s="1"/>
  <c r="E15" i="6" a="1"/>
  <c r="E15" i="6" s="1"/>
  <c r="F15" i="6" a="1"/>
  <c r="F15" i="6" s="1"/>
  <c r="C8" i="6" a="1"/>
  <c r="C8" i="6" s="1"/>
  <c r="C9" i="6" a="1"/>
  <c r="C9" i="6" s="1"/>
  <c r="C10" i="6" a="1"/>
  <c r="C10" i="6" s="1"/>
  <c r="C11" i="6" a="1"/>
  <c r="C11" i="6" s="1"/>
  <c r="C12" i="6" a="1"/>
  <c r="C12" i="6" s="1"/>
  <c r="C13" i="6" a="1"/>
  <c r="C13" i="6" s="1"/>
  <c r="C14" i="6" a="1"/>
  <c r="C14" i="6" s="1"/>
  <c r="C15" i="6" a="1"/>
  <c r="C15" i="6" s="1"/>
  <c r="C7" i="6" a="1"/>
  <c r="C7" i="6" s="1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N6" i="3"/>
  <c r="O6" i="3"/>
  <c r="AF6" i="3"/>
  <c r="P6" i="3"/>
  <c r="Q6" i="3"/>
  <c r="AJ6" i="3"/>
  <c r="R6" i="3"/>
  <c r="S6" i="3"/>
  <c r="T6" i="3"/>
  <c r="U6" i="3"/>
  <c r="V6" i="3"/>
  <c r="W6" i="3"/>
  <c r="X6" i="3"/>
  <c r="Y6" i="3"/>
  <c r="AR6" i="3"/>
  <c r="Z6" i="3"/>
  <c r="AS6" i="3"/>
  <c r="AH6" i="3"/>
  <c r="AI6" i="3"/>
  <c r="AA6" i="3"/>
  <c r="N7" i="3"/>
  <c r="O7" i="3"/>
  <c r="AF7" i="3"/>
  <c r="P7" i="3"/>
  <c r="Q7" i="3"/>
  <c r="AJ7" i="3"/>
  <c r="R7" i="3"/>
  <c r="AM7" i="3"/>
  <c r="S7" i="3"/>
  <c r="AL7" i="3"/>
  <c r="T7" i="3"/>
  <c r="AG7" i="3"/>
  <c r="U7" i="3"/>
  <c r="V7" i="3"/>
  <c r="W7" i="3"/>
  <c r="X7" i="3"/>
  <c r="AK7" i="3"/>
  <c r="Y7" i="3"/>
  <c r="AR7" i="3"/>
  <c r="Z7" i="3"/>
  <c r="AE7" i="3"/>
  <c r="AA7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N9" i="3"/>
  <c r="O9" i="3"/>
  <c r="P9" i="3"/>
  <c r="Q9" i="3"/>
  <c r="AC9" i="3"/>
  <c r="R9" i="3"/>
  <c r="S9" i="3"/>
  <c r="T9" i="3"/>
  <c r="AG9" i="3"/>
  <c r="U9" i="3"/>
  <c r="V9" i="3"/>
  <c r="W9" i="3"/>
  <c r="X9" i="3"/>
  <c r="Y9" i="3"/>
  <c r="Z9" i="3"/>
  <c r="AE9" i="3"/>
  <c r="AA9" i="3"/>
  <c r="N10" i="3"/>
  <c r="O10" i="3"/>
  <c r="P10" i="3"/>
  <c r="Q10" i="3"/>
  <c r="R10" i="3"/>
  <c r="S10" i="3"/>
  <c r="T10" i="3"/>
  <c r="U10" i="3"/>
  <c r="V10" i="3"/>
  <c r="W10" i="3"/>
  <c r="X10" i="3"/>
  <c r="Y10" i="3"/>
  <c r="AR10" i="3"/>
  <c r="Z10" i="3"/>
  <c r="AA10" i="3"/>
  <c r="N11" i="3"/>
  <c r="AD11" i="3"/>
  <c r="O11" i="3"/>
  <c r="P11" i="3"/>
  <c r="AF11" i="3"/>
  <c r="Q11" i="3"/>
  <c r="R11" i="3"/>
  <c r="AM11" i="3"/>
  <c r="S11" i="3"/>
  <c r="T11" i="3"/>
  <c r="AG11" i="3"/>
  <c r="U11" i="3"/>
  <c r="V11" i="3"/>
  <c r="W11" i="3"/>
  <c r="X11" i="3"/>
  <c r="AK11" i="3"/>
  <c r="Y11" i="3"/>
  <c r="Z11" i="3"/>
  <c r="AS11" i="3"/>
  <c r="AH11" i="3"/>
  <c r="AI11" i="3"/>
  <c r="AA11" i="3"/>
  <c r="N12" i="3"/>
  <c r="O12" i="3"/>
  <c r="P12" i="3"/>
  <c r="Q12" i="3"/>
  <c r="R12" i="3"/>
  <c r="S12" i="3"/>
  <c r="T12" i="3"/>
  <c r="U12" i="3"/>
  <c r="V12" i="3"/>
  <c r="W12" i="3"/>
  <c r="X12" i="3"/>
  <c r="Y12" i="3"/>
  <c r="AR12" i="3"/>
  <c r="Z12" i="3"/>
  <c r="AE12" i="3"/>
  <c r="AA12" i="3"/>
  <c r="N13" i="3"/>
  <c r="O13" i="3"/>
  <c r="P13" i="3"/>
  <c r="AF13" i="3"/>
  <c r="Q13" i="3"/>
  <c r="AJ13" i="3"/>
  <c r="R13" i="3"/>
  <c r="S13" i="3"/>
  <c r="AL13" i="3"/>
  <c r="T13" i="3"/>
  <c r="AG13" i="3"/>
  <c r="U13" i="3"/>
  <c r="V13" i="3"/>
  <c r="W13" i="3"/>
  <c r="X13" i="3"/>
  <c r="AK13" i="3"/>
  <c r="Y13" i="3"/>
  <c r="AR13" i="3"/>
  <c r="Z13" i="3"/>
  <c r="AE13" i="3"/>
  <c r="AA13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S14" i="3"/>
  <c r="AA14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E15" i="3"/>
  <c r="AA15" i="3"/>
  <c r="N16" i="3"/>
  <c r="AD16" i="3"/>
  <c r="O16" i="3"/>
  <c r="P16" i="3"/>
  <c r="AF16" i="3"/>
  <c r="Q16" i="3"/>
  <c r="R16" i="3"/>
  <c r="S16" i="3"/>
  <c r="T16" i="3"/>
  <c r="AG16" i="3"/>
  <c r="U16" i="3"/>
  <c r="V16" i="3"/>
  <c r="W16" i="3"/>
  <c r="X16" i="3"/>
  <c r="Y16" i="3"/>
  <c r="Z16" i="3"/>
  <c r="AE16" i="3"/>
  <c r="AA16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M5" i="3"/>
  <c r="M6" i="3"/>
  <c r="AB6" i="3"/>
  <c r="M7" i="3"/>
  <c r="AB7" i="3"/>
  <c r="M8" i="3"/>
  <c r="M9" i="3"/>
  <c r="AB9" i="3"/>
  <c r="M10" i="3"/>
  <c r="AB10" i="3"/>
  <c r="AC10" i="3"/>
  <c r="M11" i="3"/>
  <c r="AB11" i="3"/>
  <c r="AC11" i="3"/>
  <c r="AY11" i="3"/>
  <c r="M12" i="3"/>
  <c r="AB12" i="3"/>
  <c r="AC12" i="3"/>
  <c r="M13" i="3"/>
  <c r="AB13" i="3"/>
  <c r="AC13" i="3"/>
  <c r="M14" i="3"/>
  <c r="M15" i="3"/>
  <c r="M16" i="3"/>
  <c r="AB16" i="3"/>
  <c r="AC16" i="3"/>
  <c r="M17" i="3"/>
  <c r="AS17" i="2"/>
  <c r="AS17" i="3"/>
  <c r="AR17" i="2"/>
  <c r="F17" i="3"/>
  <c r="G17" i="3"/>
  <c r="AR17" i="3"/>
  <c r="AO17" i="2"/>
  <c r="E17" i="3"/>
  <c r="AN17" i="2"/>
  <c r="AM17" i="2"/>
  <c r="AL17" i="2"/>
  <c r="AK17" i="2"/>
  <c r="AJ17" i="2"/>
  <c r="AH17" i="2"/>
  <c r="AI17" i="2"/>
  <c r="AH17" i="3"/>
  <c r="AI17" i="3"/>
  <c r="AG17" i="2"/>
  <c r="AF17" i="2"/>
  <c r="AE17" i="2"/>
  <c r="AD17" i="2"/>
  <c r="AY17" i="2"/>
  <c r="AB17" i="2"/>
  <c r="AC17" i="2"/>
  <c r="AB17" i="3"/>
  <c r="AC17" i="3"/>
  <c r="AS16" i="2"/>
  <c r="AH16" i="2"/>
  <c r="AR16" i="2"/>
  <c r="F16" i="3"/>
  <c r="G16" i="3"/>
  <c r="AO16" i="2"/>
  <c r="E16" i="3"/>
  <c r="AO16" i="3"/>
  <c r="AN16" i="2"/>
  <c r="AN16" i="3"/>
  <c r="AM16" i="2"/>
  <c r="AL16" i="2"/>
  <c r="AK16" i="2"/>
  <c r="AJ16" i="2"/>
  <c r="AJ16" i="3"/>
  <c r="AI16" i="2"/>
  <c r="AG16" i="2"/>
  <c r="AF16" i="2"/>
  <c r="AE16" i="2"/>
  <c r="AD16" i="2"/>
  <c r="AB16" i="2"/>
  <c r="AC16" i="2"/>
  <c r="AS15" i="2"/>
  <c r="AS15" i="3"/>
  <c r="AR15" i="2"/>
  <c r="F15" i="3"/>
  <c r="G15" i="3"/>
  <c r="AR15" i="3"/>
  <c r="AO15" i="2"/>
  <c r="E15" i="3"/>
  <c r="AN15" i="2"/>
  <c r="AM15" i="2"/>
  <c r="AL15" i="2"/>
  <c r="AK15" i="2"/>
  <c r="AJ15" i="2"/>
  <c r="AH15" i="2"/>
  <c r="AI15" i="2"/>
  <c r="AH15" i="3"/>
  <c r="AI15" i="3"/>
  <c r="AG15" i="2"/>
  <c r="AF15" i="2"/>
  <c r="AE15" i="2"/>
  <c r="AD15" i="2"/>
  <c r="AB15" i="2"/>
  <c r="AC15" i="2"/>
  <c r="AB15" i="3"/>
  <c r="AC15" i="3"/>
  <c r="AS14" i="2"/>
  <c r="AH14" i="2"/>
  <c r="AR14" i="2"/>
  <c r="F14" i="3"/>
  <c r="G14" i="3"/>
  <c r="AO14" i="2"/>
  <c r="E14" i="3"/>
  <c r="AO14" i="3"/>
  <c r="AN14" i="2"/>
  <c r="AN14" i="3"/>
  <c r="AM14" i="2"/>
  <c r="AL14" i="2"/>
  <c r="AK14" i="2"/>
  <c r="AJ14" i="2"/>
  <c r="AJ14" i="3"/>
  <c r="AI14" i="2"/>
  <c r="AG14" i="2"/>
  <c r="AF14" i="2"/>
  <c r="AF14" i="3"/>
  <c r="AE14" i="2"/>
  <c r="AD14" i="2"/>
  <c r="AB14" i="2"/>
  <c r="AC14" i="2"/>
  <c r="AB14" i="3"/>
  <c r="AC14" i="3"/>
  <c r="AS13" i="2"/>
  <c r="AR13" i="2"/>
  <c r="F13" i="3"/>
  <c r="G13" i="3"/>
  <c r="AQ13" i="2"/>
  <c r="AO13" i="2"/>
  <c r="E13" i="3"/>
  <c r="AO13" i="3"/>
  <c r="AN13" i="2"/>
  <c r="AN13" i="3"/>
  <c r="AM13" i="2"/>
  <c r="AM13" i="3"/>
  <c r="AL13" i="2"/>
  <c r="AK13" i="2"/>
  <c r="AJ13" i="2"/>
  <c r="AH13" i="2"/>
  <c r="AI13" i="2"/>
  <c r="AG13" i="2"/>
  <c r="AF13" i="2"/>
  <c r="AE13" i="2"/>
  <c r="AD13" i="2"/>
  <c r="AB13" i="2"/>
  <c r="AC13" i="2"/>
  <c r="AS12" i="2"/>
  <c r="AR12" i="2"/>
  <c r="F12" i="3"/>
  <c r="G12" i="3"/>
  <c r="AO12" i="2"/>
  <c r="E12" i="3"/>
  <c r="AN12" i="2"/>
  <c r="AM12" i="2"/>
  <c r="AL12" i="2"/>
  <c r="AK12" i="2"/>
  <c r="AJ12" i="2"/>
  <c r="AH12" i="2"/>
  <c r="AI12" i="2"/>
  <c r="AG12" i="2"/>
  <c r="AF12" i="2"/>
  <c r="AE12" i="2"/>
  <c r="AD12" i="2"/>
  <c r="AB12" i="2"/>
  <c r="AC12" i="2"/>
  <c r="AX11" i="3"/>
  <c r="AS11" i="2"/>
  <c r="AR11" i="2"/>
  <c r="F11" i="3"/>
  <c r="G11" i="3"/>
  <c r="AR11" i="3"/>
  <c r="J11" i="2"/>
  <c r="AQ11" i="2"/>
  <c r="AO11" i="2"/>
  <c r="E11" i="3"/>
  <c r="AO11" i="3"/>
  <c r="AN11" i="2"/>
  <c r="AN11" i="3"/>
  <c r="AM11" i="2"/>
  <c r="AL11" i="2"/>
  <c r="AL11" i="3"/>
  <c r="AK11" i="2"/>
  <c r="AJ11" i="2"/>
  <c r="AJ11" i="3"/>
  <c r="AH11" i="2"/>
  <c r="AI11" i="2"/>
  <c r="AG11" i="2"/>
  <c r="AF11" i="2"/>
  <c r="AE11" i="2"/>
  <c r="AD11" i="2"/>
  <c r="AB11" i="2"/>
  <c r="AC11" i="2"/>
  <c r="J10" i="2"/>
  <c r="AV10" i="2"/>
  <c r="AV10" i="3"/>
  <c r="AS10" i="2"/>
  <c r="AR10" i="2"/>
  <c r="F10" i="3"/>
  <c r="G10" i="3"/>
  <c r="AO10" i="2"/>
  <c r="E10" i="3"/>
  <c r="AN10" i="2"/>
  <c r="AM10" i="2"/>
  <c r="AL10" i="2"/>
  <c r="AK10" i="2"/>
  <c r="AJ10" i="2"/>
  <c r="AH10" i="2"/>
  <c r="AI10" i="2"/>
  <c r="AG10" i="2"/>
  <c r="AF10" i="2"/>
  <c r="AE10" i="2"/>
  <c r="AD10" i="2"/>
  <c r="AB10" i="2"/>
  <c r="AC10" i="2"/>
  <c r="AS9" i="2"/>
  <c r="AH9" i="2"/>
  <c r="AR9" i="2"/>
  <c r="F9" i="3"/>
  <c r="G9" i="3"/>
  <c r="AO9" i="2"/>
  <c r="AY9" i="2"/>
  <c r="E9" i="3"/>
  <c r="AO9" i="3"/>
  <c r="AN9" i="2"/>
  <c r="AN9" i="3"/>
  <c r="AM9" i="2"/>
  <c r="AM9" i="3"/>
  <c r="AL9" i="2"/>
  <c r="AL9" i="3"/>
  <c r="AK9" i="2"/>
  <c r="AK9" i="3"/>
  <c r="AJ9" i="2"/>
  <c r="AJ9" i="3"/>
  <c r="AI9" i="2"/>
  <c r="AG9" i="2"/>
  <c r="AF9" i="2"/>
  <c r="AE9" i="2"/>
  <c r="AD9" i="2"/>
  <c r="AC9" i="2"/>
  <c r="AB9" i="2"/>
  <c r="AS8" i="2"/>
  <c r="AS8" i="3"/>
  <c r="AR8" i="2"/>
  <c r="F8" i="3"/>
  <c r="G8" i="3"/>
  <c r="AR8" i="3"/>
  <c r="AO8" i="2"/>
  <c r="E8" i="3"/>
  <c r="AN8" i="2"/>
  <c r="AM8" i="2"/>
  <c r="AL8" i="2"/>
  <c r="AK8" i="2"/>
  <c r="AJ8" i="2"/>
  <c r="AH8" i="2"/>
  <c r="AI8" i="2"/>
  <c r="AH8" i="3"/>
  <c r="AI8" i="3"/>
  <c r="AG8" i="2"/>
  <c r="AF8" i="2"/>
  <c r="AE8" i="2"/>
  <c r="AD8" i="2"/>
  <c r="AB8" i="2"/>
  <c r="AC8" i="2"/>
  <c r="AB8" i="3"/>
  <c r="AC8" i="3"/>
  <c r="AS7" i="2"/>
  <c r="AH7" i="2"/>
  <c r="AR7" i="2"/>
  <c r="F7" i="3"/>
  <c r="G7" i="3"/>
  <c r="AO7" i="2"/>
  <c r="E7" i="3"/>
  <c r="AO7" i="3"/>
  <c r="AN7" i="2"/>
  <c r="AN7" i="3"/>
  <c r="AM7" i="2"/>
  <c r="AL7" i="2"/>
  <c r="AK7" i="2"/>
  <c r="AJ7" i="2"/>
  <c r="AI7" i="2"/>
  <c r="AG7" i="2"/>
  <c r="AF7" i="2"/>
  <c r="AE7" i="2"/>
  <c r="AD7" i="2"/>
  <c r="AB7" i="2"/>
  <c r="AC7" i="2"/>
  <c r="AY7" i="2"/>
  <c r="AS6" i="2"/>
  <c r="AR6" i="2"/>
  <c r="F6" i="3"/>
  <c r="G6" i="3"/>
  <c r="AO6" i="2"/>
  <c r="E6" i="3"/>
  <c r="AN6" i="2"/>
  <c r="AM6" i="2"/>
  <c r="AL6" i="2"/>
  <c r="AK6" i="2"/>
  <c r="AJ6" i="2"/>
  <c r="AH6" i="2"/>
  <c r="AI6" i="2"/>
  <c r="AY6" i="2"/>
  <c r="AG6" i="2"/>
  <c r="AF6" i="2"/>
  <c r="AE6" i="2"/>
  <c r="AE6" i="3"/>
  <c r="AD6" i="2"/>
  <c r="AC6" i="2"/>
  <c r="AB6" i="2"/>
  <c r="AS5" i="2"/>
  <c r="AH5" i="2"/>
  <c r="AI5" i="2"/>
  <c r="AS5" i="3"/>
  <c r="AR5" i="2"/>
  <c r="F5" i="3"/>
  <c r="G5" i="3"/>
  <c r="AR5" i="3"/>
  <c r="AO5" i="2"/>
  <c r="E5" i="3"/>
  <c r="AO5" i="3"/>
  <c r="AN5" i="2"/>
  <c r="AN5" i="3"/>
  <c r="AM5" i="2"/>
  <c r="AM5" i="3"/>
  <c r="AL5" i="2"/>
  <c r="AL5" i="3"/>
  <c r="AK5" i="2"/>
  <c r="AK5" i="3"/>
  <c r="AJ5" i="2"/>
  <c r="AJ5" i="3"/>
  <c r="AG5" i="2"/>
  <c r="AG5" i="3"/>
  <c r="AF5" i="2"/>
  <c r="AF5" i="3"/>
  <c r="AE5" i="2"/>
  <c r="AE5" i="3"/>
  <c r="AD5" i="2"/>
  <c r="AD5" i="3"/>
  <c r="AC5" i="2"/>
  <c r="AB5" i="3"/>
  <c r="AC5" i="3"/>
  <c r="AB5" i="2"/>
  <c r="AT4" i="2"/>
  <c r="AT4" i="3"/>
  <c r="L17" i="3"/>
  <c r="D17" i="3"/>
  <c r="C17" i="3"/>
  <c r="L16" i="3"/>
  <c r="D16" i="3"/>
  <c r="C16" i="3"/>
  <c r="L15" i="3"/>
  <c r="D15" i="3"/>
  <c r="C15" i="3"/>
  <c r="L14" i="3"/>
  <c r="D14" i="3"/>
  <c r="C14" i="3"/>
  <c r="L13" i="3"/>
  <c r="D13" i="3"/>
  <c r="C13" i="3"/>
  <c r="L12" i="3"/>
  <c r="D12" i="3"/>
  <c r="C12" i="3"/>
  <c r="L11" i="3"/>
  <c r="D11" i="3"/>
  <c r="C11" i="3"/>
  <c r="L10" i="3"/>
  <c r="D10" i="3"/>
  <c r="C10" i="3"/>
  <c r="L9" i="3"/>
  <c r="D9" i="3"/>
  <c r="C9" i="3"/>
  <c r="L8" i="3"/>
  <c r="D8" i="3"/>
  <c r="C8" i="3"/>
  <c r="L7" i="3"/>
  <c r="D7" i="3"/>
  <c r="C7" i="3"/>
  <c r="L6" i="3"/>
  <c r="D6" i="3"/>
  <c r="C6" i="3"/>
  <c r="L5" i="3"/>
  <c r="D5" i="3"/>
  <c r="C5" i="3"/>
  <c r="L4" i="3"/>
  <c r="G4" i="3"/>
  <c r="F4" i="3"/>
  <c r="E4" i="3"/>
  <c r="D4" i="3"/>
  <c r="C4" i="3"/>
  <c r="AY4" i="3"/>
  <c r="BA4" i="3"/>
  <c r="AZ4" i="3"/>
  <c r="AY4" i="2"/>
  <c r="AZ4" i="2"/>
  <c r="BA4" i="2"/>
  <c r="AY8" i="2"/>
  <c r="AZ8" i="2"/>
  <c r="BA8" i="2"/>
  <c r="AY10" i="2"/>
  <c r="AZ10" i="2"/>
  <c r="BA10" i="2"/>
  <c r="AY11" i="2"/>
  <c r="AZ11" i="2"/>
  <c r="BA11" i="2"/>
  <c r="AY12" i="2"/>
  <c r="AZ12" i="2"/>
  <c r="BA12" i="2"/>
  <c r="AY13" i="2"/>
  <c r="AZ13" i="2"/>
  <c r="BA13" i="2"/>
  <c r="AY14" i="2"/>
  <c r="AZ14" i="2"/>
  <c r="BA14" i="2"/>
  <c r="AY15" i="2"/>
  <c r="AZ15" i="2"/>
  <c r="BA15" i="2"/>
  <c r="AY16" i="2"/>
  <c r="AZ16" i="2"/>
  <c r="BA16" i="2"/>
  <c r="AK6" i="3"/>
  <c r="AD13" i="3"/>
  <c r="AD7" i="3"/>
  <c r="AS13" i="3"/>
  <c r="AH13" i="3"/>
  <c r="AI13" i="3"/>
  <c r="AS12" i="3"/>
  <c r="AH12" i="3"/>
  <c r="AI12" i="3"/>
  <c r="AS7" i="3"/>
  <c r="AH7" i="3"/>
  <c r="AI7" i="3"/>
  <c r="AF9" i="3"/>
  <c r="AS10" i="3"/>
  <c r="AH10" i="3"/>
  <c r="AI10" i="3"/>
  <c r="AD14" i="3"/>
  <c r="AE11" i="3"/>
  <c r="AE10" i="3"/>
  <c r="AY5" i="2"/>
  <c r="AZ6" i="2"/>
  <c r="BA6" i="2"/>
  <c r="AZ7" i="2"/>
  <c r="BA7" i="2"/>
  <c r="AZ9" i="2"/>
  <c r="BA9" i="2"/>
  <c r="AZ17" i="2"/>
  <c r="BA17" i="2"/>
  <c r="AO6" i="3"/>
  <c r="AN6" i="3"/>
  <c r="AM6" i="3"/>
  <c r="AL6" i="3"/>
  <c r="AO10" i="3"/>
  <c r="AN10" i="3"/>
  <c r="AM10" i="3"/>
  <c r="AL10" i="3"/>
  <c r="AJ10" i="3"/>
  <c r="AF10" i="3"/>
  <c r="AD10" i="3"/>
  <c r="AK10" i="3"/>
  <c r="AG10" i="3"/>
  <c r="AR16" i="3"/>
  <c r="AM16" i="3"/>
  <c r="AL16" i="3"/>
  <c r="AK16" i="3"/>
  <c r="AH5" i="3"/>
  <c r="AI5" i="3"/>
  <c r="AD6" i="3"/>
  <c r="AG6" i="3"/>
  <c r="AO8" i="3"/>
  <c r="AN8" i="3"/>
  <c r="AM8" i="3"/>
  <c r="AL8" i="3"/>
  <c r="AJ8" i="3"/>
  <c r="AF8" i="3"/>
  <c r="AD8" i="3"/>
  <c r="AK8" i="3"/>
  <c r="AG8" i="3"/>
  <c r="AE8" i="3"/>
  <c r="AR9" i="3"/>
  <c r="AR14" i="3"/>
  <c r="AM14" i="3"/>
  <c r="AL14" i="3"/>
  <c r="AK14" i="3"/>
  <c r="AG14" i="3"/>
  <c r="AE14" i="3"/>
  <c r="AO12" i="3"/>
  <c r="AN12" i="3"/>
  <c r="AM12" i="3"/>
  <c r="AL12" i="3"/>
  <c r="AJ12" i="3"/>
  <c r="AO15" i="3"/>
  <c r="AN15" i="3"/>
  <c r="AM15" i="3"/>
  <c r="AL15" i="3"/>
  <c r="AJ15" i="3"/>
  <c r="AO17" i="3"/>
  <c r="AN17" i="3"/>
  <c r="AM17" i="3"/>
  <c r="AL17" i="3"/>
  <c r="AJ17" i="3"/>
  <c r="AE17" i="3"/>
  <c r="AK17" i="3"/>
  <c r="AG17" i="3"/>
  <c r="AF17" i="3"/>
  <c r="AD17" i="3"/>
  <c r="AY17" i="3"/>
  <c r="AK15" i="3"/>
  <c r="AG15" i="3"/>
  <c r="AF15" i="3"/>
  <c r="AD15" i="3"/>
  <c r="AH14" i="3"/>
  <c r="AI14" i="3"/>
  <c r="AK12" i="3"/>
  <c r="AG12" i="3"/>
  <c r="AF12" i="3"/>
  <c r="AD12" i="3"/>
  <c r="AY12" i="3"/>
  <c r="BA12" i="3"/>
  <c r="AZ17" i="3"/>
  <c r="BA17" i="3"/>
  <c r="AZ12" i="3"/>
  <c r="AY14" i="3"/>
  <c r="AY15" i="3"/>
  <c r="AY8" i="3"/>
  <c r="AY5" i="3"/>
  <c r="AY10" i="3"/>
  <c r="AZ5" i="2"/>
  <c r="BA5" i="2"/>
  <c r="AZ5" i="3"/>
  <c r="BA5" i="3"/>
  <c r="AZ8" i="3"/>
  <c r="BA8" i="3"/>
  <c r="AZ10" i="3"/>
  <c r="BA10" i="3"/>
  <c r="AZ15" i="3"/>
  <c r="BA15" i="3"/>
  <c r="AZ14" i="3"/>
  <c r="BA14" i="3"/>
  <c r="AY16" i="3"/>
  <c r="AS16" i="3"/>
  <c r="AH16" i="3"/>
  <c r="AI16" i="3"/>
  <c r="AY13" i="3"/>
  <c r="BA11" i="3"/>
  <c r="AZ11" i="3"/>
  <c r="AD9" i="3"/>
  <c r="AY9" i="3"/>
  <c r="AS9" i="3"/>
  <c r="AH9" i="3"/>
  <c r="AI9" i="3"/>
  <c r="AY7" i="3"/>
  <c r="AC7" i="3"/>
  <c r="AY6" i="3"/>
  <c r="AC6" i="3"/>
  <c r="AZ16" i="3"/>
  <c r="BA16" i="3"/>
  <c r="BA13" i="3"/>
  <c r="AZ13" i="3"/>
  <c r="AZ9" i="3"/>
  <c r="BA9" i="3"/>
  <c r="AZ7" i="3"/>
  <c r="BA7" i="3"/>
  <c r="AZ6" i="3"/>
  <c r="BA6" i="3"/>
  <c r="A9" i="2" l="1" a="1"/>
  <c r="A9" i="2" s="1"/>
  <c r="A10" i="2" l="1" a="1"/>
  <c r="A10" i="2" s="1"/>
  <c r="A11" i="2" a="1"/>
  <c r="A11" i="2" s="1"/>
  <c r="A12" i="2" a="1"/>
  <c r="A12" i="2" s="1"/>
  <c r="A13" i="2" l="1" a="1"/>
  <c r="A13" i="2" s="1"/>
  <c r="A14" i="2" l="1" a="1"/>
  <c r="A14" i="2" s="1"/>
  <c r="A15" i="2" a="1"/>
  <c r="A15" i="2" s="1"/>
  <c r="A16" i="2" s="1" a="1"/>
  <c r="A16" i="2" s="1"/>
  <c r="A17" i="2" s="1" a="1"/>
  <c r="A17" i="2" s="1"/>
</calcChain>
</file>

<file path=xl/comments1.xml><?xml version="1.0" encoding="utf-8"?>
<comments xmlns="http://schemas.openxmlformats.org/spreadsheetml/2006/main">
  <authors>
    <author/>
  </authors>
  <commentList>
    <comment ref="AQ13" authorId="0" shapeId="0">
      <text>
        <r>
          <rPr>
            <sz val="10"/>
            <color indexed="8"/>
            <rFont val="DejaVu Sans"/>
          </rPr>
          <t>Кол-во недель X 3 часа в неделю</t>
        </r>
      </text>
    </comment>
    <comment ref="AP52" authorId="0" shapeId="0">
      <text>
        <r>
          <rPr>
            <sz val="10"/>
            <color indexed="8"/>
            <rFont val="DejaVu Sans"/>
          </rPr>
          <t>0,15 * кол.недель * 6 дней в нед.* кол. студентов</t>
        </r>
      </text>
    </comment>
    <comment ref="AQ68" authorId="0" shapeId="0">
      <text>
        <r>
          <rPr>
            <sz val="10"/>
            <color indexed="8"/>
            <rFont val="DejaVu Sans"/>
          </rPr>
          <t>Кол-во недель *
6 дней в неделю *
Кол-во студентов * 0,84 часа — не знаю почему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P52" authorId="0" shapeId="0">
      <text>
        <r>
          <rPr>
            <sz val="10"/>
            <color indexed="8"/>
            <rFont val="DejaVu Sans"/>
          </rPr>
          <t>0,15 * кол.недель * 6 дней в нед.* кол. студентов</t>
        </r>
      </text>
    </comment>
    <comment ref="AQ68" authorId="0" shapeId="0">
      <text>
        <r>
          <rPr>
            <sz val="10"/>
            <color indexed="8"/>
            <rFont val="DejaVu Sans"/>
          </rPr>
          <t>Кол-во недель *
6 дней в неделю *
Кол-во студентов * 0,84 часа — не знаю почему</t>
        </r>
      </text>
    </comment>
  </commentList>
</comments>
</file>

<file path=xl/sharedStrings.xml><?xml version="1.0" encoding="utf-8"?>
<sst xmlns="http://schemas.openxmlformats.org/spreadsheetml/2006/main" count="204" uniqueCount="70">
  <si>
    <t>Код</t>
  </si>
  <si>
    <t>Итого</t>
  </si>
  <si>
    <t>Магистров</t>
  </si>
  <si>
    <t>Бакалавров</t>
  </si>
  <si>
    <t>Студентов</t>
  </si>
  <si>
    <t>Исходные данные</t>
  </si>
  <si>
    <t>Расчёты</t>
  </si>
  <si>
    <t>Результаты</t>
  </si>
  <si>
    <t>Группы</t>
  </si>
  <si>
    <t>Семестр</t>
  </si>
  <si>
    <t>Групп</t>
  </si>
  <si>
    <t>Бюджет</t>
  </si>
  <si>
    <t>Контракт</t>
  </si>
  <si>
    <t>Дипломников</t>
  </si>
  <si>
    <t>Аспирантов</t>
  </si>
  <si>
    <t>Дисциплины</t>
  </si>
  <si>
    <t>Лекции</t>
  </si>
  <si>
    <t>Лабораторные</t>
  </si>
  <si>
    <t>Практика</t>
  </si>
  <si>
    <t>Семинары</t>
  </si>
  <si>
    <t>Индивид.</t>
  </si>
  <si>
    <t>КП (дип.пр.)</t>
  </si>
  <si>
    <t>КР (конс.д.пр.)</t>
  </si>
  <si>
    <t>Зачёт</t>
  </si>
  <si>
    <t>Экзамен</t>
  </si>
  <si>
    <t>Учебная пр.</t>
  </si>
  <si>
    <t>Произв. пр.</t>
  </si>
  <si>
    <t>РГР, РПР, реферат</t>
  </si>
  <si>
    <t>Контрольные работы</t>
  </si>
  <si>
    <t>Подгрупп</t>
  </si>
  <si>
    <t>Лаб. работы, шт.</t>
  </si>
  <si>
    <t>Консульт</t>
  </si>
  <si>
    <t>Защита лаб. работ</t>
  </si>
  <si>
    <t>Практические, семинары</t>
  </si>
  <si>
    <t>Консультации перед экзаменами</t>
  </si>
  <si>
    <t>Индивид. занятия</t>
  </si>
  <si>
    <t>Курсовые работы</t>
  </si>
  <si>
    <t>Курсовые проекты</t>
  </si>
  <si>
    <t>Руковод. дипломн. проектами</t>
  </si>
  <si>
    <t>Консульт. дипломн. проектов</t>
  </si>
  <si>
    <t>Преддипл. практика</t>
  </si>
  <si>
    <t>Производственная практика</t>
  </si>
  <si>
    <t>Госэкзамен</t>
  </si>
  <si>
    <t>Аспирант</t>
  </si>
  <si>
    <t>Вып. работа бакалавра</t>
  </si>
  <si>
    <t>Руководство магистра</t>
  </si>
  <si>
    <t>Магистерские диссертации</t>
  </si>
  <si>
    <t>Разное (ГАК, ГЭК и др.)</t>
  </si>
  <si>
    <t>ВТМ</t>
  </si>
  <si>
    <t>ИТ</t>
  </si>
  <si>
    <t>ВТ</t>
  </si>
  <si>
    <t>УТ</t>
  </si>
  <si>
    <t>Дисциплины1</t>
  </si>
  <si>
    <t>Дисциплины2</t>
  </si>
  <si>
    <t>Дисциплины3</t>
  </si>
  <si>
    <t>Дисциплины4</t>
  </si>
  <si>
    <t>Дисциплины5</t>
  </si>
  <si>
    <t>Дисциплины6</t>
  </si>
  <si>
    <t>Дисциплины7</t>
  </si>
  <si>
    <t>Дисциплины11</t>
  </si>
  <si>
    <t>Дисциплины12</t>
  </si>
  <si>
    <t>Дисциплины13</t>
  </si>
  <si>
    <t>Дисциплины14</t>
  </si>
  <si>
    <t>Дисциплины15</t>
  </si>
  <si>
    <t>Дисциплины16</t>
  </si>
  <si>
    <t>Дисциплины17</t>
  </si>
  <si>
    <t>ФамилияИО1</t>
  </si>
  <si>
    <t>ФамилияИО2</t>
  </si>
  <si>
    <t>т.д.</t>
  </si>
  <si>
    <t>Выпадающий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</si>
</sst>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rial"/>
      <family val="2"/>
    </font>
    <font>
      <sz val="10"/>
      <color indexed="8"/>
      <name val="DejaVu Sans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3DEB3D"/>
        <bgColor rgb="FF3DEB3D"/>
      </patternFill>
    </fill>
    <fill>
      <patternFill patternType="solid">
        <fgColor rgb="FF94BD5E"/>
        <bgColor rgb="FF94BD5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textRotation="90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textRotation="90"/>
    </xf>
    <xf numFmtId="0" fontId="0" fillId="5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1" xfId="0" applyBorder="1"/>
    <xf numFmtId="0" fontId="0" fillId="0" borderId="1" xfId="0" applyBorder="1" applyAlignment="1">
      <alignment textRotation="90"/>
    </xf>
    <xf numFmtId="0" fontId="0" fillId="0" borderId="1" xfId="0" applyFill="1" applyBorder="1" applyAlignment="1">
      <alignment textRotation="90"/>
    </xf>
    <xf numFmtId="0" fontId="0" fillId="5" borderId="0" xfId="0" applyFill="1" applyAlignment="1">
      <alignment wrapText="1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1">
    <dxf>
      <font>
        <color theme="0"/>
        <name val="Calibri Light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A77"/>
  <sheetViews>
    <sheetView zoomScale="70" zoomScaleNormal="70" workbookViewId="0">
      <selection activeCell="A4" sqref="A4:A17"/>
    </sheetView>
  </sheetViews>
  <sheetFormatPr defaultColWidth="8.875" defaultRowHeight="14.25"/>
  <cols>
    <col min="1" max="1" width="14.25" customWidth="1"/>
    <col min="2" max="2" width="22.625" customWidth="1"/>
    <col min="3" max="3" width="4.625" customWidth="1"/>
    <col min="4" max="11" width="3.125" customWidth="1"/>
    <col min="12" max="12" width="50.125" customWidth="1"/>
    <col min="13" max="25" width="3.125" customWidth="1"/>
    <col min="26" max="26" width="4.125" customWidth="1"/>
    <col min="27" max="28" width="3.125" customWidth="1"/>
    <col min="29" max="29" width="5.125" customWidth="1"/>
    <col min="30" max="30" width="4.625" customWidth="1"/>
    <col min="31" max="31" width="5.5" customWidth="1"/>
    <col min="32" max="32" width="4.125" customWidth="1"/>
    <col min="33" max="33" width="4.375" customWidth="1"/>
    <col min="34" max="34" width="4.625" customWidth="1"/>
    <col min="35" max="36" width="3.125" customWidth="1"/>
    <col min="37" max="37" width="4" customWidth="1"/>
    <col min="38" max="38" width="5.625" customWidth="1"/>
    <col min="39" max="39" width="6.125" customWidth="1"/>
    <col min="40" max="40" width="4.5" customWidth="1"/>
    <col min="41" max="41" width="3.125" customWidth="1"/>
    <col min="42" max="42" width="6.375" customWidth="1"/>
    <col min="43" max="43" width="4.125" customWidth="1"/>
    <col min="44" max="44" width="4" customWidth="1"/>
    <col min="45" max="45" width="4.625" customWidth="1"/>
    <col min="46" max="46" width="4.5" customWidth="1"/>
    <col min="47" max="47" width="5.375" customWidth="1"/>
    <col min="48" max="49" width="3.125" customWidth="1"/>
    <col min="50" max="50" width="5.5" customWidth="1"/>
    <col min="51" max="53" width="10.625" customWidth="1"/>
  </cols>
  <sheetData>
    <row r="2" spans="1:53">
      <c r="F2" s="1" t="s">
        <v>4</v>
      </c>
      <c r="G2" s="1"/>
      <c r="H2" s="1"/>
      <c r="I2" s="1"/>
      <c r="J2" s="1"/>
      <c r="K2" s="1"/>
      <c r="M2" s="2" t="s">
        <v>5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 t="s">
        <v>6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t="s">
        <v>7</v>
      </c>
    </row>
    <row r="3" spans="1:53" ht="179.25">
      <c r="A3" s="14" t="s">
        <v>69</v>
      </c>
      <c r="B3" t="s">
        <v>0</v>
      </c>
      <c r="C3" s="4" t="s">
        <v>8</v>
      </c>
      <c r="D3" s="4" t="s">
        <v>9</v>
      </c>
      <c r="E3" s="4" t="s">
        <v>10</v>
      </c>
      <c r="F3" s="7" t="s">
        <v>11</v>
      </c>
      <c r="G3" s="7" t="s">
        <v>12</v>
      </c>
      <c r="H3" s="7" t="s">
        <v>13</v>
      </c>
      <c r="I3" s="7" t="s">
        <v>3</v>
      </c>
      <c r="J3" s="7" t="s">
        <v>2</v>
      </c>
      <c r="K3" s="7" t="s">
        <v>14</v>
      </c>
      <c r="L3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7" t="s">
        <v>21</v>
      </c>
      <c r="S3" s="7" t="s">
        <v>22</v>
      </c>
      <c r="T3" s="7" t="s">
        <v>23</v>
      </c>
      <c r="U3" s="7" t="s">
        <v>24</v>
      </c>
      <c r="V3" s="7" t="s">
        <v>25</v>
      </c>
      <c r="W3" s="7" t="s">
        <v>26</v>
      </c>
      <c r="X3" s="7" t="s">
        <v>27</v>
      </c>
      <c r="Y3" s="7" t="s">
        <v>28</v>
      </c>
      <c r="Z3" s="7" t="s">
        <v>29</v>
      </c>
      <c r="AA3" s="7" t="s">
        <v>30</v>
      </c>
      <c r="AB3" s="7" t="s">
        <v>16</v>
      </c>
      <c r="AC3" s="7" t="s">
        <v>31</v>
      </c>
      <c r="AD3" s="7" t="s">
        <v>17</v>
      </c>
      <c r="AE3" s="7" t="s">
        <v>32</v>
      </c>
      <c r="AF3" s="7" t="s">
        <v>33</v>
      </c>
      <c r="AG3" s="7" t="s">
        <v>23</v>
      </c>
      <c r="AH3" s="7" t="s">
        <v>24</v>
      </c>
      <c r="AI3" s="7" t="s">
        <v>34</v>
      </c>
      <c r="AJ3" s="7" t="s">
        <v>35</v>
      </c>
      <c r="AK3" s="7" t="s">
        <v>27</v>
      </c>
      <c r="AL3" s="7" t="s">
        <v>36</v>
      </c>
      <c r="AM3" s="7" t="s">
        <v>37</v>
      </c>
      <c r="AN3" s="7" t="s">
        <v>38</v>
      </c>
      <c r="AO3" s="7" t="s">
        <v>39</v>
      </c>
      <c r="AP3" s="7" t="s">
        <v>40</v>
      </c>
      <c r="AQ3" s="7" t="s">
        <v>41</v>
      </c>
      <c r="AR3" s="7" t="s">
        <v>28</v>
      </c>
      <c r="AS3" s="7" t="s">
        <v>42</v>
      </c>
      <c r="AT3" s="7" t="s">
        <v>43</v>
      </c>
      <c r="AU3" s="7" t="s">
        <v>44</v>
      </c>
      <c r="AV3" s="7" t="s">
        <v>45</v>
      </c>
      <c r="AW3" s="7" t="s">
        <v>46</v>
      </c>
      <c r="AX3" s="7" t="s">
        <v>47</v>
      </c>
      <c r="AY3" t="s">
        <v>1</v>
      </c>
      <c r="AZ3" t="s">
        <v>11</v>
      </c>
      <c r="BA3" t="s">
        <v>12</v>
      </c>
    </row>
    <row r="4" spans="1:53">
      <c r="A4" s="8" t="str">
        <f t="array" ref="A4">IFERROR(INDEX($B$4:$B$17,MATCH(0,IF(ISBLANK($B$4:$B$17),"",COUNTIF($A$3:A3,$B$4:$B$17)),0)),"")</f>
        <v>ФамилияИО1</v>
      </c>
      <c r="D4">
        <v>1</v>
      </c>
      <c r="F4" s="5">
        <v>3</v>
      </c>
      <c r="G4" s="5">
        <v>0</v>
      </c>
      <c r="H4" s="5">
        <v>0</v>
      </c>
      <c r="I4" s="5">
        <v>0</v>
      </c>
      <c r="J4" s="5">
        <v>0</v>
      </c>
      <c r="K4" s="5"/>
      <c r="L4" t="s">
        <v>52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>
        <v>1</v>
      </c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>
        <f>K4*50</f>
        <v>0</v>
      </c>
      <c r="AU4" s="5"/>
      <c r="AV4" s="5"/>
      <c r="AW4" s="5"/>
      <c r="AX4" s="5"/>
      <c r="AY4">
        <f t="shared" ref="AY4:AY17" si="0">SUM(AB4:AX4)</f>
        <v>0</v>
      </c>
      <c r="AZ4">
        <f t="shared" ref="AZ4:AZ17" si="1">AY4/(F4+G4)*F4</f>
        <v>0</v>
      </c>
      <c r="BA4">
        <f t="shared" ref="BA4:BA17" si="2">AY4-AZ4</f>
        <v>0</v>
      </c>
    </row>
    <row r="5" spans="1:53">
      <c r="A5" s="8">
        <f t="array" ref="A5">IFERROR(INDEX($B$4:$B$17,MATCH(0,IF(ISBLANK($B$4:$B$17),"",COUNTIF($A$3:A4,$B$4:$B$17)),0)),"")</f>
        <v>111</v>
      </c>
      <c r="B5" t="s">
        <v>66</v>
      </c>
      <c r="C5" t="s">
        <v>48</v>
      </c>
      <c r="D5">
        <v>3</v>
      </c>
      <c r="E5">
        <v>1</v>
      </c>
      <c r="F5" s="5">
        <v>15</v>
      </c>
      <c r="G5" s="5">
        <v>9</v>
      </c>
      <c r="H5" s="5"/>
      <c r="I5" s="5"/>
      <c r="J5" s="5"/>
      <c r="K5" s="5"/>
      <c r="L5" t="s">
        <v>53</v>
      </c>
      <c r="M5" s="5">
        <v>12</v>
      </c>
      <c r="N5" s="5">
        <v>24</v>
      </c>
      <c r="O5" s="5"/>
      <c r="P5" s="5">
        <v>12</v>
      </c>
      <c r="Q5" s="5">
        <v>10</v>
      </c>
      <c r="R5" s="5"/>
      <c r="S5" s="5"/>
      <c r="T5" s="5">
        <v>1</v>
      </c>
      <c r="U5" s="5"/>
      <c r="V5" s="5"/>
      <c r="W5" s="5"/>
      <c r="X5" s="5">
        <v>2</v>
      </c>
      <c r="Y5" s="5">
        <v>0</v>
      </c>
      <c r="Z5" s="5">
        <v>1</v>
      </c>
      <c r="AA5" s="5">
        <v>6</v>
      </c>
      <c r="AB5" s="5">
        <f t="shared" ref="AB5:AB17" si="3">M5</f>
        <v>12</v>
      </c>
      <c r="AC5" s="5">
        <f t="shared" ref="AC5:AC17" si="4">IF(Q5=0,0.05*AB5*E5,0)</f>
        <v>0</v>
      </c>
      <c r="AD5" s="5">
        <f t="shared" ref="AD5:AD17" si="5">N5*2*E5*Z5</f>
        <v>48</v>
      </c>
      <c r="AE5" s="5">
        <f>IF(Z5=0,0,0.065*AA5*(F5+G5)/Дисциплины!Z5*Z5)</f>
        <v>9.36</v>
      </c>
      <c r="AF5" s="5">
        <f t="shared" ref="AF5:AF17" si="6">(O5+P5)*E5*Z5</f>
        <v>12</v>
      </c>
      <c r="AG5" s="5">
        <f t="shared" ref="AG5:AG17" si="7">T5*0.2*(F5+G5)</f>
        <v>4.8000000000000007</v>
      </c>
      <c r="AH5" s="5">
        <f t="shared" ref="AH5:AH17" si="8">IF(AS5&gt;0,0,U5*0.3*(F5+G5))</f>
        <v>0</v>
      </c>
      <c r="AI5" s="5">
        <f t="shared" ref="AI5:AI17" si="9">IF(AH5&gt;0,2*E5,0)</f>
        <v>0</v>
      </c>
      <c r="AJ5" s="5">
        <f t="shared" ref="AJ5:AJ17" si="10">Q5*E5</f>
        <v>10</v>
      </c>
      <c r="AK5">
        <f t="shared" ref="AK5:AK17" si="11">0.3*X5*(F5+G5)</f>
        <v>14.399999999999999</v>
      </c>
      <c r="AL5">
        <f t="shared" ref="AL5:AL17" si="12">IF(E5=0,0,S5*(1.25*($F5+$G5)))</f>
        <v>0</v>
      </c>
      <c r="AM5">
        <f t="shared" ref="AM5:AM17" si="13">IF(E5=0,0,R5*(1.5*($F5+$G5)))</f>
        <v>0</v>
      </c>
      <c r="AN5">
        <f t="shared" ref="AN5:AN17" si="14">IF(E5=0,20*H5*R5,0)</f>
        <v>0</v>
      </c>
      <c r="AO5">
        <f t="shared" ref="AO5:AO17" si="15">IF(E5=0,2*H5*S5,0)</f>
        <v>0</v>
      </c>
      <c r="AR5">
        <f t="shared" ref="AR5:AR17" si="16">0.2*Y5*(F5+G5)</f>
        <v>0</v>
      </c>
      <c r="AS5">
        <f t="shared" ref="AS5:AS17" si="17">(I5+H5)*0.5*4*Z5*U5</f>
        <v>0</v>
      </c>
      <c r="AY5">
        <f t="shared" si="0"/>
        <v>110.56</v>
      </c>
      <c r="AZ5">
        <f t="shared" si="1"/>
        <v>69.099999999999994</v>
      </c>
      <c r="BA5">
        <f t="shared" si="2"/>
        <v>41.460000000000008</v>
      </c>
    </row>
    <row r="6" spans="1:53">
      <c r="A6" s="8">
        <f t="array" ref="A6">IFERROR(INDEX($B$4:$B$17,MATCH(0,IF(ISBLANK($B$4:$B$17),"",COUNTIF($A$3:A5,$B$4:$B$17)),0)),"")</f>
        <v>2222</v>
      </c>
      <c r="B6">
        <v>111</v>
      </c>
      <c r="C6" t="s">
        <v>48</v>
      </c>
      <c r="D6">
        <v>3</v>
      </c>
      <c r="E6">
        <v>1</v>
      </c>
      <c r="F6" s="5">
        <v>15</v>
      </c>
      <c r="G6" s="5">
        <v>9</v>
      </c>
      <c r="H6" s="5"/>
      <c r="I6" s="5"/>
      <c r="J6" s="5"/>
      <c r="K6" s="5"/>
      <c r="L6" t="s">
        <v>54</v>
      </c>
      <c r="M6" s="5">
        <v>12</v>
      </c>
      <c r="N6" s="5">
        <v>24</v>
      </c>
      <c r="O6" s="5"/>
      <c r="P6" s="5"/>
      <c r="Q6" s="5">
        <v>10</v>
      </c>
      <c r="R6" s="5"/>
      <c r="S6" s="5"/>
      <c r="T6" s="5"/>
      <c r="U6" s="5">
        <v>1</v>
      </c>
      <c r="V6" s="5"/>
      <c r="W6" s="5"/>
      <c r="X6" s="5"/>
      <c r="Y6" s="5"/>
      <c r="Z6" s="5">
        <v>1</v>
      </c>
      <c r="AA6" s="5">
        <v>9</v>
      </c>
      <c r="AB6" s="5">
        <f t="shared" si="3"/>
        <v>12</v>
      </c>
      <c r="AC6" s="5">
        <f t="shared" si="4"/>
        <v>0</v>
      </c>
      <c r="AD6" s="5">
        <f t="shared" si="5"/>
        <v>48</v>
      </c>
      <c r="AE6" s="5">
        <f>IF(Z6=0,0,0.065*AA6*(F6+G6)/Дисциплины!Z6*Z6)</f>
        <v>14.04</v>
      </c>
      <c r="AF6" s="5">
        <f t="shared" si="6"/>
        <v>0</v>
      </c>
      <c r="AG6" s="5">
        <f t="shared" si="7"/>
        <v>0</v>
      </c>
      <c r="AH6" s="5">
        <f t="shared" si="8"/>
        <v>7.1999999999999993</v>
      </c>
      <c r="AI6" s="5">
        <f t="shared" si="9"/>
        <v>2</v>
      </c>
      <c r="AJ6" s="5">
        <f t="shared" si="10"/>
        <v>10</v>
      </c>
      <c r="AK6">
        <f t="shared" si="11"/>
        <v>0</v>
      </c>
      <c r="AL6">
        <f t="shared" si="12"/>
        <v>0</v>
      </c>
      <c r="AM6">
        <f t="shared" si="13"/>
        <v>0</v>
      </c>
      <c r="AN6">
        <f t="shared" si="14"/>
        <v>0</v>
      </c>
      <c r="AO6">
        <f t="shared" si="15"/>
        <v>0</v>
      </c>
      <c r="AR6">
        <f t="shared" si="16"/>
        <v>0</v>
      </c>
      <c r="AS6">
        <f t="shared" si="17"/>
        <v>0</v>
      </c>
      <c r="AY6">
        <f t="shared" si="0"/>
        <v>93.24</v>
      </c>
      <c r="AZ6">
        <f t="shared" si="1"/>
        <v>58.274999999999999</v>
      </c>
      <c r="BA6">
        <f t="shared" si="2"/>
        <v>34.964999999999996</v>
      </c>
    </row>
    <row r="7" spans="1:53">
      <c r="A7" s="8">
        <f t="array" ref="A7">IFERROR(INDEX($B$4:$B$17,MATCH(0,IF(ISBLANK($B$4:$B$17),"",COUNTIF($A$3:A6,$B$4:$B$17)),0)),"")</f>
        <v>33</v>
      </c>
      <c r="B7">
        <v>2222</v>
      </c>
      <c r="C7" t="s">
        <v>48</v>
      </c>
      <c r="D7">
        <v>3</v>
      </c>
      <c r="E7">
        <v>1</v>
      </c>
      <c r="F7" s="5">
        <v>15</v>
      </c>
      <c r="G7" s="5">
        <v>9</v>
      </c>
      <c r="H7" s="5"/>
      <c r="I7" s="5"/>
      <c r="J7" s="5"/>
      <c r="K7" s="5"/>
      <c r="L7" t="s">
        <v>55</v>
      </c>
      <c r="M7" s="5">
        <v>24</v>
      </c>
      <c r="N7" s="5">
        <v>24</v>
      </c>
      <c r="O7" s="5">
        <v>12</v>
      </c>
      <c r="P7" s="5"/>
      <c r="Q7" s="5"/>
      <c r="R7" s="5"/>
      <c r="S7" s="5"/>
      <c r="T7" s="5">
        <v>1</v>
      </c>
      <c r="U7" s="5"/>
      <c r="V7" s="5"/>
      <c r="W7" s="5"/>
      <c r="X7" s="5"/>
      <c r="Y7" s="5">
        <v>3</v>
      </c>
      <c r="Z7" s="5">
        <v>1</v>
      </c>
      <c r="AA7" s="5">
        <v>4</v>
      </c>
      <c r="AB7" s="5">
        <f t="shared" si="3"/>
        <v>24</v>
      </c>
      <c r="AC7" s="5">
        <f t="shared" si="4"/>
        <v>1.2000000000000002</v>
      </c>
      <c r="AD7" s="5">
        <f t="shared" si="5"/>
        <v>48</v>
      </c>
      <c r="AE7" s="5">
        <f>IF(Z7=0,0,0.065*AA7*(F7+G7)/Дисциплины!Z7*Z7)</f>
        <v>6.24</v>
      </c>
      <c r="AF7" s="5">
        <f t="shared" si="6"/>
        <v>12</v>
      </c>
      <c r="AG7" s="5">
        <f t="shared" si="7"/>
        <v>4.8000000000000007</v>
      </c>
      <c r="AH7" s="5">
        <f t="shared" si="8"/>
        <v>0</v>
      </c>
      <c r="AI7" s="5">
        <f t="shared" si="9"/>
        <v>0</v>
      </c>
      <c r="AJ7" s="5">
        <f t="shared" si="10"/>
        <v>0</v>
      </c>
      <c r="AK7">
        <f t="shared" si="11"/>
        <v>0</v>
      </c>
      <c r="AL7">
        <f t="shared" si="12"/>
        <v>0</v>
      </c>
      <c r="AM7">
        <f t="shared" si="13"/>
        <v>0</v>
      </c>
      <c r="AN7">
        <f t="shared" si="14"/>
        <v>0</v>
      </c>
      <c r="AO7">
        <f t="shared" si="15"/>
        <v>0</v>
      </c>
      <c r="AR7">
        <f t="shared" si="16"/>
        <v>14.400000000000002</v>
      </c>
      <c r="AS7">
        <f t="shared" si="17"/>
        <v>0</v>
      </c>
      <c r="AY7">
        <f t="shared" si="0"/>
        <v>110.64</v>
      </c>
      <c r="AZ7">
        <f t="shared" si="1"/>
        <v>69.150000000000006</v>
      </c>
      <c r="BA7">
        <f t="shared" si="2"/>
        <v>41.489999999999995</v>
      </c>
    </row>
    <row r="8" spans="1:53">
      <c r="A8" s="8" t="str">
        <f t="array" ref="A8">IFERROR(INDEX($B$4:$B$17,MATCH(0,IF(ISBLANK($B$4:$B$17),"",COUNTIF($A$3:A7,$B$4:$B$17)),0)),"")</f>
        <v/>
      </c>
      <c r="B8" t="s">
        <v>66</v>
      </c>
      <c r="C8" t="s">
        <v>48</v>
      </c>
      <c r="D8">
        <v>3</v>
      </c>
      <c r="E8">
        <v>1</v>
      </c>
      <c r="F8" s="5">
        <v>15</v>
      </c>
      <c r="G8" s="5">
        <v>9</v>
      </c>
      <c r="H8" s="5"/>
      <c r="I8" s="5"/>
      <c r="J8" s="5"/>
      <c r="K8" s="5"/>
      <c r="L8" t="s">
        <v>56</v>
      </c>
      <c r="M8" s="5">
        <v>12</v>
      </c>
      <c r="N8" s="5">
        <v>36</v>
      </c>
      <c r="O8" s="5"/>
      <c r="P8" s="5"/>
      <c r="Q8" s="5"/>
      <c r="R8" s="5"/>
      <c r="S8" s="5"/>
      <c r="T8" s="5"/>
      <c r="U8" s="5">
        <v>1</v>
      </c>
      <c r="V8" s="5"/>
      <c r="W8" s="5"/>
      <c r="X8" s="5">
        <v>1</v>
      </c>
      <c r="Y8" s="5"/>
      <c r="Z8" s="5">
        <v>1</v>
      </c>
      <c r="AA8" s="5">
        <v>6</v>
      </c>
      <c r="AB8" s="5">
        <f t="shared" si="3"/>
        <v>12</v>
      </c>
      <c r="AC8" s="5">
        <f t="shared" si="4"/>
        <v>0.60000000000000009</v>
      </c>
      <c r="AD8" s="5">
        <f t="shared" si="5"/>
        <v>72</v>
      </c>
      <c r="AE8" s="5">
        <f>IF(Z8=0,0,0.065*AA8*(F8+G8)/Дисциплины!Z8*Z8)</f>
        <v>9.36</v>
      </c>
      <c r="AF8" s="5">
        <f t="shared" si="6"/>
        <v>0</v>
      </c>
      <c r="AG8" s="5">
        <f t="shared" si="7"/>
        <v>0</v>
      </c>
      <c r="AH8" s="5">
        <f t="shared" si="8"/>
        <v>7.1999999999999993</v>
      </c>
      <c r="AI8" s="5">
        <f t="shared" si="9"/>
        <v>2</v>
      </c>
      <c r="AJ8" s="5">
        <f t="shared" si="10"/>
        <v>0</v>
      </c>
      <c r="AK8">
        <f t="shared" si="11"/>
        <v>7.1999999999999993</v>
      </c>
      <c r="AL8">
        <f t="shared" si="12"/>
        <v>0</v>
      </c>
      <c r="AM8">
        <f t="shared" si="13"/>
        <v>0</v>
      </c>
      <c r="AN8">
        <f t="shared" si="14"/>
        <v>0</v>
      </c>
      <c r="AO8">
        <f t="shared" si="15"/>
        <v>0</v>
      </c>
      <c r="AR8">
        <f t="shared" si="16"/>
        <v>0</v>
      </c>
      <c r="AS8">
        <f t="shared" si="17"/>
        <v>0</v>
      </c>
      <c r="AY8">
        <f t="shared" si="0"/>
        <v>110.36</v>
      </c>
      <c r="AZ8">
        <f t="shared" si="1"/>
        <v>68.975000000000009</v>
      </c>
      <c r="BA8">
        <f t="shared" si="2"/>
        <v>41.384999999999991</v>
      </c>
    </row>
    <row r="9" spans="1:53">
      <c r="A9" s="8" t="str">
        <f t="array" ref="A9">IFERROR(INDEX($B$4:$B$17,MATCH(0,IF(ISBLANK($B$4:$B$17),"",COUNTIF($A$3:A8,$B$4:$B$17)),0)),"")</f>
        <v/>
      </c>
      <c r="B9">
        <v>2222</v>
      </c>
      <c r="C9" t="s">
        <v>48</v>
      </c>
      <c r="D9">
        <v>3</v>
      </c>
      <c r="E9">
        <v>1</v>
      </c>
      <c r="F9" s="5">
        <v>15</v>
      </c>
      <c r="G9" s="5">
        <v>9</v>
      </c>
      <c r="H9" s="5"/>
      <c r="I9" s="5"/>
      <c r="J9" s="5"/>
      <c r="K9" s="5"/>
      <c r="L9" t="s">
        <v>57</v>
      </c>
      <c r="M9" s="5"/>
      <c r="N9" s="5"/>
      <c r="O9" s="5"/>
      <c r="P9" s="5"/>
      <c r="Q9" s="5">
        <v>72</v>
      </c>
      <c r="R9" s="5"/>
      <c r="S9" s="5"/>
      <c r="T9" s="5">
        <v>1</v>
      </c>
      <c r="U9" s="5"/>
      <c r="V9" s="5"/>
      <c r="W9" s="5"/>
      <c r="X9" s="5"/>
      <c r="Y9" s="5"/>
      <c r="Z9" s="5">
        <v>1</v>
      </c>
      <c r="AA9" s="5"/>
      <c r="AB9" s="5">
        <f t="shared" si="3"/>
        <v>0</v>
      </c>
      <c r="AC9" s="5">
        <f t="shared" si="4"/>
        <v>0</v>
      </c>
      <c r="AD9" s="5">
        <f t="shared" si="5"/>
        <v>0</v>
      </c>
      <c r="AE9" s="5">
        <f>IF(Z9=0,0,0.065*AA9*(F9+G9)/Дисциплины!Z9*Z9)</f>
        <v>0</v>
      </c>
      <c r="AF9" s="5">
        <f t="shared" si="6"/>
        <v>0</v>
      </c>
      <c r="AG9" s="5">
        <f t="shared" si="7"/>
        <v>4.8000000000000007</v>
      </c>
      <c r="AH9" s="5">
        <f t="shared" si="8"/>
        <v>0</v>
      </c>
      <c r="AI9" s="5">
        <f t="shared" si="9"/>
        <v>0</v>
      </c>
      <c r="AJ9" s="5">
        <f t="shared" si="10"/>
        <v>72</v>
      </c>
      <c r="AK9">
        <f t="shared" si="11"/>
        <v>0</v>
      </c>
      <c r="AL9">
        <f t="shared" si="12"/>
        <v>0</v>
      </c>
      <c r="AM9">
        <f t="shared" si="13"/>
        <v>0</v>
      </c>
      <c r="AN9">
        <f t="shared" si="14"/>
        <v>0</v>
      </c>
      <c r="AO9">
        <f t="shared" si="15"/>
        <v>0</v>
      </c>
      <c r="AR9">
        <f t="shared" si="16"/>
        <v>0</v>
      </c>
      <c r="AS9">
        <f t="shared" si="17"/>
        <v>0</v>
      </c>
      <c r="AY9">
        <f t="shared" si="0"/>
        <v>76.8</v>
      </c>
      <c r="AZ9">
        <f t="shared" si="1"/>
        <v>47.999999999999993</v>
      </c>
      <c r="BA9">
        <f t="shared" si="2"/>
        <v>28.800000000000004</v>
      </c>
    </row>
    <row r="10" spans="1:53">
      <c r="A10" s="8" t="str">
        <f t="array" ref="A10">IFERROR(INDEX($B$4:$B$17,MATCH(0,IF(ISBLANK($B$4:$B$17),"",COUNTIF($A$3:A9,$B$4:$B$17)),0)),"")</f>
        <v/>
      </c>
      <c r="C10" t="s">
        <v>48</v>
      </c>
      <c r="D10">
        <v>3</v>
      </c>
      <c r="E10">
        <v>1</v>
      </c>
      <c r="F10" s="5">
        <v>15</v>
      </c>
      <c r="G10" s="5">
        <v>9</v>
      </c>
      <c r="H10" s="5"/>
      <c r="I10" s="5"/>
      <c r="J10" s="5">
        <f>F10+G10</f>
        <v>24</v>
      </c>
      <c r="K10" s="5"/>
      <c r="L10" t="s">
        <v>58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>
        <v>1</v>
      </c>
      <c r="AA10" s="5"/>
      <c r="AB10" s="5">
        <f t="shared" si="3"/>
        <v>0</v>
      </c>
      <c r="AC10" s="5">
        <f t="shared" si="4"/>
        <v>0</v>
      </c>
      <c r="AD10" s="5">
        <f t="shared" si="5"/>
        <v>0</v>
      </c>
      <c r="AE10" s="5">
        <f>IF(Z10=0,0,0.065*AA10*(F10+G10)/Дисциплины!Z10*Z10)</f>
        <v>0</v>
      </c>
      <c r="AF10" s="5">
        <f t="shared" si="6"/>
        <v>0</v>
      </c>
      <c r="AG10" s="5">
        <f t="shared" si="7"/>
        <v>0</v>
      </c>
      <c r="AH10" s="5">
        <f t="shared" si="8"/>
        <v>0</v>
      </c>
      <c r="AI10" s="5">
        <f t="shared" si="9"/>
        <v>0</v>
      </c>
      <c r="AJ10" s="5">
        <f t="shared" si="10"/>
        <v>0</v>
      </c>
      <c r="AK10">
        <f t="shared" si="11"/>
        <v>0</v>
      </c>
      <c r="AL10">
        <f t="shared" si="12"/>
        <v>0</v>
      </c>
      <c r="AM10">
        <f t="shared" si="13"/>
        <v>0</v>
      </c>
      <c r="AN10">
        <f t="shared" si="14"/>
        <v>0</v>
      </c>
      <c r="AO10">
        <f t="shared" si="15"/>
        <v>0</v>
      </c>
      <c r="AR10">
        <f t="shared" si="16"/>
        <v>0</v>
      </c>
      <c r="AS10">
        <f t="shared" si="17"/>
        <v>0</v>
      </c>
      <c r="AV10">
        <f>30*J10</f>
        <v>720</v>
      </c>
      <c r="AY10">
        <f t="shared" si="0"/>
        <v>720</v>
      </c>
      <c r="AZ10">
        <f t="shared" si="1"/>
        <v>450</v>
      </c>
      <c r="BA10">
        <f t="shared" si="2"/>
        <v>270</v>
      </c>
    </row>
    <row r="11" spans="1:53">
      <c r="A11" s="8" t="str">
        <f t="array" ref="A11">IFERROR(INDEX($B$4:$B$17,MATCH(0,IF(ISBLANK($B$4:$B$17),"",COUNTIF($A$3:A10,$B$4:$B$17)),0)),"")</f>
        <v/>
      </c>
      <c r="B11">
        <v>2222</v>
      </c>
      <c r="C11" t="s">
        <v>48</v>
      </c>
      <c r="D11">
        <v>4</v>
      </c>
      <c r="E11">
        <v>1</v>
      </c>
      <c r="F11" s="5">
        <v>15</v>
      </c>
      <c r="G11" s="5">
        <v>9</v>
      </c>
      <c r="H11" s="5"/>
      <c r="I11" s="5"/>
      <c r="J11" s="5">
        <f>F11+G11</f>
        <v>24</v>
      </c>
      <c r="K11" s="5"/>
      <c r="L11" t="s">
        <v>59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>
        <v>12</v>
      </c>
      <c r="X11" s="5"/>
      <c r="Y11" s="5"/>
      <c r="Z11" s="5"/>
      <c r="AA11" s="5"/>
      <c r="AB11" s="5">
        <f t="shared" si="3"/>
        <v>0</v>
      </c>
      <c r="AC11" s="5">
        <f t="shared" si="4"/>
        <v>0</v>
      </c>
      <c r="AD11" s="5">
        <f t="shared" si="5"/>
        <v>0</v>
      </c>
      <c r="AE11" s="5">
        <f>IF(Z11=0,0,0.065*AA11*(F11+G11)/Дисциплины!Z11*Z11)</f>
        <v>0</v>
      </c>
      <c r="AF11" s="5">
        <f t="shared" si="6"/>
        <v>0</v>
      </c>
      <c r="AG11" s="5">
        <f t="shared" si="7"/>
        <v>0</v>
      </c>
      <c r="AH11" s="5">
        <f t="shared" si="8"/>
        <v>0</v>
      </c>
      <c r="AI11" s="5">
        <f t="shared" si="9"/>
        <v>0</v>
      </c>
      <c r="AJ11" s="5">
        <f t="shared" si="10"/>
        <v>0</v>
      </c>
      <c r="AK11">
        <f t="shared" si="11"/>
        <v>0</v>
      </c>
      <c r="AL11">
        <f t="shared" si="12"/>
        <v>0</v>
      </c>
      <c r="AM11">
        <f t="shared" si="13"/>
        <v>0</v>
      </c>
      <c r="AN11">
        <f t="shared" si="14"/>
        <v>0</v>
      </c>
      <c r="AO11">
        <f t="shared" si="15"/>
        <v>0</v>
      </c>
      <c r="AQ11">
        <f>0.15*W11*5*J11</f>
        <v>216</v>
      </c>
      <c r="AR11">
        <f t="shared" si="16"/>
        <v>0</v>
      </c>
      <c r="AS11">
        <f t="shared" si="17"/>
        <v>0</v>
      </c>
      <c r="AY11">
        <f t="shared" si="0"/>
        <v>216</v>
      </c>
      <c r="AZ11">
        <f t="shared" si="1"/>
        <v>135</v>
      </c>
      <c r="BA11">
        <f t="shared" si="2"/>
        <v>81</v>
      </c>
    </row>
    <row r="12" spans="1:53">
      <c r="A12" s="8" t="str">
        <f t="array" ref="A12">IFERROR(INDEX($B$4:$B$17,MATCH(0,IF(ISBLANK($B$4:$B$17),"",COUNTIF($A$3:A11,$B$4:$B$17)),0)),"")</f>
        <v/>
      </c>
      <c r="C12" t="s">
        <v>49</v>
      </c>
      <c r="D12">
        <v>8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t="s">
        <v>60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>
        <f t="shared" si="3"/>
        <v>0</v>
      </c>
      <c r="AC12" s="5">
        <f t="shared" si="4"/>
        <v>0</v>
      </c>
      <c r="AD12" s="5">
        <f t="shared" si="5"/>
        <v>0</v>
      </c>
      <c r="AE12" s="5">
        <f>IF(Z12=0,0,0.065*AA12*(F12+G12)/Дисциплины!Z12*Z12)</f>
        <v>0</v>
      </c>
      <c r="AF12" s="5">
        <f t="shared" si="6"/>
        <v>0</v>
      </c>
      <c r="AG12" s="5">
        <f t="shared" si="7"/>
        <v>0</v>
      </c>
      <c r="AH12" s="5">
        <f t="shared" si="8"/>
        <v>0</v>
      </c>
      <c r="AI12" s="5">
        <f t="shared" si="9"/>
        <v>0</v>
      </c>
      <c r="AJ12" s="5">
        <f t="shared" si="10"/>
        <v>0</v>
      </c>
      <c r="AK12">
        <f t="shared" si="11"/>
        <v>0</v>
      </c>
      <c r="AL12">
        <f t="shared" si="12"/>
        <v>0</v>
      </c>
      <c r="AM12">
        <f t="shared" si="13"/>
        <v>0</v>
      </c>
      <c r="AN12">
        <f t="shared" si="14"/>
        <v>0</v>
      </c>
      <c r="AO12">
        <f t="shared" si="15"/>
        <v>0</v>
      </c>
      <c r="AR12">
        <f t="shared" si="16"/>
        <v>0</v>
      </c>
      <c r="AS12">
        <f t="shared" si="17"/>
        <v>0</v>
      </c>
      <c r="AY12">
        <f t="shared" si="0"/>
        <v>0</v>
      </c>
      <c r="AZ12">
        <f t="shared" si="1"/>
        <v>0</v>
      </c>
      <c r="BA12">
        <f t="shared" si="2"/>
        <v>0</v>
      </c>
    </row>
    <row r="13" spans="1:53">
      <c r="A13" s="8" t="str">
        <f t="array" ref="A13">IFERROR(INDEX($B$4:$B$17,MATCH(0,IF(ISBLANK($B$4:$B$17),"",COUNTIF($A$3:A12,$B$4:$B$17)),0)),"")</f>
        <v/>
      </c>
      <c r="B13">
        <v>33</v>
      </c>
      <c r="C13" t="s">
        <v>50</v>
      </c>
      <c r="D13">
        <v>2</v>
      </c>
      <c r="E13">
        <v>2</v>
      </c>
      <c r="F13" s="5">
        <v>40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t="s">
        <v>61</v>
      </c>
      <c r="V13">
        <v>18</v>
      </c>
      <c r="AB13" s="5">
        <f t="shared" si="3"/>
        <v>0</v>
      </c>
      <c r="AC13" s="5">
        <f t="shared" si="4"/>
        <v>0</v>
      </c>
      <c r="AD13" s="5">
        <f t="shared" si="5"/>
        <v>0</v>
      </c>
      <c r="AE13" s="5">
        <f>IF(Z13=0,0,0.065*AA13*(F13+G13)/Дисциплины!Z13*Z13)</f>
        <v>0</v>
      </c>
      <c r="AF13" s="5">
        <f t="shared" si="6"/>
        <v>0</v>
      </c>
      <c r="AG13" s="5">
        <f t="shared" si="7"/>
        <v>0</v>
      </c>
      <c r="AH13" s="5">
        <f t="shared" si="8"/>
        <v>0</v>
      </c>
      <c r="AI13" s="5">
        <f t="shared" si="9"/>
        <v>0</v>
      </c>
      <c r="AJ13" s="5">
        <f t="shared" si="10"/>
        <v>0</v>
      </c>
      <c r="AK13">
        <f t="shared" si="11"/>
        <v>0</v>
      </c>
      <c r="AL13">
        <f t="shared" si="12"/>
        <v>0</v>
      </c>
      <c r="AM13">
        <f t="shared" si="13"/>
        <v>0</v>
      </c>
      <c r="AN13">
        <f t="shared" si="14"/>
        <v>0</v>
      </c>
      <c r="AO13">
        <f t="shared" si="15"/>
        <v>0</v>
      </c>
      <c r="AQ13">
        <f>V13*3</f>
        <v>54</v>
      </c>
      <c r="AR13">
        <f t="shared" si="16"/>
        <v>0</v>
      </c>
      <c r="AS13">
        <f t="shared" si="17"/>
        <v>0</v>
      </c>
      <c r="AY13">
        <f t="shared" si="0"/>
        <v>54</v>
      </c>
      <c r="AZ13">
        <f t="shared" si="1"/>
        <v>54</v>
      </c>
      <c r="BA13">
        <f t="shared" si="2"/>
        <v>0</v>
      </c>
    </row>
    <row r="14" spans="1:53">
      <c r="A14" s="8" t="str">
        <f t="array" ref="A14">IFERROR(INDEX($B$4:$B$17,MATCH(0,IF(ISBLANK($B$4:$B$17),"",COUNTIF($A$3:A13,$B$4:$B$17)),0)),"")</f>
        <v/>
      </c>
      <c r="B14" t="s">
        <v>66</v>
      </c>
      <c r="C14" t="s">
        <v>51</v>
      </c>
      <c r="D14">
        <v>5</v>
      </c>
      <c r="E14">
        <v>1</v>
      </c>
      <c r="F14" s="5">
        <v>24</v>
      </c>
      <c r="G14" s="5">
        <v>4</v>
      </c>
      <c r="H14" s="5">
        <v>0</v>
      </c>
      <c r="I14" s="5">
        <v>0</v>
      </c>
      <c r="J14" s="5">
        <v>0</v>
      </c>
      <c r="K14" s="5">
        <v>0</v>
      </c>
      <c r="L14" t="s">
        <v>62</v>
      </c>
      <c r="M14" s="5">
        <v>36</v>
      </c>
      <c r="N14" s="5">
        <v>18</v>
      </c>
      <c r="O14" s="5"/>
      <c r="P14" s="5"/>
      <c r="Q14" s="5"/>
      <c r="R14" s="5"/>
      <c r="S14" s="5"/>
      <c r="T14" s="5"/>
      <c r="U14" s="5">
        <v>1</v>
      </c>
      <c r="V14" s="5"/>
      <c r="W14" s="5"/>
      <c r="X14" s="5"/>
      <c r="Y14" s="5"/>
      <c r="Z14" s="5">
        <v>1</v>
      </c>
      <c r="AA14" s="5">
        <v>6</v>
      </c>
      <c r="AB14" s="5">
        <f t="shared" si="3"/>
        <v>36</v>
      </c>
      <c r="AC14" s="5">
        <f t="shared" si="4"/>
        <v>1.8</v>
      </c>
      <c r="AD14" s="5">
        <f t="shared" si="5"/>
        <v>36</v>
      </c>
      <c r="AE14" s="5">
        <f>IF(Z14=0,0,0.065*AA14*(F14+G14)/Дисциплины!Z14*Z14)</f>
        <v>10.92</v>
      </c>
      <c r="AF14" s="5">
        <f t="shared" si="6"/>
        <v>0</v>
      </c>
      <c r="AG14" s="5">
        <f t="shared" si="7"/>
        <v>0</v>
      </c>
      <c r="AH14" s="5">
        <f t="shared" si="8"/>
        <v>8.4</v>
      </c>
      <c r="AI14" s="5">
        <f t="shared" si="9"/>
        <v>2</v>
      </c>
      <c r="AJ14" s="5">
        <f t="shared" si="10"/>
        <v>0</v>
      </c>
      <c r="AK14">
        <f t="shared" si="11"/>
        <v>0</v>
      </c>
      <c r="AL14">
        <f t="shared" si="12"/>
        <v>0</v>
      </c>
      <c r="AM14">
        <f t="shared" si="13"/>
        <v>0</v>
      </c>
      <c r="AN14">
        <f t="shared" si="14"/>
        <v>0</v>
      </c>
      <c r="AO14">
        <f t="shared" si="15"/>
        <v>0</v>
      </c>
      <c r="AR14">
        <f t="shared" si="16"/>
        <v>0</v>
      </c>
      <c r="AS14">
        <f t="shared" si="17"/>
        <v>0</v>
      </c>
      <c r="AY14">
        <f t="shared" si="0"/>
        <v>95.12</v>
      </c>
      <c r="AZ14">
        <f t="shared" si="1"/>
        <v>81.531428571428577</v>
      </c>
      <c r="BA14">
        <f t="shared" si="2"/>
        <v>13.588571428571427</v>
      </c>
    </row>
    <row r="15" spans="1:53">
      <c r="A15" s="8" t="str">
        <f t="array" ref="A15">IFERROR(INDEX($B$4:$B$17,MATCH(0,IF(ISBLANK($B$4:$B$17),"",COUNTIF($A$3:A14,$B$4:$B$17)),0)),"")</f>
        <v/>
      </c>
      <c r="C15" t="s">
        <v>50</v>
      </c>
      <c r="D15">
        <v>1</v>
      </c>
      <c r="E15">
        <v>2</v>
      </c>
      <c r="F15">
        <v>40</v>
      </c>
      <c r="G15">
        <v>0</v>
      </c>
      <c r="H15">
        <v>0</v>
      </c>
      <c r="I15">
        <v>0</v>
      </c>
      <c r="J15">
        <v>0</v>
      </c>
      <c r="K15">
        <v>0</v>
      </c>
      <c r="L15" t="s">
        <v>63</v>
      </c>
      <c r="M15">
        <v>36</v>
      </c>
      <c r="N15">
        <v>18</v>
      </c>
      <c r="U15">
        <v>1</v>
      </c>
      <c r="Z15">
        <v>1</v>
      </c>
      <c r="AA15">
        <v>5</v>
      </c>
      <c r="AB15" s="5">
        <f t="shared" si="3"/>
        <v>36</v>
      </c>
      <c r="AC15" s="5">
        <f t="shared" si="4"/>
        <v>3.6</v>
      </c>
      <c r="AD15" s="5">
        <f t="shared" si="5"/>
        <v>72</v>
      </c>
      <c r="AE15" s="5">
        <f>IF(Z15=0,0,0.065*AA15*(F15+G15)/Дисциплины!Z15*Z15)</f>
        <v>13</v>
      </c>
      <c r="AF15" s="5">
        <f t="shared" si="6"/>
        <v>0</v>
      </c>
      <c r="AG15" s="5">
        <f t="shared" si="7"/>
        <v>0</v>
      </c>
      <c r="AH15" s="5">
        <f t="shared" si="8"/>
        <v>12</v>
      </c>
      <c r="AI15" s="5">
        <f t="shared" si="9"/>
        <v>4</v>
      </c>
      <c r="AJ15" s="5">
        <f t="shared" si="10"/>
        <v>0</v>
      </c>
      <c r="AK15">
        <f t="shared" si="11"/>
        <v>0</v>
      </c>
      <c r="AL15">
        <f t="shared" si="12"/>
        <v>0</v>
      </c>
      <c r="AM15">
        <f t="shared" si="13"/>
        <v>0</v>
      </c>
      <c r="AN15">
        <f t="shared" si="14"/>
        <v>0</v>
      </c>
      <c r="AO15">
        <f t="shared" si="15"/>
        <v>0</v>
      </c>
      <c r="AR15">
        <f t="shared" si="16"/>
        <v>0</v>
      </c>
      <c r="AS15">
        <f t="shared" si="17"/>
        <v>0</v>
      </c>
      <c r="AY15">
        <f t="shared" si="0"/>
        <v>140.6</v>
      </c>
      <c r="AZ15">
        <f t="shared" si="1"/>
        <v>140.6</v>
      </c>
      <c r="BA15">
        <f t="shared" si="2"/>
        <v>0</v>
      </c>
    </row>
    <row r="16" spans="1:53">
      <c r="A16" s="8" t="str">
        <f t="array" ref="A16">IFERROR(INDEX($B$4:$B$17,MATCH(0,IF(ISBLANK($B$4:$B$17),"",COUNTIF($A$3:A15,$B$4:$B$17)),0)),"")</f>
        <v/>
      </c>
      <c r="B16">
        <v>33</v>
      </c>
      <c r="C16" t="s">
        <v>50</v>
      </c>
      <c r="D16">
        <v>1</v>
      </c>
      <c r="E16">
        <v>2</v>
      </c>
      <c r="F16">
        <v>40</v>
      </c>
      <c r="G16">
        <v>0</v>
      </c>
      <c r="H16">
        <v>0</v>
      </c>
      <c r="I16">
        <v>0</v>
      </c>
      <c r="J16">
        <v>0</v>
      </c>
      <c r="K16">
        <v>0</v>
      </c>
      <c r="L16" t="s">
        <v>64</v>
      </c>
      <c r="M16">
        <v>36</v>
      </c>
      <c r="N16">
        <v>18</v>
      </c>
      <c r="T16">
        <v>1</v>
      </c>
      <c r="Y16">
        <v>1</v>
      </c>
      <c r="Z16">
        <v>1</v>
      </c>
      <c r="AA16">
        <v>4</v>
      </c>
      <c r="AB16" s="5">
        <f t="shared" si="3"/>
        <v>36</v>
      </c>
      <c r="AC16" s="5">
        <f t="shared" si="4"/>
        <v>3.6</v>
      </c>
      <c r="AD16" s="5">
        <f t="shared" si="5"/>
        <v>72</v>
      </c>
      <c r="AE16" s="5">
        <f>IF(Z16=0,0,0.065*AA16*(F16+G16)/Дисциплины!Z16*Z16)</f>
        <v>10.4</v>
      </c>
      <c r="AF16" s="5">
        <f t="shared" si="6"/>
        <v>0</v>
      </c>
      <c r="AG16" s="5">
        <f t="shared" si="7"/>
        <v>8</v>
      </c>
      <c r="AH16" s="5">
        <f t="shared" si="8"/>
        <v>0</v>
      </c>
      <c r="AI16" s="5">
        <f t="shared" si="9"/>
        <v>0</v>
      </c>
      <c r="AJ16" s="5">
        <f t="shared" si="10"/>
        <v>0</v>
      </c>
      <c r="AK16">
        <f t="shared" si="11"/>
        <v>0</v>
      </c>
      <c r="AL16">
        <f t="shared" si="12"/>
        <v>0</v>
      </c>
      <c r="AM16">
        <f t="shared" si="13"/>
        <v>0</v>
      </c>
      <c r="AN16">
        <f t="shared" si="14"/>
        <v>0</v>
      </c>
      <c r="AO16">
        <f t="shared" si="15"/>
        <v>0</v>
      </c>
      <c r="AR16">
        <f t="shared" si="16"/>
        <v>8</v>
      </c>
      <c r="AS16">
        <f t="shared" si="17"/>
        <v>0</v>
      </c>
      <c r="AY16">
        <f t="shared" si="0"/>
        <v>138</v>
      </c>
      <c r="AZ16">
        <f t="shared" si="1"/>
        <v>138</v>
      </c>
      <c r="BA16">
        <f t="shared" si="2"/>
        <v>0</v>
      </c>
    </row>
    <row r="17" spans="1:53">
      <c r="A17" s="8" t="str">
        <f t="array" ref="A17">IFERROR(INDEX($B$4:$B$17,MATCH(0,IF(ISBLANK($B$4:$B$17),"",COUNTIF($A$3:A16,$B$4:$B$17)),0)),"")</f>
        <v/>
      </c>
      <c r="B17" t="s">
        <v>66</v>
      </c>
      <c r="C17" t="s">
        <v>50</v>
      </c>
      <c r="D17">
        <v>2</v>
      </c>
      <c r="E17">
        <v>2</v>
      </c>
      <c r="F17">
        <v>40</v>
      </c>
      <c r="G17">
        <v>0</v>
      </c>
      <c r="H17">
        <v>0</v>
      </c>
      <c r="I17">
        <v>0</v>
      </c>
      <c r="J17">
        <v>0</v>
      </c>
      <c r="K17">
        <v>0</v>
      </c>
      <c r="L17" t="s">
        <v>65</v>
      </c>
      <c r="M17">
        <v>36</v>
      </c>
      <c r="N17">
        <v>36</v>
      </c>
      <c r="T17">
        <v>1</v>
      </c>
      <c r="Z17">
        <v>1</v>
      </c>
      <c r="AA17">
        <v>10</v>
      </c>
      <c r="AB17" s="5">
        <f t="shared" si="3"/>
        <v>36</v>
      </c>
      <c r="AC17" s="5">
        <f t="shared" si="4"/>
        <v>3.6</v>
      </c>
      <c r="AD17" s="5">
        <f t="shared" si="5"/>
        <v>144</v>
      </c>
      <c r="AE17" s="5">
        <f>IF(Z17=0,0,0.065*AA17*(F17+G17)/Дисциплины!Z17*Z17)</f>
        <v>26</v>
      </c>
      <c r="AF17" s="5">
        <f t="shared" si="6"/>
        <v>0</v>
      </c>
      <c r="AG17" s="5">
        <f t="shared" si="7"/>
        <v>8</v>
      </c>
      <c r="AH17" s="5">
        <f t="shared" si="8"/>
        <v>0</v>
      </c>
      <c r="AI17" s="5">
        <f t="shared" si="9"/>
        <v>0</v>
      </c>
      <c r="AJ17" s="5">
        <f t="shared" si="10"/>
        <v>0</v>
      </c>
      <c r="AK17">
        <f t="shared" si="11"/>
        <v>0</v>
      </c>
      <c r="AL17">
        <f t="shared" si="12"/>
        <v>0</v>
      </c>
      <c r="AM17">
        <f t="shared" si="13"/>
        <v>0</v>
      </c>
      <c r="AN17">
        <f t="shared" si="14"/>
        <v>0</v>
      </c>
      <c r="AO17">
        <f t="shared" si="15"/>
        <v>0</v>
      </c>
      <c r="AR17">
        <f t="shared" si="16"/>
        <v>0</v>
      </c>
      <c r="AS17">
        <f t="shared" si="17"/>
        <v>0</v>
      </c>
      <c r="AY17">
        <f t="shared" si="0"/>
        <v>217.6</v>
      </c>
      <c r="AZ17">
        <f t="shared" si="1"/>
        <v>217.59999999999997</v>
      </c>
      <c r="BA17">
        <f t="shared" si="2"/>
        <v>0</v>
      </c>
    </row>
    <row r="18" spans="1:53">
      <c r="AB18" s="5"/>
      <c r="AC18" s="5"/>
      <c r="AD18" s="5"/>
      <c r="AE18" s="5"/>
      <c r="AF18" s="5"/>
      <c r="AG18" s="5"/>
      <c r="AH18" s="5"/>
      <c r="AI18" s="5"/>
      <c r="AJ18" s="5"/>
    </row>
    <row r="19" spans="1:53">
      <c r="AB19" s="5"/>
      <c r="AC19" s="5"/>
      <c r="AD19" s="5"/>
      <c r="AE19" s="5"/>
      <c r="AF19" s="5"/>
      <c r="AG19" s="5"/>
      <c r="AH19" s="5"/>
      <c r="AI19" s="5"/>
      <c r="AJ19" s="5"/>
    </row>
    <row r="20" spans="1:53">
      <c r="AB20" s="5"/>
      <c r="AC20" s="5"/>
      <c r="AD20" s="5"/>
      <c r="AE20" s="5"/>
      <c r="AF20" s="5"/>
      <c r="AG20" s="5"/>
      <c r="AH20" s="5"/>
      <c r="AI20" s="5"/>
      <c r="AJ20" s="5"/>
    </row>
    <row r="21" spans="1:53">
      <c r="AB21" s="5"/>
      <c r="AC21" s="5"/>
      <c r="AD21" s="5"/>
      <c r="AE21" s="5"/>
      <c r="AF21" s="5"/>
      <c r="AG21" s="5"/>
      <c r="AH21" s="5"/>
      <c r="AI21" s="5"/>
      <c r="AJ21" s="5"/>
    </row>
    <row r="22" spans="1:53">
      <c r="AB22" s="5"/>
      <c r="AC22" s="5"/>
      <c r="AD22" s="5"/>
      <c r="AE22" s="5"/>
      <c r="AF22" s="5"/>
      <c r="AG22" s="5"/>
      <c r="AH22" s="5"/>
      <c r="AI22" s="5"/>
      <c r="AJ22" s="5"/>
    </row>
    <row r="23" spans="1:53">
      <c r="AB23" s="5"/>
      <c r="AC23" s="5"/>
      <c r="AD23" s="5"/>
      <c r="AE23" s="5"/>
      <c r="AF23" s="5"/>
      <c r="AG23" s="5"/>
      <c r="AH23" s="5"/>
      <c r="AI23" s="5"/>
      <c r="AJ23" s="5"/>
    </row>
    <row r="24" spans="1:53">
      <c r="AB24" s="5"/>
      <c r="AC24" s="5"/>
      <c r="AD24" s="5"/>
      <c r="AE24" s="5"/>
      <c r="AF24" s="5"/>
      <c r="AG24" s="5"/>
      <c r="AH24" s="5"/>
      <c r="AI24" s="5"/>
      <c r="AJ24" s="5"/>
    </row>
    <row r="25" spans="1:53">
      <c r="AB25" s="5"/>
      <c r="AC25" s="5"/>
      <c r="AD25" s="5"/>
      <c r="AE25" s="5"/>
      <c r="AF25" s="5"/>
      <c r="AG25" s="5"/>
      <c r="AH25" s="5"/>
      <c r="AI25" s="5"/>
      <c r="AJ25" s="5"/>
    </row>
    <row r="26" spans="1:53">
      <c r="AB26" s="5"/>
      <c r="AC26" s="5"/>
      <c r="AD26" s="5"/>
      <c r="AE26" s="5"/>
      <c r="AF26" s="5"/>
      <c r="AG26" s="5"/>
      <c r="AH26" s="5"/>
      <c r="AI26" s="5"/>
      <c r="AJ26" s="5"/>
    </row>
    <row r="27" spans="1:53">
      <c r="AB27" s="5"/>
      <c r="AC27" s="5"/>
      <c r="AD27" s="5"/>
      <c r="AE27" s="5"/>
      <c r="AF27" s="5"/>
      <c r="AG27" s="5"/>
      <c r="AH27" s="5"/>
      <c r="AI27" s="5"/>
      <c r="AJ27" s="5"/>
    </row>
    <row r="28" spans="1:53">
      <c r="AB28" s="5"/>
      <c r="AC28" s="5"/>
      <c r="AD28" s="5"/>
      <c r="AE28" s="5"/>
      <c r="AF28" s="5"/>
      <c r="AG28" s="5"/>
      <c r="AH28" s="5"/>
      <c r="AI28" s="5"/>
      <c r="AJ28" s="5"/>
    </row>
    <row r="29" spans="1:53">
      <c r="AB29" s="5"/>
      <c r="AC29" s="5"/>
      <c r="AD29" s="5"/>
      <c r="AE29" s="5"/>
      <c r="AF29" s="5"/>
      <c r="AG29" s="5"/>
      <c r="AH29" s="5"/>
      <c r="AI29" s="5"/>
      <c r="AJ29" s="5"/>
    </row>
    <row r="30" spans="1:53">
      <c r="AB30" s="5"/>
      <c r="AC30" s="5"/>
      <c r="AD30" s="5"/>
      <c r="AE30" s="5"/>
      <c r="AF30" s="5"/>
      <c r="AG30" s="5"/>
      <c r="AH30" s="5"/>
      <c r="AI30" s="5"/>
      <c r="AJ30" s="5"/>
    </row>
    <row r="31" spans="1:53">
      <c r="AB31" s="5"/>
      <c r="AC31" s="5"/>
      <c r="AD31" s="5"/>
      <c r="AE31" s="5"/>
      <c r="AF31" s="5"/>
      <c r="AG31" s="5"/>
      <c r="AH31" s="5"/>
      <c r="AI31" s="5"/>
      <c r="AJ31" s="5"/>
    </row>
    <row r="32" spans="1:53">
      <c r="AB32" s="5"/>
      <c r="AC32" s="5"/>
      <c r="AD32" s="5"/>
      <c r="AE32" s="5"/>
      <c r="AF32" s="5"/>
      <c r="AG32" s="5"/>
      <c r="AH32" s="5"/>
      <c r="AI32" s="5"/>
      <c r="AJ32" s="5"/>
    </row>
    <row r="33" spans="28:36">
      <c r="AB33" s="5"/>
      <c r="AC33" s="5"/>
      <c r="AD33" s="5"/>
      <c r="AE33" s="5"/>
      <c r="AF33" s="5"/>
      <c r="AG33" s="5"/>
      <c r="AH33" s="5"/>
      <c r="AI33" s="5"/>
      <c r="AJ33" s="5"/>
    </row>
    <row r="34" spans="28:36">
      <c r="AB34" s="5"/>
      <c r="AC34" s="5"/>
      <c r="AD34" s="5"/>
      <c r="AE34" s="5"/>
      <c r="AF34" s="5"/>
      <c r="AG34" s="5"/>
      <c r="AH34" s="5"/>
      <c r="AI34" s="5"/>
      <c r="AJ34" s="5"/>
    </row>
    <row r="35" spans="28:36">
      <c r="AB35" s="5"/>
      <c r="AC35" s="5"/>
      <c r="AD35" s="5"/>
      <c r="AE35" s="5"/>
      <c r="AF35" s="5"/>
      <c r="AG35" s="5"/>
      <c r="AH35" s="5"/>
      <c r="AI35" s="5"/>
      <c r="AJ35" s="5"/>
    </row>
    <row r="36" spans="28:36">
      <c r="AB36" s="5"/>
      <c r="AC36" s="5"/>
      <c r="AD36" s="5"/>
      <c r="AE36" s="5"/>
      <c r="AF36" s="5"/>
      <c r="AG36" s="5"/>
      <c r="AH36" s="5"/>
      <c r="AI36" s="5"/>
      <c r="AJ36" s="5"/>
    </row>
    <row r="37" spans="28:36">
      <c r="AB37" s="5"/>
      <c r="AC37" s="5"/>
      <c r="AD37" s="5"/>
      <c r="AE37" s="5"/>
      <c r="AF37" s="5"/>
      <c r="AG37" s="5"/>
      <c r="AH37" s="5"/>
      <c r="AI37" s="5"/>
      <c r="AJ37" s="5"/>
    </row>
    <row r="38" spans="28:36">
      <c r="AB38" s="5"/>
      <c r="AC38" s="5"/>
      <c r="AD38" s="5"/>
      <c r="AE38" s="5"/>
      <c r="AF38" s="5"/>
      <c r="AG38" s="5"/>
      <c r="AH38" s="5"/>
      <c r="AI38" s="5"/>
      <c r="AJ38" s="5"/>
    </row>
    <row r="39" spans="28:36">
      <c r="AB39" s="5"/>
      <c r="AC39" s="5"/>
      <c r="AD39" s="5"/>
      <c r="AE39" s="5"/>
      <c r="AF39" s="5"/>
      <c r="AG39" s="5"/>
      <c r="AH39" s="5"/>
      <c r="AI39" s="5"/>
      <c r="AJ39" s="5"/>
    </row>
    <row r="40" spans="28:36">
      <c r="AB40" s="5"/>
      <c r="AC40" s="5"/>
      <c r="AD40" s="5"/>
      <c r="AE40" s="5"/>
      <c r="AF40" s="5"/>
      <c r="AG40" s="5"/>
      <c r="AH40" s="5"/>
      <c r="AI40" s="5"/>
      <c r="AJ40" s="5"/>
    </row>
    <row r="41" spans="28:36">
      <c r="AB41" s="5"/>
      <c r="AC41" s="5"/>
      <c r="AD41" s="5"/>
      <c r="AE41" s="5"/>
      <c r="AF41" s="5"/>
      <c r="AG41" s="5"/>
      <c r="AH41" s="5"/>
      <c r="AI41" s="5"/>
      <c r="AJ41" s="5"/>
    </row>
    <row r="42" spans="28:36">
      <c r="AB42" s="5"/>
      <c r="AC42" s="5"/>
      <c r="AD42" s="5"/>
      <c r="AE42" s="5"/>
      <c r="AF42" s="5"/>
      <c r="AG42" s="5"/>
      <c r="AH42" s="5"/>
      <c r="AI42" s="5"/>
      <c r="AJ42" s="5"/>
    </row>
    <row r="43" spans="28:36">
      <c r="AB43" s="5"/>
      <c r="AC43" s="5"/>
      <c r="AD43" s="5"/>
      <c r="AE43" s="5"/>
      <c r="AF43" s="5"/>
      <c r="AG43" s="5"/>
      <c r="AH43" s="5"/>
      <c r="AI43" s="5"/>
      <c r="AJ43" s="5"/>
    </row>
    <row r="44" spans="28:36">
      <c r="AB44" s="5"/>
      <c r="AC44" s="5"/>
      <c r="AD44" s="5"/>
      <c r="AE44" s="5"/>
      <c r="AF44" s="5"/>
      <c r="AG44" s="5"/>
      <c r="AH44" s="5"/>
      <c r="AI44" s="5"/>
      <c r="AJ44" s="5"/>
    </row>
    <row r="45" spans="28:36">
      <c r="AB45" s="5"/>
      <c r="AC45" s="5"/>
      <c r="AD45" s="5"/>
      <c r="AE45" s="5"/>
      <c r="AF45" s="5"/>
      <c r="AG45" s="5"/>
      <c r="AH45" s="5"/>
      <c r="AI45" s="5"/>
      <c r="AJ45" s="5"/>
    </row>
    <row r="46" spans="28:36">
      <c r="AB46" s="5"/>
      <c r="AC46" s="5"/>
      <c r="AD46" s="5"/>
      <c r="AE46" s="5"/>
      <c r="AF46" s="5"/>
      <c r="AG46" s="5"/>
      <c r="AH46" s="5"/>
      <c r="AI46" s="5"/>
      <c r="AJ46" s="5"/>
    </row>
    <row r="47" spans="28:36">
      <c r="AB47" s="5"/>
      <c r="AC47" s="5"/>
      <c r="AD47" s="5"/>
      <c r="AE47" s="5"/>
      <c r="AF47" s="5"/>
      <c r="AG47" s="5"/>
      <c r="AH47" s="5"/>
      <c r="AI47" s="5"/>
      <c r="AJ47" s="5"/>
    </row>
    <row r="48" spans="28:36">
      <c r="AB48" s="5"/>
      <c r="AC48" s="5"/>
      <c r="AD48" s="5"/>
      <c r="AE48" s="5"/>
      <c r="AF48" s="5"/>
      <c r="AG48" s="5"/>
      <c r="AH48" s="5"/>
      <c r="AI48" s="5"/>
      <c r="AJ48" s="5"/>
    </row>
    <row r="49" spans="9:42">
      <c r="AB49" s="5"/>
      <c r="AC49" s="5"/>
      <c r="AD49" s="5"/>
      <c r="AE49" s="5"/>
      <c r="AF49" s="5"/>
      <c r="AG49" s="5"/>
      <c r="AH49" s="5"/>
      <c r="AI49" s="5"/>
      <c r="AJ49" s="5"/>
    </row>
    <row r="50" spans="9:42">
      <c r="AB50" s="5"/>
      <c r="AC50" s="5"/>
      <c r="AD50" s="5"/>
      <c r="AE50" s="5"/>
      <c r="AF50" s="5"/>
      <c r="AG50" s="5"/>
      <c r="AH50" s="5"/>
      <c r="AI50" s="5"/>
      <c r="AJ50" s="5"/>
    </row>
    <row r="51" spans="9:42">
      <c r="AB51" s="5"/>
      <c r="AC51" s="5"/>
      <c r="AD51" s="5"/>
      <c r="AE51" s="5"/>
      <c r="AF51" s="5"/>
      <c r="AG51" s="5"/>
      <c r="AH51" s="5"/>
      <c r="AI51" s="5"/>
      <c r="AJ51" s="5"/>
    </row>
    <row r="52" spans="9:42">
      <c r="AB52" s="5"/>
      <c r="AC52" s="5"/>
      <c r="AD52" s="5"/>
      <c r="AE52" s="5"/>
      <c r="AF52" s="5"/>
      <c r="AG52" s="5"/>
      <c r="AH52" s="5"/>
      <c r="AI52" s="5"/>
      <c r="AJ52" s="5"/>
    </row>
    <row r="53" spans="9:42">
      <c r="AB53" s="5"/>
      <c r="AC53" s="5"/>
      <c r="AD53" s="5"/>
      <c r="AE53" s="5"/>
      <c r="AF53" s="5"/>
      <c r="AG53" s="5"/>
      <c r="AH53" s="5"/>
      <c r="AI53" s="5"/>
      <c r="AJ53" s="5"/>
    </row>
    <row r="54" spans="9:42">
      <c r="AB54" s="5"/>
      <c r="AC54" s="5"/>
      <c r="AD54" s="5"/>
      <c r="AE54" s="5"/>
      <c r="AF54" s="5"/>
      <c r="AG54" s="5"/>
      <c r="AH54" s="5"/>
      <c r="AI54" s="5"/>
      <c r="AJ54" s="5"/>
    </row>
    <row r="55" spans="9:42">
      <c r="AB55" s="5"/>
      <c r="AC55" s="5"/>
      <c r="AD55" s="5"/>
      <c r="AE55" s="5"/>
      <c r="AF55" s="5"/>
      <c r="AG55" s="5"/>
      <c r="AH55" s="5"/>
      <c r="AI55" s="5"/>
      <c r="AJ55" s="5"/>
    </row>
    <row r="56" spans="9:42">
      <c r="I56" s="6"/>
      <c r="AB56" s="5"/>
      <c r="AC56" s="5"/>
      <c r="AD56" s="5"/>
      <c r="AE56" s="5"/>
      <c r="AF56" s="5"/>
      <c r="AG56" s="5"/>
      <c r="AH56" s="5"/>
      <c r="AI56" s="5"/>
      <c r="AJ56" s="5"/>
    </row>
    <row r="57" spans="9:42">
      <c r="AB57" s="5"/>
      <c r="AC57" s="5"/>
      <c r="AD57" s="5"/>
      <c r="AE57" s="5"/>
      <c r="AF57" s="5"/>
      <c r="AG57" s="5"/>
      <c r="AH57" s="5"/>
      <c r="AI57" s="5"/>
      <c r="AJ57" s="5"/>
    </row>
    <row r="58" spans="9:42">
      <c r="AB58" s="5"/>
      <c r="AC58" s="5"/>
      <c r="AD58" s="5"/>
      <c r="AE58" s="5"/>
      <c r="AF58" s="5"/>
      <c r="AG58" s="5"/>
      <c r="AH58" s="5"/>
      <c r="AI58" s="5"/>
      <c r="AJ58" s="5"/>
    </row>
    <row r="59" spans="9:42">
      <c r="AB59" s="5"/>
      <c r="AC59" s="5"/>
      <c r="AD59" s="5"/>
      <c r="AE59" s="5"/>
      <c r="AF59" s="5"/>
      <c r="AG59" s="5"/>
      <c r="AH59" s="5"/>
      <c r="AI59" s="5"/>
      <c r="AJ59" s="5"/>
    </row>
    <row r="60" spans="9:42">
      <c r="AB60" s="5"/>
      <c r="AC60" s="5"/>
      <c r="AD60" s="5"/>
      <c r="AE60" s="5"/>
      <c r="AF60" s="5"/>
      <c r="AG60" s="5"/>
      <c r="AH60" s="5"/>
      <c r="AI60" s="5"/>
      <c r="AJ60" s="5"/>
    </row>
    <row r="61" spans="9:42">
      <c r="AB61" s="5"/>
      <c r="AC61" s="5"/>
      <c r="AD61" s="5"/>
      <c r="AE61" s="5"/>
      <c r="AF61" s="5"/>
      <c r="AG61" s="5"/>
      <c r="AH61" s="5"/>
      <c r="AI61" s="5"/>
      <c r="AJ61" s="5"/>
    </row>
    <row r="62" spans="9:42">
      <c r="AB62" s="5"/>
      <c r="AC62" s="5"/>
      <c r="AD62" s="5"/>
      <c r="AE62" s="5"/>
      <c r="AF62" s="5"/>
      <c r="AG62" s="5"/>
      <c r="AH62" s="5"/>
      <c r="AI62" s="5"/>
      <c r="AJ62" s="5"/>
    </row>
    <row r="63" spans="9:42">
      <c r="AB63" s="5"/>
      <c r="AC63" s="5"/>
      <c r="AD63" s="5"/>
      <c r="AE63" s="5"/>
      <c r="AF63" s="5"/>
      <c r="AG63" s="5"/>
      <c r="AH63" s="5"/>
      <c r="AI63" s="5"/>
      <c r="AJ63" s="5"/>
    </row>
    <row r="64" spans="9:42">
      <c r="AB64" s="5"/>
      <c r="AC64" s="5"/>
      <c r="AD64" s="5"/>
      <c r="AE64" s="5"/>
      <c r="AF64" s="5"/>
      <c r="AG64" s="5"/>
      <c r="AH64" s="5"/>
      <c r="AI64" s="5"/>
      <c r="AJ64" s="5"/>
    </row>
    <row r="65" spans="10:43">
      <c r="AB65" s="5"/>
      <c r="AC65" s="5"/>
      <c r="AD65" s="5"/>
      <c r="AE65" s="5"/>
      <c r="AF65" s="5"/>
      <c r="AG65" s="5"/>
      <c r="AH65" s="5"/>
      <c r="AI65" s="5"/>
      <c r="AJ65" s="5"/>
    </row>
    <row r="66" spans="10:43">
      <c r="AB66" s="5"/>
      <c r="AC66" s="5"/>
      <c r="AD66" s="5"/>
      <c r="AE66" s="5"/>
      <c r="AF66" s="5"/>
      <c r="AG66" s="5"/>
      <c r="AH66" s="5"/>
      <c r="AI66" s="5"/>
      <c r="AJ66" s="5"/>
    </row>
    <row r="67" spans="10:43">
      <c r="AB67" s="5"/>
      <c r="AC67" s="5"/>
      <c r="AD67" s="5"/>
      <c r="AE67" s="5"/>
      <c r="AF67" s="5"/>
      <c r="AG67" s="5"/>
      <c r="AH67" s="5"/>
      <c r="AI67" s="5"/>
      <c r="AJ67" s="5"/>
    </row>
    <row r="68" spans="10:43">
      <c r="J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0:43">
      <c r="AB69" s="5"/>
      <c r="AC69" s="5"/>
      <c r="AD69" s="5"/>
      <c r="AE69" s="5"/>
      <c r="AF69" s="5"/>
      <c r="AG69" s="5"/>
      <c r="AH69" s="5"/>
      <c r="AI69" s="5"/>
      <c r="AJ69" s="5"/>
    </row>
    <row r="70" spans="10:43">
      <c r="AB70" s="5"/>
      <c r="AC70" s="5"/>
      <c r="AD70" s="5"/>
      <c r="AE70" s="5"/>
      <c r="AF70" s="5"/>
      <c r="AG70" s="5"/>
      <c r="AH70" s="5"/>
      <c r="AI70" s="5"/>
      <c r="AJ70" s="5"/>
    </row>
    <row r="71" spans="10:43">
      <c r="AB71" s="5"/>
      <c r="AC71" s="5"/>
      <c r="AD71" s="5"/>
      <c r="AE71" s="5"/>
      <c r="AF71" s="5"/>
      <c r="AG71" s="5"/>
      <c r="AH71" s="5"/>
      <c r="AI71" s="5"/>
      <c r="AJ71" s="5"/>
    </row>
    <row r="72" spans="10:43">
      <c r="AB72" s="5"/>
      <c r="AC72" s="5"/>
      <c r="AD72" s="5"/>
      <c r="AE72" s="5"/>
      <c r="AF72" s="5"/>
      <c r="AG72" s="5"/>
      <c r="AH72" s="5"/>
      <c r="AI72" s="5"/>
      <c r="AJ72" s="5"/>
    </row>
    <row r="73" spans="10:43">
      <c r="AB73" s="5"/>
      <c r="AC73" s="5"/>
      <c r="AD73" s="5"/>
      <c r="AE73" s="5"/>
      <c r="AF73" s="5"/>
      <c r="AG73" s="5"/>
      <c r="AH73" s="5"/>
      <c r="AI73" s="5"/>
      <c r="AJ73" s="5"/>
    </row>
    <row r="74" spans="10:43">
      <c r="AB74" s="5"/>
      <c r="AC74" s="5"/>
      <c r="AD74" s="5"/>
      <c r="AE74" s="5"/>
      <c r="AF74" s="5"/>
      <c r="AG74" s="5"/>
      <c r="AH74" s="5"/>
      <c r="AI74" s="5"/>
      <c r="AJ74" s="5"/>
    </row>
    <row r="75" spans="10:43">
      <c r="AB75" s="5"/>
      <c r="AC75" s="5"/>
      <c r="AD75" s="5"/>
      <c r="AE75" s="5"/>
      <c r="AF75" s="5"/>
      <c r="AG75" s="5"/>
      <c r="AH75" s="5"/>
      <c r="AI75" s="5"/>
      <c r="AJ75" s="5"/>
    </row>
    <row r="76" spans="10:43">
      <c r="AB76" s="5"/>
      <c r="AC76" s="5"/>
      <c r="AD76" s="5"/>
      <c r="AE76" s="5"/>
      <c r="AF76" s="5"/>
      <c r="AG76" s="5"/>
      <c r="AH76" s="5"/>
      <c r="AI76" s="5"/>
      <c r="AJ76" s="5"/>
    </row>
    <row r="77" spans="10:43">
      <c r="AB77" s="5"/>
      <c r="AC77" s="5"/>
      <c r="AD77" s="5"/>
      <c r="AE77" s="5"/>
      <c r="AF77" s="5"/>
      <c r="AG77" s="5"/>
      <c r="AH77" s="5"/>
      <c r="AI77" s="5"/>
      <c r="AJ77" s="5"/>
    </row>
  </sheetData>
  <pageMargins left="0" right="0" top="0.39409448818897641" bottom="0.39409448818897641" header="0" footer="0"/>
  <headerFooter alignWithMargins="0">
    <oddHeader>&amp;C&amp;A</oddHeader>
    <oddFooter>&amp;CСтраница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A74"/>
  <sheetViews>
    <sheetView topLeftCell="H1" workbookViewId="0">
      <selection activeCell="AA17" sqref="AA17"/>
    </sheetView>
  </sheetViews>
  <sheetFormatPr defaultColWidth="8.875" defaultRowHeight="14.25"/>
  <cols>
    <col min="1" max="1" width="10.625" customWidth="1"/>
    <col min="2" max="2" width="23.625" customWidth="1"/>
    <col min="3" max="11" width="3.125" customWidth="1"/>
    <col min="12" max="12" width="13.875" bestFit="1" customWidth="1"/>
    <col min="13" max="25" width="3.125" customWidth="1"/>
    <col min="26" max="26" width="4.125" customWidth="1"/>
    <col min="27" max="29" width="3.125" customWidth="1"/>
    <col min="30" max="30" width="4.625" customWidth="1"/>
    <col min="31" max="31" width="5.5" customWidth="1"/>
    <col min="32" max="32" width="4.125" customWidth="1"/>
    <col min="33" max="33" width="4.375" customWidth="1"/>
    <col min="34" max="34" width="4.625" customWidth="1"/>
    <col min="35" max="36" width="3.125" customWidth="1"/>
    <col min="37" max="37" width="4" customWidth="1"/>
    <col min="38" max="38" width="5.625" customWidth="1"/>
    <col min="39" max="39" width="6.125" customWidth="1"/>
    <col min="40" max="40" width="4.5" customWidth="1"/>
    <col min="41" max="41" width="3.125" customWidth="1"/>
    <col min="42" max="42" width="6.375" customWidth="1"/>
    <col min="43" max="43" width="3.125" customWidth="1"/>
    <col min="44" max="44" width="4" customWidth="1"/>
    <col min="45" max="45" width="4.625" customWidth="1"/>
    <col min="46" max="46" width="4.5" customWidth="1"/>
    <col min="47" max="47" width="5.375" customWidth="1"/>
    <col min="48" max="49" width="3.125" customWidth="1"/>
    <col min="50" max="50" width="5.5" customWidth="1"/>
    <col min="51" max="51" width="10.625" customWidth="1"/>
    <col min="52" max="52" width="13.125" customWidth="1"/>
    <col min="53" max="53" width="12" customWidth="1"/>
  </cols>
  <sheetData>
    <row r="2" spans="1:53">
      <c r="F2" s="1" t="s">
        <v>4</v>
      </c>
      <c r="G2" s="1"/>
      <c r="H2" s="1"/>
      <c r="I2" s="1"/>
      <c r="J2" s="1"/>
      <c r="K2" s="1"/>
      <c r="M2" s="2" t="s">
        <v>5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 t="s">
        <v>6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t="s">
        <v>7</v>
      </c>
    </row>
    <row r="3" spans="1:53" ht="179.25">
      <c r="B3" t="s">
        <v>0</v>
      </c>
      <c r="C3" s="4" t="s">
        <v>8</v>
      </c>
      <c r="D3" s="4" t="s">
        <v>9</v>
      </c>
      <c r="E3" s="4" t="s">
        <v>10</v>
      </c>
      <c r="F3" s="7" t="s">
        <v>11</v>
      </c>
      <c r="G3" s="7" t="s">
        <v>12</v>
      </c>
      <c r="H3" s="7" t="s">
        <v>13</v>
      </c>
      <c r="I3" s="7" t="s">
        <v>3</v>
      </c>
      <c r="J3" s="7" t="s">
        <v>2</v>
      </c>
      <c r="K3" s="7" t="s">
        <v>14</v>
      </c>
      <c r="L3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7" t="s">
        <v>21</v>
      </c>
      <c r="S3" s="7" t="s">
        <v>22</v>
      </c>
      <c r="T3" s="7" t="s">
        <v>23</v>
      </c>
      <c r="U3" s="7" t="s">
        <v>24</v>
      </c>
      <c r="V3" s="7" t="s">
        <v>25</v>
      </c>
      <c r="W3" s="7" t="s">
        <v>26</v>
      </c>
      <c r="X3" s="7" t="s">
        <v>27</v>
      </c>
      <c r="Y3" s="7" t="s">
        <v>28</v>
      </c>
      <c r="Z3" s="7" t="s">
        <v>29</v>
      </c>
      <c r="AA3" s="7" t="s">
        <v>30</v>
      </c>
      <c r="AB3" s="7" t="s">
        <v>16</v>
      </c>
      <c r="AC3" s="7" t="s">
        <v>31</v>
      </c>
      <c r="AD3" s="7" t="s">
        <v>17</v>
      </c>
      <c r="AE3" s="7" t="s">
        <v>32</v>
      </c>
      <c r="AF3" s="7" t="s">
        <v>33</v>
      </c>
      <c r="AG3" s="7" t="s">
        <v>23</v>
      </c>
      <c r="AH3" s="7" t="s">
        <v>24</v>
      </c>
      <c r="AI3" s="7" t="s">
        <v>34</v>
      </c>
      <c r="AJ3" s="7" t="s">
        <v>35</v>
      </c>
      <c r="AK3" s="7" t="s">
        <v>27</v>
      </c>
      <c r="AL3" s="7" t="s">
        <v>36</v>
      </c>
      <c r="AM3" s="7" t="s">
        <v>37</v>
      </c>
      <c r="AN3" s="7" t="s">
        <v>38</v>
      </c>
      <c r="AO3" s="7" t="s">
        <v>39</v>
      </c>
      <c r="AP3" s="7" t="s">
        <v>40</v>
      </c>
      <c r="AQ3" s="7" t="s">
        <v>41</v>
      </c>
      <c r="AR3" s="7" t="s">
        <v>28</v>
      </c>
      <c r="AS3" s="7" t="s">
        <v>42</v>
      </c>
      <c r="AT3" s="7" t="s">
        <v>43</v>
      </c>
      <c r="AU3" s="7" t="s">
        <v>44</v>
      </c>
      <c r="AV3" s="7" t="s">
        <v>45</v>
      </c>
      <c r="AW3" s="7" t="s">
        <v>46</v>
      </c>
      <c r="AX3" s="7" t="s">
        <v>47</v>
      </c>
      <c r="AY3" t="s">
        <v>1</v>
      </c>
      <c r="AZ3" t="s">
        <v>11</v>
      </c>
      <c r="BA3" t="s">
        <v>12</v>
      </c>
    </row>
    <row r="4" spans="1:53">
      <c r="C4">
        <f>Дисциплины!C4</f>
        <v>0</v>
      </c>
      <c r="D4">
        <f>Дисциплины!D4</f>
        <v>1</v>
      </c>
      <c r="E4">
        <f>Дисциплины!E4</f>
        <v>0</v>
      </c>
      <c r="F4">
        <f>Дисциплины!F4</f>
        <v>3</v>
      </c>
      <c r="G4">
        <f>Дисциплины!G4</f>
        <v>0</v>
      </c>
      <c r="H4" s="5">
        <v>0</v>
      </c>
      <c r="I4" s="5">
        <v>0</v>
      </c>
      <c r="J4" s="5">
        <v>0</v>
      </c>
      <c r="K4" s="5"/>
      <c r="L4" t="str">
        <f>Дисциплины!L4</f>
        <v>Дисциплины1</v>
      </c>
      <c r="M4" s="5">
        <f>IF(Дисциплины!$B4="ФамилияИО1",Дисциплины!M4,0)</f>
        <v>0</v>
      </c>
      <c r="N4" s="5">
        <f>IF(Дисциплины!$B4="ФамилияИО1",Дисциплины!N4,0)</f>
        <v>0</v>
      </c>
      <c r="O4" s="5">
        <f>IF(Дисциплины!$B4="ФамилияИО1",Дисциплины!O4,0)</f>
        <v>0</v>
      </c>
      <c r="P4" s="5">
        <f>IF(Дисциплины!$B4="ФамилияИО1",Дисциплины!P4,0)</f>
        <v>0</v>
      </c>
      <c r="Q4" s="5">
        <f>IF(Дисциплины!$B4="ФамилияИО1",Дисциплины!Q4,0)</f>
        <v>0</v>
      </c>
      <c r="R4" s="5">
        <f>IF(Дисциплины!$B4="ФамилияИО1",Дисциплины!R4,0)</f>
        <v>0</v>
      </c>
      <c r="S4" s="5">
        <f>IF(Дисциплины!$B4="ФамилияИО1",Дисциплины!S4,0)</f>
        <v>0</v>
      </c>
      <c r="T4" s="5">
        <f>IF(Дисциплины!$B4="ФамилияИО1",Дисциплины!T4,0)</f>
        <v>0</v>
      </c>
      <c r="U4" s="5">
        <f>IF(Дисциплины!$B4="ФамилияИО1",Дисциплины!U4,0)</f>
        <v>0</v>
      </c>
      <c r="V4" s="5">
        <f>IF(Дисциплины!$B4="ФамилияИО1",Дисциплины!V4,0)</f>
        <v>0</v>
      </c>
      <c r="W4" s="5">
        <f>IF(Дисциплины!$B4="ФамилияИО1",Дисциплины!W4,0)</f>
        <v>0</v>
      </c>
      <c r="X4" s="5">
        <f>IF(Дисциплины!$B4="ФамилияИО1",Дисциплины!X4,0)</f>
        <v>0</v>
      </c>
      <c r="Y4" s="5">
        <f>IF(Дисциплины!$B4="ФамилияИО1",Дисциплины!Y4,0)</f>
        <v>0</v>
      </c>
      <c r="Z4" s="5">
        <f>IF(Дисциплины!$B4="ФамилияИО1",Дисциплины!Z4,0)</f>
        <v>0</v>
      </c>
      <c r="AA4" s="5">
        <f>IF(Дисциплины!$B4="ФамилияИО1",Дисциплины!AA4,0)</f>
        <v>0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>
        <f>K4*50</f>
        <v>0</v>
      </c>
      <c r="AU4" s="5"/>
      <c r="AV4" s="5"/>
      <c r="AW4" s="5"/>
      <c r="AX4" s="5"/>
      <c r="AY4">
        <f t="shared" ref="AY4:AY17" si="0">SUM(AB4:AX4)</f>
        <v>0</v>
      </c>
      <c r="AZ4">
        <f t="shared" ref="AZ4:AZ17" si="1">AY4/(F4+G4)*F4</f>
        <v>0</v>
      </c>
      <c r="BA4">
        <f t="shared" ref="BA4:BA17" si="2">AY4-AZ4</f>
        <v>0</v>
      </c>
    </row>
    <row r="5" spans="1:53">
      <c r="A5" s="8"/>
      <c r="B5" s="8"/>
      <c r="C5" s="8" t="str">
        <f>Дисциплины!C5</f>
        <v>ВТМ</v>
      </c>
      <c r="D5" s="8">
        <f>Дисциплины!D5</f>
        <v>3</v>
      </c>
      <c r="E5" s="8">
        <f>Дисциплины!E5</f>
        <v>1</v>
      </c>
      <c r="F5" s="8">
        <f>Дисциплины!F5</f>
        <v>15</v>
      </c>
      <c r="G5" s="8">
        <f>Дисциплины!G5</f>
        <v>9</v>
      </c>
      <c r="H5" s="8"/>
      <c r="I5" s="8"/>
      <c r="J5" s="8"/>
      <c r="K5" s="8"/>
      <c r="L5" s="8" t="str">
        <f>Дисциплины!L5</f>
        <v>Дисциплины2</v>
      </c>
      <c r="M5" s="8">
        <f>IF(Дисциплины!$B5="ФамилияИО1",Дисциплины!M5,0)</f>
        <v>12</v>
      </c>
      <c r="N5" s="8">
        <f>IF(Дисциплины!$B5="ФамилияИО1",Дисциплины!N5,0)</f>
        <v>24</v>
      </c>
      <c r="O5" s="8">
        <f>IF(Дисциплины!$B5="ФамилияИО1",Дисциплины!O5,0)</f>
        <v>0</v>
      </c>
      <c r="P5" s="8">
        <f>IF(Дисциплины!$B5="ФамилияИО1",Дисциплины!P5,0)</f>
        <v>12</v>
      </c>
      <c r="Q5" s="8">
        <f>IF(Дисциплины!$B5="ФамилияИО1",Дисциплины!Q5,0)</f>
        <v>10</v>
      </c>
      <c r="R5" s="8">
        <f>IF(Дисциплины!$B5="ФамилияИО1",Дисциплины!R5,0)</f>
        <v>0</v>
      </c>
      <c r="S5" s="8">
        <f>IF(Дисциплины!$B5="ФамилияИО1",Дисциплины!S5,0)</f>
        <v>0</v>
      </c>
      <c r="T5" s="8">
        <f>IF(Дисциплины!$B5="ФамилияИО1",Дисциплины!T5,0)</f>
        <v>1</v>
      </c>
      <c r="U5" s="8">
        <f>IF(Дисциплины!$B5="ФамилияИО1",Дисциплины!U5,0)</f>
        <v>0</v>
      </c>
      <c r="V5" s="8">
        <f>IF(Дисциплины!$B5="ФамилияИО1",Дисциплины!V5,0)</f>
        <v>0</v>
      </c>
      <c r="W5" s="8">
        <f>IF(Дисциплины!$B5="ФамилияИО1",Дисциплины!W5,0)</f>
        <v>0</v>
      </c>
      <c r="X5" s="8">
        <f>IF(Дисциплины!$B5="ФамилияИО1",Дисциплины!X5,0)</f>
        <v>2</v>
      </c>
      <c r="Y5" s="8">
        <f>IF(Дисциплины!$B5="ФамилияИО1",Дисциплины!Y5,0)</f>
        <v>0</v>
      </c>
      <c r="Z5" s="8">
        <f>IF(Дисциплины!$B5="ФамилияИО1",Дисциплины!Z5,0)</f>
        <v>1</v>
      </c>
      <c r="AA5" s="8">
        <f>IF(Дисциплины!$B5="ФамилияИО1",Дисциплины!AA5,0)</f>
        <v>6</v>
      </c>
      <c r="AB5" s="8">
        <f t="shared" ref="AB5:AB17" si="3">M5</f>
        <v>12</v>
      </c>
      <c r="AC5" s="8">
        <f t="shared" ref="AC5:AC17" si="4">IF(Q5=0,0.05*AB5*E5,0)</f>
        <v>0</v>
      </c>
      <c r="AD5" s="8">
        <f t="shared" ref="AD5:AD17" si="5">N5*2*E5*Z5</f>
        <v>48</v>
      </c>
      <c r="AE5" s="8">
        <f>IF(Z5=0,0,0.065*AA5*(F5+G5)/Дисциплины!Z5*Z5)</f>
        <v>9.36</v>
      </c>
      <c r="AF5" s="8">
        <f t="shared" ref="AF5:AF17" si="6">(O5+P5)*E5*Z5</f>
        <v>12</v>
      </c>
      <c r="AG5" s="8">
        <f t="shared" ref="AG5:AG17" si="7">T5*0.2*(F5+G5)</f>
        <v>4.8000000000000007</v>
      </c>
      <c r="AH5" s="8">
        <f t="shared" ref="AH5:AH17" si="8">IF(AS5&gt;0,0,U5*0.3*(F5+G5))</f>
        <v>0</v>
      </c>
      <c r="AI5" s="8">
        <f t="shared" ref="AI5:AI17" si="9">IF(AH5&gt;0,2*E5,0)</f>
        <v>0</v>
      </c>
      <c r="AJ5" s="8">
        <f t="shared" ref="AJ5:AJ17" si="10">Q5*E5</f>
        <v>10</v>
      </c>
      <c r="AK5" s="8">
        <f t="shared" ref="AK5:AK17" si="11">0.3*X5*(F5+G5)</f>
        <v>14.399999999999999</v>
      </c>
      <c r="AL5" s="8">
        <f t="shared" ref="AL5:AL17" si="12">IF(E5=0,0,S5*(1.25*($F5+$G5)))</f>
        <v>0</v>
      </c>
      <c r="AM5" s="8">
        <f t="shared" ref="AM5:AM17" si="13">IF(E5=0,0,R5*(1.5*($F5+$G5)))</f>
        <v>0</v>
      </c>
      <c r="AN5" s="8">
        <f t="shared" ref="AN5:AN17" si="14">IF(E5=0,20*H5*R5,0)</f>
        <v>0</v>
      </c>
      <c r="AO5" s="8">
        <f t="shared" ref="AO5:AO17" si="15">IF(E5=0,2*H5*S5,0)</f>
        <v>0</v>
      </c>
      <c r="AP5" s="8"/>
      <c r="AQ5" s="8"/>
      <c r="AR5" s="8">
        <f t="shared" ref="AR5:AR17" si="16">0.2*Y5*(F5+G5)</f>
        <v>0</v>
      </c>
      <c r="AS5" s="8">
        <f t="shared" ref="AS5:AS17" si="17">(I5+H5)*0.5*Z5*U5</f>
        <v>0</v>
      </c>
      <c r="AT5" s="8"/>
      <c r="AU5" s="8"/>
      <c r="AV5" s="8"/>
      <c r="AW5" s="8"/>
      <c r="AX5" s="8"/>
      <c r="AY5" s="8">
        <f t="shared" si="0"/>
        <v>110.56</v>
      </c>
      <c r="AZ5" s="8">
        <f t="shared" si="1"/>
        <v>69.099999999999994</v>
      </c>
      <c r="BA5" s="8">
        <f t="shared" si="2"/>
        <v>41.460000000000008</v>
      </c>
    </row>
    <row r="6" spans="1:53">
      <c r="C6" t="str">
        <f>Дисциплины!C6</f>
        <v>ВТМ</v>
      </c>
      <c r="D6">
        <f>Дисциплины!D6</f>
        <v>3</v>
      </c>
      <c r="E6">
        <f>Дисциплины!E6</f>
        <v>1</v>
      </c>
      <c r="F6">
        <f>Дисциплины!F6</f>
        <v>15</v>
      </c>
      <c r="G6">
        <f>Дисциплины!G6</f>
        <v>9</v>
      </c>
      <c r="H6" s="5"/>
      <c r="I6" s="5"/>
      <c r="J6" s="5"/>
      <c r="K6" s="5"/>
      <c r="L6" t="str">
        <f>Дисциплины!L6</f>
        <v>Дисциплины3</v>
      </c>
      <c r="M6" s="5">
        <f>IF(Дисциплины!$B6="ФамилияИО1",Дисциплины!M6,0)</f>
        <v>0</v>
      </c>
      <c r="N6" s="5">
        <f>IF(Дисциплины!$B6="ФамилияИО1",Дисциплины!N6,0)</f>
        <v>0</v>
      </c>
      <c r="O6" s="5">
        <f>IF(Дисциплины!$B6="ФамилияИО1",Дисциплины!O6,0)</f>
        <v>0</v>
      </c>
      <c r="P6" s="5">
        <f>IF(Дисциплины!$B6="ФамилияИО1",Дисциплины!P6,0)</f>
        <v>0</v>
      </c>
      <c r="Q6" s="5">
        <f>IF(Дисциплины!$B6="ФамилияИО1",Дисциплины!Q6,0)</f>
        <v>0</v>
      </c>
      <c r="R6" s="5">
        <f>IF(Дисциплины!$B6="ФамилияИО1",Дисциплины!R6,0)</f>
        <v>0</v>
      </c>
      <c r="S6" s="5">
        <f>IF(Дисциплины!$B6="ФамилияИО1",Дисциплины!S6,0)</f>
        <v>0</v>
      </c>
      <c r="T6" s="5">
        <f>IF(Дисциплины!$B6="ФамилияИО1",Дисциплины!T6,0)</f>
        <v>0</v>
      </c>
      <c r="U6" s="5">
        <f>IF(Дисциплины!$B6="ФамилияИО1",Дисциплины!U6,0)</f>
        <v>0</v>
      </c>
      <c r="V6" s="5">
        <f>IF(Дисциплины!$B6="ФамилияИО1",Дисциплины!V6,0)</f>
        <v>0</v>
      </c>
      <c r="W6" s="5">
        <f>IF(Дисциплины!$B6="ФамилияИО1",Дисциплины!W6,0)</f>
        <v>0</v>
      </c>
      <c r="X6" s="5">
        <f>IF(Дисциплины!$B6="ФамилияИО1",Дисциплины!X6,0)</f>
        <v>0</v>
      </c>
      <c r="Y6" s="5">
        <f>IF(Дисциплины!$B6="ФамилияИО1",Дисциплины!Y6,0)</f>
        <v>0</v>
      </c>
      <c r="Z6" s="5">
        <f>IF(Дисциплины!$B6="ФамилияИО1",Дисциплины!Z6,0)</f>
        <v>0</v>
      </c>
      <c r="AA6" s="5">
        <f>IF(Дисциплины!$B6="ФамилияИО1",Дисциплины!AA6,0)</f>
        <v>0</v>
      </c>
      <c r="AB6" s="5">
        <f t="shared" si="3"/>
        <v>0</v>
      </c>
      <c r="AC6" s="5">
        <f t="shared" si="4"/>
        <v>0</v>
      </c>
      <c r="AD6" s="5">
        <f t="shared" si="5"/>
        <v>0</v>
      </c>
      <c r="AE6" s="5">
        <f>IF(Z6=0,0,0.065*AA6*(F6+G6)/Дисциплины!Z6*Z6)</f>
        <v>0</v>
      </c>
      <c r="AF6" s="5">
        <f t="shared" si="6"/>
        <v>0</v>
      </c>
      <c r="AG6" s="5">
        <f t="shared" si="7"/>
        <v>0</v>
      </c>
      <c r="AH6" s="5">
        <f t="shared" si="8"/>
        <v>0</v>
      </c>
      <c r="AI6" s="5">
        <f t="shared" si="9"/>
        <v>0</v>
      </c>
      <c r="AJ6" s="5">
        <f t="shared" si="10"/>
        <v>0</v>
      </c>
      <c r="AK6">
        <f t="shared" si="11"/>
        <v>0</v>
      </c>
      <c r="AL6">
        <f t="shared" si="12"/>
        <v>0</v>
      </c>
      <c r="AM6">
        <f t="shared" si="13"/>
        <v>0</v>
      </c>
      <c r="AN6">
        <f t="shared" si="14"/>
        <v>0</v>
      </c>
      <c r="AO6">
        <f t="shared" si="15"/>
        <v>0</v>
      </c>
      <c r="AR6">
        <f t="shared" si="16"/>
        <v>0</v>
      </c>
      <c r="AS6">
        <f t="shared" si="17"/>
        <v>0</v>
      </c>
      <c r="AY6">
        <f t="shared" si="0"/>
        <v>0</v>
      </c>
      <c r="AZ6">
        <f t="shared" si="1"/>
        <v>0</v>
      </c>
      <c r="BA6">
        <f t="shared" si="2"/>
        <v>0</v>
      </c>
    </row>
    <row r="7" spans="1:53">
      <c r="C7" t="str">
        <f>Дисциплины!C7</f>
        <v>ВТМ</v>
      </c>
      <c r="D7">
        <f>Дисциплины!D7</f>
        <v>3</v>
      </c>
      <c r="E7">
        <f>Дисциплины!E7</f>
        <v>1</v>
      </c>
      <c r="F7">
        <f>Дисциплины!F7</f>
        <v>15</v>
      </c>
      <c r="G7">
        <f>Дисциплины!G7</f>
        <v>9</v>
      </c>
      <c r="H7" s="5"/>
      <c r="I7" s="5"/>
      <c r="J7" s="5"/>
      <c r="K7" s="5"/>
      <c r="L7" t="str">
        <f>Дисциплины!L7</f>
        <v>Дисциплины4</v>
      </c>
      <c r="M7" s="5">
        <f>IF(Дисциплины!$B7="ФамилияИО1",Дисциплины!M7,0)</f>
        <v>0</v>
      </c>
      <c r="N7" s="5">
        <f>IF(Дисциплины!$B7="ФамилияИО1",Дисциплины!N7,0)</f>
        <v>0</v>
      </c>
      <c r="O7" s="5">
        <f>IF(Дисциплины!$B7="ФамилияИО1",Дисциплины!O7,0)</f>
        <v>0</v>
      </c>
      <c r="P7" s="5">
        <f>IF(Дисциплины!$B7="ФамилияИО1",Дисциплины!P7,0)</f>
        <v>0</v>
      </c>
      <c r="Q7" s="5">
        <f>IF(Дисциплины!$B7="ФамилияИО1",Дисциплины!Q7,0)</f>
        <v>0</v>
      </c>
      <c r="R7" s="5">
        <f>IF(Дисциплины!$B7="ФамилияИО1",Дисциплины!R7,0)</f>
        <v>0</v>
      </c>
      <c r="S7" s="5">
        <f>IF(Дисциплины!$B7="ФамилияИО1",Дисциплины!S7,0)</f>
        <v>0</v>
      </c>
      <c r="T7" s="5">
        <f>IF(Дисциплины!$B7="ФамилияИО1",Дисциплины!T7,0)</f>
        <v>0</v>
      </c>
      <c r="U7" s="5">
        <f>IF(Дисциплины!$B7="ФамилияИО1",Дисциплины!U7,0)</f>
        <v>0</v>
      </c>
      <c r="V7" s="5">
        <f>IF(Дисциплины!$B7="ФамилияИО1",Дисциплины!V7,0)</f>
        <v>0</v>
      </c>
      <c r="W7" s="5">
        <f>IF(Дисциплины!$B7="ФамилияИО1",Дисциплины!W7,0)</f>
        <v>0</v>
      </c>
      <c r="X7" s="5">
        <f>IF(Дисциплины!$B7="ФамилияИО1",Дисциплины!X7,0)</f>
        <v>0</v>
      </c>
      <c r="Y7" s="5">
        <f>IF(Дисциплины!$B7="ФамилияИО1",Дисциплины!Y7,0)</f>
        <v>0</v>
      </c>
      <c r="Z7" s="5">
        <f>IF(Дисциплины!$B7="ФамилияИО1",Дисциплины!Z7,0)</f>
        <v>0</v>
      </c>
      <c r="AA7" s="5">
        <f>IF(Дисциплины!$B7="ФамилияИО1",Дисциплины!AA7,0)</f>
        <v>0</v>
      </c>
      <c r="AB7" s="5">
        <f t="shared" si="3"/>
        <v>0</v>
      </c>
      <c r="AC7" s="5">
        <f t="shared" si="4"/>
        <v>0</v>
      </c>
      <c r="AD7" s="5">
        <f t="shared" si="5"/>
        <v>0</v>
      </c>
      <c r="AE7" s="5">
        <f>IF(Z7=0,0,0.065*AA7*(F7+G7)/Дисциплины!Z7*Z7)</f>
        <v>0</v>
      </c>
      <c r="AF7" s="5">
        <f t="shared" si="6"/>
        <v>0</v>
      </c>
      <c r="AG7" s="5">
        <f t="shared" si="7"/>
        <v>0</v>
      </c>
      <c r="AH7" s="5">
        <f t="shared" si="8"/>
        <v>0</v>
      </c>
      <c r="AI7" s="5">
        <f t="shared" si="9"/>
        <v>0</v>
      </c>
      <c r="AJ7" s="5">
        <f t="shared" si="10"/>
        <v>0</v>
      </c>
      <c r="AK7">
        <f t="shared" si="11"/>
        <v>0</v>
      </c>
      <c r="AL7">
        <f t="shared" si="12"/>
        <v>0</v>
      </c>
      <c r="AM7">
        <f t="shared" si="13"/>
        <v>0</v>
      </c>
      <c r="AN7">
        <f t="shared" si="14"/>
        <v>0</v>
      </c>
      <c r="AO7">
        <f t="shared" si="15"/>
        <v>0</v>
      </c>
      <c r="AR7">
        <f t="shared" si="16"/>
        <v>0</v>
      </c>
      <c r="AS7">
        <f t="shared" si="17"/>
        <v>0</v>
      </c>
      <c r="AY7">
        <f t="shared" si="0"/>
        <v>0</v>
      </c>
      <c r="AZ7">
        <f t="shared" si="1"/>
        <v>0</v>
      </c>
      <c r="BA7">
        <f t="shared" si="2"/>
        <v>0</v>
      </c>
    </row>
    <row r="8" spans="1:53">
      <c r="A8" s="8"/>
      <c r="B8" s="8"/>
      <c r="C8" s="8" t="str">
        <f>Дисциплины!C8</f>
        <v>ВТМ</v>
      </c>
      <c r="D8" s="8">
        <f>Дисциплины!D8</f>
        <v>3</v>
      </c>
      <c r="E8" s="8">
        <f>Дисциплины!E8</f>
        <v>1</v>
      </c>
      <c r="F8" s="8">
        <f>Дисциплины!F8</f>
        <v>15</v>
      </c>
      <c r="G8" s="8">
        <f>Дисциплины!G8</f>
        <v>9</v>
      </c>
      <c r="H8" s="8"/>
      <c r="I8" s="8"/>
      <c r="J8" s="8"/>
      <c r="K8" s="8"/>
      <c r="L8" s="8" t="str">
        <f>Дисциплины!L8</f>
        <v>Дисциплины5</v>
      </c>
      <c r="M8" s="8">
        <f>IF(Дисциплины!$B8="ФамилияИО1",Дисциплины!M8,0)</f>
        <v>12</v>
      </c>
      <c r="N8" s="8">
        <f>IF(Дисциплины!$B8="ФамилияИО1",Дисциплины!N8,0)</f>
        <v>36</v>
      </c>
      <c r="O8" s="8">
        <f>IF(Дисциплины!$B8="ФамилияИО1",Дисциплины!O8,0)</f>
        <v>0</v>
      </c>
      <c r="P8" s="8">
        <f>IF(Дисциплины!$B8="ФамилияИО1",Дисциплины!P8,0)</f>
        <v>0</v>
      </c>
      <c r="Q8" s="8">
        <f>IF(Дисциплины!$B8="ФамилияИО1",Дисциплины!Q8,0)</f>
        <v>0</v>
      </c>
      <c r="R8" s="8">
        <f>IF(Дисциплины!$B8="ФамилияИО1",Дисциплины!R8,0)</f>
        <v>0</v>
      </c>
      <c r="S8" s="8">
        <f>IF(Дисциплины!$B8="ФамилияИО1",Дисциплины!S8,0)</f>
        <v>0</v>
      </c>
      <c r="T8" s="8">
        <f>IF(Дисциплины!$B8="ФамилияИО1",Дисциплины!T8,0)</f>
        <v>0</v>
      </c>
      <c r="U8" s="8">
        <f>IF(Дисциплины!$B8="ФамилияИО1",Дисциплины!U8,0)</f>
        <v>1</v>
      </c>
      <c r="V8" s="8">
        <f>IF(Дисциплины!$B8="ФамилияИО1",Дисциплины!V8,0)</f>
        <v>0</v>
      </c>
      <c r="W8" s="8">
        <f>IF(Дисциплины!$B8="ФамилияИО1",Дисциплины!W8,0)</f>
        <v>0</v>
      </c>
      <c r="X8" s="8">
        <f>IF(Дисциплины!$B8="ФамилияИО1",Дисциплины!X8,0)</f>
        <v>1</v>
      </c>
      <c r="Y8" s="8">
        <f>IF(Дисциплины!$B8="ФамилияИО1",Дисциплины!Y8,0)</f>
        <v>0</v>
      </c>
      <c r="Z8" s="8">
        <f>IF(Дисциплины!$B8="ФамилияИО1",Дисциплины!Z8,0)</f>
        <v>1</v>
      </c>
      <c r="AA8" s="8">
        <f>IF(Дисциплины!$B8="ФамилияИО1",Дисциплины!AA8,0)</f>
        <v>6</v>
      </c>
      <c r="AB8" s="8">
        <f t="shared" si="3"/>
        <v>12</v>
      </c>
      <c r="AC8" s="8">
        <f t="shared" si="4"/>
        <v>0.60000000000000009</v>
      </c>
      <c r="AD8" s="8">
        <f t="shared" si="5"/>
        <v>72</v>
      </c>
      <c r="AE8" s="8">
        <f>IF(Z8=0,0,0.065*AA8*(F8+G8)/Дисциплины!Z8*Z8)</f>
        <v>9.36</v>
      </c>
      <c r="AF8" s="8">
        <f t="shared" si="6"/>
        <v>0</v>
      </c>
      <c r="AG8" s="8">
        <f t="shared" si="7"/>
        <v>0</v>
      </c>
      <c r="AH8" s="8">
        <f t="shared" si="8"/>
        <v>7.1999999999999993</v>
      </c>
      <c r="AI8" s="8">
        <f t="shared" si="9"/>
        <v>2</v>
      </c>
      <c r="AJ8" s="8">
        <f t="shared" si="10"/>
        <v>0</v>
      </c>
      <c r="AK8" s="8">
        <f t="shared" si="11"/>
        <v>7.1999999999999993</v>
      </c>
      <c r="AL8" s="8">
        <f t="shared" si="12"/>
        <v>0</v>
      </c>
      <c r="AM8" s="8">
        <f t="shared" si="13"/>
        <v>0</v>
      </c>
      <c r="AN8" s="8">
        <f t="shared" si="14"/>
        <v>0</v>
      </c>
      <c r="AO8" s="8">
        <f t="shared" si="15"/>
        <v>0</v>
      </c>
      <c r="AP8" s="8"/>
      <c r="AQ8" s="8"/>
      <c r="AR8" s="8">
        <f t="shared" si="16"/>
        <v>0</v>
      </c>
      <c r="AS8" s="8">
        <f t="shared" si="17"/>
        <v>0</v>
      </c>
      <c r="AT8" s="8"/>
      <c r="AU8" s="8"/>
      <c r="AV8" s="8"/>
      <c r="AW8" s="8"/>
      <c r="AX8" s="8"/>
      <c r="AY8" s="8">
        <f t="shared" si="0"/>
        <v>110.36</v>
      </c>
      <c r="AZ8" s="8">
        <f t="shared" si="1"/>
        <v>68.975000000000009</v>
      </c>
      <c r="BA8" s="8">
        <f t="shared" si="2"/>
        <v>41.384999999999991</v>
      </c>
    </row>
    <row r="9" spans="1:53">
      <c r="C9" t="str">
        <f>Дисциплины!C9</f>
        <v>ВТМ</v>
      </c>
      <c r="D9">
        <f>Дисциплины!D9</f>
        <v>3</v>
      </c>
      <c r="E9">
        <f>Дисциплины!E9</f>
        <v>1</v>
      </c>
      <c r="F9">
        <f>Дисциплины!F9</f>
        <v>15</v>
      </c>
      <c r="G9">
        <f>Дисциплины!G9</f>
        <v>9</v>
      </c>
      <c r="H9" s="5"/>
      <c r="I9" s="5"/>
      <c r="J9" s="5"/>
      <c r="K9" s="5"/>
      <c r="L9" t="str">
        <f>Дисциплины!L9</f>
        <v>Дисциплины6</v>
      </c>
      <c r="M9" s="5">
        <f>IF(Дисциплины!$B9="ФамилияИО1",Дисциплины!M9,0)</f>
        <v>0</v>
      </c>
      <c r="N9" s="5">
        <f>IF(Дисциплины!$B9="ФамилияИО1",Дисциплины!N9,0)</f>
        <v>0</v>
      </c>
      <c r="O9" s="5">
        <f>IF(Дисциплины!$B9="ФамилияИО1",Дисциплины!O9,0)</f>
        <v>0</v>
      </c>
      <c r="P9" s="5">
        <f>IF(Дисциплины!$B9="ФамилияИО1",Дисциплины!P9,0)</f>
        <v>0</v>
      </c>
      <c r="Q9" s="5">
        <f>IF(Дисциплины!$B9="ФамилияИО1",Дисциплины!Q9,0)</f>
        <v>0</v>
      </c>
      <c r="R9" s="5">
        <f>IF(Дисциплины!$B9="ФамилияИО1",Дисциплины!R9,0)</f>
        <v>0</v>
      </c>
      <c r="S9" s="5">
        <f>IF(Дисциплины!$B9="ФамилияИО1",Дисциплины!S9,0)</f>
        <v>0</v>
      </c>
      <c r="T9" s="5">
        <f>IF(Дисциплины!$B9="ФамилияИО1",Дисциплины!T9,0)</f>
        <v>0</v>
      </c>
      <c r="U9" s="5">
        <f>IF(Дисциплины!$B9="ФамилияИО1",Дисциплины!U9,0)</f>
        <v>0</v>
      </c>
      <c r="V9" s="5">
        <f>IF(Дисциплины!$B9="ФамилияИО1",Дисциплины!V9,0)</f>
        <v>0</v>
      </c>
      <c r="W9" s="5">
        <f>IF(Дисциплины!$B9="ФамилияИО1",Дисциплины!W9,0)</f>
        <v>0</v>
      </c>
      <c r="X9" s="5">
        <f>IF(Дисциплины!$B9="ФамилияИО1",Дисциплины!X9,0)</f>
        <v>0</v>
      </c>
      <c r="Y9" s="5">
        <f>IF(Дисциплины!$B9="ФамилияИО1",Дисциплины!Y9,0)</f>
        <v>0</v>
      </c>
      <c r="Z9" s="5">
        <f>IF(Дисциплины!$B9="ФамилияИО1",Дисциплины!Z9,0)</f>
        <v>0</v>
      </c>
      <c r="AA9" s="5">
        <f>IF(Дисциплины!$B9="ФамилияИО1",Дисциплины!AA9,0)</f>
        <v>0</v>
      </c>
      <c r="AB9" s="5">
        <f t="shared" si="3"/>
        <v>0</v>
      </c>
      <c r="AC9" s="5">
        <f t="shared" si="4"/>
        <v>0</v>
      </c>
      <c r="AD9" s="5">
        <f t="shared" si="5"/>
        <v>0</v>
      </c>
      <c r="AE9" s="5">
        <f>IF(Z9=0,0,0.065*AA9*(F9+G9)/Дисциплины!Z9*Z9)</f>
        <v>0</v>
      </c>
      <c r="AF9" s="5">
        <f t="shared" si="6"/>
        <v>0</v>
      </c>
      <c r="AG9" s="5">
        <f t="shared" si="7"/>
        <v>0</v>
      </c>
      <c r="AH9" s="5">
        <f t="shared" si="8"/>
        <v>0</v>
      </c>
      <c r="AI9" s="5">
        <f t="shared" si="9"/>
        <v>0</v>
      </c>
      <c r="AJ9" s="5">
        <f t="shared" si="10"/>
        <v>0</v>
      </c>
      <c r="AK9">
        <f t="shared" si="11"/>
        <v>0</v>
      </c>
      <c r="AL9">
        <f t="shared" si="12"/>
        <v>0</v>
      </c>
      <c r="AM9">
        <f t="shared" si="13"/>
        <v>0</v>
      </c>
      <c r="AN9">
        <f t="shared" si="14"/>
        <v>0</v>
      </c>
      <c r="AO9">
        <f t="shared" si="15"/>
        <v>0</v>
      </c>
      <c r="AR9">
        <f t="shared" si="16"/>
        <v>0</v>
      </c>
      <c r="AS9">
        <f t="shared" si="17"/>
        <v>0</v>
      </c>
      <c r="AY9">
        <f t="shared" si="0"/>
        <v>0</v>
      </c>
      <c r="AZ9">
        <f t="shared" si="1"/>
        <v>0</v>
      </c>
      <c r="BA9">
        <f t="shared" si="2"/>
        <v>0</v>
      </c>
    </row>
    <row r="10" spans="1:53">
      <c r="C10" t="str">
        <f>Дисциплины!C10</f>
        <v>ВТМ</v>
      </c>
      <c r="D10">
        <f>Дисциплины!D10</f>
        <v>3</v>
      </c>
      <c r="E10">
        <f>Дисциплины!E10</f>
        <v>1</v>
      </c>
      <c r="F10">
        <f>Дисциплины!F10</f>
        <v>15</v>
      </c>
      <c r="G10">
        <f>Дисциплины!G10</f>
        <v>9</v>
      </c>
      <c r="H10" s="5"/>
      <c r="I10" s="5"/>
      <c r="J10" s="5"/>
      <c r="K10" s="5"/>
      <c r="L10" t="str">
        <f>Дисциплины!L10</f>
        <v>Дисциплины7</v>
      </c>
      <c r="M10" s="5">
        <f>IF(Дисциплины!$B10="ФамилияИО1",Дисциплины!M10,0)</f>
        <v>0</v>
      </c>
      <c r="N10" s="5">
        <f>IF(Дисциплины!$B10="ФамилияИО1",Дисциплины!N10,0)</f>
        <v>0</v>
      </c>
      <c r="O10" s="5">
        <f>IF(Дисциплины!$B10="ФамилияИО1",Дисциплины!O10,0)</f>
        <v>0</v>
      </c>
      <c r="P10" s="5">
        <f>IF(Дисциплины!$B10="ФамилияИО1",Дисциплины!P10,0)</f>
        <v>0</v>
      </c>
      <c r="Q10" s="5">
        <f>IF(Дисциплины!$B10="ФамилияИО1",Дисциплины!Q10,0)</f>
        <v>0</v>
      </c>
      <c r="R10" s="5">
        <f>IF(Дисциплины!$B10="ФамилияИО1",Дисциплины!R10,0)</f>
        <v>0</v>
      </c>
      <c r="S10" s="5">
        <f>IF(Дисциплины!$B10="ФамилияИО1",Дисциплины!S10,0)</f>
        <v>0</v>
      </c>
      <c r="T10" s="5">
        <f>IF(Дисциплины!$B10="ФамилияИО1",Дисциплины!T10,0)</f>
        <v>0</v>
      </c>
      <c r="U10" s="5">
        <f>IF(Дисциплины!$B10="ФамилияИО1",Дисциплины!U10,0)</f>
        <v>0</v>
      </c>
      <c r="V10" s="5">
        <f>IF(Дисциплины!$B10="ФамилияИО1",Дисциплины!V10,0)</f>
        <v>0</v>
      </c>
      <c r="W10" s="5">
        <f>IF(Дисциплины!$B10="ФамилияИО1",Дисциплины!W10,0)</f>
        <v>0</v>
      </c>
      <c r="X10" s="5">
        <f>IF(Дисциплины!$B10="ФамилияИО1",Дисциплины!X10,0)</f>
        <v>0</v>
      </c>
      <c r="Y10" s="5">
        <f>IF(Дисциплины!$B10="ФамилияИО1",Дисциплины!Y10,0)</f>
        <v>0</v>
      </c>
      <c r="Z10" s="5">
        <f>IF(Дисциплины!$B10="ФамилияИО1",Дисциплины!Z10,0)</f>
        <v>0</v>
      </c>
      <c r="AA10" s="5">
        <f>IF(Дисциплины!$B10="ФамилияИО1",Дисциплины!AA10,0)</f>
        <v>0</v>
      </c>
      <c r="AB10" s="5">
        <f t="shared" si="3"/>
        <v>0</v>
      </c>
      <c r="AC10" s="5">
        <f t="shared" si="4"/>
        <v>0</v>
      </c>
      <c r="AD10" s="5">
        <f t="shared" si="5"/>
        <v>0</v>
      </c>
      <c r="AE10" s="5">
        <f>IF(Z10=0,0,0.065*AA10*(F10+G10)/Дисциплины!Z10*Z10)</f>
        <v>0</v>
      </c>
      <c r="AF10" s="5">
        <f t="shared" si="6"/>
        <v>0</v>
      </c>
      <c r="AG10" s="5">
        <f t="shared" si="7"/>
        <v>0</v>
      </c>
      <c r="AH10" s="5">
        <f t="shared" si="8"/>
        <v>0</v>
      </c>
      <c r="AI10" s="5">
        <f t="shared" si="9"/>
        <v>0</v>
      </c>
      <c r="AJ10" s="5">
        <f t="shared" si="10"/>
        <v>0</v>
      </c>
      <c r="AK10">
        <f t="shared" si="11"/>
        <v>0</v>
      </c>
      <c r="AL10">
        <f t="shared" si="12"/>
        <v>0</v>
      </c>
      <c r="AM10">
        <f t="shared" si="13"/>
        <v>0</v>
      </c>
      <c r="AN10">
        <f t="shared" si="14"/>
        <v>0</v>
      </c>
      <c r="AO10">
        <f t="shared" si="15"/>
        <v>0</v>
      </c>
      <c r="AR10">
        <f t="shared" si="16"/>
        <v>0</v>
      </c>
      <c r="AS10">
        <f t="shared" si="17"/>
        <v>0</v>
      </c>
      <c r="AV10">
        <f>30*J10</f>
        <v>0</v>
      </c>
      <c r="AY10">
        <f t="shared" si="0"/>
        <v>0</v>
      </c>
      <c r="AZ10">
        <f t="shared" si="1"/>
        <v>0</v>
      </c>
      <c r="BA10">
        <f t="shared" si="2"/>
        <v>0</v>
      </c>
    </row>
    <row r="11" spans="1:53">
      <c r="C11" t="str">
        <f>Дисциплины!C11</f>
        <v>ВТМ</v>
      </c>
      <c r="D11">
        <f>Дисциплины!D11</f>
        <v>4</v>
      </c>
      <c r="E11">
        <f>Дисциплины!E11</f>
        <v>1</v>
      </c>
      <c r="F11">
        <f>Дисциплины!F11</f>
        <v>15</v>
      </c>
      <c r="G11">
        <f>Дисциплины!G11</f>
        <v>9</v>
      </c>
      <c r="H11" s="5"/>
      <c r="I11" s="5"/>
      <c r="J11" s="5"/>
      <c r="K11" s="5"/>
      <c r="L11" t="str">
        <f>Дисциплины!L11</f>
        <v>Дисциплины11</v>
      </c>
      <c r="M11" s="5">
        <f>IF(Дисциплины!$B11="ФамилияИО1",Дисциплины!M11,0)</f>
        <v>0</v>
      </c>
      <c r="N11" s="5">
        <f>IF(Дисциплины!$B11="ФамилияИО1",Дисциплины!N11,0)</f>
        <v>0</v>
      </c>
      <c r="O11" s="5">
        <f>IF(Дисциплины!$B11="ФамилияИО1",Дисциплины!O11,0)</f>
        <v>0</v>
      </c>
      <c r="P11" s="5">
        <f>IF(Дисциплины!$B11="ФамилияИО1",Дисциплины!P11,0)</f>
        <v>0</v>
      </c>
      <c r="Q11" s="5">
        <f>IF(Дисциплины!$B11="ФамилияИО1",Дисциплины!Q11,0)</f>
        <v>0</v>
      </c>
      <c r="R11" s="5">
        <f>IF(Дисциплины!$B11="ФамилияИО1",Дисциплины!R11,0)</f>
        <v>0</v>
      </c>
      <c r="S11" s="5">
        <f>IF(Дисциплины!$B11="ФамилияИО1",Дисциплины!S11,0)</f>
        <v>0</v>
      </c>
      <c r="T11" s="5">
        <f>IF(Дисциплины!$B11="ФамилияИО1",Дисциплины!T11,0)</f>
        <v>0</v>
      </c>
      <c r="U11" s="5">
        <f>IF(Дисциплины!$B11="ФамилияИО1",Дисциплины!U11,0)</f>
        <v>0</v>
      </c>
      <c r="V11" s="5">
        <f>IF(Дисциплины!$B11="ФамилияИО1",Дисциплины!V11,0)</f>
        <v>0</v>
      </c>
      <c r="W11" s="5">
        <f>IF(Дисциплины!$B11="ФамилияИО1",Дисциплины!W11,0)</f>
        <v>0</v>
      </c>
      <c r="X11" s="5">
        <f>IF(Дисциплины!$B11="ФамилияИО1",Дисциплины!X11,0)</f>
        <v>0</v>
      </c>
      <c r="Y11" s="5">
        <f>IF(Дисциплины!$B11="ФамилияИО1",Дисциплины!Y11,0)</f>
        <v>0</v>
      </c>
      <c r="Z11" s="5">
        <f>IF(Дисциплины!$B11="ФамилияИО1",Дисциплины!Z11,0)</f>
        <v>0</v>
      </c>
      <c r="AA11" s="5">
        <f>IF(Дисциплины!$B11="ФамилияИО1",Дисциплины!AA11,0)</f>
        <v>0</v>
      </c>
      <c r="AB11" s="5">
        <f t="shared" si="3"/>
        <v>0</v>
      </c>
      <c r="AC11" s="5">
        <f t="shared" si="4"/>
        <v>0</v>
      </c>
      <c r="AD11" s="5">
        <f t="shared" si="5"/>
        <v>0</v>
      </c>
      <c r="AE11" s="5">
        <f>IF(Z11=0,0,0.065*AA11*(F11+G11)/Дисциплины!Z11*Z11)</f>
        <v>0</v>
      </c>
      <c r="AF11" s="5">
        <f t="shared" si="6"/>
        <v>0</v>
      </c>
      <c r="AG11" s="5">
        <f t="shared" si="7"/>
        <v>0</v>
      </c>
      <c r="AH11" s="5">
        <f t="shared" si="8"/>
        <v>0</v>
      </c>
      <c r="AI11" s="5">
        <f t="shared" si="9"/>
        <v>0</v>
      </c>
      <c r="AJ11" s="5">
        <f t="shared" si="10"/>
        <v>0</v>
      </c>
      <c r="AK11">
        <f t="shared" si="11"/>
        <v>0</v>
      </c>
      <c r="AL11">
        <f t="shared" si="12"/>
        <v>0</v>
      </c>
      <c r="AM11">
        <f t="shared" si="13"/>
        <v>0</v>
      </c>
      <c r="AN11">
        <f t="shared" si="14"/>
        <v>0</v>
      </c>
      <c r="AO11">
        <f t="shared" si="15"/>
        <v>0</v>
      </c>
      <c r="AR11">
        <f t="shared" si="16"/>
        <v>0</v>
      </c>
      <c r="AS11">
        <f t="shared" si="17"/>
        <v>0</v>
      </c>
      <c r="AX11">
        <f>J11*0.5</f>
        <v>0</v>
      </c>
      <c r="AY11">
        <f t="shared" si="0"/>
        <v>0</v>
      </c>
      <c r="AZ11">
        <f t="shared" si="1"/>
        <v>0</v>
      </c>
      <c r="BA11">
        <f t="shared" si="2"/>
        <v>0</v>
      </c>
    </row>
    <row r="12" spans="1:53">
      <c r="C12" t="str">
        <f>Дисциплины!C12</f>
        <v>ИТ</v>
      </c>
      <c r="D12">
        <f>Дисциплины!D12</f>
        <v>8</v>
      </c>
      <c r="E12">
        <f>Дисциплины!E12</f>
        <v>0</v>
      </c>
      <c r="F12">
        <f>Дисциплины!F12</f>
        <v>1</v>
      </c>
      <c r="G12">
        <f>Дисциплины!G12</f>
        <v>0</v>
      </c>
      <c r="H12" s="5">
        <v>0</v>
      </c>
      <c r="I12" s="5">
        <v>0</v>
      </c>
      <c r="J12" s="5">
        <v>0</v>
      </c>
      <c r="K12" s="5">
        <v>0</v>
      </c>
      <c r="L12" t="str">
        <f>Дисциплины!L12</f>
        <v>Дисциплины12</v>
      </c>
      <c r="M12" s="5">
        <f>IF(Дисциплины!$B12="ФамилияИО1",Дисциплины!M12,0)</f>
        <v>0</v>
      </c>
      <c r="N12" s="5">
        <f>IF(Дисциплины!$B12="ФамилияИО1",Дисциплины!N12,0)</f>
        <v>0</v>
      </c>
      <c r="O12" s="5">
        <f>IF(Дисциплины!$B12="ФамилияИО1",Дисциплины!O12,0)</f>
        <v>0</v>
      </c>
      <c r="P12" s="5">
        <f>IF(Дисциплины!$B12="ФамилияИО1",Дисциплины!P12,0)</f>
        <v>0</v>
      </c>
      <c r="Q12" s="5">
        <f>IF(Дисциплины!$B12="ФамилияИО1",Дисциплины!Q12,0)</f>
        <v>0</v>
      </c>
      <c r="R12" s="5">
        <f>IF(Дисциплины!$B12="ФамилияИО1",Дисциплины!R12,0)</f>
        <v>0</v>
      </c>
      <c r="S12" s="5">
        <f>IF(Дисциплины!$B12="ФамилияИО1",Дисциплины!S12,0)</f>
        <v>0</v>
      </c>
      <c r="T12" s="5">
        <f>IF(Дисциплины!$B12="ФамилияИО1",Дисциплины!T12,0)</f>
        <v>0</v>
      </c>
      <c r="U12" s="5">
        <f>IF(Дисциплины!$B12="ФамилияИО1",Дисциплины!U12,0)</f>
        <v>0</v>
      </c>
      <c r="V12" s="5">
        <f>IF(Дисциплины!$B12="ФамилияИО1",Дисциплины!V12,0)</f>
        <v>0</v>
      </c>
      <c r="W12" s="5">
        <f>IF(Дисциплины!$B12="ФамилияИО1",Дисциплины!W12,0)</f>
        <v>0</v>
      </c>
      <c r="X12" s="5">
        <f>IF(Дисциплины!$B12="ФамилияИО1",Дисциплины!X12,0)</f>
        <v>0</v>
      </c>
      <c r="Y12" s="5">
        <f>IF(Дисциплины!$B12="ФамилияИО1",Дисциплины!Y12,0)</f>
        <v>0</v>
      </c>
      <c r="Z12" s="5">
        <f>IF(Дисциплины!$B12="ФамилияИО1",Дисциплины!Z12,0)</f>
        <v>0</v>
      </c>
      <c r="AA12" s="5">
        <f>IF(Дисциплины!$B12="ФамилияИО1",Дисциплины!AA12,0)</f>
        <v>0</v>
      </c>
      <c r="AB12" s="5">
        <f t="shared" si="3"/>
        <v>0</v>
      </c>
      <c r="AC12" s="5">
        <f t="shared" si="4"/>
        <v>0</v>
      </c>
      <c r="AD12" s="5">
        <f t="shared" si="5"/>
        <v>0</v>
      </c>
      <c r="AE12" s="5">
        <f>IF(Z12=0,0,0.065*AA12*(F12+G12)/Дисциплины!Z12*Z12)</f>
        <v>0</v>
      </c>
      <c r="AF12" s="5">
        <f t="shared" si="6"/>
        <v>0</v>
      </c>
      <c r="AG12" s="5">
        <f t="shared" si="7"/>
        <v>0</v>
      </c>
      <c r="AH12" s="5">
        <f t="shared" si="8"/>
        <v>0</v>
      </c>
      <c r="AI12" s="5">
        <f t="shared" si="9"/>
        <v>0</v>
      </c>
      <c r="AJ12" s="5">
        <f t="shared" si="10"/>
        <v>0</v>
      </c>
      <c r="AK12">
        <f t="shared" si="11"/>
        <v>0</v>
      </c>
      <c r="AL12">
        <f t="shared" si="12"/>
        <v>0</v>
      </c>
      <c r="AM12">
        <f t="shared" si="13"/>
        <v>0</v>
      </c>
      <c r="AN12">
        <f t="shared" si="14"/>
        <v>0</v>
      </c>
      <c r="AO12">
        <f t="shared" si="15"/>
        <v>0</v>
      </c>
      <c r="AR12">
        <f t="shared" si="16"/>
        <v>0</v>
      </c>
      <c r="AS12">
        <f t="shared" si="17"/>
        <v>0</v>
      </c>
      <c r="AY12">
        <f t="shared" si="0"/>
        <v>0</v>
      </c>
      <c r="AZ12">
        <f t="shared" si="1"/>
        <v>0</v>
      </c>
      <c r="BA12">
        <f t="shared" si="2"/>
        <v>0</v>
      </c>
    </row>
    <row r="13" spans="1:53">
      <c r="C13" t="str">
        <f>Дисциплины!C13</f>
        <v>ВТ</v>
      </c>
      <c r="D13">
        <f>Дисциплины!D13</f>
        <v>2</v>
      </c>
      <c r="E13">
        <f>Дисциплины!E13</f>
        <v>2</v>
      </c>
      <c r="F13">
        <f>Дисциплины!F13</f>
        <v>40</v>
      </c>
      <c r="G13">
        <f>Дисциплины!G13</f>
        <v>0</v>
      </c>
      <c r="H13" s="5">
        <v>0</v>
      </c>
      <c r="I13" s="5">
        <v>0</v>
      </c>
      <c r="J13" s="5">
        <v>0</v>
      </c>
      <c r="K13" s="5">
        <v>0</v>
      </c>
      <c r="L13" t="str">
        <f>Дисциплины!L13</f>
        <v>Дисциплины13</v>
      </c>
      <c r="M13" s="5">
        <f>IF(Дисциплины!$B13="ФамилияИО1",Дисциплины!M13,0)</f>
        <v>0</v>
      </c>
      <c r="N13" s="5">
        <f>IF(Дисциплины!$B13="ФамилияИО1",Дисциплины!N13,0)</f>
        <v>0</v>
      </c>
      <c r="O13" s="5">
        <f>IF(Дисциплины!$B13="ФамилияИО1",Дисциплины!O13,0)</f>
        <v>0</v>
      </c>
      <c r="P13" s="5">
        <f>IF(Дисциплины!$B13="ФамилияИО1",Дисциплины!P13,0)</f>
        <v>0</v>
      </c>
      <c r="Q13" s="5">
        <f>IF(Дисциплины!$B13="ФамилияИО1",Дисциплины!Q13,0)</f>
        <v>0</v>
      </c>
      <c r="R13" s="5">
        <f>IF(Дисциплины!$B13="ФамилияИО1",Дисциплины!R13,0)</f>
        <v>0</v>
      </c>
      <c r="S13" s="5">
        <f>IF(Дисциплины!$B13="ФамилияИО1",Дисциплины!S13,0)</f>
        <v>0</v>
      </c>
      <c r="T13" s="5">
        <f>IF(Дисциплины!$B13="ФамилияИО1",Дисциплины!T13,0)</f>
        <v>0</v>
      </c>
      <c r="U13" s="5">
        <f>IF(Дисциплины!$B13="ФамилияИО1",Дисциплины!U13,0)</f>
        <v>0</v>
      </c>
      <c r="V13" s="5">
        <f>IF(Дисциплины!$B13="ФамилияИО1",Дисциплины!V13,0)</f>
        <v>0</v>
      </c>
      <c r="W13" s="5">
        <f>IF(Дисциплины!$B13="ФамилияИО1",Дисциплины!W13,0)</f>
        <v>0</v>
      </c>
      <c r="X13" s="5">
        <f>IF(Дисциплины!$B13="ФамилияИО1",Дисциплины!X13,0)</f>
        <v>0</v>
      </c>
      <c r="Y13" s="5">
        <f>IF(Дисциплины!$B13="ФамилияИО1",Дисциплины!Y13,0)</f>
        <v>0</v>
      </c>
      <c r="Z13" s="5">
        <f>IF(Дисциплины!$B13="ФамилияИО1",Дисциплины!Z13,0)</f>
        <v>0</v>
      </c>
      <c r="AA13" s="5">
        <f>IF(Дисциплины!$B13="ФамилияИО1",Дисциплины!AA13,0)</f>
        <v>0</v>
      </c>
      <c r="AB13" s="5">
        <f t="shared" si="3"/>
        <v>0</v>
      </c>
      <c r="AC13" s="5">
        <f t="shared" si="4"/>
        <v>0</v>
      </c>
      <c r="AD13" s="5">
        <f t="shared" si="5"/>
        <v>0</v>
      </c>
      <c r="AE13" s="5">
        <f>IF(Z13=0,0,0.065*AA13*(F13+G13)/Дисциплины!Z13*Z13)</f>
        <v>0</v>
      </c>
      <c r="AF13" s="5">
        <f t="shared" si="6"/>
        <v>0</v>
      </c>
      <c r="AG13" s="5">
        <f t="shared" si="7"/>
        <v>0</v>
      </c>
      <c r="AH13" s="5">
        <f t="shared" si="8"/>
        <v>0</v>
      </c>
      <c r="AI13" s="5">
        <f t="shared" si="9"/>
        <v>0</v>
      </c>
      <c r="AJ13" s="5">
        <f t="shared" si="10"/>
        <v>0</v>
      </c>
      <c r="AK13">
        <f t="shared" si="11"/>
        <v>0</v>
      </c>
      <c r="AL13">
        <f t="shared" si="12"/>
        <v>0</v>
      </c>
      <c r="AM13">
        <f t="shared" si="13"/>
        <v>0</v>
      </c>
      <c r="AN13">
        <f t="shared" si="14"/>
        <v>0</v>
      </c>
      <c r="AO13">
        <f t="shared" si="15"/>
        <v>0</v>
      </c>
      <c r="AR13">
        <f t="shared" si="16"/>
        <v>0</v>
      </c>
      <c r="AS13">
        <f t="shared" si="17"/>
        <v>0</v>
      </c>
      <c r="AY13">
        <f t="shared" si="0"/>
        <v>0</v>
      </c>
      <c r="AZ13">
        <f t="shared" si="1"/>
        <v>0</v>
      </c>
      <c r="BA13">
        <f t="shared" si="2"/>
        <v>0</v>
      </c>
    </row>
    <row r="14" spans="1:53">
      <c r="A14" s="8"/>
      <c r="B14" s="8"/>
      <c r="C14" s="8" t="str">
        <f>Дисциплины!C14</f>
        <v>УТ</v>
      </c>
      <c r="D14" s="8">
        <f>Дисциплины!D14</f>
        <v>5</v>
      </c>
      <c r="E14" s="8">
        <f>Дисциплины!E14</f>
        <v>1</v>
      </c>
      <c r="F14" s="8">
        <f>Дисциплины!F14</f>
        <v>24</v>
      </c>
      <c r="G14" s="8">
        <f>Дисциплины!G14</f>
        <v>4</v>
      </c>
      <c r="H14" s="8">
        <v>0</v>
      </c>
      <c r="I14" s="8">
        <v>0</v>
      </c>
      <c r="J14" s="8">
        <v>0</v>
      </c>
      <c r="K14" s="8">
        <v>0</v>
      </c>
      <c r="L14" s="8" t="str">
        <f>Дисциплины!L14</f>
        <v>Дисциплины14</v>
      </c>
      <c r="M14" s="8">
        <f>IF(Дисциплины!$B14="ФамилияИО1",Дисциплины!M14,0)</f>
        <v>36</v>
      </c>
      <c r="N14" s="8">
        <f>IF(Дисциплины!$B14="ФамилияИО1",Дисциплины!N14,0)</f>
        <v>18</v>
      </c>
      <c r="O14" s="8">
        <f>IF(Дисциплины!$B14="ФамилияИО1",Дисциплины!O14,0)</f>
        <v>0</v>
      </c>
      <c r="P14" s="8">
        <f>IF(Дисциплины!$B14="ФамилияИО1",Дисциплины!P14,0)</f>
        <v>0</v>
      </c>
      <c r="Q14" s="8">
        <f>IF(Дисциплины!$B14="ФамилияИО1",Дисциплины!Q14,0)</f>
        <v>0</v>
      </c>
      <c r="R14" s="8">
        <f>IF(Дисциплины!$B14="ФамилияИО1",Дисциплины!R14,0)</f>
        <v>0</v>
      </c>
      <c r="S14" s="8">
        <f>IF(Дисциплины!$B14="ФамилияИО1",Дисциплины!S14,0)</f>
        <v>0</v>
      </c>
      <c r="T14" s="8">
        <f>IF(Дисциплины!$B14="ФамилияИО1",Дисциплины!T14,0)</f>
        <v>0</v>
      </c>
      <c r="U14" s="8">
        <f>IF(Дисциплины!$B14="ФамилияИО1",Дисциплины!U14,0)</f>
        <v>1</v>
      </c>
      <c r="V14" s="8">
        <f>IF(Дисциплины!$B14="ФамилияИО1",Дисциплины!V14,0)</f>
        <v>0</v>
      </c>
      <c r="W14" s="8">
        <f>IF(Дисциплины!$B14="ФамилияИО1",Дисциплины!W14,0)</f>
        <v>0</v>
      </c>
      <c r="X14" s="8">
        <f>IF(Дисциплины!$B14="ФамилияИО1",Дисциплины!X14,0)</f>
        <v>0</v>
      </c>
      <c r="Y14" s="8">
        <f>IF(Дисциплины!$B14="ФамилияИО1",Дисциплины!Y14,0)</f>
        <v>0</v>
      </c>
      <c r="Z14" s="8">
        <f>IF(Дисциплины!$B14="ФамилияИО1",Дисциплины!Z14,0)</f>
        <v>1</v>
      </c>
      <c r="AA14" s="8">
        <f>IF(Дисциплины!$B14="ФамилияИО1",Дисциплины!AA14,0)</f>
        <v>6</v>
      </c>
      <c r="AB14" s="8">
        <f t="shared" si="3"/>
        <v>36</v>
      </c>
      <c r="AC14" s="8">
        <f t="shared" si="4"/>
        <v>1.8</v>
      </c>
      <c r="AD14" s="8">
        <f t="shared" si="5"/>
        <v>36</v>
      </c>
      <c r="AE14" s="8">
        <f>IF(Z14=0,0,0.065*AA14*(F14+G14)/Дисциплины!Z14*Z14)</f>
        <v>10.92</v>
      </c>
      <c r="AF14" s="8">
        <f t="shared" si="6"/>
        <v>0</v>
      </c>
      <c r="AG14" s="8">
        <f t="shared" si="7"/>
        <v>0</v>
      </c>
      <c r="AH14" s="8">
        <f t="shared" si="8"/>
        <v>8.4</v>
      </c>
      <c r="AI14" s="8">
        <f t="shared" si="9"/>
        <v>2</v>
      </c>
      <c r="AJ14" s="8">
        <f t="shared" si="10"/>
        <v>0</v>
      </c>
      <c r="AK14" s="8">
        <f t="shared" si="11"/>
        <v>0</v>
      </c>
      <c r="AL14" s="8">
        <f t="shared" si="12"/>
        <v>0</v>
      </c>
      <c r="AM14" s="8">
        <f t="shared" si="13"/>
        <v>0</v>
      </c>
      <c r="AN14" s="8">
        <f t="shared" si="14"/>
        <v>0</v>
      </c>
      <c r="AO14" s="8">
        <f t="shared" si="15"/>
        <v>0</v>
      </c>
      <c r="AP14" s="8"/>
      <c r="AQ14" s="8"/>
      <c r="AR14" s="8">
        <f t="shared" si="16"/>
        <v>0</v>
      </c>
      <c r="AS14" s="8">
        <f t="shared" si="17"/>
        <v>0</v>
      </c>
      <c r="AT14" s="8"/>
      <c r="AU14" s="8"/>
      <c r="AV14" s="8"/>
      <c r="AW14" s="8"/>
      <c r="AX14" s="8"/>
      <c r="AY14" s="8">
        <f t="shared" si="0"/>
        <v>95.12</v>
      </c>
      <c r="AZ14" s="8">
        <f t="shared" si="1"/>
        <v>81.531428571428577</v>
      </c>
      <c r="BA14" s="8">
        <f t="shared" si="2"/>
        <v>13.588571428571427</v>
      </c>
    </row>
    <row r="15" spans="1:53">
      <c r="C15" t="str">
        <f>Дисциплины!C15</f>
        <v>ВТ</v>
      </c>
      <c r="D15">
        <f>Дисциплины!D15</f>
        <v>1</v>
      </c>
      <c r="E15">
        <f>Дисциплины!E15</f>
        <v>2</v>
      </c>
      <c r="F15">
        <f>Дисциплины!F15</f>
        <v>40</v>
      </c>
      <c r="G15">
        <f>Дисциплины!G15</f>
        <v>0</v>
      </c>
      <c r="H15">
        <v>0</v>
      </c>
      <c r="I15">
        <v>0</v>
      </c>
      <c r="J15">
        <v>0</v>
      </c>
      <c r="K15">
        <v>0</v>
      </c>
      <c r="L15" t="str">
        <f>Дисциплины!L15</f>
        <v>Дисциплины15</v>
      </c>
      <c r="M15" s="5">
        <f>IF(Дисциплины!$B15="ФамилияИО1",Дисциплины!M15,0)</f>
        <v>0</v>
      </c>
      <c r="N15" s="5">
        <f>IF(Дисциплины!$B15="ФамилияИО1",Дисциплины!N15,0)</f>
        <v>0</v>
      </c>
      <c r="O15" s="5">
        <f>IF(Дисциплины!$B15="ФамилияИО1",Дисциплины!O15,0)</f>
        <v>0</v>
      </c>
      <c r="P15" s="5">
        <f>IF(Дисциплины!$B15="ФамилияИО1",Дисциплины!P15,0)</f>
        <v>0</v>
      </c>
      <c r="Q15" s="5">
        <f>IF(Дисциплины!$B15="ФамилияИО1",Дисциплины!Q15,0)</f>
        <v>0</v>
      </c>
      <c r="R15" s="5">
        <f>IF(Дисциплины!$B15="ФамилияИО1",Дисциплины!R15,0)</f>
        <v>0</v>
      </c>
      <c r="S15" s="5">
        <f>IF(Дисциплины!$B15="ФамилияИО1",Дисциплины!S15,0)</f>
        <v>0</v>
      </c>
      <c r="T15" s="5">
        <f>IF(Дисциплины!$B15="ФамилияИО1",Дисциплины!T15,0)</f>
        <v>0</v>
      </c>
      <c r="U15" s="5">
        <f>IF(Дисциплины!$B15="ФамилияИО1",Дисциплины!U15,0)</f>
        <v>0</v>
      </c>
      <c r="V15" s="5">
        <f>IF(Дисциплины!$B15="ФамилияИО1",Дисциплины!V15,0)</f>
        <v>0</v>
      </c>
      <c r="W15" s="5">
        <f>IF(Дисциплины!$B15="ФамилияИО1",Дисциплины!W15,0)</f>
        <v>0</v>
      </c>
      <c r="X15" s="5">
        <f>IF(Дисциплины!$B15="ФамилияИО1",Дисциплины!X15,0)</f>
        <v>0</v>
      </c>
      <c r="Y15" s="5">
        <f>IF(Дисциплины!$B15="ФамилияИО1",Дисциплины!Y15,0)</f>
        <v>0</v>
      </c>
      <c r="Z15" s="5">
        <f>IF(Дисциплины!$B15="ФамилияИО1",Дисциплины!Z15,0)</f>
        <v>0</v>
      </c>
      <c r="AA15" s="5">
        <f>IF(Дисциплины!$B15="ФамилияИО1",Дисциплины!AA15,0)</f>
        <v>0</v>
      </c>
      <c r="AB15" s="5">
        <f t="shared" si="3"/>
        <v>0</v>
      </c>
      <c r="AC15" s="5">
        <f t="shared" si="4"/>
        <v>0</v>
      </c>
      <c r="AD15" s="5">
        <f t="shared" si="5"/>
        <v>0</v>
      </c>
      <c r="AE15" s="5">
        <f>IF(Z15=0,0,0.065*AA15*(F15+G15)/Дисциплины!Z15*Z15)</f>
        <v>0</v>
      </c>
      <c r="AF15" s="5">
        <f t="shared" si="6"/>
        <v>0</v>
      </c>
      <c r="AG15" s="5">
        <f t="shared" si="7"/>
        <v>0</v>
      </c>
      <c r="AH15" s="5">
        <f t="shared" si="8"/>
        <v>0</v>
      </c>
      <c r="AI15" s="5">
        <f t="shared" si="9"/>
        <v>0</v>
      </c>
      <c r="AJ15" s="5">
        <f t="shared" si="10"/>
        <v>0</v>
      </c>
      <c r="AK15">
        <f t="shared" si="11"/>
        <v>0</v>
      </c>
      <c r="AL15">
        <f t="shared" si="12"/>
        <v>0</v>
      </c>
      <c r="AM15">
        <f t="shared" si="13"/>
        <v>0</v>
      </c>
      <c r="AN15">
        <f t="shared" si="14"/>
        <v>0</v>
      </c>
      <c r="AO15">
        <f t="shared" si="15"/>
        <v>0</v>
      </c>
      <c r="AR15">
        <f t="shared" si="16"/>
        <v>0</v>
      </c>
      <c r="AS15">
        <f t="shared" si="17"/>
        <v>0</v>
      </c>
      <c r="AY15">
        <f t="shared" si="0"/>
        <v>0</v>
      </c>
      <c r="AZ15">
        <f t="shared" si="1"/>
        <v>0</v>
      </c>
      <c r="BA15">
        <f t="shared" si="2"/>
        <v>0</v>
      </c>
    </row>
    <row r="16" spans="1:53">
      <c r="C16" t="str">
        <f>Дисциплины!C16</f>
        <v>ВТ</v>
      </c>
      <c r="D16">
        <f>Дисциплины!D16</f>
        <v>1</v>
      </c>
      <c r="E16">
        <f>Дисциплины!E16</f>
        <v>2</v>
      </c>
      <c r="F16">
        <f>Дисциплины!F16</f>
        <v>40</v>
      </c>
      <c r="G16">
        <f>Дисциплины!G16</f>
        <v>0</v>
      </c>
      <c r="H16">
        <v>0</v>
      </c>
      <c r="I16">
        <v>0</v>
      </c>
      <c r="J16">
        <v>0</v>
      </c>
      <c r="K16">
        <v>0</v>
      </c>
      <c r="L16" t="str">
        <f>Дисциплины!L16</f>
        <v>Дисциплины16</v>
      </c>
      <c r="M16" s="5">
        <f>IF(Дисциплины!$B16="ФамилияИО1",Дисциплины!M16,0)</f>
        <v>0</v>
      </c>
      <c r="N16" s="5">
        <f>IF(Дисциплины!$B16="ФамилияИО1",Дисциплины!N16,0)</f>
        <v>0</v>
      </c>
      <c r="O16" s="5">
        <f>IF(Дисциплины!$B16="ФамилияИО1",Дисциплины!O16,0)</f>
        <v>0</v>
      </c>
      <c r="P16" s="5">
        <f>IF(Дисциплины!$B16="ФамилияИО1",Дисциплины!P16,0)</f>
        <v>0</v>
      </c>
      <c r="Q16" s="5">
        <f>IF(Дисциплины!$B16="ФамилияИО1",Дисциплины!Q16,0)</f>
        <v>0</v>
      </c>
      <c r="R16" s="5">
        <f>IF(Дисциплины!$B16="ФамилияИО1",Дисциплины!R16,0)</f>
        <v>0</v>
      </c>
      <c r="S16" s="5">
        <f>IF(Дисциплины!$B16="ФамилияИО1",Дисциплины!S16,0)</f>
        <v>0</v>
      </c>
      <c r="T16" s="5">
        <f>IF(Дисциплины!$B16="ФамилияИО1",Дисциплины!T16,0)</f>
        <v>0</v>
      </c>
      <c r="U16" s="5">
        <f>IF(Дисциплины!$B16="ФамилияИО1",Дисциплины!U16,0)</f>
        <v>0</v>
      </c>
      <c r="V16" s="5">
        <f>IF(Дисциплины!$B16="ФамилияИО1",Дисциплины!V16,0)</f>
        <v>0</v>
      </c>
      <c r="W16" s="5">
        <f>IF(Дисциплины!$B16="ФамилияИО1",Дисциплины!W16,0)</f>
        <v>0</v>
      </c>
      <c r="X16" s="5">
        <f>IF(Дисциплины!$B16="ФамилияИО1",Дисциплины!X16,0)</f>
        <v>0</v>
      </c>
      <c r="Y16" s="5">
        <f>IF(Дисциплины!$B16="ФамилияИО1",Дисциплины!Y16,0)</f>
        <v>0</v>
      </c>
      <c r="Z16" s="5">
        <f>IF(Дисциплины!$B16="ФамилияИО1",Дисциплины!Z16,0)</f>
        <v>0</v>
      </c>
      <c r="AA16" s="5">
        <f>IF(Дисциплины!$B16="ФамилияИО1",Дисциплины!AA16,0)</f>
        <v>0</v>
      </c>
      <c r="AB16" s="5">
        <f t="shared" si="3"/>
        <v>0</v>
      </c>
      <c r="AC16" s="5">
        <f t="shared" si="4"/>
        <v>0</v>
      </c>
      <c r="AD16" s="5">
        <f t="shared" si="5"/>
        <v>0</v>
      </c>
      <c r="AE16" s="5">
        <f>IF(Z16=0,0,0.065*AA16*(F16+G16)/Дисциплины!Z16*Z16)</f>
        <v>0</v>
      </c>
      <c r="AF16" s="5">
        <f t="shared" si="6"/>
        <v>0</v>
      </c>
      <c r="AG16" s="5">
        <f t="shared" si="7"/>
        <v>0</v>
      </c>
      <c r="AH16" s="5">
        <f t="shared" si="8"/>
        <v>0</v>
      </c>
      <c r="AI16" s="5">
        <f t="shared" si="9"/>
        <v>0</v>
      </c>
      <c r="AJ16" s="5">
        <f t="shared" si="10"/>
        <v>0</v>
      </c>
      <c r="AK16">
        <f t="shared" si="11"/>
        <v>0</v>
      </c>
      <c r="AL16">
        <f t="shared" si="12"/>
        <v>0</v>
      </c>
      <c r="AM16">
        <f t="shared" si="13"/>
        <v>0</v>
      </c>
      <c r="AN16">
        <f t="shared" si="14"/>
        <v>0</v>
      </c>
      <c r="AO16">
        <f t="shared" si="15"/>
        <v>0</v>
      </c>
      <c r="AR16">
        <f t="shared" si="16"/>
        <v>0</v>
      </c>
      <c r="AS16">
        <f t="shared" si="17"/>
        <v>0</v>
      </c>
      <c r="AY16">
        <f t="shared" si="0"/>
        <v>0</v>
      </c>
      <c r="AZ16">
        <f t="shared" si="1"/>
        <v>0</v>
      </c>
      <c r="BA16">
        <f t="shared" si="2"/>
        <v>0</v>
      </c>
    </row>
    <row r="17" spans="1:53">
      <c r="A17" s="8"/>
      <c r="B17" s="8"/>
      <c r="C17" s="8" t="str">
        <f>Дисциплины!C17</f>
        <v>ВТ</v>
      </c>
      <c r="D17" s="8">
        <f>Дисциплины!D17</f>
        <v>2</v>
      </c>
      <c r="E17" s="8">
        <f>Дисциплины!E17</f>
        <v>2</v>
      </c>
      <c r="F17" s="8">
        <f>Дисциплины!F17</f>
        <v>40</v>
      </c>
      <c r="G17" s="8">
        <f>Дисциплины!G17</f>
        <v>0</v>
      </c>
      <c r="H17" s="8">
        <v>0</v>
      </c>
      <c r="I17" s="8">
        <v>0</v>
      </c>
      <c r="J17" s="8">
        <v>0</v>
      </c>
      <c r="K17" s="8">
        <v>0</v>
      </c>
      <c r="L17" s="8" t="str">
        <f>Дисциплины!L17</f>
        <v>Дисциплины17</v>
      </c>
      <c r="M17" s="8">
        <f>IF(Дисциплины!$B17="ФамилияИО1",Дисциплины!M17,0)</f>
        <v>36</v>
      </c>
      <c r="N17" s="8">
        <f>IF(Дисциплины!$B17="ФамилияИО1",Дисциплины!N17,0)</f>
        <v>36</v>
      </c>
      <c r="O17" s="8">
        <f>IF(Дисциплины!$B17="ФамилияИО1",Дисциплины!O17,0)</f>
        <v>0</v>
      </c>
      <c r="P17" s="8">
        <f>IF(Дисциплины!$B17="ФамилияИО1",Дисциплины!P17,0)</f>
        <v>0</v>
      </c>
      <c r="Q17" s="8">
        <f>IF(Дисциплины!$B17="ФамилияИО1",Дисциплины!Q17,0)</f>
        <v>0</v>
      </c>
      <c r="R17" s="8">
        <f>IF(Дисциплины!$B17="ФамилияИО1",Дисциплины!R17,0)</f>
        <v>0</v>
      </c>
      <c r="S17" s="8">
        <f>IF(Дисциплины!$B17="ФамилияИО1",Дисциплины!S17,0)</f>
        <v>0</v>
      </c>
      <c r="T17" s="8">
        <f>IF(Дисциплины!$B17="ФамилияИО1",Дисциплины!T17,0)</f>
        <v>1</v>
      </c>
      <c r="U17" s="8">
        <f>IF(Дисциплины!$B17="ФамилияИО1",Дисциплины!U17,0)</f>
        <v>0</v>
      </c>
      <c r="V17" s="8">
        <f>IF(Дисциплины!$B17="ФамилияИО1",Дисциплины!V17,0)</f>
        <v>0</v>
      </c>
      <c r="W17" s="8">
        <f>IF(Дисциплины!$B17="ФамилияИО1",Дисциплины!W17,0)</f>
        <v>0</v>
      </c>
      <c r="X17" s="8">
        <f>IF(Дисциплины!$B17="ФамилияИО1",Дисциплины!X17,0)</f>
        <v>0</v>
      </c>
      <c r="Y17" s="8">
        <f>IF(Дисциплины!$B17="ФамилияИО1",Дисциплины!Y17,0)</f>
        <v>0</v>
      </c>
      <c r="Z17" s="8">
        <f>IF(Дисциплины!$B17="ФамилияИО1",Дисциплины!Z17,0)</f>
        <v>1</v>
      </c>
      <c r="AA17" s="8">
        <f>IF(Дисциплины!$B17="ФамилияИО1",Дисциплины!AA17,0)</f>
        <v>10</v>
      </c>
      <c r="AB17" s="8">
        <f t="shared" si="3"/>
        <v>36</v>
      </c>
      <c r="AC17" s="8">
        <f t="shared" si="4"/>
        <v>3.6</v>
      </c>
      <c r="AD17" s="8">
        <f t="shared" si="5"/>
        <v>144</v>
      </c>
      <c r="AE17" s="8">
        <f>IF(Z17=0,0,0.065*AA17*(F17+G17)/Дисциплины!Z17*Z17)</f>
        <v>26</v>
      </c>
      <c r="AF17" s="8">
        <f t="shared" si="6"/>
        <v>0</v>
      </c>
      <c r="AG17" s="8">
        <f t="shared" si="7"/>
        <v>8</v>
      </c>
      <c r="AH17" s="8">
        <f t="shared" si="8"/>
        <v>0</v>
      </c>
      <c r="AI17" s="8">
        <f t="shared" si="9"/>
        <v>0</v>
      </c>
      <c r="AJ17" s="8">
        <f t="shared" si="10"/>
        <v>0</v>
      </c>
      <c r="AK17" s="8">
        <f t="shared" si="11"/>
        <v>0</v>
      </c>
      <c r="AL17" s="8">
        <f t="shared" si="12"/>
        <v>0</v>
      </c>
      <c r="AM17" s="8">
        <f t="shared" si="13"/>
        <v>0</v>
      </c>
      <c r="AN17" s="8">
        <f t="shared" si="14"/>
        <v>0</v>
      </c>
      <c r="AO17" s="8">
        <f t="shared" si="15"/>
        <v>0</v>
      </c>
      <c r="AP17" s="8"/>
      <c r="AQ17" s="8"/>
      <c r="AR17" s="8">
        <f t="shared" si="16"/>
        <v>0</v>
      </c>
      <c r="AS17" s="8">
        <f t="shared" si="17"/>
        <v>0</v>
      </c>
      <c r="AT17" s="8"/>
      <c r="AU17" s="8"/>
      <c r="AV17" s="8"/>
      <c r="AW17" s="8"/>
      <c r="AX17" s="8"/>
      <c r="AY17" s="8">
        <f t="shared" si="0"/>
        <v>217.6</v>
      </c>
      <c r="AZ17" s="8">
        <f t="shared" si="1"/>
        <v>217.59999999999997</v>
      </c>
      <c r="BA17" s="8">
        <f t="shared" si="2"/>
        <v>0</v>
      </c>
    </row>
    <row r="18" spans="1:53"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53"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53"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53"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53"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53"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53"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53"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53"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53"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53"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53"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53"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53"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53"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3:36"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3:36"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3:36"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3:36"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3:36"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3:36"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3:36"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3:36"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3:36"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3:36"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3:36"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3:36"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3:36"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3:36"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3:36"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3:36"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9:42"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9:42">
      <c r="I50" s="6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9:42"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9:42"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9:42"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9:42"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9:42"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9:42"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9:42"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9:42"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9:42"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9:42"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9:42"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9:42"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9:42"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9:42"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3:43"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3:43"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3:43"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3:43"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3:43">
      <c r="AB69" s="5"/>
      <c r="AC69" s="5"/>
      <c r="AD69" s="5"/>
      <c r="AE69" s="5"/>
      <c r="AF69" s="5"/>
      <c r="AG69" s="5"/>
      <c r="AH69" s="5"/>
      <c r="AI69" s="5"/>
      <c r="AJ69" s="5"/>
    </row>
    <row r="70" spans="13:43">
      <c r="AB70" s="5"/>
      <c r="AC70" s="5"/>
      <c r="AD70" s="5"/>
      <c r="AE70" s="5"/>
      <c r="AF70" s="5"/>
      <c r="AG70" s="5"/>
      <c r="AH70" s="5"/>
      <c r="AI70" s="5"/>
      <c r="AJ70" s="5"/>
    </row>
    <row r="71" spans="13:43">
      <c r="AB71" s="5"/>
      <c r="AC71" s="5"/>
      <c r="AD71" s="5"/>
      <c r="AE71" s="5"/>
      <c r="AF71" s="5"/>
      <c r="AG71" s="5"/>
      <c r="AH71" s="5"/>
      <c r="AI71" s="5"/>
      <c r="AJ71" s="5"/>
    </row>
    <row r="72" spans="13:43">
      <c r="AB72" s="5"/>
      <c r="AC72" s="5"/>
      <c r="AD72" s="5"/>
      <c r="AE72" s="5"/>
      <c r="AF72" s="5"/>
      <c r="AG72" s="5"/>
      <c r="AH72" s="5"/>
      <c r="AI72" s="5"/>
      <c r="AJ72" s="5"/>
    </row>
    <row r="73" spans="13:43">
      <c r="AB73" s="5"/>
      <c r="AC73" s="5"/>
      <c r="AD73" s="5"/>
      <c r="AE73" s="5"/>
      <c r="AF73" s="5"/>
      <c r="AG73" s="5"/>
      <c r="AH73" s="5"/>
      <c r="AI73" s="5"/>
      <c r="AJ73" s="5"/>
    </row>
    <row r="74" spans="13:43">
      <c r="AB74" s="5"/>
      <c r="AC74" s="5"/>
      <c r="AD74" s="5"/>
      <c r="AE74" s="5"/>
      <c r="AF74" s="5"/>
      <c r="AG74" s="5"/>
      <c r="AH74" s="5"/>
      <c r="AI74" s="5"/>
      <c r="AJ74" s="5"/>
    </row>
  </sheetData>
  <pageMargins left="0" right="0" top="0.39409448818897641" bottom="0.39409448818897641" header="0" footer="0"/>
  <headerFooter alignWithMargins="0">
    <oddHeader>&amp;C&amp;A</oddHeader>
    <oddFooter>&amp;CСтраница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BH15"/>
  <sheetViews>
    <sheetView tabSelected="1" zoomScale="70" zoomScaleNormal="70" workbookViewId="0">
      <selection activeCell="B7" sqref="B7"/>
    </sheetView>
  </sheetViews>
  <sheetFormatPr defaultColWidth="8.875" defaultRowHeight="14.25"/>
  <cols>
    <col min="1" max="1" width="10.625" customWidth="1"/>
    <col min="2" max="2" width="19.875" customWidth="1"/>
    <col min="3" max="5" width="3.375" bestFit="1" customWidth="1"/>
    <col min="6" max="6" width="10.125" bestFit="1" customWidth="1"/>
    <col min="7" max="11" width="3.375" bestFit="1" customWidth="1"/>
    <col min="12" max="12" width="14.625" customWidth="1"/>
    <col min="14" max="27" width="3.375" bestFit="1" customWidth="1"/>
    <col min="28" max="28" width="8.375" bestFit="1" customWidth="1"/>
    <col min="29" max="29" width="3.375" bestFit="1" customWidth="1"/>
    <col min="30" max="30" width="4.75" customWidth="1"/>
    <col min="31" max="50" width="3.375" bestFit="1" customWidth="1"/>
  </cols>
  <sheetData>
    <row r="5" spans="2:60">
      <c r="F5" s="1" t="s">
        <v>4</v>
      </c>
      <c r="G5" s="1"/>
      <c r="H5" s="1"/>
      <c r="I5" s="1"/>
      <c r="J5" s="1"/>
      <c r="K5" s="1"/>
      <c r="M5" s="2" t="s">
        <v>5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 t="s">
        <v>6</v>
      </c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t="s">
        <v>7</v>
      </c>
    </row>
    <row r="6" spans="2:60" ht="179.25">
      <c r="B6" s="9" t="s">
        <v>0</v>
      </c>
      <c r="C6" s="12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3" t="s">
        <v>13</v>
      </c>
      <c r="I6" s="13" t="s">
        <v>3</v>
      </c>
      <c r="J6" s="13" t="s">
        <v>2</v>
      </c>
      <c r="K6" s="13" t="s">
        <v>14</v>
      </c>
      <c r="L6" s="11" t="s">
        <v>15</v>
      </c>
      <c r="M6" s="13" t="s">
        <v>16</v>
      </c>
      <c r="N6" s="13" t="s">
        <v>17</v>
      </c>
      <c r="O6" s="13" t="s">
        <v>18</v>
      </c>
      <c r="P6" s="13" t="s">
        <v>19</v>
      </c>
      <c r="Q6" s="13" t="s">
        <v>20</v>
      </c>
      <c r="R6" s="13" t="s">
        <v>21</v>
      </c>
      <c r="S6" s="13" t="s">
        <v>22</v>
      </c>
      <c r="T6" s="13" t="s">
        <v>23</v>
      </c>
      <c r="U6" s="13" t="s">
        <v>24</v>
      </c>
      <c r="V6" s="13" t="s">
        <v>25</v>
      </c>
      <c r="W6" s="13" t="s">
        <v>26</v>
      </c>
      <c r="X6" s="13" t="s">
        <v>27</v>
      </c>
      <c r="Y6" s="13" t="s">
        <v>28</v>
      </c>
      <c r="Z6" s="13" t="s">
        <v>29</v>
      </c>
      <c r="AA6" s="13" t="s">
        <v>30</v>
      </c>
      <c r="AB6" s="13" t="s">
        <v>16</v>
      </c>
      <c r="AC6" s="13" t="s">
        <v>31</v>
      </c>
      <c r="AD6" s="13" t="s">
        <v>17</v>
      </c>
      <c r="AE6" s="13" t="s">
        <v>32</v>
      </c>
      <c r="AF6" s="13" t="s">
        <v>33</v>
      </c>
      <c r="AG6" s="13" t="s">
        <v>23</v>
      </c>
      <c r="AH6" s="13" t="s">
        <v>24</v>
      </c>
      <c r="AI6" s="13" t="s">
        <v>34</v>
      </c>
      <c r="AJ6" s="13" t="s">
        <v>35</v>
      </c>
      <c r="AK6" s="13" t="s">
        <v>27</v>
      </c>
      <c r="AL6" s="13" t="s">
        <v>36</v>
      </c>
      <c r="AM6" s="13" t="s">
        <v>37</v>
      </c>
      <c r="AN6" s="13" t="s">
        <v>38</v>
      </c>
      <c r="AO6" s="13" t="s">
        <v>39</v>
      </c>
      <c r="AP6" s="13" t="s">
        <v>40</v>
      </c>
      <c r="AQ6" s="13" t="s">
        <v>41</v>
      </c>
      <c r="AR6" s="13" t="s">
        <v>28</v>
      </c>
      <c r="AS6" s="13" t="s">
        <v>42</v>
      </c>
      <c r="AT6" s="13" t="s">
        <v>43</v>
      </c>
      <c r="AU6" s="13" t="s">
        <v>44</v>
      </c>
      <c r="AV6" s="13" t="s">
        <v>45</v>
      </c>
      <c r="AW6" s="13" t="s">
        <v>46</v>
      </c>
      <c r="AX6" s="13" t="s">
        <v>47</v>
      </c>
      <c r="AY6" s="11" t="s">
        <v>1</v>
      </c>
      <c r="AZ6" s="11" t="s">
        <v>11</v>
      </c>
      <c r="BA6" s="11" t="s">
        <v>12</v>
      </c>
    </row>
    <row r="7" spans="2:60">
      <c r="B7" t="s">
        <v>66</v>
      </c>
      <c r="C7" s="10" t="str">
        <f t="array" ref="C7">IF($B$7="","",IFERROR(INDEX(Дисциплины!C$4:C$17,SMALL(IF($B$7=Дисциплины!$B$4:$B$17,ROW(Дисциплины!$B$4:$B$17)-3),ROW(A1)),1),""))</f>
        <v>ВТМ</v>
      </c>
      <c r="D7" s="10">
        <f t="array" ref="D7">IF($B$7="","",IFERROR(INDEX(Дисциплины!D$4:D$17,SMALL(IF($B$7=Дисциплины!$B$4:$B$17,ROW(Дисциплины!$B$4:$B$17)-3),ROW(B1)),1),""))</f>
        <v>3</v>
      </c>
      <c r="E7" s="10">
        <f t="array" ref="E7">IF($B$7="","",IFERROR(INDEX(Дисциплины!E$4:E$17,SMALL(IF($B$7=Дисциплины!$B$4:$B$17,ROW(Дисциплины!$B$4:$B$17)-3),ROW(C1)),1),""))</f>
        <v>1</v>
      </c>
      <c r="F7" s="10">
        <f t="array" ref="F7">IF($B$7="","",IFERROR(INDEX(Дисциплины!F$4:F$17,SMALL(IF($B$7=Дисциплины!$B$4:$B$17,ROW(Дисциплины!$B$4:$B$17)-3),ROW(D1)),1),""))</f>
        <v>15</v>
      </c>
      <c r="G7" s="10">
        <f t="array" ref="G7">IF($B$7="","",IFERROR(INDEX(Дисциплины!G$4:G$17,SMALL(IF($B$7=Дисциплины!$B$4:$B$17,ROW(Дисциплины!$B$4:$B$17)-3),ROW(E1)),1),""))</f>
        <v>9</v>
      </c>
      <c r="H7" s="10">
        <f t="array" ref="H7">IF($B$7="","",IFERROR(INDEX(Дисциплины!H$4:H$17,SMALL(IF($B$7=Дисциплины!$B$4:$B$17,ROW(Дисциплины!$B$4:$B$17)-3),ROW(F1)),1),""))</f>
        <v>0</v>
      </c>
      <c r="I7" s="10">
        <f t="array" ref="I7">IF($B$7="","",IFERROR(INDEX(Дисциплины!I$4:I$17,SMALL(IF($B$7=Дисциплины!$B$4:$B$17,ROW(Дисциплины!$B$4:$B$17)-3),ROW(G1)),1),""))</f>
        <v>0</v>
      </c>
      <c r="J7" s="10">
        <f t="array" ref="J7">IF($B$7="","",IFERROR(INDEX(Дисциплины!J$4:J$17,SMALL(IF($B$7=Дисциплины!$B$4:$B$17,ROW(Дисциплины!$B$4:$B$17)-3),ROW(H1)),1),""))</f>
        <v>0</v>
      </c>
      <c r="K7" s="10">
        <f t="array" ref="K7">IF($B$7="","",IFERROR(INDEX(Дисциплины!K$4:K$17,SMALL(IF($B$7=Дисциплины!$B$4:$B$17,ROW(Дисциплины!$B$4:$B$17)-3),ROW(I1)),1),""))</f>
        <v>0</v>
      </c>
      <c r="L7" s="10" t="str">
        <f t="array" ref="L7">IF($B$7="","",IFERROR(INDEX(Дисциплины!L$4:L$17,SMALL(IF($B$7=Дисциплины!$B$4:$B$17,ROW(Дисциплины!$B$4:$B$17)-3),ROW(J1)),1),""))</f>
        <v>Дисциплины2</v>
      </c>
      <c r="M7" s="10">
        <f t="array" ref="M7">IF($B$7="","",IFERROR(INDEX(Дисциплины!M$4:M$17,SMALL(IF($B$7=Дисциплины!$B$4:$B$17,ROW(Дисциплины!$B$4:$B$17)-3),ROW(K1)),1),""))</f>
        <v>12</v>
      </c>
      <c r="N7" s="10">
        <f t="array" ref="N7">IF($B$7="","",IFERROR(INDEX(Дисциплины!N$4:N$17,SMALL(IF($B$7=Дисциплины!$B$4:$B$17,ROW(Дисциплины!$B$4:$B$17)-3),ROW(L1)),1),""))</f>
        <v>24</v>
      </c>
      <c r="O7" s="10">
        <f t="array" ref="O7">IF($B$7="","",IFERROR(INDEX(Дисциплины!O$4:O$17,SMALL(IF($B$7=Дисциплины!$B$4:$B$17,ROW(Дисциплины!$B$4:$B$17)-3),ROW(M1)),1),""))</f>
        <v>0</v>
      </c>
      <c r="P7" s="10">
        <f t="array" ref="P7">IF($B$7="","",IFERROR(INDEX(Дисциплины!P$4:P$17,SMALL(IF($B$7=Дисциплины!$B$4:$B$17,ROW(Дисциплины!$B$4:$B$17)-3),ROW(N1)),1),""))</f>
        <v>12</v>
      </c>
      <c r="Q7" s="10">
        <f t="array" ref="Q7">IF($B$7="","",IFERROR(INDEX(Дисциплины!Q$4:Q$17,SMALL(IF($B$7=Дисциплины!$B$4:$B$17,ROW(Дисциплины!$B$4:$B$17)-3),ROW(O1)),1),""))</f>
        <v>10</v>
      </c>
      <c r="R7" s="10">
        <f t="array" ref="R7">IF($B$7="","",IFERROR(INDEX(Дисциплины!R$4:R$17,SMALL(IF($B$7=Дисциплины!$B$4:$B$17,ROW(Дисциплины!$B$4:$B$17)-3),ROW(P1)),1),""))</f>
        <v>0</v>
      </c>
      <c r="S7" s="10">
        <f t="array" ref="S7">IF($B$7="","",IFERROR(INDEX(Дисциплины!S$4:S$17,SMALL(IF($B$7=Дисциплины!$B$4:$B$17,ROW(Дисциплины!$B$4:$B$17)-3),ROW(Q1)),1),""))</f>
        <v>0</v>
      </c>
      <c r="T7" s="10">
        <f t="array" ref="T7">IF($B$7="","",IFERROR(INDEX(Дисциплины!T$4:T$17,SMALL(IF($B$7=Дисциплины!$B$4:$B$17,ROW(Дисциплины!$B$4:$B$17)-3),ROW(R1)),1),""))</f>
        <v>1</v>
      </c>
      <c r="U7" s="10">
        <f t="array" ref="U7">IF($B$7="","",IFERROR(INDEX(Дисциплины!U$4:U$17,SMALL(IF($B$7=Дисциплины!$B$4:$B$17,ROW(Дисциплины!$B$4:$B$17)-3),ROW(S1)),1),""))</f>
        <v>0</v>
      </c>
      <c r="V7" s="10">
        <f t="array" ref="V7">IF($B$7="","",IFERROR(INDEX(Дисциплины!V$4:V$17,SMALL(IF($B$7=Дисциплины!$B$4:$B$17,ROW(Дисциплины!$B$4:$B$17)-3),ROW(T1)),1),""))</f>
        <v>0</v>
      </c>
      <c r="W7" s="10">
        <f t="array" ref="W7">IF($B$7="","",IFERROR(INDEX(Дисциплины!W$4:W$17,SMALL(IF($B$7=Дисциплины!$B$4:$B$17,ROW(Дисциплины!$B$4:$B$17)-3),ROW(U1)),1),""))</f>
        <v>0</v>
      </c>
      <c r="X7" s="10">
        <f t="array" ref="X7">IF($B$7="","",IFERROR(INDEX(Дисциплины!X$4:X$17,SMALL(IF($B$7=Дисциплины!$B$4:$B$17,ROW(Дисциплины!$B$4:$B$17)-3),ROW(V1)),1),""))</f>
        <v>2</v>
      </c>
      <c r="Y7" s="10">
        <f t="array" ref="Y7">IF($B$7="","",IFERROR(INDEX(Дисциплины!Y$4:Y$17,SMALL(IF($B$7=Дисциплины!$B$4:$B$17,ROW(Дисциплины!$B$4:$B$17)-3),ROW(W1)),1),""))</f>
        <v>0</v>
      </c>
      <c r="Z7" s="10">
        <f t="array" ref="Z7">IF($B$7="","",IFERROR(INDEX(Дисциплины!Z$4:Z$17,SMALL(IF($B$7=Дисциплины!$B$4:$B$17,ROW(Дисциплины!$B$4:$B$17)-3),ROW(X1)),1),""))</f>
        <v>1</v>
      </c>
      <c r="AA7" s="10">
        <f t="array" ref="AA7">IF($B$7="","",IFERROR(INDEX(Дисциплины!AA$4:AA$17,SMALL(IF($B$7=Дисциплины!$B$4:$B$17,ROW(Дисциплины!$B$4:$B$17)-3),ROW(Y1)),1),""))</f>
        <v>6</v>
      </c>
      <c r="AB7" s="10">
        <f t="array" ref="AB7">IF($B$7="","",IFERROR(INDEX(Дисциплины!AB$4:AB$17,SMALL(IF($B$7=Дисциплины!$B$4:$B$17,ROW(Дисциплины!$B$4:$B$17)-3),ROW(Z1)),1),""))</f>
        <v>12</v>
      </c>
      <c r="AC7" s="10">
        <f t="array" ref="AC7">IF($B$7="","",IFERROR(INDEX(Дисциплины!AC$4:AC$17,SMALL(IF($B$7=Дисциплины!$B$4:$B$17,ROW(Дисциплины!$B$4:$B$17)-3),ROW(AA1)),1),""))</f>
        <v>0</v>
      </c>
      <c r="AD7" s="10">
        <f t="array" ref="AD7">IF($B$7="","",IFERROR(INDEX(Дисциплины!AD$4:AD$17,SMALL(IF($B$7=Дисциплины!$B$4:$B$17,ROW(Дисциплины!$B$4:$B$17)-3),ROW(AB1)),1),""))</f>
        <v>48</v>
      </c>
      <c r="AE7" s="10">
        <f t="array" ref="AE7">IF($B$7="","",IFERROR(INDEX(Дисциплины!AE$4:AE$17,SMALL(IF($B$7=Дисциплины!$B$4:$B$17,ROW(Дисциплины!$B$4:$B$17)-3),ROW(AC1)),1),""))</f>
        <v>9.36</v>
      </c>
      <c r="AF7" s="10">
        <f t="array" ref="AF7">IF($B$7="","",IFERROR(INDEX(Дисциплины!AF$4:AF$17,SMALL(IF($B$7=Дисциплины!$B$4:$B$17,ROW(Дисциплины!$B$4:$B$17)-3),ROW(AD1)),1),""))</f>
        <v>12</v>
      </c>
      <c r="AG7" s="10">
        <f t="array" ref="AG7">IF($B$7="","",IFERROR(INDEX(Дисциплины!AG$4:AG$17,SMALL(IF($B$7=Дисциплины!$B$4:$B$17,ROW(Дисциплины!$B$4:$B$17)-3),ROW(AE1)),1),""))</f>
        <v>4.8000000000000007</v>
      </c>
      <c r="AH7" s="10">
        <f t="array" ref="AH7">IF($B$7="","",IFERROR(INDEX(Дисциплины!AH$4:AH$17,SMALL(IF($B$7=Дисциплины!$B$4:$B$17,ROW(Дисциплины!$B$4:$B$17)-3),ROW(AF1)),1),""))</f>
        <v>0</v>
      </c>
      <c r="AI7" s="10">
        <f t="array" ref="AI7">IF($B$7="","",IFERROR(INDEX(Дисциплины!AI$4:AI$17,SMALL(IF($B$7=Дисциплины!$B$4:$B$17,ROW(Дисциплины!$B$4:$B$17)-3),ROW(AG1)),1),""))</f>
        <v>0</v>
      </c>
      <c r="AJ7" s="10">
        <f t="array" ref="AJ7">IF($B$7="","",IFERROR(INDEX(Дисциплины!AJ$4:AJ$17,SMALL(IF($B$7=Дисциплины!$B$4:$B$17,ROW(Дисциплины!$B$4:$B$17)-3),ROW(AH1)),1),""))</f>
        <v>10</v>
      </c>
      <c r="AK7" s="10">
        <f t="array" ref="AK7">IF($B$7="","",IFERROR(INDEX(Дисциплины!AK$4:AK$17,SMALL(IF($B$7=Дисциплины!$B$4:$B$17,ROW(Дисциплины!$B$4:$B$17)-3),ROW(AI1)),1),""))</f>
        <v>14.399999999999999</v>
      </c>
      <c r="AL7" s="10">
        <f t="array" ref="AL7">IF($B$7="","",IFERROR(INDEX(Дисциплины!AL$4:AL$17,SMALL(IF($B$7=Дисциплины!$B$4:$B$17,ROW(Дисциплины!$B$4:$B$17)-3),ROW(AJ1)),1),""))</f>
        <v>0</v>
      </c>
      <c r="AM7" s="10">
        <f t="array" ref="AM7">IF($B$7="","",IFERROR(INDEX(Дисциплины!AM$4:AM$17,SMALL(IF($B$7=Дисциплины!$B$4:$B$17,ROW(Дисциплины!$B$4:$B$17)-3),ROW(AK1)),1),""))</f>
        <v>0</v>
      </c>
      <c r="AN7" s="10">
        <f t="array" ref="AN7">IF($B$7="","",IFERROR(INDEX(Дисциплины!AN$4:AN$17,SMALL(IF($B$7=Дисциплины!$B$4:$B$17,ROW(Дисциплины!$B$4:$B$17)-3),ROW(AL1)),1),""))</f>
        <v>0</v>
      </c>
      <c r="AO7" s="10">
        <f t="array" ref="AO7">IF($B$7="","",IFERROR(INDEX(Дисциплины!AO$4:AO$17,SMALL(IF($B$7=Дисциплины!$B$4:$B$17,ROW(Дисциплины!$B$4:$B$17)-3),ROW(AM1)),1),""))</f>
        <v>0</v>
      </c>
      <c r="AP7" s="10">
        <f t="array" ref="AP7">IF($B$7="","",IFERROR(INDEX(Дисциплины!AP$4:AP$17,SMALL(IF($B$7=Дисциплины!$B$4:$B$17,ROW(Дисциплины!$B$4:$B$17)-3),ROW(AN1)),1),""))</f>
        <v>0</v>
      </c>
      <c r="AQ7" s="10">
        <f t="array" ref="AQ7">IF($B$7="","",IFERROR(INDEX(Дисциплины!AQ$4:AQ$17,SMALL(IF($B$7=Дисциплины!$B$4:$B$17,ROW(Дисциплины!$B$4:$B$17)-3),ROW(AO1)),1),""))</f>
        <v>0</v>
      </c>
      <c r="AR7" s="10">
        <f t="array" ref="AR7">IF($B$7="","",IFERROR(INDEX(Дисциплины!AR$4:AR$17,SMALL(IF($B$7=Дисциплины!$B$4:$B$17,ROW(Дисциплины!$B$4:$B$17)-3),ROW(AP1)),1),""))</f>
        <v>0</v>
      </c>
      <c r="AS7" s="10">
        <f t="array" ref="AS7">IF($B$7="","",IFERROR(INDEX(Дисциплины!AS$4:AS$17,SMALL(IF($B$7=Дисциплины!$B$4:$B$17,ROW(Дисциплины!$B$4:$B$17)-3),ROW(AQ1)),1),""))</f>
        <v>0</v>
      </c>
      <c r="AT7" s="10">
        <f t="array" ref="AT7">IF($B$7="","",IFERROR(INDEX(Дисциплины!AT$4:AT$17,SMALL(IF($B$7=Дисциплины!$B$4:$B$17,ROW(Дисциплины!$B$4:$B$17)-3),ROW(AR1)),1),""))</f>
        <v>0</v>
      </c>
      <c r="AU7" s="10">
        <f t="array" ref="AU7">IF($B$7="","",IFERROR(INDEX(Дисциплины!AU$4:AU$17,SMALL(IF($B$7=Дисциплины!$B$4:$B$17,ROW(Дисциплины!$B$4:$B$17)-3),ROW(AS1)),1),""))</f>
        <v>0</v>
      </c>
      <c r="AV7" s="10">
        <f t="array" ref="AV7">IF($B$7="","",IFERROR(INDEX(Дисциплины!AV$4:AV$17,SMALL(IF($B$7=Дисциплины!$B$4:$B$17,ROW(Дисциплины!$B$4:$B$17)-3),ROW(AT1)),1),""))</f>
        <v>0</v>
      </c>
      <c r="AW7" s="10">
        <f t="array" ref="AW7">IF($B$7="","",IFERROR(INDEX(Дисциплины!AW$4:AW$17,SMALL(IF($B$7=Дисциплины!$B$4:$B$17,ROW(Дисциплины!$B$4:$B$17)-3),ROW(AU1)),1),""))</f>
        <v>0</v>
      </c>
      <c r="AX7" s="10">
        <f t="array" ref="AX7">IF($B$7="","",IFERROR(INDEX(Дисциплины!AX$4:AX$17,SMALL(IF($B$7=Дисциплины!$B$4:$B$17,ROW(Дисциплины!$B$4:$B$17)-3),ROW(AV1)),1),""))</f>
        <v>0</v>
      </c>
      <c r="AY7" s="10">
        <f t="array" ref="AY7">IF($B$7="","",IFERROR(INDEX(Дисциплины!AY$4:AY$17,SMALL(IF($B$7=Дисциплины!$B$4:$B$17,ROW(Дисциплины!$B$4:$B$17)-3),ROW(AW1)),1),""))</f>
        <v>110.56</v>
      </c>
      <c r="AZ7" s="10">
        <f t="array" ref="AZ7">IF($B$7="","",IFERROR(INDEX(Дисциплины!AZ$4:AZ$17,SMALL(IF($B$7=Дисциплины!$B$4:$B$17,ROW(Дисциплины!$B$4:$B$17)-3),ROW(AX1)),1),""))</f>
        <v>69.099999999999994</v>
      </c>
      <c r="BA7" s="10">
        <f t="array" ref="BA7">IF($B$7="","",IFERROR(INDEX(Дисциплины!BA$4:BA$17,SMALL(IF($B$7=Дисциплины!$B$4:$B$17,ROW(Дисциплины!$B$4:$B$17)-3),ROW(AY1)),1),""))</f>
        <v>41.460000000000008</v>
      </c>
    </row>
    <row r="8" spans="2:60">
      <c r="C8" s="9" t="str">
        <f t="array" ref="C8">IF($B$7="","",IFERROR(INDEX(Дисциплины!C$4:C$17,SMALL(IF($B$7=Дисциплины!$B$4:$B$17,ROW(Дисциплины!$B$4:$B$17)-3),ROW(A2)),1),""))</f>
        <v>ВТМ</v>
      </c>
      <c r="D8" s="9">
        <f t="array" ref="D8">IF($B$7="","",IFERROR(INDEX(Дисциплины!D$4:D$17,SMALL(IF($B$7=Дисциплины!$B$4:$B$17,ROW(Дисциплины!$B$4:$B$17)-3),ROW(B2)),1),""))</f>
        <v>3</v>
      </c>
      <c r="E8" s="9">
        <f t="array" ref="E8">IF($B$7="","",IFERROR(INDEX(Дисциплины!E$4:E$17,SMALL(IF($B$7=Дисциплины!$B$4:$B$17,ROW(Дисциплины!$B$4:$B$17)-3),ROW(C2)),1),""))</f>
        <v>1</v>
      </c>
      <c r="F8" s="9">
        <f t="array" ref="F8">IF($B$7="","",IFERROR(INDEX(Дисциплины!F$4:F$17,SMALL(IF($B$7=Дисциплины!$B$4:$B$17,ROW(Дисциплины!$B$4:$B$17)-3),ROW(D2)),1),""))</f>
        <v>15</v>
      </c>
      <c r="G8" s="9">
        <f t="array" ref="G8">IF($B$7="","",IFERROR(INDEX(Дисциплины!G$4:G$17,SMALL(IF($B$7=Дисциплины!$B$4:$B$17,ROW(Дисциплины!$B$4:$B$17)-3),ROW(E2)),1),""))</f>
        <v>9</v>
      </c>
      <c r="H8" s="9">
        <f t="array" ref="H8">IF($B$7="","",IFERROR(INDEX(Дисциплины!H$4:H$17,SMALL(IF($B$7=Дисциплины!$B$4:$B$17,ROW(Дисциплины!$B$4:$B$17)-3),ROW(F2)),1),""))</f>
        <v>0</v>
      </c>
      <c r="I8" s="9">
        <f t="array" ref="I8">IF($B$7="","",IFERROR(INDEX(Дисциплины!I$4:I$17,SMALL(IF($B$7=Дисциплины!$B$4:$B$17,ROW(Дисциплины!$B$4:$B$17)-3),ROW(G2)),1),""))</f>
        <v>0</v>
      </c>
      <c r="J8" s="9">
        <f t="array" ref="J8">IF($B$7="","",IFERROR(INDEX(Дисциплины!J$4:J$17,SMALL(IF($B$7=Дисциплины!$B$4:$B$17,ROW(Дисциплины!$B$4:$B$17)-3),ROW(H2)),1),""))</f>
        <v>0</v>
      </c>
      <c r="K8" s="9">
        <f t="array" ref="K8">IF($B$7="","",IFERROR(INDEX(Дисциплины!K$4:K$17,SMALL(IF($B$7=Дисциплины!$B$4:$B$17,ROW(Дисциплины!$B$4:$B$17)-3),ROW(I2)),1),""))</f>
        <v>0</v>
      </c>
      <c r="L8" s="9" t="str">
        <f t="array" ref="L8">IF($B$7="","",IFERROR(INDEX(Дисциплины!L$4:L$17,SMALL(IF($B$7=Дисциплины!$B$4:$B$17,ROW(Дисциплины!$B$4:$B$17)-3),ROW(J2)),1),""))</f>
        <v>Дисциплины5</v>
      </c>
      <c r="M8" s="9">
        <f t="array" ref="M8">IF($B$7="","",IFERROR(INDEX(Дисциплины!M$4:M$17,SMALL(IF($B$7=Дисциплины!$B$4:$B$17,ROW(Дисциплины!$B$4:$B$17)-3),ROW(K2)),1),""))</f>
        <v>12</v>
      </c>
      <c r="N8" s="9">
        <f t="array" ref="N8">IF($B$7="","",IFERROR(INDEX(Дисциплины!N$4:N$17,SMALL(IF($B$7=Дисциплины!$B$4:$B$17,ROW(Дисциплины!$B$4:$B$17)-3),ROW(L2)),1),""))</f>
        <v>36</v>
      </c>
      <c r="O8" s="9">
        <f t="array" ref="O8">IF($B$7="","",IFERROR(INDEX(Дисциплины!O$4:O$17,SMALL(IF($B$7=Дисциплины!$B$4:$B$17,ROW(Дисциплины!$B$4:$B$17)-3),ROW(M2)),1),""))</f>
        <v>0</v>
      </c>
      <c r="P8" s="9">
        <f t="array" ref="P8">IF($B$7="","",IFERROR(INDEX(Дисциплины!P$4:P$17,SMALL(IF($B$7=Дисциплины!$B$4:$B$17,ROW(Дисциплины!$B$4:$B$17)-3),ROW(N2)),1),""))</f>
        <v>0</v>
      </c>
      <c r="Q8" s="9">
        <f t="array" ref="Q8">IF($B$7="","",IFERROR(INDEX(Дисциплины!Q$4:Q$17,SMALL(IF($B$7=Дисциплины!$B$4:$B$17,ROW(Дисциплины!$B$4:$B$17)-3),ROW(O2)),1),""))</f>
        <v>0</v>
      </c>
      <c r="R8" s="9">
        <f t="array" ref="R8">IF($B$7="","",IFERROR(INDEX(Дисциплины!R$4:R$17,SMALL(IF($B$7=Дисциплины!$B$4:$B$17,ROW(Дисциплины!$B$4:$B$17)-3),ROW(P2)),1),""))</f>
        <v>0</v>
      </c>
      <c r="S8" s="9">
        <f t="array" ref="S8">IF($B$7="","",IFERROR(INDEX(Дисциплины!S$4:S$17,SMALL(IF($B$7=Дисциплины!$B$4:$B$17,ROW(Дисциплины!$B$4:$B$17)-3),ROW(Q2)),1),""))</f>
        <v>0</v>
      </c>
      <c r="T8" s="9">
        <f t="array" ref="T8">IF($B$7="","",IFERROR(INDEX(Дисциплины!T$4:T$17,SMALL(IF($B$7=Дисциплины!$B$4:$B$17,ROW(Дисциплины!$B$4:$B$17)-3),ROW(R2)),1),""))</f>
        <v>0</v>
      </c>
      <c r="U8" s="9">
        <f t="array" ref="U8">IF($B$7="","",IFERROR(INDEX(Дисциплины!U$4:U$17,SMALL(IF($B$7=Дисциплины!$B$4:$B$17,ROW(Дисциплины!$B$4:$B$17)-3),ROW(S2)),1),""))</f>
        <v>1</v>
      </c>
      <c r="V8" s="9">
        <f t="array" ref="V8">IF($B$7="","",IFERROR(INDEX(Дисциплины!V$4:V$17,SMALL(IF($B$7=Дисциплины!$B$4:$B$17,ROW(Дисциплины!$B$4:$B$17)-3),ROW(T2)),1),""))</f>
        <v>0</v>
      </c>
      <c r="W8" s="9">
        <f t="array" ref="W8">IF($B$7="","",IFERROR(INDEX(Дисциплины!W$4:W$17,SMALL(IF($B$7=Дисциплины!$B$4:$B$17,ROW(Дисциплины!$B$4:$B$17)-3),ROW(U2)),1),""))</f>
        <v>0</v>
      </c>
      <c r="X8" s="9">
        <f t="array" ref="X8">IF($B$7="","",IFERROR(INDEX(Дисциплины!X$4:X$17,SMALL(IF($B$7=Дисциплины!$B$4:$B$17,ROW(Дисциплины!$B$4:$B$17)-3),ROW(V2)),1),""))</f>
        <v>1</v>
      </c>
      <c r="Y8" s="9">
        <f t="array" ref="Y8">IF($B$7="","",IFERROR(INDEX(Дисциплины!Y$4:Y$17,SMALL(IF($B$7=Дисциплины!$B$4:$B$17,ROW(Дисциплины!$B$4:$B$17)-3),ROW(W2)),1),""))</f>
        <v>0</v>
      </c>
      <c r="Z8" s="9">
        <f t="array" ref="Z8">IF($B$7="","",IFERROR(INDEX(Дисциплины!Z$4:Z$17,SMALL(IF($B$7=Дисциплины!$B$4:$B$17,ROW(Дисциплины!$B$4:$B$17)-3),ROW(X2)),1),""))</f>
        <v>1</v>
      </c>
      <c r="AA8" s="9">
        <f t="array" ref="AA8">IF($B$7="","",IFERROR(INDEX(Дисциплины!AA$4:AA$17,SMALL(IF($B$7=Дисциплины!$B$4:$B$17,ROW(Дисциплины!$B$4:$B$17)-3),ROW(Y2)),1),""))</f>
        <v>6</v>
      </c>
      <c r="AB8" s="9">
        <f t="array" ref="AB8">IF($B$7="","",IFERROR(INDEX(Дисциплины!AB$4:AB$17,SMALL(IF($B$7=Дисциплины!$B$4:$B$17,ROW(Дисциплины!$B$4:$B$17)-3),ROW(Z2)),1),""))</f>
        <v>12</v>
      </c>
      <c r="AC8" s="9">
        <f t="array" ref="AC8">IF($B$7="","",IFERROR(INDEX(Дисциплины!AC$4:AC$17,SMALL(IF($B$7=Дисциплины!$B$4:$B$17,ROW(Дисциплины!$B$4:$B$17)-3),ROW(AA2)),1),""))</f>
        <v>0.60000000000000009</v>
      </c>
      <c r="AD8" s="9">
        <f t="array" ref="AD8">IF($B$7="","",IFERROR(INDEX(Дисциплины!AD$4:AD$17,SMALL(IF($B$7=Дисциплины!$B$4:$B$17,ROW(Дисциплины!$B$4:$B$17)-3),ROW(AB2)),1),""))</f>
        <v>72</v>
      </c>
      <c r="AE8" s="9">
        <f t="array" ref="AE8">IF($B$7="","",IFERROR(INDEX(Дисциплины!AE$4:AE$17,SMALL(IF($B$7=Дисциплины!$B$4:$B$17,ROW(Дисциплины!$B$4:$B$17)-3),ROW(AC2)),1),""))</f>
        <v>9.36</v>
      </c>
      <c r="AF8" s="9">
        <f t="array" ref="AF8">IF($B$7="","",IFERROR(INDEX(Дисциплины!AF$4:AF$17,SMALL(IF($B$7=Дисциплины!$B$4:$B$17,ROW(Дисциплины!$B$4:$B$17)-3),ROW(AD2)),1),""))</f>
        <v>0</v>
      </c>
      <c r="AG8" s="9">
        <f t="array" ref="AG8">IF($B$7="","",IFERROR(INDEX(Дисциплины!AG$4:AG$17,SMALL(IF($B$7=Дисциплины!$B$4:$B$17,ROW(Дисциплины!$B$4:$B$17)-3),ROW(AE2)),1),""))</f>
        <v>0</v>
      </c>
      <c r="AH8" s="9">
        <f t="array" ref="AH8">IF($B$7="","",IFERROR(INDEX(Дисциплины!AH$4:AH$17,SMALL(IF($B$7=Дисциплины!$B$4:$B$17,ROW(Дисциплины!$B$4:$B$17)-3),ROW(AF2)),1),""))</f>
        <v>7.1999999999999993</v>
      </c>
      <c r="AI8" s="9">
        <f t="array" ref="AI8">IF($B$7="","",IFERROR(INDEX(Дисциплины!AI$4:AI$17,SMALL(IF($B$7=Дисциплины!$B$4:$B$17,ROW(Дисциплины!$B$4:$B$17)-3),ROW(AG2)),1),""))</f>
        <v>2</v>
      </c>
      <c r="AJ8" s="9">
        <f t="array" ref="AJ8">IF($B$7="","",IFERROR(INDEX(Дисциплины!AJ$4:AJ$17,SMALL(IF($B$7=Дисциплины!$B$4:$B$17,ROW(Дисциплины!$B$4:$B$17)-3),ROW(AH2)),1),""))</f>
        <v>0</v>
      </c>
      <c r="AK8" s="9">
        <f t="array" ref="AK8">IF($B$7="","",IFERROR(INDEX(Дисциплины!AK$4:AK$17,SMALL(IF($B$7=Дисциплины!$B$4:$B$17,ROW(Дисциплины!$B$4:$B$17)-3),ROW(AI2)),1),""))</f>
        <v>7.1999999999999993</v>
      </c>
      <c r="AL8" s="9">
        <f t="array" ref="AL8">IF($B$7="","",IFERROR(INDEX(Дисциплины!AL$4:AL$17,SMALL(IF($B$7=Дисциплины!$B$4:$B$17,ROW(Дисциплины!$B$4:$B$17)-3),ROW(AJ2)),1),""))</f>
        <v>0</v>
      </c>
      <c r="AM8" s="9">
        <f t="array" ref="AM8">IF($B$7="","",IFERROR(INDEX(Дисциплины!AM$4:AM$17,SMALL(IF($B$7=Дисциплины!$B$4:$B$17,ROW(Дисциплины!$B$4:$B$17)-3),ROW(AK2)),1),""))</f>
        <v>0</v>
      </c>
      <c r="AN8" s="9">
        <f t="array" ref="AN8">IF($B$7="","",IFERROR(INDEX(Дисциплины!AN$4:AN$17,SMALL(IF($B$7=Дисциплины!$B$4:$B$17,ROW(Дисциплины!$B$4:$B$17)-3),ROW(AL2)),1),""))</f>
        <v>0</v>
      </c>
      <c r="AO8" s="9">
        <f t="array" ref="AO8">IF($B$7="","",IFERROR(INDEX(Дисциплины!AO$4:AO$17,SMALL(IF($B$7=Дисциплины!$B$4:$B$17,ROW(Дисциплины!$B$4:$B$17)-3),ROW(AM2)),1),""))</f>
        <v>0</v>
      </c>
      <c r="AP8" s="9">
        <f t="array" ref="AP8">IF($B$7="","",IFERROR(INDEX(Дисциплины!AP$4:AP$17,SMALL(IF($B$7=Дисциплины!$B$4:$B$17,ROW(Дисциплины!$B$4:$B$17)-3),ROW(AN2)),1),""))</f>
        <v>0</v>
      </c>
      <c r="AQ8" s="9">
        <f t="array" ref="AQ8">IF($B$7="","",IFERROR(INDEX(Дисциплины!AQ$4:AQ$17,SMALL(IF($B$7=Дисциплины!$B$4:$B$17,ROW(Дисциплины!$B$4:$B$17)-3),ROW(AO2)),1),""))</f>
        <v>0</v>
      </c>
      <c r="AR8" s="9">
        <f t="array" ref="AR8">IF($B$7="","",IFERROR(INDEX(Дисциплины!AR$4:AR$17,SMALL(IF($B$7=Дисциплины!$B$4:$B$17,ROW(Дисциплины!$B$4:$B$17)-3),ROW(AP2)),1),""))</f>
        <v>0</v>
      </c>
      <c r="AS8" s="9">
        <f t="array" ref="AS8">IF($B$7="","",IFERROR(INDEX(Дисциплины!AS$4:AS$17,SMALL(IF($B$7=Дисциплины!$B$4:$B$17,ROW(Дисциплины!$B$4:$B$17)-3),ROW(AQ2)),1),""))</f>
        <v>0</v>
      </c>
      <c r="AT8" s="9">
        <f t="array" ref="AT8">IF($B$7="","",IFERROR(INDEX(Дисциплины!AT$4:AT$17,SMALL(IF($B$7=Дисциплины!$B$4:$B$17,ROW(Дисциплины!$B$4:$B$17)-3),ROW(AR2)),1),""))</f>
        <v>0</v>
      </c>
      <c r="AU8" s="9">
        <f t="array" ref="AU8">IF($B$7="","",IFERROR(INDEX(Дисциплины!AU$4:AU$17,SMALL(IF($B$7=Дисциплины!$B$4:$B$17,ROW(Дисциплины!$B$4:$B$17)-3),ROW(AS2)),1),""))</f>
        <v>0</v>
      </c>
      <c r="AV8" s="9">
        <f t="array" ref="AV8">IF($B$7="","",IFERROR(INDEX(Дисциплины!AV$4:AV$17,SMALL(IF($B$7=Дисциплины!$B$4:$B$17,ROW(Дисциплины!$B$4:$B$17)-3),ROW(AT2)),1),""))</f>
        <v>0</v>
      </c>
      <c r="AW8" s="9">
        <f t="array" ref="AW8">IF($B$7="","",IFERROR(INDEX(Дисциплины!AW$4:AW$17,SMALL(IF($B$7=Дисциплины!$B$4:$B$17,ROW(Дисциплины!$B$4:$B$17)-3),ROW(AU2)),1),""))</f>
        <v>0</v>
      </c>
      <c r="AX8" s="9">
        <f t="array" ref="AX8">IF($B$7="","",IFERROR(INDEX(Дисциплины!AX$4:AX$17,SMALL(IF($B$7=Дисциплины!$B$4:$B$17,ROW(Дисциплины!$B$4:$B$17)-3),ROW(AV2)),1),""))</f>
        <v>0</v>
      </c>
      <c r="AY8" s="9">
        <f t="array" ref="AY8">IF($B$7="","",IFERROR(INDEX(Дисциплины!AY$4:AY$17,SMALL(IF($B$7=Дисциплины!$B$4:$B$17,ROW(Дисциплины!$B$4:$B$17)-3),ROW(AW2)),1),""))</f>
        <v>110.36</v>
      </c>
      <c r="AZ8" s="9">
        <f t="array" ref="AZ8">IF($B$7="","",IFERROR(INDEX(Дисциплины!AZ$4:AZ$17,SMALL(IF($B$7=Дисциплины!$B$4:$B$17,ROW(Дисциплины!$B$4:$B$17)-3),ROW(AX2)),1),""))</f>
        <v>68.975000000000009</v>
      </c>
      <c r="BA8" s="9">
        <f t="array" ref="BA8">IF($B$7="","",IFERROR(INDEX(Дисциплины!BA$4:BA$17,SMALL(IF($B$7=Дисциплины!$B$4:$B$17,ROW(Дисциплины!$B$4:$B$17)-3),ROW(AY2)),1),""))</f>
        <v>41.384999999999991</v>
      </c>
    </row>
    <row r="9" spans="2:60">
      <c r="C9" s="9" t="str">
        <f t="array" ref="C9">IF($B$7="","",IFERROR(INDEX(Дисциплины!C$4:C$17,SMALL(IF($B$7=Дисциплины!$B$4:$B$17,ROW(Дисциплины!$B$4:$B$17)-3),ROW(A3)),1),""))</f>
        <v>УТ</v>
      </c>
      <c r="D9" s="9">
        <f t="array" ref="D9">IF($B$7="","",IFERROR(INDEX(Дисциплины!D$4:D$17,SMALL(IF($B$7=Дисциплины!$B$4:$B$17,ROW(Дисциплины!$B$4:$B$17)-3),ROW(B3)),1),""))</f>
        <v>5</v>
      </c>
      <c r="E9" s="9">
        <f t="array" ref="E9">IF($B$7="","",IFERROR(INDEX(Дисциплины!E$4:E$17,SMALL(IF($B$7=Дисциплины!$B$4:$B$17,ROW(Дисциплины!$B$4:$B$17)-3),ROW(C3)),1),""))</f>
        <v>1</v>
      </c>
      <c r="F9" s="9">
        <f t="array" ref="F9">IF($B$7="","",IFERROR(INDEX(Дисциплины!F$4:F$17,SMALL(IF($B$7=Дисциплины!$B$4:$B$17,ROW(Дисциплины!$B$4:$B$17)-3),ROW(D3)),1),""))</f>
        <v>24</v>
      </c>
      <c r="G9" s="9">
        <f t="array" ref="G9">IF($B$7="","",IFERROR(INDEX(Дисциплины!G$4:G$17,SMALL(IF($B$7=Дисциплины!$B$4:$B$17,ROW(Дисциплины!$B$4:$B$17)-3),ROW(E3)),1),""))</f>
        <v>4</v>
      </c>
      <c r="H9" s="9">
        <f t="array" ref="H9">IF($B$7="","",IFERROR(INDEX(Дисциплины!H$4:H$17,SMALL(IF($B$7=Дисциплины!$B$4:$B$17,ROW(Дисциплины!$B$4:$B$17)-3),ROW(F3)),1),""))</f>
        <v>0</v>
      </c>
      <c r="I9" s="9">
        <f t="array" ref="I9">IF($B$7="","",IFERROR(INDEX(Дисциплины!I$4:I$17,SMALL(IF($B$7=Дисциплины!$B$4:$B$17,ROW(Дисциплины!$B$4:$B$17)-3),ROW(G3)),1),""))</f>
        <v>0</v>
      </c>
      <c r="J9" s="9">
        <f t="array" ref="J9">IF($B$7="","",IFERROR(INDEX(Дисциплины!J$4:J$17,SMALL(IF($B$7=Дисциплины!$B$4:$B$17,ROW(Дисциплины!$B$4:$B$17)-3),ROW(H3)),1),""))</f>
        <v>0</v>
      </c>
      <c r="K9" s="9">
        <f t="array" ref="K9">IF($B$7="","",IFERROR(INDEX(Дисциплины!K$4:K$17,SMALL(IF($B$7=Дисциплины!$B$4:$B$17,ROW(Дисциплины!$B$4:$B$17)-3),ROW(I3)),1),""))</f>
        <v>0</v>
      </c>
      <c r="L9" s="9" t="str">
        <f t="array" ref="L9">IF($B$7="","",IFERROR(INDEX(Дисциплины!L$4:L$17,SMALL(IF($B$7=Дисциплины!$B$4:$B$17,ROW(Дисциплины!$B$4:$B$17)-3),ROW(J3)),1),""))</f>
        <v>Дисциплины14</v>
      </c>
      <c r="M9" s="9">
        <f t="array" ref="M9">IF($B$7="","",IFERROR(INDEX(Дисциплины!M$4:M$17,SMALL(IF($B$7=Дисциплины!$B$4:$B$17,ROW(Дисциплины!$B$4:$B$17)-3),ROW(K3)),1),""))</f>
        <v>36</v>
      </c>
      <c r="N9" s="9">
        <f t="array" ref="N9">IF($B$7="","",IFERROR(INDEX(Дисциплины!N$4:N$17,SMALL(IF($B$7=Дисциплины!$B$4:$B$17,ROW(Дисциплины!$B$4:$B$17)-3),ROW(L3)),1),""))</f>
        <v>18</v>
      </c>
      <c r="O9" s="9">
        <f t="array" ref="O9">IF($B$7="","",IFERROR(INDEX(Дисциплины!O$4:O$17,SMALL(IF($B$7=Дисциплины!$B$4:$B$17,ROW(Дисциплины!$B$4:$B$17)-3),ROW(M3)),1),""))</f>
        <v>0</v>
      </c>
      <c r="P9" s="9">
        <f t="array" ref="P9">IF($B$7="","",IFERROR(INDEX(Дисциплины!P$4:P$17,SMALL(IF($B$7=Дисциплины!$B$4:$B$17,ROW(Дисциплины!$B$4:$B$17)-3),ROW(N3)),1),""))</f>
        <v>0</v>
      </c>
      <c r="Q9" s="9">
        <f t="array" ref="Q9">IF($B$7="","",IFERROR(INDEX(Дисциплины!Q$4:Q$17,SMALL(IF($B$7=Дисциплины!$B$4:$B$17,ROW(Дисциплины!$B$4:$B$17)-3),ROW(O3)),1),""))</f>
        <v>0</v>
      </c>
      <c r="R9" s="9">
        <f t="array" ref="R9">IF($B$7="","",IFERROR(INDEX(Дисциплины!R$4:R$17,SMALL(IF($B$7=Дисциплины!$B$4:$B$17,ROW(Дисциплины!$B$4:$B$17)-3),ROW(P3)),1),""))</f>
        <v>0</v>
      </c>
      <c r="S9" s="9">
        <f t="array" ref="S9">IF($B$7="","",IFERROR(INDEX(Дисциплины!S$4:S$17,SMALL(IF($B$7=Дисциплины!$B$4:$B$17,ROW(Дисциплины!$B$4:$B$17)-3),ROW(Q3)),1),""))</f>
        <v>0</v>
      </c>
      <c r="T9" s="9">
        <f t="array" ref="T9">IF($B$7="","",IFERROR(INDEX(Дисциплины!T$4:T$17,SMALL(IF($B$7=Дисциплины!$B$4:$B$17,ROW(Дисциплины!$B$4:$B$17)-3),ROW(R3)),1),""))</f>
        <v>0</v>
      </c>
      <c r="U9" s="9">
        <f t="array" ref="U9">IF($B$7="","",IFERROR(INDEX(Дисциплины!U$4:U$17,SMALL(IF($B$7=Дисциплины!$B$4:$B$17,ROW(Дисциплины!$B$4:$B$17)-3),ROW(S3)),1),""))</f>
        <v>1</v>
      </c>
      <c r="V9" s="9">
        <f t="array" ref="V9">IF($B$7="","",IFERROR(INDEX(Дисциплины!V$4:V$17,SMALL(IF($B$7=Дисциплины!$B$4:$B$17,ROW(Дисциплины!$B$4:$B$17)-3),ROW(T3)),1),""))</f>
        <v>0</v>
      </c>
      <c r="W9" s="9">
        <f t="array" ref="W9">IF($B$7="","",IFERROR(INDEX(Дисциплины!W$4:W$17,SMALL(IF($B$7=Дисциплины!$B$4:$B$17,ROW(Дисциплины!$B$4:$B$17)-3),ROW(U3)),1),""))</f>
        <v>0</v>
      </c>
      <c r="X9" s="9">
        <f t="array" ref="X9">IF($B$7="","",IFERROR(INDEX(Дисциплины!X$4:X$17,SMALL(IF($B$7=Дисциплины!$B$4:$B$17,ROW(Дисциплины!$B$4:$B$17)-3),ROW(V3)),1),""))</f>
        <v>0</v>
      </c>
      <c r="Y9" s="9">
        <f t="array" ref="Y9">IF($B$7="","",IFERROR(INDEX(Дисциплины!Y$4:Y$17,SMALL(IF($B$7=Дисциплины!$B$4:$B$17,ROW(Дисциплины!$B$4:$B$17)-3),ROW(W3)),1),""))</f>
        <v>0</v>
      </c>
      <c r="Z9" s="9">
        <f t="array" ref="Z9">IF($B$7="","",IFERROR(INDEX(Дисциплины!Z$4:Z$17,SMALL(IF($B$7=Дисциплины!$B$4:$B$17,ROW(Дисциплины!$B$4:$B$17)-3),ROW(X3)),1),""))</f>
        <v>1</v>
      </c>
      <c r="AA9" s="9">
        <f t="array" ref="AA9">IF($B$7="","",IFERROR(INDEX(Дисциплины!AA$4:AA$17,SMALL(IF($B$7=Дисциплины!$B$4:$B$17,ROW(Дисциплины!$B$4:$B$17)-3),ROW(Y3)),1),""))</f>
        <v>6</v>
      </c>
      <c r="AB9" s="9">
        <f t="array" ref="AB9">IF($B$7="","",IFERROR(INDEX(Дисциплины!AB$4:AB$17,SMALL(IF($B$7=Дисциплины!$B$4:$B$17,ROW(Дисциплины!$B$4:$B$17)-3),ROW(Z3)),1),""))</f>
        <v>36</v>
      </c>
      <c r="AC9" s="9">
        <f t="array" ref="AC9">IF($B$7="","",IFERROR(INDEX(Дисциплины!AC$4:AC$17,SMALL(IF($B$7=Дисциплины!$B$4:$B$17,ROW(Дисциплины!$B$4:$B$17)-3),ROW(AA3)),1),""))</f>
        <v>1.8</v>
      </c>
      <c r="AD9" s="9">
        <f t="array" ref="AD9">IF($B$7="","",IFERROR(INDEX(Дисциплины!AD$4:AD$17,SMALL(IF($B$7=Дисциплины!$B$4:$B$17,ROW(Дисциплины!$B$4:$B$17)-3),ROW(AB3)),1),""))</f>
        <v>36</v>
      </c>
      <c r="AE9" s="9">
        <f t="array" ref="AE9">IF($B$7="","",IFERROR(INDEX(Дисциплины!AE$4:AE$17,SMALL(IF($B$7=Дисциплины!$B$4:$B$17,ROW(Дисциплины!$B$4:$B$17)-3),ROW(AC3)),1),""))</f>
        <v>10.92</v>
      </c>
      <c r="AF9" s="9">
        <f t="array" ref="AF9">IF($B$7="","",IFERROR(INDEX(Дисциплины!AF$4:AF$17,SMALL(IF($B$7=Дисциплины!$B$4:$B$17,ROW(Дисциплины!$B$4:$B$17)-3),ROW(AD3)),1),""))</f>
        <v>0</v>
      </c>
      <c r="AG9" s="9">
        <f t="array" ref="AG9">IF($B$7="","",IFERROR(INDEX(Дисциплины!AG$4:AG$17,SMALL(IF($B$7=Дисциплины!$B$4:$B$17,ROW(Дисциплины!$B$4:$B$17)-3),ROW(AE3)),1),""))</f>
        <v>0</v>
      </c>
      <c r="AH9" s="9">
        <f t="array" ref="AH9">IF($B$7="","",IFERROR(INDEX(Дисциплины!AH$4:AH$17,SMALL(IF($B$7=Дисциплины!$B$4:$B$17,ROW(Дисциплины!$B$4:$B$17)-3),ROW(AF3)),1),""))</f>
        <v>8.4</v>
      </c>
      <c r="AI9" s="9">
        <f t="array" ref="AI9">IF($B$7="","",IFERROR(INDEX(Дисциплины!AI$4:AI$17,SMALL(IF($B$7=Дисциплины!$B$4:$B$17,ROW(Дисциплины!$B$4:$B$17)-3),ROW(AG3)),1),""))</f>
        <v>2</v>
      </c>
      <c r="AJ9" s="9">
        <f t="array" ref="AJ9">IF($B$7="","",IFERROR(INDEX(Дисциплины!AJ$4:AJ$17,SMALL(IF($B$7=Дисциплины!$B$4:$B$17,ROW(Дисциплины!$B$4:$B$17)-3),ROW(AH3)),1),""))</f>
        <v>0</v>
      </c>
      <c r="AK9" s="9">
        <f t="array" ref="AK9">IF($B$7="","",IFERROR(INDEX(Дисциплины!AK$4:AK$17,SMALL(IF($B$7=Дисциплины!$B$4:$B$17,ROW(Дисциплины!$B$4:$B$17)-3),ROW(AI3)),1),""))</f>
        <v>0</v>
      </c>
      <c r="AL9" s="9">
        <f t="array" ref="AL9">IF($B$7="","",IFERROR(INDEX(Дисциплины!AL$4:AL$17,SMALL(IF($B$7=Дисциплины!$B$4:$B$17,ROW(Дисциплины!$B$4:$B$17)-3),ROW(AJ3)),1),""))</f>
        <v>0</v>
      </c>
      <c r="AM9" s="9">
        <f t="array" ref="AM9">IF($B$7="","",IFERROR(INDEX(Дисциплины!AM$4:AM$17,SMALL(IF($B$7=Дисциплины!$B$4:$B$17,ROW(Дисциплины!$B$4:$B$17)-3),ROW(AK3)),1),""))</f>
        <v>0</v>
      </c>
      <c r="AN9" s="9">
        <f t="array" ref="AN9">IF($B$7="","",IFERROR(INDEX(Дисциплины!AN$4:AN$17,SMALL(IF($B$7=Дисциплины!$B$4:$B$17,ROW(Дисциплины!$B$4:$B$17)-3),ROW(AL3)),1),""))</f>
        <v>0</v>
      </c>
      <c r="AO9" s="9">
        <f t="array" ref="AO9">IF($B$7="","",IFERROR(INDEX(Дисциплины!AO$4:AO$17,SMALL(IF($B$7=Дисциплины!$B$4:$B$17,ROW(Дисциплины!$B$4:$B$17)-3),ROW(AM3)),1),""))</f>
        <v>0</v>
      </c>
      <c r="AP9" s="9">
        <f t="array" ref="AP9">IF($B$7="","",IFERROR(INDEX(Дисциплины!AP$4:AP$17,SMALL(IF($B$7=Дисциплины!$B$4:$B$17,ROW(Дисциплины!$B$4:$B$17)-3),ROW(AN3)),1),""))</f>
        <v>0</v>
      </c>
      <c r="AQ9" s="9">
        <f t="array" ref="AQ9">IF($B$7="","",IFERROR(INDEX(Дисциплины!AQ$4:AQ$17,SMALL(IF($B$7=Дисциплины!$B$4:$B$17,ROW(Дисциплины!$B$4:$B$17)-3),ROW(AO3)),1),""))</f>
        <v>0</v>
      </c>
      <c r="AR9" s="9">
        <f t="array" ref="AR9">IF($B$7="","",IFERROR(INDEX(Дисциплины!AR$4:AR$17,SMALL(IF($B$7=Дисциплины!$B$4:$B$17,ROW(Дисциплины!$B$4:$B$17)-3),ROW(AP3)),1),""))</f>
        <v>0</v>
      </c>
      <c r="AS9" s="9">
        <f t="array" ref="AS9">IF($B$7="","",IFERROR(INDEX(Дисциплины!AS$4:AS$17,SMALL(IF($B$7=Дисциплины!$B$4:$B$17,ROW(Дисциплины!$B$4:$B$17)-3),ROW(AQ3)),1),""))</f>
        <v>0</v>
      </c>
      <c r="AT9" s="9">
        <f t="array" ref="AT9">IF($B$7="","",IFERROR(INDEX(Дисциплины!AT$4:AT$17,SMALL(IF($B$7=Дисциплины!$B$4:$B$17,ROW(Дисциплины!$B$4:$B$17)-3),ROW(AR3)),1),""))</f>
        <v>0</v>
      </c>
      <c r="AU9" s="9">
        <f t="array" ref="AU9">IF($B$7="","",IFERROR(INDEX(Дисциплины!AU$4:AU$17,SMALL(IF($B$7=Дисциплины!$B$4:$B$17,ROW(Дисциплины!$B$4:$B$17)-3),ROW(AS3)),1),""))</f>
        <v>0</v>
      </c>
      <c r="AV9" s="9">
        <f t="array" ref="AV9">IF($B$7="","",IFERROR(INDEX(Дисциплины!AV$4:AV$17,SMALL(IF($B$7=Дисциплины!$B$4:$B$17,ROW(Дисциплины!$B$4:$B$17)-3),ROW(AT3)),1),""))</f>
        <v>0</v>
      </c>
      <c r="AW9" s="9">
        <f t="array" ref="AW9">IF($B$7="","",IFERROR(INDEX(Дисциплины!AW$4:AW$17,SMALL(IF($B$7=Дисциплины!$B$4:$B$17,ROW(Дисциплины!$B$4:$B$17)-3),ROW(AU3)),1),""))</f>
        <v>0</v>
      </c>
      <c r="AX9" s="9">
        <f t="array" ref="AX9">IF($B$7="","",IFERROR(INDEX(Дисциплины!AX$4:AX$17,SMALL(IF($B$7=Дисциплины!$B$4:$B$17,ROW(Дисциплины!$B$4:$B$17)-3),ROW(AV3)),1),""))</f>
        <v>0</v>
      </c>
      <c r="AY9" s="9">
        <f t="array" ref="AY9">IF($B$7="","",IFERROR(INDEX(Дисциплины!AY$4:AY$17,SMALL(IF($B$7=Дисциплины!$B$4:$B$17,ROW(Дисциплины!$B$4:$B$17)-3),ROW(AW3)),1),""))</f>
        <v>95.12</v>
      </c>
      <c r="AZ9" s="9">
        <f t="array" ref="AZ9">IF($B$7="","",IFERROR(INDEX(Дисциплины!AZ$4:AZ$17,SMALL(IF($B$7=Дисциплины!$B$4:$B$17,ROW(Дисциплины!$B$4:$B$17)-3),ROW(AX3)),1),""))</f>
        <v>81.531428571428577</v>
      </c>
      <c r="BA9" s="9">
        <f t="array" ref="BA9">IF($B$7="","",IFERROR(INDEX(Дисциплины!BA$4:BA$17,SMALL(IF($B$7=Дисциплины!$B$4:$B$17,ROW(Дисциплины!$B$4:$B$17)-3),ROW(AY3)),1),""))</f>
        <v>13.588571428571427</v>
      </c>
    </row>
    <row r="10" spans="2:60">
      <c r="C10" s="9" t="str">
        <f t="array" ref="C10">IF($B$7="","",IFERROR(INDEX(Дисциплины!C$4:C$17,SMALL(IF($B$7=Дисциплины!$B$4:$B$17,ROW(Дисциплины!$B$4:$B$17)-3),ROW(A4)),1),""))</f>
        <v>ВТ</v>
      </c>
      <c r="D10" s="9">
        <f t="array" ref="D10">IF($B$7="","",IFERROR(INDEX(Дисциплины!D$4:D$17,SMALL(IF($B$7=Дисциплины!$B$4:$B$17,ROW(Дисциплины!$B$4:$B$17)-3),ROW(B4)),1),""))</f>
        <v>2</v>
      </c>
      <c r="E10" s="9">
        <f t="array" ref="E10">IF($B$7="","",IFERROR(INDEX(Дисциплины!E$4:E$17,SMALL(IF($B$7=Дисциплины!$B$4:$B$17,ROW(Дисциплины!$B$4:$B$17)-3),ROW(C4)),1),""))</f>
        <v>2</v>
      </c>
      <c r="F10" s="9">
        <f t="array" ref="F10">IF($B$7="","",IFERROR(INDEX(Дисциплины!F$4:F$17,SMALL(IF($B$7=Дисциплины!$B$4:$B$17,ROW(Дисциплины!$B$4:$B$17)-3),ROW(D4)),1),""))</f>
        <v>40</v>
      </c>
      <c r="G10" s="9">
        <f t="array" ref="G10">IF($B$7="","",IFERROR(INDEX(Дисциплины!G$4:G$17,SMALL(IF($B$7=Дисциплины!$B$4:$B$17,ROW(Дисциплины!$B$4:$B$17)-3),ROW(E4)),1),""))</f>
        <v>0</v>
      </c>
      <c r="H10" s="9">
        <f t="array" ref="H10">IF($B$7="","",IFERROR(INDEX(Дисциплины!H$4:H$17,SMALL(IF($B$7=Дисциплины!$B$4:$B$17,ROW(Дисциплины!$B$4:$B$17)-3),ROW(F4)),1),""))</f>
        <v>0</v>
      </c>
      <c r="I10" s="9">
        <f t="array" ref="I10">IF($B$7="","",IFERROR(INDEX(Дисциплины!I$4:I$17,SMALL(IF($B$7=Дисциплины!$B$4:$B$17,ROW(Дисциплины!$B$4:$B$17)-3),ROW(G4)),1),""))</f>
        <v>0</v>
      </c>
      <c r="J10" s="9">
        <f t="array" ref="J10">IF($B$7="","",IFERROR(INDEX(Дисциплины!J$4:J$17,SMALL(IF($B$7=Дисциплины!$B$4:$B$17,ROW(Дисциплины!$B$4:$B$17)-3),ROW(H4)),1),""))</f>
        <v>0</v>
      </c>
      <c r="K10" s="9">
        <f t="array" ref="K10">IF($B$7="","",IFERROR(INDEX(Дисциплины!K$4:K$17,SMALL(IF($B$7=Дисциплины!$B$4:$B$17,ROW(Дисциплины!$B$4:$B$17)-3),ROW(I4)),1),""))</f>
        <v>0</v>
      </c>
      <c r="L10" s="9" t="str">
        <f t="array" ref="L10">IF($B$7="","",IFERROR(INDEX(Дисциплины!L$4:L$17,SMALL(IF($B$7=Дисциплины!$B$4:$B$17,ROW(Дисциплины!$B$4:$B$17)-3),ROW(J4)),1),""))</f>
        <v>Дисциплины17</v>
      </c>
      <c r="M10" s="9">
        <f t="array" ref="M10">IF($B$7="","",IFERROR(INDEX(Дисциплины!M$4:M$17,SMALL(IF($B$7=Дисциплины!$B$4:$B$17,ROW(Дисциплины!$B$4:$B$17)-3),ROW(K4)),1),""))</f>
        <v>36</v>
      </c>
      <c r="N10" s="9">
        <f t="array" ref="N10">IF($B$7="","",IFERROR(INDEX(Дисциплины!N$4:N$17,SMALL(IF($B$7=Дисциплины!$B$4:$B$17,ROW(Дисциплины!$B$4:$B$17)-3),ROW(L4)),1),""))</f>
        <v>36</v>
      </c>
      <c r="O10" s="9">
        <f t="array" ref="O10">IF($B$7="","",IFERROR(INDEX(Дисциплины!O$4:O$17,SMALL(IF($B$7=Дисциплины!$B$4:$B$17,ROW(Дисциплины!$B$4:$B$17)-3),ROW(M4)),1),""))</f>
        <v>0</v>
      </c>
      <c r="P10" s="9">
        <f t="array" ref="P10">IF($B$7="","",IFERROR(INDEX(Дисциплины!P$4:P$17,SMALL(IF($B$7=Дисциплины!$B$4:$B$17,ROW(Дисциплины!$B$4:$B$17)-3),ROW(N4)),1),""))</f>
        <v>0</v>
      </c>
      <c r="Q10" s="9">
        <f t="array" ref="Q10">IF($B$7="","",IFERROR(INDEX(Дисциплины!Q$4:Q$17,SMALL(IF($B$7=Дисциплины!$B$4:$B$17,ROW(Дисциплины!$B$4:$B$17)-3),ROW(O4)),1),""))</f>
        <v>0</v>
      </c>
      <c r="R10" s="9">
        <f t="array" ref="R10">IF($B$7="","",IFERROR(INDEX(Дисциплины!R$4:R$17,SMALL(IF($B$7=Дисциплины!$B$4:$B$17,ROW(Дисциплины!$B$4:$B$17)-3),ROW(P4)),1),""))</f>
        <v>0</v>
      </c>
      <c r="S10" s="9">
        <f t="array" ref="S10">IF($B$7="","",IFERROR(INDEX(Дисциплины!S$4:S$17,SMALL(IF($B$7=Дисциплины!$B$4:$B$17,ROW(Дисциплины!$B$4:$B$17)-3),ROW(Q4)),1),""))</f>
        <v>0</v>
      </c>
      <c r="T10" s="9">
        <f t="array" ref="T10">IF($B$7="","",IFERROR(INDEX(Дисциплины!T$4:T$17,SMALL(IF($B$7=Дисциплины!$B$4:$B$17,ROW(Дисциплины!$B$4:$B$17)-3),ROW(R4)),1),""))</f>
        <v>1</v>
      </c>
      <c r="U10" s="9">
        <f t="array" ref="U10">IF($B$7="","",IFERROR(INDEX(Дисциплины!U$4:U$17,SMALL(IF($B$7=Дисциплины!$B$4:$B$17,ROW(Дисциплины!$B$4:$B$17)-3),ROW(S4)),1),""))</f>
        <v>0</v>
      </c>
      <c r="V10" s="9">
        <f t="array" ref="V10">IF($B$7="","",IFERROR(INDEX(Дисциплины!V$4:V$17,SMALL(IF($B$7=Дисциплины!$B$4:$B$17,ROW(Дисциплины!$B$4:$B$17)-3),ROW(T4)),1),""))</f>
        <v>0</v>
      </c>
      <c r="W10" s="9">
        <f t="array" ref="W10">IF($B$7="","",IFERROR(INDEX(Дисциплины!W$4:W$17,SMALL(IF($B$7=Дисциплины!$B$4:$B$17,ROW(Дисциплины!$B$4:$B$17)-3),ROW(U4)),1),""))</f>
        <v>0</v>
      </c>
      <c r="X10" s="9">
        <f t="array" ref="X10">IF($B$7="","",IFERROR(INDEX(Дисциплины!X$4:X$17,SMALL(IF($B$7=Дисциплины!$B$4:$B$17,ROW(Дисциплины!$B$4:$B$17)-3),ROW(V4)),1),""))</f>
        <v>0</v>
      </c>
      <c r="Y10" s="9">
        <f t="array" ref="Y10">IF($B$7="","",IFERROR(INDEX(Дисциплины!Y$4:Y$17,SMALL(IF($B$7=Дисциплины!$B$4:$B$17,ROW(Дисциплины!$B$4:$B$17)-3),ROW(W4)),1),""))</f>
        <v>0</v>
      </c>
      <c r="Z10" s="9">
        <f t="array" ref="Z10">IF($B$7="","",IFERROR(INDEX(Дисциплины!Z$4:Z$17,SMALL(IF($B$7=Дисциплины!$B$4:$B$17,ROW(Дисциплины!$B$4:$B$17)-3),ROW(X4)),1),""))</f>
        <v>1</v>
      </c>
      <c r="AA10" s="9">
        <f t="array" ref="AA10">IF($B$7="","",IFERROR(INDEX(Дисциплины!AA$4:AA$17,SMALL(IF($B$7=Дисциплины!$B$4:$B$17,ROW(Дисциплины!$B$4:$B$17)-3),ROW(Y4)),1),""))</f>
        <v>10</v>
      </c>
      <c r="AB10" s="9">
        <f t="array" ref="AB10">IF($B$7="","",IFERROR(INDEX(Дисциплины!AB$4:AB$17,SMALL(IF($B$7=Дисциплины!$B$4:$B$17,ROW(Дисциплины!$B$4:$B$17)-3),ROW(Z4)),1),""))</f>
        <v>36</v>
      </c>
      <c r="AC10" s="9">
        <f t="array" ref="AC10">IF($B$7="","",IFERROR(INDEX(Дисциплины!AC$4:AC$17,SMALL(IF($B$7=Дисциплины!$B$4:$B$17,ROW(Дисциплины!$B$4:$B$17)-3),ROW(AA4)),1),""))</f>
        <v>3.6</v>
      </c>
      <c r="AD10" s="9">
        <f t="array" ref="AD10">IF($B$7="","",IFERROR(INDEX(Дисциплины!AD$4:AD$17,SMALL(IF($B$7=Дисциплины!$B$4:$B$17,ROW(Дисциплины!$B$4:$B$17)-3),ROW(AB4)),1),""))</f>
        <v>144</v>
      </c>
      <c r="AE10" s="9">
        <f t="array" ref="AE10">IF($B$7="","",IFERROR(INDEX(Дисциплины!AE$4:AE$17,SMALL(IF($B$7=Дисциплины!$B$4:$B$17,ROW(Дисциплины!$B$4:$B$17)-3),ROW(AC4)),1),""))</f>
        <v>26</v>
      </c>
      <c r="AF10" s="9">
        <f t="array" ref="AF10">IF($B$7="","",IFERROR(INDEX(Дисциплины!AF$4:AF$17,SMALL(IF($B$7=Дисциплины!$B$4:$B$17,ROW(Дисциплины!$B$4:$B$17)-3),ROW(AD4)),1),""))</f>
        <v>0</v>
      </c>
      <c r="AG10" s="9">
        <f t="array" ref="AG10">IF($B$7="","",IFERROR(INDEX(Дисциплины!AG$4:AG$17,SMALL(IF($B$7=Дисциплины!$B$4:$B$17,ROW(Дисциплины!$B$4:$B$17)-3),ROW(AE4)),1),""))</f>
        <v>8</v>
      </c>
      <c r="AH10" s="9">
        <f t="array" ref="AH10">IF($B$7="","",IFERROR(INDEX(Дисциплины!AH$4:AH$17,SMALL(IF($B$7=Дисциплины!$B$4:$B$17,ROW(Дисциплины!$B$4:$B$17)-3),ROW(AF4)),1),""))</f>
        <v>0</v>
      </c>
      <c r="AI10" s="9">
        <f t="array" ref="AI10">IF($B$7="","",IFERROR(INDEX(Дисциплины!AI$4:AI$17,SMALL(IF($B$7=Дисциплины!$B$4:$B$17,ROW(Дисциплины!$B$4:$B$17)-3),ROW(AG4)),1),""))</f>
        <v>0</v>
      </c>
      <c r="AJ10" s="9">
        <f t="array" ref="AJ10">IF($B$7="","",IFERROR(INDEX(Дисциплины!AJ$4:AJ$17,SMALL(IF($B$7=Дисциплины!$B$4:$B$17,ROW(Дисциплины!$B$4:$B$17)-3),ROW(AH4)),1),""))</f>
        <v>0</v>
      </c>
      <c r="AK10" s="9">
        <f t="array" ref="AK10">IF($B$7="","",IFERROR(INDEX(Дисциплины!AK$4:AK$17,SMALL(IF($B$7=Дисциплины!$B$4:$B$17,ROW(Дисциплины!$B$4:$B$17)-3),ROW(AI4)),1),""))</f>
        <v>0</v>
      </c>
      <c r="AL10" s="9">
        <f t="array" ref="AL10">IF($B$7="","",IFERROR(INDEX(Дисциплины!AL$4:AL$17,SMALL(IF($B$7=Дисциплины!$B$4:$B$17,ROW(Дисциплины!$B$4:$B$17)-3),ROW(AJ4)),1),""))</f>
        <v>0</v>
      </c>
      <c r="AM10" s="9">
        <f t="array" ref="AM10">IF($B$7="","",IFERROR(INDEX(Дисциплины!AM$4:AM$17,SMALL(IF($B$7=Дисциплины!$B$4:$B$17,ROW(Дисциплины!$B$4:$B$17)-3),ROW(AK4)),1),""))</f>
        <v>0</v>
      </c>
      <c r="AN10" s="9">
        <f t="array" ref="AN10">IF($B$7="","",IFERROR(INDEX(Дисциплины!AN$4:AN$17,SMALL(IF($B$7=Дисциплины!$B$4:$B$17,ROW(Дисциплины!$B$4:$B$17)-3),ROW(AL4)),1),""))</f>
        <v>0</v>
      </c>
      <c r="AO10" s="9">
        <f t="array" ref="AO10">IF($B$7="","",IFERROR(INDEX(Дисциплины!AO$4:AO$17,SMALL(IF($B$7=Дисциплины!$B$4:$B$17,ROW(Дисциплины!$B$4:$B$17)-3),ROW(AM4)),1),""))</f>
        <v>0</v>
      </c>
      <c r="AP10" s="9">
        <f t="array" ref="AP10">IF($B$7="","",IFERROR(INDEX(Дисциплины!AP$4:AP$17,SMALL(IF($B$7=Дисциплины!$B$4:$B$17,ROW(Дисциплины!$B$4:$B$17)-3),ROW(AN4)),1),""))</f>
        <v>0</v>
      </c>
      <c r="AQ10" s="9">
        <f t="array" ref="AQ10">IF($B$7="","",IFERROR(INDEX(Дисциплины!AQ$4:AQ$17,SMALL(IF($B$7=Дисциплины!$B$4:$B$17,ROW(Дисциплины!$B$4:$B$17)-3),ROW(AO4)),1),""))</f>
        <v>0</v>
      </c>
      <c r="AR10" s="9">
        <f t="array" ref="AR10">IF($B$7="","",IFERROR(INDEX(Дисциплины!AR$4:AR$17,SMALL(IF($B$7=Дисциплины!$B$4:$B$17,ROW(Дисциплины!$B$4:$B$17)-3),ROW(AP4)),1),""))</f>
        <v>0</v>
      </c>
      <c r="AS10" s="9">
        <f t="array" ref="AS10">IF($B$7="","",IFERROR(INDEX(Дисциплины!AS$4:AS$17,SMALL(IF($B$7=Дисциплины!$B$4:$B$17,ROW(Дисциплины!$B$4:$B$17)-3),ROW(AQ4)),1),""))</f>
        <v>0</v>
      </c>
      <c r="AT10" s="9">
        <f t="array" ref="AT10">IF($B$7="","",IFERROR(INDEX(Дисциплины!AT$4:AT$17,SMALL(IF($B$7=Дисциплины!$B$4:$B$17,ROW(Дисциплины!$B$4:$B$17)-3),ROW(AR4)),1),""))</f>
        <v>0</v>
      </c>
      <c r="AU10" s="9">
        <f t="array" ref="AU10">IF($B$7="","",IFERROR(INDEX(Дисциплины!AU$4:AU$17,SMALL(IF($B$7=Дисциплины!$B$4:$B$17,ROW(Дисциплины!$B$4:$B$17)-3),ROW(AS4)),1),""))</f>
        <v>0</v>
      </c>
      <c r="AV10" s="9">
        <f t="array" ref="AV10">IF($B$7="","",IFERROR(INDEX(Дисциплины!AV$4:AV$17,SMALL(IF($B$7=Дисциплины!$B$4:$B$17,ROW(Дисциплины!$B$4:$B$17)-3),ROW(AT4)),1),""))</f>
        <v>0</v>
      </c>
      <c r="AW10" s="9">
        <f t="array" ref="AW10">IF($B$7="","",IFERROR(INDEX(Дисциплины!AW$4:AW$17,SMALL(IF($B$7=Дисциплины!$B$4:$B$17,ROW(Дисциплины!$B$4:$B$17)-3),ROW(AU4)),1),""))</f>
        <v>0</v>
      </c>
      <c r="AX10" s="9">
        <f t="array" ref="AX10">IF($B$7="","",IFERROR(INDEX(Дисциплины!AX$4:AX$17,SMALL(IF($B$7=Дисциплины!$B$4:$B$17,ROW(Дисциплины!$B$4:$B$17)-3),ROW(AV4)),1),""))</f>
        <v>0</v>
      </c>
      <c r="AY10" s="9">
        <f t="array" ref="AY10">IF($B$7="","",IFERROR(INDEX(Дисциплины!AY$4:AY$17,SMALL(IF($B$7=Дисциплины!$B$4:$B$17,ROW(Дисциплины!$B$4:$B$17)-3),ROW(AW4)),1),""))</f>
        <v>217.6</v>
      </c>
      <c r="AZ10" s="9">
        <f t="array" ref="AZ10">IF($B$7="","",IFERROR(INDEX(Дисциплины!AZ$4:AZ$17,SMALL(IF($B$7=Дисциплины!$B$4:$B$17,ROW(Дисциплины!$B$4:$B$17)-3),ROW(AX4)),1),""))</f>
        <v>217.59999999999997</v>
      </c>
      <c r="BA10" s="9">
        <f t="array" ref="BA10">IF($B$7="","",IFERROR(INDEX(Дисциплины!BA$4:BA$17,SMALL(IF($B$7=Дисциплины!$B$4:$B$17,ROW(Дисциплины!$B$4:$B$17)-3),ROW(AY4)),1),""))</f>
        <v>0</v>
      </c>
    </row>
    <row r="11" spans="2:60">
      <c r="C11" s="9" t="str">
        <f t="array" ref="C11">IF($B$7="","",IFERROR(INDEX(Дисциплины!C$4:C$17,SMALL(IF($B$7=Дисциплины!$B$4:$B$17,ROW(Дисциплины!$B$4:$B$17)-3),ROW(A5)),1),""))</f>
        <v/>
      </c>
      <c r="D11" s="9" t="str">
        <f t="array" ref="D11">IF($B$7="","",IFERROR(INDEX(Дисциплины!D$4:D$17,SMALL(IF($B$7=Дисциплины!$B$4:$B$17,ROW(Дисциплины!$B$4:$B$17)-3),ROW(B5)),1),""))</f>
        <v/>
      </c>
      <c r="E11" s="9" t="str">
        <f t="array" ref="E11">IF($B$7="","",IFERROR(INDEX(Дисциплины!E$4:E$17,SMALL(IF($B$7=Дисциплины!$B$4:$B$17,ROW(Дисциплины!$B$4:$B$17)-3),ROW(C5)),1),""))</f>
        <v/>
      </c>
      <c r="F11" s="9" t="str">
        <f t="array" ref="F11">IF($B$7="","",IFERROR(INDEX(Дисциплины!F$4:F$17,SMALL(IF($B$7=Дисциплины!$B$4:$B$17,ROW(Дисциплины!$B$4:$B$17)-3),ROW(D5)),1),""))</f>
        <v/>
      </c>
      <c r="G11" s="9" t="str">
        <f t="array" ref="G11">IF($B$7="","",IFERROR(INDEX(Дисциплины!G$4:G$17,SMALL(IF($B$7=Дисциплины!$B$4:$B$17,ROW(Дисциплины!$B$4:$B$17)-3),ROW(E5)),1),""))</f>
        <v/>
      </c>
      <c r="H11" s="9" t="str">
        <f t="array" ref="H11">IF($B$7="","",IFERROR(INDEX(Дисциплины!H$4:H$17,SMALL(IF($B$7=Дисциплины!$B$4:$B$17,ROW(Дисциплины!$B$4:$B$17)-3),ROW(F5)),1),""))</f>
        <v/>
      </c>
      <c r="I11" s="9" t="str">
        <f t="array" ref="I11">IF($B$7="","",IFERROR(INDEX(Дисциплины!I$4:I$17,SMALL(IF($B$7=Дисциплины!$B$4:$B$17,ROW(Дисциплины!$B$4:$B$17)-3),ROW(G5)),1),""))</f>
        <v/>
      </c>
      <c r="J11" s="9" t="str">
        <f t="array" ref="J11">IF($B$7="","",IFERROR(INDEX(Дисциплины!J$4:J$17,SMALL(IF($B$7=Дисциплины!$B$4:$B$17,ROW(Дисциплины!$B$4:$B$17)-3),ROW(H5)),1),""))</f>
        <v/>
      </c>
      <c r="K11" s="9" t="str">
        <f t="array" ref="K11">IF($B$7="","",IFERROR(INDEX(Дисциплины!K$4:K$17,SMALL(IF($B$7=Дисциплины!$B$4:$B$17,ROW(Дисциплины!$B$4:$B$17)-3),ROW(I5)),1),""))</f>
        <v/>
      </c>
      <c r="L11" s="9" t="str">
        <f t="array" ref="L11">IF($B$7="","",IFERROR(INDEX(Дисциплины!L$4:L$17,SMALL(IF($B$7=Дисциплины!$B$4:$B$17,ROW(Дисциплины!$B$4:$B$17)-3),ROW(J5)),1),""))</f>
        <v/>
      </c>
      <c r="M11" s="9" t="str">
        <f t="array" ref="M11">IF($B$7="","",IFERROR(INDEX(Дисциплины!M$4:M$17,SMALL(IF($B$7=Дисциплины!$B$4:$B$17,ROW(Дисциплины!$B$4:$B$17)-3),ROW(K5)),1),""))</f>
        <v/>
      </c>
      <c r="N11" s="9" t="str">
        <f t="array" ref="N11">IF($B$7="","",IFERROR(INDEX(Дисциплины!N$4:N$17,SMALL(IF($B$7=Дисциплины!$B$4:$B$17,ROW(Дисциплины!$B$4:$B$17)-3),ROW(L5)),1),""))</f>
        <v/>
      </c>
      <c r="O11" s="9" t="str">
        <f t="array" ref="O11">IF($B$7="","",IFERROR(INDEX(Дисциплины!O$4:O$17,SMALL(IF($B$7=Дисциплины!$B$4:$B$17,ROW(Дисциплины!$B$4:$B$17)-3),ROW(M5)),1),""))</f>
        <v/>
      </c>
      <c r="P11" s="9" t="str">
        <f t="array" ref="P11">IF($B$7="","",IFERROR(INDEX(Дисциплины!P$4:P$17,SMALL(IF($B$7=Дисциплины!$B$4:$B$17,ROW(Дисциплины!$B$4:$B$17)-3),ROW(N5)),1),""))</f>
        <v/>
      </c>
      <c r="Q11" s="9" t="str">
        <f t="array" ref="Q11">IF($B$7="","",IFERROR(INDEX(Дисциплины!Q$4:Q$17,SMALL(IF($B$7=Дисциплины!$B$4:$B$17,ROW(Дисциплины!$B$4:$B$17)-3),ROW(O5)),1),""))</f>
        <v/>
      </c>
      <c r="R11" s="9" t="str">
        <f t="array" ref="R11">IF($B$7="","",IFERROR(INDEX(Дисциплины!R$4:R$17,SMALL(IF($B$7=Дисциплины!$B$4:$B$17,ROW(Дисциплины!$B$4:$B$17)-3),ROW(P5)),1),""))</f>
        <v/>
      </c>
      <c r="S11" s="9" t="str">
        <f t="array" ref="S11">IF($B$7="","",IFERROR(INDEX(Дисциплины!S$4:S$17,SMALL(IF($B$7=Дисциплины!$B$4:$B$17,ROW(Дисциплины!$B$4:$B$17)-3),ROW(Q5)),1),""))</f>
        <v/>
      </c>
      <c r="T11" s="9" t="str">
        <f t="array" ref="T11">IF($B$7="","",IFERROR(INDEX(Дисциплины!T$4:T$17,SMALL(IF($B$7=Дисциплины!$B$4:$B$17,ROW(Дисциплины!$B$4:$B$17)-3),ROW(R5)),1),""))</f>
        <v/>
      </c>
      <c r="U11" s="9" t="str">
        <f t="array" ref="U11">IF($B$7="","",IFERROR(INDEX(Дисциплины!U$4:U$17,SMALL(IF($B$7=Дисциплины!$B$4:$B$17,ROW(Дисциплины!$B$4:$B$17)-3),ROW(S5)),1),""))</f>
        <v/>
      </c>
      <c r="V11" s="9" t="str">
        <f t="array" ref="V11">IF($B$7="","",IFERROR(INDEX(Дисциплины!V$4:V$17,SMALL(IF($B$7=Дисциплины!$B$4:$B$17,ROW(Дисциплины!$B$4:$B$17)-3),ROW(T5)),1),""))</f>
        <v/>
      </c>
      <c r="W11" s="9" t="str">
        <f t="array" ref="W11">IF($B$7="","",IFERROR(INDEX(Дисциплины!W$4:W$17,SMALL(IF($B$7=Дисциплины!$B$4:$B$17,ROW(Дисциплины!$B$4:$B$17)-3),ROW(U5)),1),""))</f>
        <v/>
      </c>
      <c r="X11" s="9" t="str">
        <f t="array" ref="X11">IF($B$7="","",IFERROR(INDEX(Дисциплины!X$4:X$17,SMALL(IF($B$7=Дисциплины!$B$4:$B$17,ROW(Дисциплины!$B$4:$B$17)-3),ROW(V5)),1),""))</f>
        <v/>
      </c>
      <c r="Y11" s="9" t="str">
        <f t="array" ref="Y11">IF($B$7="","",IFERROR(INDEX(Дисциплины!Y$4:Y$17,SMALL(IF($B$7=Дисциплины!$B$4:$B$17,ROW(Дисциплины!$B$4:$B$17)-3),ROW(W5)),1),""))</f>
        <v/>
      </c>
      <c r="Z11" s="9" t="str">
        <f t="array" ref="Z11">IF($B$7="","",IFERROR(INDEX(Дисциплины!Z$4:Z$17,SMALL(IF($B$7=Дисциплины!$B$4:$B$17,ROW(Дисциплины!$B$4:$B$17)-3),ROW(X5)),1),""))</f>
        <v/>
      </c>
      <c r="AA11" s="9" t="str">
        <f t="array" ref="AA11">IF($B$7="","",IFERROR(INDEX(Дисциплины!AA$4:AA$17,SMALL(IF($B$7=Дисциплины!$B$4:$B$17,ROW(Дисциплины!$B$4:$B$17)-3),ROW(Y5)),1),""))</f>
        <v/>
      </c>
      <c r="AB11" s="9" t="str">
        <f t="array" ref="AB11">IF($B$7="","",IFERROR(INDEX(Дисциплины!AB$4:AB$17,SMALL(IF($B$7=Дисциплины!$B$4:$B$17,ROW(Дисциплины!$B$4:$B$17)-3),ROW(Z5)),1),""))</f>
        <v/>
      </c>
      <c r="AC11" s="9" t="str">
        <f t="array" ref="AC11">IF($B$7="","",IFERROR(INDEX(Дисциплины!AC$4:AC$17,SMALL(IF($B$7=Дисциплины!$B$4:$B$17,ROW(Дисциплины!$B$4:$B$17)-3),ROW(AA5)),1),""))</f>
        <v/>
      </c>
      <c r="AD11" s="9" t="str">
        <f t="array" ref="AD11">IF($B$7="","",IFERROR(INDEX(Дисциплины!AD$4:AD$17,SMALL(IF($B$7=Дисциплины!$B$4:$B$17,ROW(Дисциплины!$B$4:$B$17)-3),ROW(AB5)),1),""))</f>
        <v/>
      </c>
      <c r="AE11" s="9" t="str">
        <f t="array" ref="AE11">IF($B$7="","",IFERROR(INDEX(Дисциплины!AE$4:AE$17,SMALL(IF($B$7=Дисциплины!$B$4:$B$17,ROW(Дисциплины!$B$4:$B$17)-3),ROW(AC5)),1),""))</f>
        <v/>
      </c>
      <c r="AF11" s="9" t="str">
        <f t="array" ref="AF11">IF($B$7="","",IFERROR(INDEX(Дисциплины!AF$4:AF$17,SMALL(IF($B$7=Дисциплины!$B$4:$B$17,ROW(Дисциплины!$B$4:$B$17)-3),ROW(AD5)),1),""))</f>
        <v/>
      </c>
      <c r="AG11" s="9" t="str">
        <f t="array" ref="AG11">IF($B$7="","",IFERROR(INDEX(Дисциплины!AG$4:AG$17,SMALL(IF($B$7=Дисциплины!$B$4:$B$17,ROW(Дисциплины!$B$4:$B$17)-3),ROW(AE5)),1),""))</f>
        <v/>
      </c>
      <c r="AH11" s="9" t="str">
        <f t="array" ref="AH11">IF($B$7="","",IFERROR(INDEX(Дисциплины!AH$4:AH$17,SMALL(IF($B$7=Дисциплины!$B$4:$B$17,ROW(Дисциплины!$B$4:$B$17)-3),ROW(AF5)),1),""))</f>
        <v/>
      </c>
      <c r="AI11" s="9" t="str">
        <f t="array" ref="AI11">IF($B$7="","",IFERROR(INDEX(Дисциплины!AI$4:AI$17,SMALL(IF($B$7=Дисциплины!$B$4:$B$17,ROW(Дисциплины!$B$4:$B$17)-3),ROW(AG5)),1),""))</f>
        <v/>
      </c>
      <c r="AJ11" s="9" t="str">
        <f t="array" ref="AJ11">IF($B$7="","",IFERROR(INDEX(Дисциплины!AJ$4:AJ$17,SMALL(IF($B$7=Дисциплины!$B$4:$B$17,ROW(Дисциплины!$B$4:$B$17)-3),ROW(AH5)),1),""))</f>
        <v/>
      </c>
      <c r="AK11" s="9" t="str">
        <f t="array" ref="AK11">IF($B$7="","",IFERROR(INDEX(Дисциплины!AK$4:AK$17,SMALL(IF($B$7=Дисциплины!$B$4:$B$17,ROW(Дисциплины!$B$4:$B$17)-3),ROW(AI5)),1),""))</f>
        <v/>
      </c>
      <c r="AL11" s="9" t="str">
        <f t="array" ref="AL11">IF($B$7="","",IFERROR(INDEX(Дисциплины!AL$4:AL$17,SMALL(IF($B$7=Дисциплины!$B$4:$B$17,ROW(Дисциплины!$B$4:$B$17)-3),ROW(AJ5)),1),""))</f>
        <v/>
      </c>
      <c r="AM11" s="9" t="str">
        <f t="array" ref="AM11">IF($B$7="","",IFERROR(INDEX(Дисциплины!AM$4:AM$17,SMALL(IF($B$7=Дисциплины!$B$4:$B$17,ROW(Дисциплины!$B$4:$B$17)-3),ROW(AK5)),1),""))</f>
        <v/>
      </c>
      <c r="AN11" s="9" t="str">
        <f t="array" ref="AN11">IF($B$7="","",IFERROR(INDEX(Дисциплины!AN$4:AN$17,SMALL(IF($B$7=Дисциплины!$B$4:$B$17,ROW(Дисциплины!$B$4:$B$17)-3),ROW(AL5)),1),""))</f>
        <v/>
      </c>
      <c r="AO11" s="9" t="str">
        <f t="array" ref="AO11">IF($B$7="","",IFERROR(INDEX(Дисциплины!AO$4:AO$17,SMALL(IF($B$7=Дисциплины!$B$4:$B$17,ROW(Дисциплины!$B$4:$B$17)-3),ROW(AM5)),1),""))</f>
        <v/>
      </c>
      <c r="AP11" s="9" t="str">
        <f t="array" ref="AP11">IF($B$7="","",IFERROR(INDEX(Дисциплины!AP$4:AP$17,SMALL(IF($B$7=Дисциплины!$B$4:$B$17,ROW(Дисциплины!$B$4:$B$17)-3),ROW(AN5)),1),""))</f>
        <v/>
      </c>
      <c r="AQ11" s="9" t="str">
        <f t="array" ref="AQ11">IF($B$7="","",IFERROR(INDEX(Дисциплины!AQ$4:AQ$17,SMALL(IF($B$7=Дисциплины!$B$4:$B$17,ROW(Дисциплины!$B$4:$B$17)-3),ROW(AO5)),1),""))</f>
        <v/>
      </c>
      <c r="AR11" s="9" t="str">
        <f t="array" ref="AR11">IF($B$7="","",IFERROR(INDEX(Дисциплины!AR$4:AR$17,SMALL(IF($B$7=Дисциплины!$B$4:$B$17,ROW(Дисциплины!$B$4:$B$17)-3),ROW(AP5)),1),""))</f>
        <v/>
      </c>
      <c r="AS11" s="9" t="str">
        <f t="array" ref="AS11">IF($B$7="","",IFERROR(INDEX(Дисциплины!AS$4:AS$17,SMALL(IF($B$7=Дисциплины!$B$4:$B$17,ROW(Дисциплины!$B$4:$B$17)-3),ROW(AQ5)),1),""))</f>
        <v/>
      </c>
      <c r="AT11" s="9" t="str">
        <f t="array" ref="AT11">IF($B$7="","",IFERROR(INDEX(Дисциплины!AT$4:AT$17,SMALL(IF($B$7=Дисциплины!$B$4:$B$17,ROW(Дисциплины!$B$4:$B$17)-3),ROW(AR5)),1),""))</f>
        <v/>
      </c>
      <c r="AU11" s="9" t="str">
        <f t="array" ref="AU11">IF($B$7="","",IFERROR(INDEX(Дисциплины!AU$4:AU$17,SMALL(IF($B$7=Дисциплины!$B$4:$B$17,ROW(Дисциплины!$B$4:$B$17)-3),ROW(AS5)),1),""))</f>
        <v/>
      </c>
      <c r="AV11" s="9" t="str">
        <f t="array" ref="AV11">IF($B$7="","",IFERROR(INDEX(Дисциплины!AV$4:AV$17,SMALL(IF($B$7=Дисциплины!$B$4:$B$17,ROW(Дисциплины!$B$4:$B$17)-3),ROW(AT5)),1),""))</f>
        <v/>
      </c>
      <c r="AW11" s="9" t="str">
        <f t="array" ref="AW11">IF($B$7="","",IFERROR(INDEX(Дисциплины!AW$4:AW$17,SMALL(IF($B$7=Дисциплины!$B$4:$B$17,ROW(Дисциплины!$B$4:$B$17)-3),ROW(AU5)),1),""))</f>
        <v/>
      </c>
      <c r="AX11" s="9" t="str">
        <f t="array" ref="AX11">IF($B$7="","",IFERROR(INDEX(Дисциплины!AX$4:AX$17,SMALL(IF($B$7=Дисциплины!$B$4:$B$17,ROW(Дисциплины!$B$4:$B$17)-3),ROW(AV5)),1),""))</f>
        <v/>
      </c>
      <c r="AY11" s="9" t="str">
        <f t="array" ref="AY11">IF($B$7="","",IFERROR(INDEX(Дисциплины!AY$4:AY$17,SMALL(IF($B$7=Дисциплины!$B$4:$B$17,ROW(Дисциплины!$B$4:$B$17)-3),ROW(AW5)),1),""))</f>
        <v/>
      </c>
      <c r="AZ11" s="9" t="str">
        <f t="array" ref="AZ11">IF($B$7="","",IFERROR(INDEX(Дисциплины!AZ$4:AZ$17,SMALL(IF($B$7=Дисциплины!$B$4:$B$17,ROW(Дисциплины!$B$4:$B$17)-3),ROW(AX5)),1),""))</f>
        <v/>
      </c>
      <c r="BA11" s="9" t="str">
        <f t="array" ref="BA11">IF($B$7="","",IFERROR(INDEX(Дисциплины!BA$4:BA$17,SMALL(IF($B$7=Дисциплины!$B$4:$B$17,ROW(Дисциплины!$B$4:$B$17)-3),ROW(AY5)),1),""))</f>
        <v/>
      </c>
      <c r="BH11" t="s">
        <v>66</v>
      </c>
    </row>
    <row r="12" spans="2:60">
      <c r="C12" s="9" t="str">
        <f t="array" ref="C12">IF($B$7="","",IFERROR(INDEX(Дисциплины!C$4:C$17,SMALL(IF($B$7=Дисциплины!$B$4:$B$17,ROW(Дисциплины!$B$4:$B$17)-3),ROW(A6)),1),""))</f>
        <v/>
      </c>
      <c r="D12" s="9" t="str">
        <f t="array" ref="D12">IF($B$7="","",IFERROR(INDEX(Дисциплины!D$4:D$17,SMALL(IF($B$7=Дисциплины!$B$4:$B$17,ROW(Дисциплины!$B$4:$B$17)-3),ROW(B6)),1),""))</f>
        <v/>
      </c>
      <c r="E12" s="9" t="str">
        <f t="array" ref="E12">IF($B$7="","",IFERROR(INDEX(Дисциплины!E$4:E$17,SMALL(IF($B$7=Дисциплины!$B$4:$B$17,ROW(Дисциплины!$B$4:$B$17)-3),ROW(C6)),1),""))</f>
        <v/>
      </c>
      <c r="F12" s="9" t="str">
        <f t="array" ref="F12">IF($B$7="","",IFERROR(INDEX(Дисциплины!F$4:F$17,SMALL(IF($B$7=Дисциплины!$B$4:$B$17,ROW(Дисциплины!$B$4:$B$17)-3),ROW(D6)),1),""))</f>
        <v/>
      </c>
      <c r="G12" s="9" t="str">
        <f t="array" ref="G12">IF($B$7="","",IFERROR(INDEX(Дисциплины!G$4:G$17,SMALL(IF($B$7=Дисциплины!$B$4:$B$17,ROW(Дисциплины!$B$4:$B$17)-3),ROW(E6)),1),""))</f>
        <v/>
      </c>
      <c r="H12" s="9" t="str">
        <f t="array" ref="H12">IF($B$7="","",IFERROR(INDEX(Дисциплины!H$4:H$17,SMALL(IF($B$7=Дисциплины!$B$4:$B$17,ROW(Дисциплины!$B$4:$B$17)-3),ROW(F6)),1),""))</f>
        <v/>
      </c>
      <c r="I12" s="9" t="str">
        <f t="array" ref="I12">IF($B$7="","",IFERROR(INDEX(Дисциплины!I$4:I$17,SMALL(IF($B$7=Дисциплины!$B$4:$B$17,ROW(Дисциплины!$B$4:$B$17)-3),ROW(G6)),1),""))</f>
        <v/>
      </c>
      <c r="J12" s="9" t="str">
        <f t="array" ref="J12">IF($B$7="","",IFERROR(INDEX(Дисциплины!J$4:J$17,SMALL(IF($B$7=Дисциплины!$B$4:$B$17,ROW(Дисциплины!$B$4:$B$17)-3),ROW(H6)),1),""))</f>
        <v/>
      </c>
      <c r="K12" s="9" t="str">
        <f t="array" ref="K12">IF($B$7="","",IFERROR(INDEX(Дисциплины!K$4:K$17,SMALL(IF($B$7=Дисциплины!$B$4:$B$17,ROW(Дисциплины!$B$4:$B$17)-3),ROW(I6)),1),""))</f>
        <v/>
      </c>
      <c r="L12" s="9" t="str">
        <f t="array" ref="L12">IF($B$7="","",IFERROR(INDEX(Дисциплины!L$4:L$17,SMALL(IF($B$7=Дисциплины!$B$4:$B$17,ROW(Дисциплины!$B$4:$B$17)-3),ROW(J6)),1),""))</f>
        <v/>
      </c>
      <c r="M12" s="9" t="str">
        <f t="array" ref="M12">IF($B$7="","",IFERROR(INDEX(Дисциплины!M$4:M$17,SMALL(IF($B$7=Дисциплины!$B$4:$B$17,ROW(Дисциплины!$B$4:$B$17)-3),ROW(K6)),1),""))</f>
        <v/>
      </c>
      <c r="N12" s="9" t="str">
        <f t="array" ref="N12">IF($B$7="","",IFERROR(INDEX(Дисциплины!N$4:N$17,SMALL(IF($B$7=Дисциплины!$B$4:$B$17,ROW(Дисциплины!$B$4:$B$17)-3),ROW(L6)),1),""))</f>
        <v/>
      </c>
      <c r="O12" s="9" t="str">
        <f t="array" ref="O12">IF($B$7="","",IFERROR(INDEX(Дисциплины!O$4:O$17,SMALL(IF($B$7=Дисциплины!$B$4:$B$17,ROW(Дисциплины!$B$4:$B$17)-3),ROW(M6)),1),""))</f>
        <v/>
      </c>
      <c r="P12" s="9" t="str">
        <f t="array" ref="P12">IF($B$7="","",IFERROR(INDEX(Дисциплины!P$4:P$17,SMALL(IF($B$7=Дисциплины!$B$4:$B$17,ROW(Дисциплины!$B$4:$B$17)-3),ROW(N6)),1),""))</f>
        <v/>
      </c>
      <c r="Q12" s="9" t="str">
        <f t="array" ref="Q12">IF($B$7="","",IFERROR(INDEX(Дисциплины!Q$4:Q$17,SMALL(IF($B$7=Дисциплины!$B$4:$B$17,ROW(Дисциплины!$B$4:$B$17)-3),ROW(O6)),1),""))</f>
        <v/>
      </c>
      <c r="R12" s="9" t="str">
        <f t="array" ref="R12">IF($B$7="","",IFERROR(INDEX(Дисциплины!R$4:R$17,SMALL(IF($B$7=Дисциплины!$B$4:$B$17,ROW(Дисциплины!$B$4:$B$17)-3),ROW(P6)),1),""))</f>
        <v/>
      </c>
      <c r="S12" s="9" t="str">
        <f t="array" ref="S12">IF($B$7="","",IFERROR(INDEX(Дисциплины!S$4:S$17,SMALL(IF($B$7=Дисциплины!$B$4:$B$17,ROW(Дисциплины!$B$4:$B$17)-3),ROW(Q6)),1),""))</f>
        <v/>
      </c>
      <c r="T12" s="9" t="str">
        <f t="array" ref="T12">IF($B$7="","",IFERROR(INDEX(Дисциплины!T$4:T$17,SMALL(IF($B$7=Дисциплины!$B$4:$B$17,ROW(Дисциплины!$B$4:$B$17)-3),ROW(R6)),1),""))</f>
        <v/>
      </c>
      <c r="U12" s="9" t="str">
        <f t="array" ref="U12">IF($B$7="","",IFERROR(INDEX(Дисциплины!U$4:U$17,SMALL(IF($B$7=Дисциплины!$B$4:$B$17,ROW(Дисциплины!$B$4:$B$17)-3),ROW(S6)),1),""))</f>
        <v/>
      </c>
      <c r="V12" s="9" t="str">
        <f t="array" ref="V12">IF($B$7="","",IFERROR(INDEX(Дисциплины!V$4:V$17,SMALL(IF($B$7=Дисциплины!$B$4:$B$17,ROW(Дисциплины!$B$4:$B$17)-3),ROW(T6)),1),""))</f>
        <v/>
      </c>
      <c r="W12" s="9" t="str">
        <f t="array" ref="W12">IF($B$7="","",IFERROR(INDEX(Дисциплины!W$4:W$17,SMALL(IF($B$7=Дисциплины!$B$4:$B$17,ROW(Дисциплины!$B$4:$B$17)-3),ROW(U6)),1),""))</f>
        <v/>
      </c>
      <c r="X12" s="9" t="str">
        <f t="array" ref="X12">IF($B$7="","",IFERROR(INDEX(Дисциплины!X$4:X$17,SMALL(IF($B$7=Дисциплины!$B$4:$B$17,ROW(Дисциплины!$B$4:$B$17)-3),ROW(V6)),1),""))</f>
        <v/>
      </c>
      <c r="Y12" s="9" t="str">
        <f t="array" ref="Y12">IF($B$7="","",IFERROR(INDEX(Дисциплины!Y$4:Y$17,SMALL(IF($B$7=Дисциплины!$B$4:$B$17,ROW(Дисциплины!$B$4:$B$17)-3),ROW(W6)),1),""))</f>
        <v/>
      </c>
      <c r="Z12" s="9" t="str">
        <f t="array" ref="Z12">IF($B$7="","",IFERROR(INDEX(Дисциплины!Z$4:Z$17,SMALL(IF($B$7=Дисциплины!$B$4:$B$17,ROW(Дисциплины!$B$4:$B$17)-3),ROW(X6)),1),""))</f>
        <v/>
      </c>
      <c r="AA12" s="9" t="str">
        <f t="array" ref="AA12">IF($B$7="","",IFERROR(INDEX(Дисциплины!AA$4:AA$17,SMALL(IF($B$7=Дисциплины!$B$4:$B$17,ROW(Дисциплины!$B$4:$B$17)-3),ROW(Y6)),1),""))</f>
        <v/>
      </c>
      <c r="AB12" s="9" t="str">
        <f t="array" ref="AB12">IF($B$7="","",IFERROR(INDEX(Дисциплины!AB$4:AB$17,SMALL(IF($B$7=Дисциплины!$B$4:$B$17,ROW(Дисциплины!$B$4:$B$17)-3),ROW(Z6)),1),""))</f>
        <v/>
      </c>
      <c r="AC12" s="9" t="str">
        <f t="array" ref="AC12">IF($B$7="","",IFERROR(INDEX(Дисциплины!AC$4:AC$17,SMALL(IF($B$7=Дисциплины!$B$4:$B$17,ROW(Дисциплины!$B$4:$B$17)-3),ROW(AA6)),1),""))</f>
        <v/>
      </c>
      <c r="AD12" s="9" t="str">
        <f t="array" ref="AD12">IF($B$7="","",IFERROR(INDEX(Дисциплины!AD$4:AD$17,SMALL(IF($B$7=Дисциплины!$B$4:$B$17,ROW(Дисциплины!$B$4:$B$17)-3),ROW(AB6)),1),""))</f>
        <v/>
      </c>
      <c r="AE12" s="9" t="str">
        <f t="array" ref="AE12">IF($B$7="","",IFERROR(INDEX(Дисциплины!AE$4:AE$17,SMALL(IF($B$7=Дисциплины!$B$4:$B$17,ROW(Дисциплины!$B$4:$B$17)-3),ROW(AC6)),1),""))</f>
        <v/>
      </c>
      <c r="AF12" s="9" t="str">
        <f t="array" ref="AF12">IF($B$7="","",IFERROR(INDEX(Дисциплины!AF$4:AF$17,SMALL(IF($B$7=Дисциплины!$B$4:$B$17,ROW(Дисциплины!$B$4:$B$17)-3),ROW(AD6)),1),""))</f>
        <v/>
      </c>
      <c r="AG12" s="9" t="str">
        <f t="array" ref="AG12">IF($B$7="","",IFERROR(INDEX(Дисциплины!AG$4:AG$17,SMALL(IF($B$7=Дисциплины!$B$4:$B$17,ROW(Дисциплины!$B$4:$B$17)-3),ROW(AE6)),1),""))</f>
        <v/>
      </c>
      <c r="AH12" s="9" t="str">
        <f t="array" ref="AH12">IF($B$7="","",IFERROR(INDEX(Дисциплины!AH$4:AH$17,SMALL(IF($B$7=Дисциплины!$B$4:$B$17,ROW(Дисциплины!$B$4:$B$17)-3),ROW(AF6)),1),""))</f>
        <v/>
      </c>
      <c r="AI12" s="9" t="str">
        <f t="array" ref="AI12">IF($B$7="","",IFERROR(INDEX(Дисциплины!AI$4:AI$17,SMALL(IF($B$7=Дисциплины!$B$4:$B$17,ROW(Дисциплины!$B$4:$B$17)-3),ROW(AG6)),1),""))</f>
        <v/>
      </c>
      <c r="AJ12" s="9" t="str">
        <f t="array" ref="AJ12">IF($B$7="","",IFERROR(INDEX(Дисциплины!AJ$4:AJ$17,SMALL(IF($B$7=Дисциплины!$B$4:$B$17,ROW(Дисциплины!$B$4:$B$17)-3),ROW(AH6)),1),""))</f>
        <v/>
      </c>
      <c r="AK12" s="9" t="str">
        <f t="array" ref="AK12">IF($B$7="","",IFERROR(INDEX(Дисциплины!AK$4:AK$17,SMALL(IF($B$7=Дисциплины!$B$4:$B$17,ROW(Дисциплины!$B$4:$B$17)-3),ROW(AI6)),1),""))</f>
        <v/>
      </c>
      <c r="AL12" s="9" t="str">
        <f t="array" ref="AL12">IF($B$7="","",IFERROR(INDEX(Дисциплины!AL$4:AL$17,SMALL(IF($B$7=Дисциплины!$B$4:$B$17,ROW(Дисциплины!$B$4:$B$17)-3),ROW(AJ6)),1),""))</f>
        <v/>
      </c>
      <c r="AM12" s="9" t="str">
        <f t="array" ref="AM12">IF($B$7="","",IFERROR(INDEX(Дисциплины!AM$4:AM$17,SMALL(IF($B$7=Дисциплины!$B$4:$B$17,ROW(Дисциплины!$B$4:$B$17)-3),ROW(AK6)),1),""))</f>
        <v/>
      </c>
      <c r="AN12" s="9" t="str">
        <f t="array" ref="AN12">IF($B$7="","",IFERROR(INDEX(Дисциплины!AN$4:AN$17,SMALL(IF($B$7=Дисциплины!$B$4:$B$17,ROW(Дисциплины!$B$4:$B$17)-3),ROW(AL6)),1),""))</f>
        <v/>
      </c>
      <c r="AO12" s="9" t="str">
        <f t="array" ref="AO12">IF($B$7="","",IFERROR(INDEX(Дисциплины!AO$4:AO$17,SMALL(IF($B$7=Дисциплины!$B$4:$B$17,ROW(Дисциплины!$B$4:$B$17)-3),ROW(AM6)),1),""))</f>
        <v/>
      </c>
      <c r="AP12" s="9" t="str">
        <f t="array" ref="AP12">IF($B$7="","",IFERROR(INDEX(Дисциплины!AP$4:AP$17,SMALL(IF($B$7=Дисциплины!$B$4:$B$17,ROW(Дисциплины!$B$4:$B$17)-3),ROW(AN6)),1),""))</f>
        <v/>
      </c>
      <c r="AQ12" s="9" t="str">
        <f t="array" ref="AQ12">IF($B$7="","",IFERROR(INDEX(Дисциплины!AQ$4:AQ$17,SMALL(IF($B$7=Дисциплины!$B$4:$B$17,ROW(Дисциплины!$B$4:$B$17)-3),ROW(AO6)),1),""))</f>
        <v/>
      </c>
      <c r="AR12" s="9" t="str">
        <f t="array" ref="AR12">IF($B$7="","",IFERROR(INDEX(Дисциплины!AR$4:AR$17,SMALL(IF($B$7=Дисциплины!$B$4:$B$17,ROW(Дисциплины!$B$4:$B$17)-3),ROW(AP6)),1),""))</f>
        <v/>
      </c>
      <c r="AS12" s="9" t="str">
        <f t="array" ref="AS12">IF($B$7="","",IFERROR(INDEX(Дисциплины!AS$4:AS$17,SMALL(IF($B$7=Дисциплины!$B$4:$B$17,ROW(Дисциплины!$B$4:$B$17)-3),ROW(AQ6)),1),""))</f>
        <v/>
      </c>
      <c r="AT12" s="9" t="str">
        <f t="array" ref="AT12">IF($B$7="","",IFERROR(INDEX(Дисциплины!AT$4:AT$17,SMALL(IF($B$7=Дисциплины!$B$4:$B$17,ROW(Дисциплины!$B$4:$B$17)-3),ROW(AR6)),1),""))</f>
        <v/>
      </c>
      <c r="AU12" s="9" t="str">
        <f t="array" ref="AU12">IF($B$7="","",IFERROR(INDEX(Дисциплины!AU$4:AU$17,SMALL(IF($B$7=Дисциплины!$B$4:$B$17,ROW(Дисциплины!$B$4:$B$17)-3),ROW(AS6)),1),""))</f>
        <v/>
      </c>
      <c r="AV12" s="9" t="str">
        <f t="array" ref="AV12">IF($B$7="","",IFERROR(INDEX(Дисциплины!AV$4:AV$17,SMALL(IF($B$7=Дисциплины!$B$4:$B$17,ROW(Дисциплины!$B$4:$B$17)-3),ROW(AT6)),1),""))</f>
        <v/>
      </c>
      <c r="AW12" s="9" t="str">
        <f t="array" ref="AW12">IF($B$7="","",IFERROR(INDEX(Дисциплины!AW$4:AW$17,SMALL(IF($B$7=Дисциплины!$B$4:$B$17,ROW(Дисциплины!$B$4:$B$17)-3),ROW(AU6)),1),""))</f>
        <v/>
      </c>
      <c r="AX12" s="9" t="str">
        <f t="array" ref="AX12">IF($B$7="","",IFERROR(INDEX(Дисциплины!AX$4:AX$17,SMALL(IF($B$7=Дисциплины!$B$4:$B$17,ROW(Дисциплины!$B$4:$B$17)-3),ROW(AV6)),1),""))</f>
        <v/>
      </c>
      <c r="AY12" s="9" t="str">
        <f t="array" ref="AY12">IF($B$7="","",IFERROR(INDEX(Дисциплины!AY$4:AY$17,SMALL(IF($B$7=Дисциплины!$B$4:$B$17,ROW(Дисциплины!$B$4:$B$17)-3),ROW(AW6)),1),""))</f>
        <v/>
      </c>
      <c r="AZ12" s="9" t="str">
        <f t="array" ref="AZ12">IF($B$7="","",IFERROR(INDEX(Дисциплины!AZ$4:AZ$17,SMALL(IF($B$7=Дисциплины!$B$4:$B$17,ROW(Дисциплины!$B$4:$B$17)-3),ROW(AX6)),1),""))</f>
        <v/>
      </c>
      <c r="BA12" s="9" t="str">
        <f t="array" ref="BA12">IF($B$7="","",IFERROR(INDEX(Дисциплины!BA$4:BA$17,SMALL(IF($B$7=Дисциплины!$B$4:$B$17,ROW(Дисциплины!$B$4:$B$17)-3),ROW(AY6)),1),""))</f>
        <v/>
      </c>
      <c r="BH12" t="s">
        <v>67</v>
      </c>
    </row>
    <row r="13" spans="2:60">
      <c r="C13" s="9" t="str">
        <f t="array" ref="C13">IF($B$7="","",IFERROR(INDEX(Дисциплины!C$4:C$17,SMALL(IF($B$7=Дисциплины!$B$4:$B$17,ROW(Дисциплины!$B$4:$B$17)-3),ROW(A7)),1),""))</f>
        <v/>
      </c>
      <c r="D13" s="9" t="str">
        <f t="array" ref="D13">IF($B$7="","",IFERROR(INDEX(Дисциплины!D$4:D$17,SMALL(IF($B$7=Дисциплины!$B$4:$B$17,ROW(Дисциплины!$B$4:$B$17)-3),ROW(B7)),1),""))</f>
        <v/>
      </c>
      <c r="E13" s="9" t="str">
        <f t="array" ref="E13">IF($B$7="","",IFERROR(INDEX(Дисциплины!E$4:E$17,SMALL(IF($B$7=Дисциплины!$B$4:$B$17,ROW(Дисциплины!$B$4:$B$17)-3),ROW(C7)),1),""))</f>
        <v/>
      </c>
      <c r="F13" s="9" t="str">
        <f t="array" ref="F13">IF($B$7="","",IFERROR(INDEX(Дисциплины!F$4:F$17,SMALL(IF($B$7=Дисциплины!$B$4:$B$17,ROW(Дисциплины!$B$4:$B$17)-3),ROW(D7)),1),""))</f>
        <v/>
      </c>
      <c r="G13" s="9" t="str">
        <f t="array" ref="G13">IF($B$7="","",IFERROR(INDEX(Дисциплины!G$4:G$17,SMALL(IF($B$7=Дисциплины!$B$4:$B$17,ROW(Дисциплины!$B$4:$B$17)-3),ROW(E7)),1),""))</f>
        <v/>
      </c>
      <c r="H13" s="9" t="str">
        <f t="array" ref="H13">IF($B$7="","",IFERROR(INDEX(Дисциплины!H$4:H$17,SMALL(IF($B$7=Дисциплины!$B$4:$B$17,ROW(Дисциплины!$B$4:$B$17)-3),ROW(F7)),1),""))</f>
        <v/>
      </c>
      <c r="I13" s="9" t="str">
        <f t="array" ref="I13">IF($B$7="","",IFERROR(INDEX(Дисциплины!I$4:I$17,SMALL(IF($B$7=Дисциплины!$B$4:$B$17,ROW(Дисциплины!$B$4:$B$17)-3),ROW(G7)),1),""))</f>
        <v/>
      </c>
      <c r="J13" s="9" t="str">
        <f t="array" ref="J13">IF($B$7="","",IFERROR(INDEX(Дисциплины!J$4:J$17,SMALL(IF($B$7=Дисциплины!$B$4:$B$17,ROW(Дисциплины!$B$4:$B$17)-3),ROW(H7)),1),""))</f>
        <v/>
      </c>
      <c r="K13" s="9" t="str">
        <f t="array" ref="K13">IF($B$7="","",IFERROR(INDEX(Дисциплины!K$4:K$17,SMALL(IF($B$7=Дисциплины!$B$4:$B$17,ROW(Дисциплины!$B$4:$B$17)-3),ROW(I7)),1),""))</f>
        <v/>
      </c>
      <c r="L13" s="9" t="str">
        <f t="array" ref="L13">IF($B$7="","",IFERROR(INDEX(Дисциплины!L$4:L$17,SMALL(IF($B$7=Дисциплины!$B$4:$B$17,ROW(Дисциплины!$B$4:$B$17)-3),ROW(J7)),1),""))</f>
        <v/>
      </c>
      <c r="M13" s="9" t="str">
        <f t="array" ref="M13">IF($B$7="","",IFERROR(INDEX(Дисциплины!M$4:M$17,SMALL(IF($B$7=Дисциплины!$B$4:$B$17,ROW(Дисциплины!$B$4:$B$17)-3),ROW(K7)),1),""))</f>
        <v/>
      </c>
      <c r="N13" s="9" t="str">
        <f t="array" ref="N13">IF($B$7="","",IFERROR(INDEX(Дисциплины!N$4:N$17,SMALL(IF($B$7=Дисциплины!$B$4:$B$17,ROW(Дисциплины!$B$4:$B$17)-3),ROW(L7)),1),""))</f>
        <v/>
      </c>
      <c r="O13" s="9" t="str">
        <f t="array" ref="O13">IF($B$7="","",IFERROR(INDEX(Дисциплины!O$4:O$17,SMALL(IF($B$7=Дисциплины!$B$4:$B$17,ROW(Дисциплины!$B$4:$B$17)-3),ROW(M7)),1),""))</f>
        <v/>
      </c>
      <c r="P13" s="9" t="str">
        <f t="array" ref="P13">IF($B$7="","",IFERROR(INDEX(Дисциплины!P$4:P$17,SMALL(IF($B$7=Дисциплины!$B$4:$B$17,ROW(Дисциплины!$B$4:$B$17)-3),ROW(N7)),1),""))</f>
        <v/>
      </c>
      <c r="Q13" s="9" t="str">
        <f t="array" ref="Q13">IF($B$7="","",IFERROR(INDEX(Дисциплины!Q$4:Q$17,SMALL(IF($B$7=Дисциплины!$B$4:$B$17,ROW(Дисциплины!$B$4:$B$17)-3),ROW(O7)),1),""))</f>
        <v/>
      </c>
      <c r="R13" s="9" t="str">
        <f t="array" ref="R13">IF($B$7="","",IFERROR(INDEX(Дисциплины!R$4:R$17,SMALL(IF($B$7=Дисциплины!$B$4:$B$17,ROW(Дисциплины!$B$4:$B$17)-3),ROW(P7)),1),""))</f>
        <v/>
      </c>
      <c r="S13" s="9" t="str">
        <f t="array" ref="S13">IF($B$7="","",IFERROR(INDEX(Дисциплины!S$4:S$17,SMALL(IF($B$7=Дисциплины!$B$4:$B$17,ROW(Дисциплины!$B$4:$B$17)-3),ROW(Q7)),1),""))</f>
        <v/>
      </c>
      <c r="T13" s="9" t="str">
        <f t="array" ref="T13">IF($B$7="","",IFERROR(INDEX(Дисциплины!T$4:T$17,SMALL(IF($B$7=Дисциплины!$B$4:$B$17,ROW(Дисциплины!$B$4:$B$17)-3),ROW(R7)),1),""))</f>
        <v/>
      </c>
      <c r="U13" s="9" t="str">
        <f t="array" ref="U13">IF($B$7="","",IFERROR(INDEX(Дисциплины!U$4:U$17,SMALL(IF($B$7=Дисциплины!$B$4:$B$17,ROW(Дисциплины!$B$4:$B$17)-3),ROW(S7)),1),""))</f>
        <v/>
      </c>
      <c r="V13" s="9" t="str">
        <f t="array" ref="V13">IF($B$7="","",IFERROR(INDEX(Дисциплины!V$4:V$17,SMALL(IF($B$7=Дисциплины!$B$4:$B$17,ROW(Дисциплины!$B$4:$B$17)-3),ROW(T7)),1),""))</f>
        <v/>
      </c>
      <c r="W13" s="9" t="str">
        <f t="array" ref="W13">IF($B$7="","",IFERROR(INDEX(Дисциплины!W$4:W$17,SMALL(IF($B$7=Дисциплины!$B$4:$B$17,ROW(Дисциплины!$B$4:$B$17)-3),ROW(U7)),1),""))</f>
        <v/>
      </c>
      <c r="X13" s="9" t="str">
        <f t="array" ref="X13">IF($B$7="","",IFERROR(INDEX(Дисциплины!X$4:X$17,SMALL(IF($B$7=Дисциплины!$B$4:$B$17,ROW(Дисциплины!$B$4:$B$17)-3),ROW(V7)),1),""))</f>
        <v/>
      </c>
      <c r="Y13" s="9" t="str">
        <f t="array" ref="Y13">IF($B$7="","",IFERROR(INDEX(Дисциплины!Y$4:Y$17,SMALL(IF($B$7=Дисциплины!$B$4:$B$17,ROW(Дисциплины!$B$4:$B$17)-3),ROW(W7)),1),""))</f>
        <v/>
      </c>
      <c r="Z13" s="9" t="str">
        <f t="array" ref="Z13">IF($B$7="","",IFERROR(INDEX(Дисциплины!Z$4:Z$17,SMALL(IF($B$7=Дисциплины!$B$4:$B$17,ROW(Дисциплины!$B$4:$B$17)-3),ROW(X7)),1),""))</f>
        <v/>
      </c>
      <c r="AA13" s="9" t="str">
        <f t="array" ref="AA13">IF($B$7="","",IFERROR(INDEX(Дисциплины!AA$4:AA$17,SMALL(IF($B$7=Дисциплины!$B$4:$B$17,ROW(Дисциплины!$B$4:$B$17)-3),ROW(Y7)),1),""))</f>
        <v/>
      </c>
      <c r="AB13" s="9" t="str">
        <f t="array" ref="AB13">IF($B$7="","",IFERROR(INDEX(Дисциплины!AB$4:AB$17,SMALL(IF($B$7=Дисциплины!$B$4:$B$17,ROW(Дисциплины!$B$4:$B$17)-3),ROW(Z7)),1),""))</f>
        <v/>
      </c>
      <c r="AC13" s="9" t="str">
        <f t="array" ref="AC13">IF($B$7="","",IFERROR(INDEX(Дисциплины!AC$4:AC$17,SMALL(IF($B$7=Дисциплины!$B$4:$B$17,ROW(Дисциплины!$B$4:$B$17)-3),ROW(AA7)),1),""))</f>
        <v/>
      </c>
      <c r="AD13" s="9" t="str">
        <f t="array" ref="AD13">IF($B$7="","",IFERROR(INDEX(Дисциплины!AD$4:AD$17,SMALL(IF($B$7=Дисциплины!$B$4:$B$17,ROW(Дисциплины!$B$4:$B$17)-3),ROW(AB7)),1),""))</f>
        <v/>
      </c>
      <c r="AE13" s="9" t="str">
        <f t="array" ref="AE13">IF($B$7="","",IFERROR(INDEX(Дисциплины!AE$4:AE$17,SMALL(IF($B$7=Дисциплины!$B$4:$B$17,ROW(Дисциплины!$B$4:$B$17)-3),ROW(AC7)),1),""))</f>
        <v/>
      </c>
      <c r="AF13" s="9" t="str">
        <f t="array" ref="AF13">IF($B$7="","",IFERROR(INDEX(Дисциплины!AF$4:AF$17,SMALL(IF($B$7=Дисциплины!$B$4:$B$17,ROW(Дисциплины!$B$4:$B$17)-3),ROW(AD7)),1),""))</f>
        <v/>
      </c>
      <c r="AG13" s="9" t="str">
        <f t="array" ref="AG13">IF($B$7="","",IFERROR(INDEX(Дисциплины!AG$4:AG$17,SMALL(IF($B$7=Дисциплины!$B$4:$B$17,ROW(Дисциплины!$B$4:$B$17)-3),ROW(AE7)),1),""))</f>
        <v/>
      </c>
      <c r="AH13" s="9" t="str">
        <f t="array" ref="AH13">IF($B$7="","",IFERROR(INDEX(Дисциплины!AH$4:AH$17,SMALL(IF($B$7=Дисциплины!$B$4:$B$17,ROW(Дисциплины!$B$4:$B$17)-3),ROW(AF7)),1),""))</f>
        <v/>
      </c>
      <c r="AI13" s="9" t="str">
        <f t="array" ref="AI13">IF($B$7="","",IFERROR(INDEX(Дисциплины!AI$4:AI$17,SMALL(IF($B$7=Дисциплины!$B$4:$B$17,ROW(Дисциплины!$B$4:$B$17)-3),ROW(AG7)),1),""))</f>
        <v/>
      </c>
      <c r="AJ13" s="9" t="str">
        <f t="array" ref="AJ13">IF($B$7="","",IFERROR(INDEX(Дисциплины!AJ$4:AJ$17,SMALL(IF($B$7=Дисциплины!$B$4:$B$17,ROW(Дисциплины!$B$4:$B$17)-3),ROW(AH7)),1),""))</f>
        <v/>
      </c>
      <c r="AK13" s="9" t="str">
        <f t="array" ref="AK13">IF($B$7="","",IFERROR(INDEX(Дисциплины!AK$4:AK$17,SMALL(IF($B$7=Дисциплины!$B$4:$B$17,ROW(Дисциплины!$B$4:$B$17)-3),ROW(AI7)),1),""))</f>
        <v/>
      </c>
      <c r="AL13" s="9" t="str">
        <f t="array" ref="AL13">IF($B$7="","",IFERROR(INDEX(Дисциплины!AL$4:AL$17,SMALL(IF($B$7=Дисциплины!$B$4:$B$17,ROW(Дисциплины!$B$4:$B$17)-3),ROW(AJ7)),1),""))</f>
        <v/>
      </c>
      <c r="AM13" s="9" t="str">
        <f t="array" ref="AM13">IF($B$7="","",IFERROR(INDEX(Дисциплины!AM$4:AM$17,SMALL(IF($B$7=Дисциплины!$B$4:$B$17,ROW(Дисциплины!$B$4:$B$17)-3),ROW(AK7)),1),""))</f>
        <v/>
      </c>
      <c r="AN13" s="9" t="str">
        <f t="array" ref="AN13">IF($B$7="","",IFERROR(INDEX(Дисциплины!AN$4:AN$17,SMALL(IF($B$7=Дисциплины!$B$4:$B$17,ROW(Дисциплины!$B$4:$B$17)-3),ROW(AL7)),1),""))</f>
        <v/>
      </c>
      <c r="AO13" s="9" t="str">
        <f t="array" ref="AO13">IF($B$7="","",IFERROR(INDEX(Дисциплины!AO$4:AO$17,SMALL(IF($B$7=Дисциплины!$B$4:$B$17,ROW(Дисциплины!$B$4:$B$17)-3),ROW(AM7)),1),""))</f>
        <v/>
      </c>
      <c r="AP13" s="9" t="str">
        <f t="array" ref="AP13">IF($B$7="","",IFERROR(INDEX(Дисциплины!AP$4:AP$17,SMALL(IF($B$7=Дисциплины!$B$4:$B$17,ROW(Дисциплины!$B$4:$B$17)-3),ROW(AN7)),1),""))</f>
        <v/>
      </c>
      <c r="AQ13" s="9" t="str">
        <f t="array" ref="AQ13">IF($B$7="","",IFERROR(INDEX(Дисциплины!AQ$4:AQ$17,SMALL(IF($B$7=Дисциплины!$B$4:$B$17,ROW(Дисциплины!$B$4:$B$17)-3),ROW(AO7)),1),""))</f>
        <v/>
      </c>
      <c r="AR13" s="9" t="str">
        <f t="array" ref="AR13">IF($B$7="","",IFERROR(INDEX(Дисциплины!AR$4:AR$17,SMALL(IF($B$7=Дисциплины!$B$4:$B$17,ROW(Дисциплины!$B$4:$B$17)-3),ROW(AP7)),1),""))</f>
        <v/>
      </c>
      <c r="AS13" s="9" t="str">
        <f t="array" ref="AS13">IF($B$7="","",IFERROR(INDEX(Дисциплины!AS$4:AS$17,SMALL(IF($B$7=Дисциплины!$B$4:$B$17,ROW(Дисциплины!$B$4:$B$17)-3),ROW(AQ7)),1),""))</f>
        <v/>
      </c>
      <c r="AT13" s="9" t="str">
        <f t="array" ref="AT13">IF($B$7="","",IFERROR(INDEX(Дисциплины!AT$4:AT$17,SMALL(IF($B$7=Дисциплины!$B$4:$B$17,ROW(Дисциплины!$B$4:$B$17)-3),ROW(AR7)),1),""))</f>
        <v/>
      </c>
      <c r="AU13" s="9" t="str">
        <f t="array" ref="AU13">IF($B$7="","",IFERROR(INDEX(Дисциплины!AU$4:AU$17,SMALL(IF($B$7=Дисциплины!$B$4:$B$17,ROW(Дисциплины!$B$4:$B$17)-3),ROW(AS7)),1),""))</f>
        <v/>
      </c>
      <c r="AV13" s="9" t="str">
        <f t="array" ref="AV13">IF($B$7="","",IFERROR(INDEX(Дисциплины!AV$4:AV$17,SMALL(IF($B$7=Дисциплины!$B$4:$B$17,ROW(Дисциплины!$B$4:$B$17)-3),ROW(AT7)),1),""))</f>
        <v/>
      </c>
      <c r="AW13" s="9" t="str">
        <f t="array" ref="AW13">IF($B$7="","",IFERROR(INDEX(Дисциплины!AW$4:AW$17,SMALL(IF($B$7=Дисциплины!$B$4:$B$17,ROW(Дисциплины!$B$4:$B$17)-3),ROW(AU7)),1),""))</f>
        <v/>
      </c>
      <c r="AX13" s="9" t="str">
        <f t="array" ref="AX13">IF($B$7="","",IFERROR(INDEX(Дисциплины!AX$4:AX$17,SMALL(IF($B$7=Дисциплины!$B$4:$B$17,ROW(Дисциплины!$B$4:$B$17)-3),ROW(AV7)),1),""))</f>
        <v/>
      </c>
      <c r="AY13" s="9" t="str">
        <f t="array" ref="AY13">IF($B$7="","",IFERROR(INDEX(Дисциплины!AY$4:AY$17,SMALL(IF($B$7=Дисциплины!$B$4:$B$17,ROW(Дисциплины!$B$4:$B$17)-3),ROW(AW7)),1),""))</f>
        <v/>
      </c>
      <c r="AZ13" s="9" t="str">
        <f t="array" ref="AZ13">IF($B$7="","",IFERROR(INDEX(Дисциплины!AZ$4:AZ$17,SMALL(IF($B$7=Дисциплины!$B$4:$B$17,ROW(Дисциплины!$B$4:$B$17)-3),ROW(AX7)),1),""))</f>
        <v/>
      </c>
      <c r="BA13" s="9" t="str">
        <f t="array" ref="BA13">IF($B$7="","",IFERROR(INDEX(Дисциплины!BA$4:BA$17,SMALL(IF($B$7=Дисциплины!$B$4:$B$17,ROW(Дисциплины!$B$4:$B$17)-3),ROW(AY7)),1),""))</f>
        <v/>
      </c>
      <c r="BH13" t="s">
        <v>68</v>
      </c>
    </row>
    <row r="14" spans="2:60">
      <c r="C14" s="9" t="str">
        <f t="array" ref="C14">IF($B$7="","",IFERROR(INDEX(Дисциплины!C$4:C$17,SMALL(IF($B$7=Дисциплины!$B$4:$B$17,ROW(Дисциплины!$B$4:$B$17)-3),ROW(A8)),1),""))</f>
        <v/>
      </c>
      <c r="D14" s="9" t="str">
        <f t="array" ref="D14">IF($B$7="","",IFERROR(INDEX(Дисциплины!D$4:D$17,SMALL(IF($B$7=Дисциплины!$B$4:$B$17,ROW(Дисциплины!$B$4:$B$17)-3),ROW(B8)),1),""))</f>
        <v/>
      </c>
      <c r="E14" s="9" t="str">
        <f t="array" ref="E14">IF($B$7="","",IFERROR(INDEX(Дисциплины!E$4:E$17,SMALL(IF($B$7=Дисциплины!$B$4:$B$17,ROW(Дисциплины!$B$4:$B$17)-3),ROW(C8)),1),""))</f>
        <v/>
      </c>
      <c r="F14" s="9" t="str">
        <f t="array" ref="F14">IF($B$7="","",IFERROR(INDEX(Дисциплины!F$4:F$17,SMALL(IF($B$7=Дисциплины!$B$4:$B$17,ROW(Дисциплины!$B$4:$B$17)-3),ROW(D8)),1),""))</f>
        <v/>
      </c>
      <c r="G14" s="9" t="str">
        <f t="array" ref="G14">IF($B$7="","",IFERROR(INDEX(Дисциплины!G$4:G$17,SMALL(IF($B$7=Дисциплины!$B$4:$B$17,ROW(Дисциплины!$B$4:$B$17)-3),ROW(E8)),1),""))</f>
        <v/>
      </c>
      <c r="H14" s="9" t="str">
        <f t="array" ref="H14">IF($B$7="","",IFERROR(INDEX(Дисциплины!H$4:H$17,SMALL(IF($B$7=Дисциплины!$B$4:$B$17,ROW(Дисциплины!$B$4:$B$17)-3),ROW(F8)),1),""))</f>
        <v/>
      </c>
      <c r="I14" s="9" t="str">
        <f t="array" ref="I14">IF($B$7="","",IFERROR(INDEX(Дисциплины!I$4:I$17,SMALL(IF($B$7=Дисциплины!$B$4:$B$17,ROW(Дисциплины!$B$4:$B$17)-3),ROW(G8)),1),""))</f>
        <v/>
      </c>
      <c r="J14" s="9" t="str">
        <f t="array" ref="J14">IF($B$7="","",IFERROR(INDEX(Дисциплины!J$4:J$17,SMALL(IF($B$7=Дисциплины!$B$4:$B$17,ROW(Дисциплины!$B$4:$B$17)-3),ROW(H8)),1),""))</f>
        <v/>
      </c>
      <c r="K14" s="9" t="str">
        <f t="array" ref="K14">IF($B$7="","",IFERROR(INDEX(Дисциплины!K$4:K$17,SMALL(IF($B$7=Дисциплины!$B$4:$B$17,ROW(Дисциплины!$B$4:$B$17)-3),ROW(I8)),1),""))</f>
        <v/>
      </c>
      <c r="L14" s="9" t="str">
        <f t="array" ref="L14">IF($B$7="","",IFERROR(INDEX(Дисциплины!L$4:L$17,SMALL(IF($B$7=Дисциплины!$B$4:$B$17,ROW(Дисциплины!$B$4:$B$17)-3),ROW(J8)),1),""))</f>
        <v/>
      </c>
      <c r="M14" s="9" t="str">
        <f t="array" ref="M14">IF($B$7="","",IFERROR(INDEX(Дисциплины!M$4:M$17,SMALL(IF($B$7=Дисциплины!$B$4:$B$17,ROW(Дисциплины!$B$4:$B$17)-3),ROW(K8)),1),""))</f>
        <v/>
      </c>
      <c r="N14" s="9" t="str">
        <f t="array" ref="N14">IF($B$7="","",IFERROR(INDEX(Дисциплины!N$4:N$17,SMALL(IF($B$7=Дисциплины!$B$4:$B$17,ROW(Дисциплины!$B$4:$B$17)-3),ROW(L8)),1),""))</f>
        <v/>
      </c>
      <c r="O14" s="9" t="str">
        <f t="array" ref="O14">IF($B$7="","",IFERROR(INDEX(Дисциплины!O$4:O$17,SMALL(IF($B$7=Дисциплины!$B$4:$B$17,ROW(Дисциплины!$B$4:$B$17)-3),ROW(M8)),1),""))</f>
        <v/>
      </c>
      <c r="P14" s="9" t="str">
        <f t="array" ref="P14">IF($B$7="","",IFERROR(INDEX(Дисциплины!P$4:P$17,SMALL(IF($B$7=Дисциплины!$B$4:$B$17,ROW(Дисциплины!$B$4:$B$17)-3),ROW(N8)),1),""))</f>
        <v/>
      </c>
      <c r="Q14" s="9" t="str">
        <f t="array" ref="Q14">IF($B$7="","",IFERROR(INDEX(Дисциплины!Q$4:Q$17,SMALL(IF($B$7=Дисциплины!$B$4:$B$17,ROW(Дисциплины!$B$4:$B$17)-3),ROW(O8)),1),""))</f>
        <v/>
      </c>
      <c r="R14" s="9" t="str">
        <f t="array" ref="R14">IF($B$7="","",IFERROR(INDEX(Дисциплины!R$4:R$17,SMALL(IF($B$7=Дисциплины!$B$4:$B$17,ROW(Дисциплины!$B$4:$B$17)-3),ROW(P8)),1),""))</f>
        <v/>
      </c>
      <c r="S14" s="9" t="str">
        <f t="array" ref="S14">IF($B$7="","",IFERROR(INDEX(Дисциплины!S$4:S$17,SMALL(IF($B$7=Дисциплины!$B$4:$B$17,ROW(Дисциплины!$B$4:$B$17)-3),ROW(Q8)),1),""))</f>
        <v/>
      </c>
      <c r="T14" s="9" t="str">
        <f t="array" ref="T14">IF($B$7="","",IFERROR(INDEX(Дисциплины!T$4:T$17,SMALL(IF($B$7=Дисциплины!$B$4:$B$17,ROW(Дисциплины!$B$4:$B$17)-3),ROW(R8)),1),""))</f>
        <v/>
      </c>
      <c r="U14" s="9" t="str">
        <f t="array" ref="U14">IF($B$7="","",IFERROR(INDEX(Дисциплины!U$4:U$17,SMALL(IF($B$7=Дисциплины!$B$4:$B$17,ROW(Дисциплины!$B$4:$B$17)-3),ROW(S8)),1),""))</f>
        <v/>
      </c>
      <c r="V14" s="9" t="str">
        <f t="array" ref="V14">IF($B$7="","",IFERROR(INDEX(Дисциплины!V$4:V$17,SMALL(IF($B$7=Дисциплины!$B$4:$B$17,ROW(Дисциплины!$B$4:$B$17)-3),ROW(T8)),1),""))</f>
        <v/>
      </c>
      <c r="W14" s="9" t="str">
        <f t="array" ref="W14">IF($B$7="","",IFERROR(INDEX(Дисциплины!W$4:W$17,SMALL(IF($B$7=Дисциплины!$B$4:$B$17,ROW(Дисциплины!$B$4:$B$17)-3),ROW(U8)),1),""))</f>
        <v/>
      </c>
      <c r="X14" s="9" t="str">
        <f t="array" ref="X14">IF($B$7="","",IFERROR(INDEX(Дисциплины!X$4:X$17,SMALL(IF($B$7=Дисциплины!$B$4:$B$17,ROW(Дисциплины!$B$4:$B$17)-3),ROW(V8)),1),""))</f>
        <v/>
      </c>
      <c r="Y14" s="9" t="str">
        <f t="array" ref="Y14">IF($B$7="","",IFERROR(INDEX(Дисциплины!Y$4:Y$17,SMALL(IF($B$7=Дисциплины!$B$4:$B$17,ROW(Дисциплины!$B$4:$B$17)-3),ROW(W8)),1),""))</f>
        <v/>
      </c>
      <c r="Z14" s="9" t="str">
        <f t="array" ref="Z14">IF($B$7="","",IFERROR(INDEX(Дисциплины!Z$4:Z$17,SMALL(IF($B$7=Дисциплины!$B$4:$B$17,ROW(Дисциплины!$B$4:$B$17)-3),ROW(X8)),1),""))</f>
        <v/>
      </c>
      <c r="AA14" s="9" t="str">
        <f t="array" ref="AA14">IF($B$7="","",IFERROR(INDEX(Дисциплины!AA$4:AA$17,SMALL(IF($B$7=Дисциплины!$B$4:$B$17,ROW(Дисциплины!$B$4:$B$17)-3),ROW(Y8)),1),""))</f>
        <v/>
      </c>
      <c r="AB14" s="9" t="str">
        <f t="array" ref="AB14">IF($B$7="","",IFERROR(INDEX(Дисциплины!AB$4:AB$17,SMALL(IF($B$7=Дисциплины!$B$4:$B$17,ROW(Дисциплины!$B$4:$B$17)-3),ROW(Z8)),1),""))</f>
        <v/>
      </c>
      <c r="AC14" s="9" t="str">
        <f t="array" ref="AC14">IF($B$7="","",IFERROR(INDEX(Дисциплины!AC$4:AC$17,SMALL(IF($B$7=Дисциплины!$B$4:$B$17,ROW(Дисциплины!$B$4:$B$17)-3),ROW(AA8)),1),""))</f>
        <v/>
      </c>
      <c r="AD14" s="9" t="str">
        <f t="array" ref="AD14">IF($B$7="","",IFERROR(INDEX(Дисциплины!AD$4:AD$17,SMALL(IF($B$7=Дисциплины!$B$4:$B$17,ROW(Дисциплины!$B$4:$B$17)-3),ROW(AB8)),1),""))</f>
        <v/>
      </c>
      <c r="AE14" s="9" t="str">
        <f t="array" ref="AE14">IF($B$7="","",IFERROR(INDEX(Дисциплины!AE$4:AE$17,SMALL(IF($B$7=Дисциплины!$B$4:$B$17,ROW(Дисциплины!$B$4:$B$17)-3),ROW(AC8)),1),""))</f>
        <v/>
      </c>
      <c r="AF14" s="9" t="str">
        <f t="array" ref="AF14">IF($B$7="","",IFERROR(INDEX(Дисциплины!AF$4:AF$17,SMALL(IF($B$7=Дисциплины!$B$4:$B$17,ROW(Дисциплины!$B$4:$B$17)-3),ROW(AD8)),1),""))</f>
        <v/>
      </c>
      <c r="AG14" s="9" t="str">
        <f t="array" ref="AG14">IF($B$7="","",IFERROR(INDEX(Дисциплины!AG$4:AG$17,SMALL(IF($B$7=Дисциплины!$B$4:$B$17,ROW(Дисциплины!$B$4:$B$17)-3),ROW(AE8)),1),""))</f>
        <v/>
      </c>
      <c r="AH14" s="9" t="str">
        <f t="array" ref="AH14">IF($B$7="","",IFERROR(INDEX(Дисциплины!AH$4:AH$17,SMALL(IF($B$7=Дисциплины!$B$4:$B$17,ROW(Дисциплины!$B$4:$B$17)-3),ROW(AF8)),1),""))</f>
        <v/>
      </c>
      <c r="AI14" s="9" t="str">
        <f t="array" ref="AI14">IF($B$7="","",IFERROR(INDEX(Дисциплины!AI$4:AI$17,SMALL(IF($B$7=Дисциплины!$B$4:$B$17,ROW(Дисциплины!$B$4:$B$17)-3),ROW(AG8)),1),""))</f>
        <v/>
      </c>
      <c r="AJ14" s="9" t="str">
        <f t="array" ref="AJ14">IF($B$7="","",IFERROR(INDEX(Дисциплины!AJ$4:AJ$17,SMALL(IF($B$7=Дисциплины!$B$4:$B$17,ROW(Дисциплины!$B$4:$B$17)-3),ROW(AH8)),1),""))</f>
        <v/>
      </c>
      <c r="AK14" s="9" t="str">
        <f t="array" ref="AK14">IF($B$7="","",IFERROR(INDEX(Дисциплины!AK$4:AK$17,SMALL(IF($B$7=Дисциплины!$B$4:$B$17,ROW(Дисциплины!$B$4:$B$17)-3),ROW(AI8)),1),""))</f>
        <v/>
      </c>
      <c r="AL14" s="9" t="str">
        <f t="array" ref="AL14">IF($B$7="","",IFERROR(INDEX(Дисциплины!AL$4:AL$17,SMALL(IF($B$7=Дисциплины!$B$4:$B$17,ROW(Дисциплины!$B$4:$B$17)-3),ROW(AJ8)),1),""))</f>
        <v/>
      </c>
      <c r="AM14" s="9" t="str">
        <f t="array" ref="AM14">IF($B$7="","",IFERROR(INDEX(Дисциплины!AM$4:AM$17,SMALL(IF($B$7=Дисциплины!$B$4:$B$17,ROW(Дисциплины!$B$4:$B$17)-3),ROW(AK8)),1),""))</f>
        <v/>
      </c>
      <c r="AN14" s="9" t="str">
        <f t="array" ref="AN14">IF($B$7="","",IFERROR(INDEX(Дисциплины!AN$4:AN$17,SMALL(IF($B$7=Дисциплины!$B$4:$B$17,ROW(Дисциплины!$B$4:$B$17)-3),ROW(AL8)),1),""))</f>
        <v/>
      </c>
      <c r="AO14" s="9" t="str">
        <f t="array" ref="AO14">IF($B$7="","",IFERROR(INDEX(Дисциплины!AO$4:AO$17,SMALL(IF($B$7=Дисциплины!$B$4:$B$17,ROW(Дисциплины!$B$4:$B$17)-3),ROW(AM8)),1),""))</f>
        <v/>
      </c>
      <c r="AP14" s="9" t="str">
        <f t="array" ref="AP14">IF($B$7="","",IFERROR(INDEX(Дисциплины!AP$4:AP$17,SMALL(IF($B$7=Дисциплины!$B$4:$B$17,ROW(Дисциплины!$B$4:$B$17)-3),ROW(AN8)),1),""))</f>
        <v/>
      </c>
      <c r="AQ14" s="9" t="str">
        <f t="array" ref="AQ14">IF($B$7="","",IFERROR(INDEX(Дисциплины!AQ$4:AQ$17,SMALL(IF($B$7=Дисциплины!$B$4:$B$17,ROW(Дисциплины!$B$4:$B$17)-3),ROW(AO8)),1),""))</f>
        <v/>
      </c>
      <c r="AR14" s="9" t="str">
        <f t="array" ref="AR14">IF($B$7="","",IFERROR(INDEX(Дисциплины!AR$4:AR$17,SMALL(IF($B$7=Дисциплины!$B$4:$B$17,ROW(Дисциплины!$B$4:$B$17)-3),ROW(AP8)),1),""))</f>
        <v/>
      </c>
      <c r="AS14" s="9" t="str">
        <f t="array" ref="AS14">IF($B$7="","",IFERROR(INDEX(Дисциплины!AS$4:AS$17,SMALL(IF($B$7=Дисциплины!$B$4:$B$17,ROW(Дисциплины!$B$4:$B$17)-3),ROW(AQ8)),1),""))</f>
        <v/>
      </c>
      <c r="AT14" s="9" t="str">
        <f t="array" ref="AT14">IF($B$7="","",IFERROR(INDEX(Дисциплины!AT$4:AT$17,SMALL(IF($B$7=Дисциплины!$B$4:$B$17,ROW(Дисциплины!$B$4:$B$17)-3),ROW(AR8)),1),""))</f>
        <v/>
      </c>
      <c r="AU14" s="9" t="str">
        <f t="array" ref="AU14">IF($B$7="","",IFERROR(INDEX(Дисциплины!AU$4:AU$17,SMALL(IF($B$7=Дисциплины!$B$4:$B$17,ROW(Дисциплины!$B$4:$B$17)-3),ROW(AS8)),1),""))</f>
        <v/>
      </c>
      <c r="AV14" s="9" t="str">
        <f t="array" ref="AV14">IF($B$7="","",IFERROR(INDEX(Дисциплины!AV$4:AV$17,SMALL(IF($B$7=Дисциплины!$B$4:$B$17,ROW(Дисциплины!$B$4:$B$17)-3),ROW(AT8)),1),""))</f>
        <v/>
      </c>
      <c r="AW14" s="9" t="str">
        <f t="array" ref="AW14">IF($B$7="","",IFERROR(INDEX(Дисциплины!AW$4:AW$17,SMALL(IF($B$7=Дисциплины!$B$4:$B$17,ROW(Дисциплины!$B$4:$B$17)-3),ROW(AU8)),1),""))</f>
        <v/>
      </c>
      <c r="AX14" s="9" t="str">
        <f t="array" ref="AX14">IF($B$7="","",IFERROR(INDEX(Дисциплины!AX$4:AX$17,SMALL(IF($B$7=Дисциплины!$B$4:$B$17,ROW(Дисциплины!$B$4:$B$17)-3),ROW(AV8)),1),""))</f>
        <v/>
      </c>
      <c r="AY14" s="9" t="str">
        <f t="array" ref="AY14">IF($B$7="","",IFERROR(INDEX(Дисциплины!AY$4:AY$17,SMALL(IF($B$7=Дисциплины!$B$4:$B$17,ROW(Дисциплины!$B$4:$B$17)-3),ROW(AW8)),1),""))</f>
        <v/>
      </c>
      <c r="AZ14" s="9" t="str">
        <f t="array" ref="AZ14">IF($B$7="","",IFERROR(INDEX(Дисциплины!AZ$4:AZ$17,SMALL(IF($B$7=Дисциплины!$B$4:$B$17,ROW(Дисциплины!$B$4:$B$17)-3),ROW(AX8)),1),""))</f>
        <v/>
      </c>
      <c r="BA14" s="9" t="str">
        <f t="array" ref="BA14">IF($B$7="","",IFERROR(INDEX(Дисциплины!BA$4:BA$17,SMALL(IF($B$7=Дисциплины!$B$4:$B$17,ROW(Дисциплины!$B$4:$B$17)-3),ROW(AY8)),1),""))</f>
        <v/>
      </c>
    </row>
    <row r="15" spans="2:60">
      <c r="C15" s="9" t="str">
        <f t="array" ref="C15">IF($B$7="","",IFERROR(INDEX(Дисциплины!C$4:C$17,SMALL(IF($B$7=Дисциплины!$B$4:$B$17,ROW(Дисциплины!$B$4:$B$17)-3),ROW(A9)),1),""))</f>
        <v/>
      </c>
      <c r="D15" s="9" t="str">
        <f t="array" ref="D15">IF($B$7="","",IFERROR(INDEX(Дисциплины!D$4:D$17,SMALL(IF($B$7=Дисциплины!$B$4:$B$17,ROW(Дисциплины!$B$4:$B$17)-3),ROW(B9)),1),""))</f>
        <v/>
      </c>
      <c r="E15" s="9" t="str">
        <f t="array" ref="E15">IF($B$7="","",IFERROR(INDEX(Дисциплины!E$4:E$17,SMALL(IF($B$7=Дисциплины!$B$4:$B$17,ROW(Дисциплины!$B$4:$B$17)-3),ROW(C9)),1),""))</f>
        <v/>
      </c>
      <c r="F15" s="9" t="str">
        <f t="array" ref="F15">IF($B$7="","",IFERROR(INDEX(Дисциплины!F$4:F$17,SMALL(IF($B$7=Дисциплины!$B$4:$B$17,ROW(Дисциплины!$B$4:$B$17)-3),ROW(D9)),1),""))</f>
        <v/>
      </c>
      <c r="G15" s="9" t="str">
        <f t="array" ref="G15">IF($B$7="","",IFERROR(INDEX(Дисциплины!G$4:G$17,SMALL(IF($B$7=Дисциплины!$B$4:$B$17,ROW(Дисциплины!$B$4:$B$17)-3),ROW(E9)),1),""))</f>
        <v/>
      </c>
      <c r="H15" s="9" t="str">
        <f t="array" ref="H15">IF($B$7="","",IFERROR(INDEX(Дисциплины!H$4:H$17,SMALL(IF($B$7=Дисциплины!$B$4:$B$17,ROW(Дисциплины!$B$4:$B$17)-3),ROW(F9)),1),""))</f>
        <v/>
      </c>
      <c r="I15" s="9" t="str">
        <f t="array" ref="I15">IF($B$7="","",IFERROR(INDEX(Дисциплины!I$4:I$17,SMALL(IF($B$7=Дисциплины!$B$4:$B$17,ROW(Дисциплины!$B$4:$B$17)-3),ROW(G9)),1),""))</f>
        <v/>
      </c>
      <c r="J15" s="9" t="str">
        <f t="array" ref="J15">IF($B$7="","",IFERROR(INDEX(Дисциплины!J$4:J$17,SMALL(IF($B$7=Дисциплины!$B$4:$B$17,ROW(Дисциплины!$B$4:$B$17)-3),ROW(H9)),1),""))</f>
        <v/>
      </c>
      <c r="K15" s="9" t="str">
        <f t="array" ref="K15">IF($B$7="","",IFERROR(INDEX(Дисциплины!K$4:K$17,SMALL(IF($B$7=Дисциплины!$B$4:$B$17,ROW(Дисциплины!$B$4:$B$17)-3),ROW(I9)),1),""))</f>
        <v/>
      </c>
      <c r="L15" s="9" t="str">
        <f t="array" ref="L15">IF($B$7="","",IFERROR(INDEX(Дисциплины!L$4:L$17,SMALL(IF($B$7=Дисциплины!$B$4:$B$17,ROW(Дисциплины!$B$4:$B$17)-3),ROW(J9)),1),""))</f>
        <v/>
      </c>
      <c r="M15" s="9" t="str">
        <f t="array" ref="M15">IF($B$7="","",IFERROR(INDEX(Дисциплины!M$4:M$17,SMALL(IF($B$7=Дисциплины!$B$4:$B$17,ROW(Дисциплины!$B$4:$B$17)-3),ROW(K9)),1),""))</f>
        <v/>
      </c>
      <c r="N15" s="9" t="str">
        <f t="array" ref="N15">IF($B$7="","",IFERROR(INDEX(Дисциплины!N$4:N$17,SMALL(IF($B$7=Дисциплины!$B$4:$B$17,ROW(Дисциплины!$B$4:$B$17)-3),ROW(L9)),1),""))</f>
        <v/>
      </c>
      <c r="O15" s="9" t="str">
        <f t="array" ref="O15">IF($B$7="","",IFERROR(INDEX(Дисциплины!O$4:O$17,SMALL(IF($B$7=Дисциплины!$B$4:$B$17,ROW(Дисциплины!$B$4:$B$17)-3),ROW(M9)),1),""))</f>
        <v/>
      </c>
      <c r="P15" s="9" t="str">
        <f t="array" ref="P15">IF($B$7="","",IFERROR(INDEX(Дисциплины!P$4:P$17,SMALL(IF($B$7=Дисциплины!$B$4:$B$17,ROW(Дисциплины!$B$4:$B$17)-3),ROW(N9)),1),""))</f>
        <v/>
      </c>
      <c r="Q15" s="9" t="str">
        <f t="array" ref="Q15">IF($B$7="","",IFERROR(INDEX(Дисциплины!Q$4:Q$17,SMALL(IF($B$7=Дисциплины!$B$4:$B$17,ROW(Дисциплины!$B$4:$B$17)-3),ROW(O9)),1),""))</f>
        <v/>
      </c>
      <c r="R15" s="9" t="str">
        <f t="array" ref="R15">IF($B$7="","",IFERROR(INDEX(Дисциплины!R$4:R$17,SMALL(IF($B$7=Дисциплины!$B$4:$B$17,ROW(Дисциплины!$B$4:$B$17)-3),ROW(P9)),1),""))</f>
        <v/>
      </c>
      <c r="S15" s="9" t="str">
        <f t="array" ref="S15">IF($B$7="","",IFERROR(INDEX(Дисциплины!S$4:S$17,SMALL(IF($B$7=Дисциплины!$B$4:$B$17,ROW(Дисциплины!$B$4:$B$17)-3),ROW(Q9)),1),""))</f>
        <v/>
      </c>
      <c r="T15" s="9" t="str">
        <f t="array" ref="T15">IF($B$7="","",IFERROR(INDEX(Дисциплины!T$4:T$17,SMALL(IF($B$7=Дисциплины!$B$4:$B$17,ROW(Дисциплины!$B$4:$B$17)-3),ROW(R9)),1),""))</f>
        <v/>
      </c>
      <c r="U15" s="9" t="str">
        <f t="array" ref="U15">IF($B$7="","",IFERROR(INDEX(Дисциплины!U$4:U$17,SMALL(IF($B$7=Дисциплины!$B$4:$B$17,ROW(Дисциплины!$B$4:$B$17)-3),ROW(S9)),1),""))</f>
        <v/>
      </c>
      <c r="V15" s="9" t="str">
        <f t="array" ref="V15">IF($B$7="","",IFERROR(INDEX(Дисциплины!V$4:V$17,SMALL(IF($B$7=Дисциплины!$B$4:$B$17,ROW(Дисциплины!$B$4:$B$17)-3),ROW(T9)),1),""))</f>
        <v/>
      </c>
      <c r="W15" s="9" t="str">
        <f t="array" ref="W15">IF($B$7="","",IFERROR(INDEX(Дисциплины!W$4:W$17,SMALL(IF($B$7=Дисциплины!$B$4:$B$17,ROW(Дисциплины!$B$4:$B$17)-3),ROW(U9)),1),""))</f>
        <v/>
      </c>
      <c r="X15" s="9" t="str">
        <f t="array" ref="X15">IF($B$7="","",IFERROR(INDEX(Дисциплины!X$4:X$17,SMALL(IF($B$7=Дисциплины!$B$4:$B$17,ROW(Дисциплины!$B$4:$B$17)-3),ROW(V9)),1),""))</f>
        <v/>
      </c>
      <c r="Y15" s="9" t="str">
        <f t="array" ref="Y15">IF($B$7="","",IFERROR(INDEX(Дисциплины!Y$4:Y$17,SMALL(IF($B$7=Дисциплины!$B$4:$B$17,ROW(Дисциплины!$B$4:$B$17)-3),ROW(W9)),1),""))</f>
        <v/>
      </c>
      <c r="Z15" s="9" t="str">
        <f t="array" ref="Z15">IF($B$7="","",IFERROR(INDEX(Дисциплины!Z$4:Z$17,SMALL(IF($B$7=Дисциплины!$B$4:$B$17,ROW(Дисциплины!$B$4:$B$17)-3),ROW(X9)),1),""))</f>
        <v/>
      </c>
      <c r="AA15" s="9" t="str">
        <f t="array" ref="AA15">IF($B$7="","",IFERROR(INDEX(Дисциплины!AA$4:AA$17,SMALL(IF($B$7=Дисциплины!$B$4:$B$17,ROW(Дисциплины!$B$4:$B$17)-3),ROW(Y9)),1),""))</f>
        <v/>
      </c>
      <c r="AB15" s="9" t="str">
        <f t="array" ref="AB15">IF($B$7="","",IFERROR(INDEX(Дисциплины!AB$4:AB$17,SMALL(IF($B$7=Дисциплины!$B$4:$B$17,ROW(Дисциплины!$B$4:$B$17)-3),ROW(Z9)),1),""))</f>
        <v/>
      </c>
      <c r="AC15" s="9" t="str">
        <f t="array" ref="AC15">IF($B$7="","",IFERROR(INDEX(Дисциплины!AC$4:AC$17,SMALL(IF($B$7=Дисциплины!$B$4:$B$17,ROW(Дисциплины!$B$4:$B$17)-3),ROW(AA9)),1),""))</f>
        <v/>
      </c>
      <c r="AD15" s="9" t="str">
        <f t="array" ref="AD15">IF($B$7="","",IFERROR(INDEX(Дисциплины!AD$4:AD$17,SMALL(IF($B$7=Дисциплины!$B$4:$B$17,ROW(Дисциплины!$B$4:$B$17)-3),ROW(AB9)),1),""))</f>
        <v/>
      </c>
      <c r="AE15" s="9" t="str">
        <f t="array" ref="AE15">IF($B$7="","",IFERROR(INDEX(Дисциплины!AE$4:AE$17,SMALL(IF($B$7=Дисциплины!$B$4:$B$17,ROW(Дисциплины!$B$4:$B$17)-3),ROW(AC9)),1),""))</f>
        <v/>
      </c>
      <c r="AF15" s="9" t="str">
        <f t="array" ref="AF15">IF($B$7="","",IFERROR(INDEX(Дисциплины!AF$4:AF$17,SMALL(IF($B$7=Дисциплины!$B$4:$B$17,ROW(Дисциплины!$B$4:$B$17)-3),ROW(AD9)),1),""))</f>
        <v/>
      </c>
      <c r="AG15" s="9" t="str">
        <f t="array" ref="AG15">IF($B$7="","",IFERROR(INDEX(Дисциплины!AG$4:AG$17,SMALL(IF($B$7=Дисциплины!$B$4:$B$17,ROW(Дисциплины!$B$4:$B$17)-3),ROW(AE9)),1),""))</f>
        <v/>
      </c>
      <c r="AH15" s="9" t="str">
        <f t="array" ref="AH15">IF($B$7="","",IFERROR(INDEX(Дисциплины!AH$4:AH$17,SMALL(IF($B$7=Дисциплины!$B$4:$B$17,ROW(Дисциплины!$B$4:$B$17)-3),ROW(AF9)),1),""))</f>
        <v/>
      </c>
      <c r="AI15" s="9" t="str">
        <f t="array" ref="AI15">IF($B$7="","",IFERROR(INDEX(Дисциплины!AI$4:AI$17,SMALL(IF($B$7=Дисциплины!$B$4:$B$17,ROW(Дисциплины!$B$4:$B$17)-3),ROW(AG9)),1),""))</f>
        <v/>
      </c>
      <c r="AJ15" s="9" t="str">
        <f t="array" ref="AJ15">IF($B$7="","",IFERROR(INDEX(Дисциплины!AJ$4:AJ$17,SMALL(IF($B$7=Дисциплины!$B$4:$B$17,ROW(Дисциплины!$B$4:$B$17)-3),ROW(AH9)),1),""))</f>
        <v/>
      </c>
      <c r="AK15" s="9" t="str">
        <f t="array" ref="AK15">IF($B$7="","",IFERROR(INDEX(Дисциплины!AK$4:AK$17,SMALL(IF($B$7=Дисциплины!$B$4:$B$17,ROW(Дисциплины!$B$4:$B$17)-3),ROW(AI9)),1),""))</f>
        <v/>
      </c>
      <c r="AL15" s="9" t="str">
        <f t="array" ref="AL15">IF($B$7="","",IFERROR(INDEX(Дисциплины!AL$4:AL$17,SMALL(IF($B$7=Дисциплины!$B$4:$B$17,ROW(Дисциплины!$B$4:$B$17)-3),ROW(AJ9)),1),""))</f>
        <v/>
      </c>
      <c r="AM15" s="9" t="str">
        <f t="array" ref="AM15">IF($B$7="","",IFERROR(INDEX(Дисциплины!AM$4:AM$17,SMALL(IF($B$7=Дисциплины!$B$4:$B$17,ROW(Дисциплины!$B$4:$B$17)-3),ROW(AK9)),1),""))</f>
        <v/>
      </c>
      <c r="AN15" s="9" t="str">
        <f t="array" ref="AN15">IF($B$7="","",IFERROR(INDEX(Дисциплины!AN$4:AN$17,SMALL(IF($B$7=Дисциплины!$B$4:$B$17,ROW(Дисциплины!$B$4:$B$17)-3),ROW(AL9)),1),""))</f>
        <v/>
      </c>
      <c r="AO15" s="9" t="str">
        <f t="array" ref="AO15">IF($B$7="","",IFERROR(INDEX(Дисциплины!AO$4:AO$17,SMALL(IF($B$7=Дисциплины!$B$4:$B$17,ROW(Дисциплины!$B$4:$B$17)-3),ROW(AM9)),1),""))</f>
        <v/>
      </c>
      <c r="AP15" s="9" t="str">
        <f t="array" ref="AP15">IF($B$7="","",IFERROR(INDEX(Дисциплины!AP$4:AP$17,SMALL(IF($B$7=Дисциплины!$B$4:$B$17,ROW(Дисциплины!$B$4:$B$17)-3),ROW(AN9)),1),""))</f>
        <v/>
      </c>
      <c r="AQ15" s="9" t="str">
        <f t="array" ref="AQ15">IF($B$7="","",IFERROR(INDEX(Дисциплины!AQ$4:AQ$17,SMALL(IF($B$7=Дисциплины!$B$4:$B$17,ROW(Дисциплины!$B$4:$B$17)-3),ROW(AO9)),1),""))</f>
        <v/>
      </c>
      <c r="AR15" s="9" t="str">
        <f t="array" ref="AR15">IF($B$7="","",IFERROR(INDEX(Дисциплины!AR$4:AR$17,SMALL(IF($B$7=Дисциплины!$B$4:$B$17,ROW(Дисциплины!$B$4:$B$17)-3),ROW(AP9)),1),""))</f>
        <v/>
      </c>
      <c r="AS15" s="9" t="str">
        <f t="array" ref="AS15">IF($B$7="","",IFERROR(INDEX(Дисциплины!AS$4:AS$17,SMALL(IF($B$7=Дисциплины!$B$4:$B$17,ROW(Дисциплины!$B$4:$B$17)-3),ROW(AQ9)),1),""))</f>
        <v/>
      </c>
      <c r="AT15" s="9" t="str">
        <f t="array" ref="AT15">IF($B$7="","",IFERROR(INDEX(Дисциплины!AT$4:AT$17,SMALL(IF($B$7=Дисциплины!$B$4:$B$17,ROW(Дисциплины!$B$4:$B$17)-3),ROW(AR9)),1),""))</f>
        <v/>
      </c>
      <c r="AU15" s="9" t="str">
        <f t="array" ref="AU15">IF($B$7="","",IFERROR(INDEX(Дисциплины!AU$4:AU$17,SMALL(IF($B$7=Дисциплины!$B$4:$B$17,ROW(Дисциплины!$B$4:$B$17)-3),ROW(AS9)),1),""))</f>
        <v/>
      </c>
      <c r="AV15" s="9" t="str">
        <f t="array" ref="AV15">IF($B$7="","",IFERROR(INDEX(Дисциплины!AV$4:AV$17,SMALL(IF($B$7=Дисциплины!$B$4:$B$17,ROW(Дисциплины!$B$4:$B$17)-3),ROW(AT9)),1),""))</f>
        <v/>
      </c>
      <c r="AW15" s="9" t="str">
        <f t="array" ref="AW15">IF($B$7="","",IFERROR(INDEX(Дисциплины!AW$4:AW$17,SMALL(IF($B$7=Дисциплины!$B$4:$B$17,ROW(Дисциплины!$B$4:$B$17)-3),ROW(AU9)),1),""))</f>
        <v/>
      </c>
      <c r="AX15" s="9" t="str">
        <f t="array" ref="AX15">IF($B$7="","",IFERROR(INDEX(Дисциплины!AX$4:AX$17,SMALL(IF($B$7=Дисциплины!$B$4:$B$17,ROW(Дисциплины!$B$4:$B$17)-3),ROW(AV9)),1),""))</f>
        <v/>
      </c>
      <c r="AY15" s="9" t="str">
        <f t="array" ref="AY15">IF($B$7="","",IFERROR(INDEX(Дисциплины!AY$4:AY$17,SMALL(IF($B$7=Дисциплины!$B$4:$B$17,ROW(Дисциплины!$B$4:$B$17)-3),ROW(AW9)),1),""))</f>
        <v/>
      </c>
      <c r="AZ15" s="9" t="str">
        <f t="array" ref="AZ15">IF($B$7="","",IFERROR(INDEX(Дисциплины!AZ$4:AZ$17,SMALL(IF($B$7=Дисциплины!$B$4:$B$17,ROW(Дисциплины!$B$4:$B$17)-3),ROW(AX9)),1),""))</f>
        <v/>
      </c>
      <c r="BA15" s="9" t="str">
        <f t="array" ref="BA15">IF($B$7="","",IFERROR(INDEX(Дисциплины!BA$4:BA$17,SMALL(IF($B$7=Дисциплины!$B$4:$B$17,ROW(Дисциплины!$B$4:$B$17)-3),ROW(AY9)),1),""))</f>
        <v/>
      </c>
    </row>
  </sheetData>
  <conditionalFormatting sqref="C7:BA15">
    <cfRule type="cellIs" dxfId="0" priority="1" stopIfTrue="1" operator="equal">
      <formula>0</formula>
    </cfRule>
  </conditionalFormatting>
  <pageMargins left="0" right="0" top="0.39409448818897641" bottom="0.39409448818897641" header="0" footer="0"/>
  <pageSetup paperSize="9" orientation="portrait" verticalDpi="0" r:id="rId1"/>
  <headerFooter alignWithMargins="0">
    <oddHeader>&amp;C&amp;A</oddHeader>
    <oddFooter>&amp;CСтраница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Дисциплины!$A$4:$A$17</xm:f>
          </x14:formula1>
          <xm:sqref>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Дисциплины</vt:lpstr>
      <vt:lpstr>ФамилияИО1</vt:lpstr>
      <vt:lpstr>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Поликарпов</dc:creator>
  <cp:lastModifiedBy>Djim</cp:lastModifiedBy>
  <cp:revision>1</cp:revision>
  <dcterms:created xsi:type="dcterms:W3CDTF">2017-05-14T10:35:13Z</dcterms:created>
  <dcterms:modified xsi:type="dcterms:W3CDTF">2017-05-15T20:58:39Z</dcterms:modified>
</cp:coreProperties>
</file>