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90" windowWidth="15315" windowHeight="11760" tabRatio="809" firstSheet="1" activeTab="1"/>
  </bookViews>
  <sheets>
    <sheet name="Сводная таблица" sheetId="8" r:id="rId1"/>
    <sheet name="Расчет тепловой изоляции" sheetId="1" r:id="rId2"/>
    <sheet name="СтройМатериалы" sheetId="6" r:id="rId3"/>
    <sheet name="ИзолМатериалы" sheetId="5" r:id="rId4"/>
  </sheets>
  <definedNames>
    <definedName name="ВидИзоляции">ИзолМатериалы!$O:$O</definedName>
    <definedName name="ВидМатер">ИзолМатериалы!$B:$B</definedName>
    <definedName name="ВидМатериалов">СтройМатериалы!$A:$A</definedName>
    <definedName name="ВидСтройматериала">СтройМатериалы!$R:$R</definedName>
    <definedName name="ГОРОДАСПИСОК">#REF!</definedName>
    <definedName name="ПрИзоляции">ИзолМатериалы!$B:$B</definedName>
    <definedName name="ПроизвМатер">ИзолМатериалы!$C:$C</definedName>
    <definedName name="ПроизводительИзол">ИзолМатериалы!$B:$B</definedName>
    <definedName name="РеспОбласть">#REF!</definedName>
    <definedName name="ТемпМаксУпругость">#REF!</definedName>
  </definedNames>
  <calcPr calcId="145621"/>
</workbook>
</file>

<file path=xl/calcChain.xml><?xml version="1.0" encoding="utf-8"?>
<calcChain xmlns="http://schemas.openxmlformats.org/spreadsheetml/2006/main">
  <c r="H28" i="1" l="1"/>
  <c r="G30" i="1"/>
  <c r="H29" i="1"/>
  <c r="G32" i="1" l="1"/>
  <c r="G31" i="1"/>
  <c r="G29" i="1"/>
  <c r="G28" i="1"/>
  <c r="H31" i="1"/>
  <c r="H30" i="1" l="1"/>
  <c r="H32" i="1"/>
  <c r="B5" i="8" l="1"/>
  <c r="B1" i="8"/>
  <c r="B2" i="8"/>
  <c r="B3" i="8"/>
  <c r="B4" i="8"/>
  <c r="D13" i="8"/>
  <c r="C13" i="8"/>
  <c r="D12" i="8"/>
  <c r="D11" i="8"/>
  <c r="D9" i="8"/>
  <c r="D8" i="8"/>
  <c r="C12" i="8"/>
  <c r="C11" i="8"/>
  <c r="C10" i="8"/>
  <c r="C9" i="8"/>
  <c r="B11" i="8"/>
  <c r="C8" i="8"/>
  <c r="B10" i="8"/>
  <c r="B9" i="8"/>
  <c r="B8" i="8"/>
  <c r="B12" i="8" l="1"/>
  <c r="B13" i="8"/>
  <c r="B52" i="1"/>
  <c r="E9" i="8"/>
  <c r="E11" i="8"/>
  <c r="E12" i="8"/>
  <c r="E13" i="8"/>
  <c r="D52" i="1" l="1"/>
  <c r="B58" i="1" s="1"/>
  <c r="B19" i="8" s="1"/>
  <c r="B17" i="8"/>
  <c r="B13" i="1"/>
  <c r="D4" i="8" s="1"/>
  <c r="B18" i="8" l="1"/>
  <c r="B9" i="1"/>
  <c r="D2" i="8" s="1"/>
  <c r="C18" i="1" l="1"/>
  <c r="D5" i="8" s="1"/>
  <c r="E35" i="1" l="1"/>
  <c r="B5" i="1"/>
  <c r="D1" i="8" s="1"/>
  <c r="E8" i="8" l="1"/>
  <c r="D3" i="8"/>
  <c r="F35" i="1" l="1"/>
  <c r="C40" i="1" s="1"/>
  <c r="E14" i="8" l="1"/>
  <c r="D10" i="8"/>
  <c r="Z35" i="1"/>
  <c r="E10" i="8" s="1"/>
  <c r="B60" i="1" l="1"/>
  <c r="D60" i="1" l="1"/>
  <c r="D17" i="8"/>
  <c r="B62" i="1" l="1"/>
  <c r="D19" i="8" s="1"/>
  <c r="D18" i="8"/>
</calcChain>
</file>

<file path=xl/sharedStrings.xml><?xml version="1.0" encoding="utf-8"?>
<sst xmlns="http://schemas.openxmlformats.org/spreadsheetml/2006/main" count="1115" uniqueCount="528">
  <si>
    <t>Введите:</t>
  </si>
  <si>
    <t>Режим помещений:</t>
  </si>
  <si>
    <t>Сочи</t>
  </si>
  <si>
    <t>Зона влажности:</t>
  </si>
  <si>
    <t>Условие эксплуатации ограждающих конструкций:</t>
  </si>
  <si>
    <t>Город:</t>
  </si>
  <si>
    <t>ГСОП:</t>
  </si>
  <si>
    <t>Вид здания, помещения:</t>
  </si>
  <si>
    <t>Вид ограждающей конструкции:</t>
  </si>
  <si>
    <t>Краснодарский край</t>
  </si>
  <si>
    <t>Расчет требуемого сопротивления теплопередаче</t>
  </si>
  <si>
    <t>Расчет толщины теплоизоляционного слоя</t>
  </si>
  <si>
    <t>Вид строительного материала</t>
  </si>
  <si>
    <t>Производитель</t>
  </si>
  <si>
    <t>Теплоизоляционный слой</t>
  </si>
  <si>
    <t>Вид материала</t>
  </si>
  <si>
    <t>λ.  Усл - А</t>
  </si>
  <si>
    <t>λ.  Усл - Б</t>
  </si>
  <si>
    <t>Влажность внутреннего воздуха, ϕ, %</t>
  </si>
  <si>
    <t>Республика, край, область:</t>
  </si>
  <si>
    <t>ω, А</t>
  </si>
  <si>
    <t>ω, Б</t>
  </si>
  <si>
    <t>λ, А</t>
  </si>
  <si>
    <t>λ, Б</t>
  </si>
  <si>
    <t>S, А</t>
  </si>
  <si>
    <t>S, Б</t>
  </si>
  <si>
    <r>
      <t>ρ</t>
    </r>
    <r>
      <rPr>
        <b/>
        <sz val="10"/>
        <color rgb="FF000000"/>
        <rFont val="Arial"/>
        <family val="2"/>
        <charset val="204"/>
      </rPr>
      <t>о</t>
    </r>
  </si>
  <si>
    <r>
      <t>С</t>
    </r>
    <r>
      <rPr>
        <b/>
        <sz val="10"/>
        <color rgb="FF000000"/>
        <rFont val="Arial"/>
        <family val="2"/>
        <charset val="204"/>
      </rPr>
      <t>о</t>
    </r>
  </si>
  <si>
    <t>Бетоны на плотных природных заполнителях</t>
  </si>
  <si>
    <t>μ</t>
  </si>
  <si>
    <t>Бетоны на пористых природных заполнителях</t>
  </si>
  <si>
    <t>Железобетон, D2500</t>
  </si>
  <si>
    <t>Бетон на гравии, щебне из природного камня, D2400</t>
  </si>
  <si>
    <t>Туфобетон, D1800</t>
  </si>
  <si>
    <t>Туфобетон, D1600</t>
  </si>
  <si>
    <t>Туфобетон, D1400</t>
  </si>
  <si>
    <t>Туфобетон, D1200</t>
  </si>
  <si>
    <t>Пемзобетон, D1600</t>
  </si>
  <si>
    <t>Пемзобетон, D1400</t>
  </si>
  <si>
    <t>Пемзобетон, D1200</t>
  </si>
  <si>
    <t>Пемзобетон, D1000</t>
  </si>
  <si>
    <t>Пемзобетон, D800</t>
  </si>
  <si>
    <t>Бетон на вулканическом шлаке, D1600</t>
  </si>
  <si>
    <t>Бетон на вулканическом шлаке, D1400</t>
  </si>
  <si>
    <t>Бетон на вулканическом шлаке, D1200</t>
  </si>
  <si>
    <t>Бетон на вулканическом шлаке, D1000</t>
  </si>
  <si>
    <t>Бетон на вулканическом шлаке, D800</t>
  </si>
  <si>
    <t>Бетоны на искусственных пористых заполнителях</t>
  </si>
  <si>
    <t>0.30</t>
  </si>
  <si>
    <t>-</t>
  </si>
  <si>
    <t>Керамзитобетон на керамзитовом песке, D1800</t>
  </si>
  <si>
    <t>Керамзитобетон на керамзитовом песке, D1600</t>
  </si>
  <si>
    <t>Керамзитобетон на керамзитовом песке, D1400</t>
  </si>
  <si>
    <t>Керамзитобетон на керамзитовом песке, D1200</t>
  </si>
  <si>
    <t>Керамзитобетон на керамзитовом песке, D1000</t>
  </si>
  <si>
    <t>Керамзитобетон на керамзитовом песке, D800</t>
  </si>
  <si>
    <t>Керамзитобетон на керамзитовом песке, D600</t>
  </si>
  <si>
    <t>Керамзитобетон на керамзитовом песке, D500</t>
  </si>
  <si>
    <t>Керамзитобетон на кварцевом песке с поризацией, D1200</t>
  </si>
  <si>
    <t>Керамзитобетон на кварцевом песке с поризацией, D1000</t>
  </si>
  <si>
    <t>Керамзитобетон на кварцевом песке с поризацией, D800</t>
  </si>
  <si>
    <t>Керамзитобетон на перлитовом песке, D1000</t>
  </si>
  <si>
    <t>Керамзитобетон на перлитовом песке, D800</t>
  </si>
  <si>
    <t>Шунгизитобетон, D1400</t>
  </si>
  <si>
    <t>Шунгизитобетон, D1200</t>
  </si>
  <si>
    <t>Шунгизитобетон, D1000</t>
  </si>
  <si>
    <t>Перлитобетон, D1200</t>
  </si>
  <si>
    <t>Перлитобетон, D1000</t>
  </si>
  <si>
    <t>Перлитобетон, D800</t>
  </si>
  <si>
    <t>Перлитобетон, D600</t>
  </si>
  <si>
    <t>Шлакопемзобетон, D1800</t>
  </si>
  <si>
    <t>Шлакопемзобетон. D1600</t>
  </si>
  <si>
    <t>Шлакопемзобетон, D1600</t>
  </si>
  <si>
    <t>Шлакопемзобетон, D1200</t>
  </si>
  <si>
    <t>Шлакопемзобетон, D1000</t>
  </si>
  <si>
    <t>Шлакопемзопенобетон, D1600</t>
  </si>
  <si>
    <t>Шлакопемзопенобетон, D1400</t>
  </si>
  <si>
    <t>Шлакопемзопенобетон, D1200</t>
  </si>
  <si>
    <t>Шлакопемзопенобетон, D1000</t>
  </si>
  <si>
    <t>Шлакопемзопенобетон, D800</t>
  </si>
  <si>
    <t>Бетон на доменных гранулированных шлаках, D1800</t>
  </si>
  <si>
    <t>Бетон на доменных гранулированных шлаках, D1600</t>
  </si>
  <si>
    <t>Бетон на доменных гранулированных шлаках, D1400</t>
  </si>
  <si>
    <t>Бетон на доменных гранулированных шлаках, D1200</t>
  </si>
  <si>
    <t>Бетоны на топливных шлаках, D1800</t>
  </si>
  <si>
    <t>Бетоны на топливных шлаках, D1600</t>
  </si>
  <si>
    <t>Бетоны на топливных шлаках, D1400</t>
  </si>
  <si>
    <t>Бетоны на топливных шлаках, D1200</t>
  </si>
  <si>
    <t>Бетоны на топливных шлаках, D1000</t>
  </si>
  <si>
    <t>Бетон на зольном гравии, D1400</t>
  </si>
  <si>
    <t>Бетон на зольном гравии, D1200</t>
  </si>
  <si>
    <t>Бетон на зольном гравии, D1000</t>
  </si>
  <si>
    <t>Бетоны ячеистые</t>
  </si>
  <si>
    <t>Газо- и пенобетон, D1000</t>
  </si>
  <si>
    <t>Газо- и пенобетон, D800</t>
  </si>
  <si>
    <t>Газо- и пенобетон, D600</t>
  </si>
  <si>
    <t>Газо- и пенобетон, D400</t>
  </si>
  <si>
    <t>Газо- и пенобетон, D300</t>
  </si>
  <si>
    <t>Газо- и пенозолобетон, D1200</t>
  </si>
  <si>
    <t>Газо- и пенозолобетон, D1000</t>
  </si>
  <si>
    <t>Газо- и пенозолобетон, D800</t>
  </si>
  <si>
    <t>Цементные, известковые и гипсовые растворы</t>
  </si>
  <si>
    <t>Цементно-песчаный, D1800</t>
  </si>
  <si>
    <t>Сложный (песок, известь, цемент), D1700</t>
  </si>
  <si>
    <t>Известково-песчаный, D 1600</t>
  </si>
  <si>
    <t>Цементно-шлаковый, D1400</t>
  </si>
  <si>
    <t>Цементно-шлаковый, D1200</t>
  </si>
  <si>
    <t>Цементно-перлитовый, D1000</t>
  </si>
  <si>
    <t>Цементно-перлитовый, D800</t>
  </si>
  <si>
    <t>Гипсоперлитовый, D600</t>
  </si>
  <si>
    <t>Поризованный гипсоперлитовый, D500</t>
  </si>
  <si>
    <t>Поризованный гипсоперлитовый, D400</t>
  </si>
  <si>
    <t>Плиты из гипса, D1200</t>
  </si>
  <si>
    <t>Плиты из гипса, D1000</t>
  </si>
  <si>
    <t>Листы гипсовые обшивочные (сухая штукатурка), D800</t>
  </si>
  <si>
    <t>Кирпичная кладка из сплошного кирпича</t>
  </si>
  <si>
    <t>Глиняного обыкновенного на цементно-песчаном растворе</t>
  </si>
  <si>
    <t>Глиняного обыкновенного на цементно-шлаковом растворе</t>
  </si>
  <si>
    <t>Глиняного обыкновенного на цементно-перлитовом растворе</t>
  </si>
  <si>
    <t>Силикатного на цементно-песчаном растворе</t>
  </si>
  <si>
    <t>Трепельного на цементно-песчаном растворе</t>
  </si>
  <si>
    <t>Шлакового на цементно-песчаном растворе</t>
  </si>
  <si>
    <t>Керамического пустотного плотностью 1400 кг/м³ (брутто) на цементно-песчаном растворе</t>
  </si>
  <si>
    <t>Керамического пустотного плотностью 1000 кг/м³ (брутто) на цементно-песчаном растворе</t>
  </si>
  <si>
    <t>Силикатного одиннадцатипустотного на цементно-песчаном растворе</t>
  </si>
  <si>
    <t>Силикатного четырнадцатипустотного на цементно-песчаном растворе</t>
  </si>
  <si>
    <t>Облицовка природным камнем</t>
  </si>
  <si>
    <t>Туф</t>
  </si>
  <si>
    <t>Гранит, гнейсибазальт</t>
  </si>
  <si>
    <t>Мрамор</t>
  </si>
  <si>
    <t>Известняк</t>
  </si>
  <si>
    <t>Кирпичная кладка из пустотного кирпича</t>
  </si>
  <si>
    <t>марка</t>
  </si>
  <si>
    <t>вид</t>
  </si>
  <si>
    <t>Слой отсутствует</t>
  </si>
  <si>
    <t>Материал, марка</t>
  </si>
  <si>
    <t>Толщина слоя δ, м</t>
  </si>
  <si>
    <r>
      <t>Керамического пустотного плотностью 1300 кг/м</t>
    </r>
    <r>
      <rPr>
        <sz val="12"/>
        <color theme="1"/>
        <rFont val="Times New Roman"/>
        <family val="1"/>
        <charset val="204"/>
      </rPr>
      <t>³</t>
    </r>
    <r>
      <rPr>
        <sz val="10"/>
        <color theme="1"/>
        <rFont val="Times New Roman"/>
        <family val="1"/>
        <charset val="204"/>
      </rPr>
      <t xml:space="preserve"> (брутто) на цементно-песчаном растворе</t>
    </r>
  </si>
  <si>
    <r>
      <t>(м</t>
    </r>
    <r>
      <rPr>
        <vertAlign val="superscript"/>
        <sz val="11"/>
        <color theme="1"/>
        <rFont val="Calibri"/>
        <family val="2"/>
        <charset val="204"/>
        <scheme val="minor"/>
      </rPr>
      <t>2.</t>
    </r>
    <r>
      <rPr>
        <sz val="11"/>
        <color theme="1"/>
        <rFont val="Calibri"/>
        <family val="2"/>
        <charset val="204"/>
        <scheme val="minor"/>
      </rPr>
      <t>ᵒС)/Вт</t>
    </r>
  </si>
  <si>
    <r>
      <t>Сопротивление теплопередаче слоя, (м</t>
    </r>
    <r>
      <rPr>
        <vertAlign val="superscript"/>
        <sz val="11"/>
        <color theme="1"/>
        <rFont val="Calibri"/>
        <family val="2"/>
        <charset val="204"/>
        <scheme val="minor"/>
      </rPr>
      <t>2.</t>
    </r>
    <r>
      <rPr>
        <sz val="11"/>
        <color theme="1"/>
        <rFont val="Calibri"/>
        <family val="2"/>
        <charset val="204"/>
        <scheme val="minor"/>
      </rPr>
      <t>ᵒС)/Вт</t>
    </r>
  </si>
  <si>
    <r>
      <t>( ᵒС</t>
    </r>
    <r>
      <rPr>
        <sz val="11"/>
        <color theme="1"/>
        <rFont val="Calibri"/>
        <family val="2"/>
        <charset val="204"/>
      </rPr>
      <t>·</t>
    </r>
    <r>
      <rPr>
        <sz val="11"/>
        <color theme="1"/>
        <rFont val="Times New Roman"/>
        <family val="1"/>
        <charset val="204"/>
      </rPr>
      <t>сут)/год</t>
    </r>
  </si>
  <si>
    <r>
      <t xml:space="preserve">Минимальная толщина слоя изоляции </t>
    </r>
    <r>
      <rPr>
        <sz val="11"/>
        <color theme="1"/>
        <rFont val="Calibri"/>
        <family val="2"/>
        <charset val="204"/>
      </rPr>
      <t>δ</t>
    </r>
    <r>
      <rPr>
        <sz val="11"/>
        <color theme="1"/>
        <rFont val="Times New Roman"/>
        <family val="1"/>
        <charset val="204"/>
      </rPr>
      <t>, м</t>
    </r>
  </si>
  <si>
    <t>Действительная толщина слоя изоляции δ, м</t>
  </si>
  <si>
    <t>Наименование</t>
  </si>
  <si>
    <t>Минеральная вата</t>
  </si>
  <si>
    <t>ISOVER</t>
  </si>
  <si>
    <t>Каркас-П32</t>
  </si>
  <si>
    <t>ρ</t>
  </si>
  <si>
    <t>Каркас-П34</t>
  </si>
  <si>
    <t>Каркас-М34</t>
  </si>
  <si>
    <t>Каркас-П37</t>
  </si>
  <si>
    <t>Каркас-М37</t>
  </si>
  <si>
    <t>Каркас-М40</t>
  </si>
  <si>
    <t>Каркас-М40-АЛ</t>
  </si>
  <si>
    <t>ROCKWOOL</t>
  </si>
  <si>
    <t>ЛАЙТ БАТТС</t>
  </si>
  <si>
    <t>ЛАЙТ БАТТС СКАНДИК</t>
  </si>
  <si>
    <t>ФЛОР БАТТС</t>
  </si>
  <si>
    <t>РОКФАСАД</t>
  </si>
  <si>
    <t>КАВИТИ БАТТС</t>
  </si>
  <si>
    <t>ФАСАД БАТТС Д</t>
  </si>
  <si>
    <t>ФАСАД БАТТС</t>
  </si>
  <si>
    <t>ФАСАД БАТТС ОПТИМА</t>
  </si>
  <si>
    <t>ФАСАД ЛАМЕЛЛА</t>
  </si>
  <si>
    <t>БЕТОН ЭЛЕМЕНТ БАТТС</t>
  </si>
  <si>
    <t>ПЛАСТЕР БАТТС</t>
  </si>
  <si>
    <t>PAROC eXtra</t>
  </si>
  <si>
    <t xml:space="preserve">PAROC </t>
  </si>
  <si>
    <t>PAROC WAS 25</t>
  </si>
  <si>
    <t>PAROC WAS 35</t>
  </si>
  <si>
    <t>PAROC WAS 50</t>
  </si>
  <si>
    <t>PAROC LINIO 10</t>
  </si>
  <si>
    <t>PAROC LINIO 15</t>
  </si>
  <si>
    <t xml:space="preserve">PAROC LINIO 20 </t>
  </si>
  <si>
    <t>PAROC LINIO 80</t>
  </si>
  <si>
    <t>PAROC ROS 30</t>
  </si>
  <si>
    <t>PAROC ROS 40</t>
  </si>
  <si>
    <t>PAROC ROS 50</t>
  </si>
  <si>
    <t>PAROC ROS 60</t>
  </si>
  <si>
    <t>PAROC ROB 60</t>
  </si>
  <si>
    <t>PAROC ROB 80</t>
  </si>
  <si>
    <t>PAROC COS 5</t>
  </si>
  <si>
    <t>PAROC COS 10</t>
  </si>
  <si>
    <t>PAROC GRS 20</t>
  </si>
  <si>
    <t>PAROC SSB 1</t>
  </si>
  <si>
    <t>KNAUF</t>
  </si>
  <si>
    <t>Термо Ролл 034</t>
  </si>
  <si>
    <t>Термо Ролл 037</t>
  </si>
  <si>
    <t xml:space="preserve">Термо Ролл 040 </t>
  </si>
  <si>
    <t>Термо Плита 037</t>
  </si>
  <si>
    <t>Термо Плита 034</t>
  </si>
  <si>
    <t>KNAUF Insulation FKL</t>
  </si>
  <si>
    <t>KNAUF Insulation FKD</t>
  </si>
  <si>
    <t>Термо Плита 032</t>
  </si>
  <si>
    <t>Nobasil FRE 75</t>
  </si>
  <si>
    <t>URSA</t>
  </si>
  <si>
    <t>GLASSWOOL M-11</t>
  </si>
  <si>
    <t>GLASSWOOL M-15</t>
  </si>
  <si>
    <t>GLASSWOOL M-25</t>
  </si>
  <si>
    <t>GLASSWOOL П-15</t>
  </si>
  <si>
    <t>GLASSWOOL П-20</t>
  </si>
  <si>
    <t>GLASSWOOL П-30</t>
  </si>
  <si>
    <t>GLASSWOOL П-35</t>
  </si>
  <si>
    <t>GLASSWOOL П-60</t>
  </si>
  <si>
    <t>GLASSWOOL СКАТНАЯ КРЫША</t>
  </si>
  <si>
    <t>GLASSWOOL ПЕРЕГОРОДКА</t>
  </si>
  <si>
    <t>GLASSWOOL ФАСАД</t>
  </si>
  <si>
    <t>URSA XPS N–III</t>
  </si>
  <si>
    <t>URSA XPS N–V</t>
  </si>
  <si>
    <t>IZOVOL</t>
  </si>
  <si>
    <t>Л-35</t>
  </si>
  <si>
    <t>Ст-50</t>
  </si>
  <si>
    <t>Ст-60</t>
  </si>
  <si>
    <t>Ст-75</t>
  </si>
  <si>
    <t>Ст-90</t>
  </si>
  <si>
    <t>В-50</t>
  </si>
  <si>
    <t>В-75</t>
  </si>
  <si>
    <t>В-90</t>
  </si>
  <si>
    <t>Ф-100</t>
  </si>
  <si>
    <t>Ф-120</t>
  </si>
  <si>
    <t>Ф-150</t>
  </si>
  <si>
    <t>БЕЛТЕП</t>
  </si>
  <si>
    <t>БЕЛТЕП ЛАЙТ ЭКСТРА</t>
  </si>
  <si>
    <t>БЕЛТЕП УНИВЕРСАЛ</t>
  </si>
  <si>
    <t>БЕЛТЕП ФАСАД Т</t>
  </si>
  <si>
    <t xml:space="preserve">БЕЛТЕП ФАСАД </t>
  </si>
  <si>
    <t>БЕЛТЕП ФАСАД 12</t>
  </si>
  <si>
    <t>БЕЛТЕП ЛАЙТ ФАСАД 15</t>
  </si>
  <si>
    <t>БЕЛТЕП ФЛОР 125</t>
  </si>
  <si>
    <t>БЕЛТЕП ФЛОР 190</t>
  </si>
  <si>
    <t>БЕЛТЕП РУФ 30</t>
  </si>
  <si>
    <t>БЕЛТЕП РУФ 35</t>
  </si>
  <si>
    <t>БЕЛТЕП РУФ 60</t>
  </si>
  <si>
    <t>БЕЛТЕП РУФ 80</t>
  </si>
  <si>
    <t>БЕЛТЕП РУФ В 60</t>
  </si>
  <si>
    <t>Пеностекло</t>
  </si>
  <si>
    <t>Пенополиуретан</t>
  </si>
  <si>
    <t>Требуемое сопротивление теплопередаче ограждающей конструкции:</t>
  </si>
  <si>
    <t>Стены</t>
  </si>
  <si>
    <t>Производственные</t>
  </si>
  <si>
    <t>Проверка внутренней поверхности наружных ограждений на возможность конденсации влаги</t>
  </si>
  <si>
    <r>
      <t xml:space="preserve">Температуру внутреннего воздуха </t>
    </r>
    <r>
      <rPr>
        <i/>
        <sz val="11"/>
        <color theme="1"/>
        <rFont val="Times New Roman"/>
        <family val="1"/>
        <charset val="204"/>
      </rPr>
      <t>t</t>
    </r>
    <r>
      <rPr>
        <sz val="8"/>
        <color theme="1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>, ᵒС</t>
    </r>
  </si>
  <si>
    <r>
      <t xml:space="preserve">Максимальная упругость водяных паров в внутреннем воздухе </t>
    </r>
    <r>
      <rPr>
        <i/>
        <sz val="11"/>
        <color theme="1"/>
        <rFont val="Times New Roman"/>
        <family val="1"/>
        <charset val="204"/>
      </rPr>
      <t>E</t>
    </r>
    <r>
      <rPr>
        <sz val="8"/>
        <color theme="1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>, Па:</t>
    </r>
  </si>
  <si>
    <r>
      <t xml:space="preserve">Действительная упругость водяных паров в внутреннем воздухе </t>
    </r>
    <r>
      <rPr>
        <i/>
        <sz val="11"/>
        <color theme="1"/>
        <rFont val="Times New Roman"/>
        <family val="1"/>
        <charset val="204"/>
      </rPr>
      <t>e</t>
    </r>
    <r>
      <rPr>
        <sz val="8"/>
        <color theme="1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>, Па:</t>
    </r>
  </si>
  <si>
    <r>
      <t xml:space="preserve">Температура точки росы для данного состояния внутреннего воздуха </t>
    </r>
    <r>
      <rPr>
        <sz val="11"/>
        <color theme="1"/>
        <rFont val="Calibri"/>
        <family val="2"/>
        <charset val="204"/>
      </rPr>
      <t>τ</t>
    </r>
    <r>
      <rPr>
        <sz val="8"/>
        <color theme="1"/>
        <rFont val="Times New Roman"/>
        <family val="1"/>
        <charset val="204"/>
      </rPr>
      <t>р</t>
    </r>
    <r>
      <rPr>
        <sz val="11"/>
        <color theme="1"/>
        <rFont val="Times New Roman"/>
        <family val="1"/>
        <charset val="204"/>
      </rPr>
      <t>, ᵒС:</t>
    </r>
  </si>
  <si>
    <r>
      <t>Температура внутренней поверхности углов ограждающей конструкции τ</t>
    </r>
    <r>
      <rPr>
        <sz val="8"/>
        <color theme="1"/>
        <rFont val="Times New Roman"/>
        <family val="1"/>
        <charset val="204"/>
      </rPr>
      <t>уг</t>
    </r>
    <r>
      <rPr>
        <sz val="11"/>
        <color theme="1"/>
        <rFont val="Times New Roman"/>
        <family val="1"/>
        <charset val="204"/>
      </rPr>
      <t>,ᵒС:</t>
    </r>
  </si>
  <si>
    <r>
      <t>Температура внутренней поверхности ограждающей конструкции τ</t>
    </r>
    <r>
      <rPr>
        <sz val="8"/>
        <color theme="1"/>
        <rFont val="Times New Roman"/>
        <family val="1"/>
        <charset val="204"/>
      </rPr>
      <t>вп</t>
    </r>
    <r>
      <rPr>
        <sz val="11"/>
        <color theme="1"/>
        <rFont val="Times New Roman"/>
        <family val="1"/>
        <charset val="204"/>
      </rPr>
      <t>,ᵒС:</t>
    </r>
  </si>
  <si>
    <t>Наличие конденсации влаги:</t>
  </si>
  <si>
    <t>FOAMGLAS</t>
  </si>
  <si>
    <t>FOAMGLAS W+F</t>
  </si>
  <si>
    <t>FOAMGLAS T4+</t>
  </si>
  <si>
    <t>FOAMGLAS S3</t>
  </si>
  <si>
    <t>FOAMGLAS F</t>
  </si>
  <si>
    <t>НЕОПОРМ</t>
  </si>
  <si>
    <t>ИЗОСТЕК</t>
  </si>
  <si>
    <t>Гомельстекло</t>
  </si>
  <si>
    <t>Пеноситал</t>
  </si>
  <si>
    <t>Блок D 100</t>
  </si>
  <si>
    <t>Блок D 150</t>
  </si>
  <si>
    <t>Блок D 200</t>
  </si>
  <si>
    <t>Блок D 300</t>
  </si>
  <si>
    <t>Блок D 400</t>
  </si>
  <si>
    <t>Блок D 500</t>
  </si>
  <si>
    <t>Блок D 600</t>
  </si>
  <si>
    <t>Пенокрошка D 250</t>
  </si>
  <si>
    <t>Пенокрошка D 300</t>
  </si>
  <si>
    <t>Пенокрошка D 350</t>
  </si>
  <si>
    <t>Пенокрошка D 400</t>
  </si>
  <si>
    <t>Пенокрошка D 450</t>
  </si>
  <si>
    <t>Пенокрошка D 500</t>
  </si>
  <si>
    <t>Неопорм</t>
  </si>
  <si>
    <t>НеоТим</t>
  </si>
  <si>
    <t>Пенокам</t>
  </si>
  <si>
    <t>НПП Технология</t>
  </si>
  <si>
    <t>Блоки D 130</t>
  </si>
  <si>
    <t>Пенокрошка D 150</t>
  </si>
  <si>
    <t>Synthesia</t>
  </si>
  <si>
    <t>Poliuretan Spray RF-351C</t>
  </si>
  <si>
    <t>Poliuretan Spray S-3032E</t>
  </si>
  <si>
    <t>Poliuretan Spray S-303E</t>
  </si>
  <si>
    <t>Poliuretan Spray S-353E</t>
  </si>
  <si>
    <t>Poliuretan Spray S-403E</t>
  </si>
  <si>
    <t>Poliuretan Spray S-503E</t>
  </si>
  <si>
    <t>Ecotermix</t>
  </si>
  <si>
    <t>Ecotermix 600 Z</t>
  </si>
  <si>
    <t>Ecotermix 300 (40) white</t>
  </si>
  <si>
    <t>Ecotermix 300 (40) grey</t>
  </si>
  <si>
    <t xml:space="preserve">Ecotermix 600 </t>
  </si>
  <si>
    <t>BASF</t>
  </si>
  <si>
    <t>Elastospray 1612/33</t>
  </si>
  <si>
    <t>Elastospray 1612/34</t>
  </si>
  <si>
    <t>Elastospray 1612/19</t>
  </si>
  <si>
    <t>Elastospray 1612/30</t>
  </si>
  <si>
    <t>Elastospray 1612/7</t>
  </si>
  <si>
    <t>Elastospray 1612/28</t>
  </si>
  <si>
    <t>Elastospray 1601/6</t>
  </si>
  <si>
    <t>ХИМТРАСТ</t>
  </si>
  <si>
    <t>ХИМТРАСТ СКН-30 Г2</t>
  </si>
  <si>
    <t>ХИМТРАСТ СКН-40 Г1</t>
  </si>
  <si>
    <t>ХИМТРАСТ СКН-4230/141 Г2</t>
  </si>
  <si>
    <t>ХИМТРАСТ СКН-20 Г3</t>
  </si>
  <si>
    <t>ХИМТРАСТ СКН-30 Г3</t>
  </si>
  <si>
    <t>ХИМТРАСТ СКН-30/141 Г3</t>
  </si>
  <si>
    <t>ХИМТРАСТ СКН-40 Г3</t>
  </si>
  <si>
    <t>ХИМТРАСТ СКН-30 Г4</t>
  </si>
  <si>
    <t>HUNTSMAN</t>
  </si>
  <si>
    <t>DaltoFoam TS 44208</t>
  </si>
  <si>
    <t>DaltoFoam TS3 2204</t>
  </si>
  <si>
    <t>DaltoFoam TS 32260</t>
  </si>
  <si>
    <t>ExtraFoam TS 22011</t>
  </si>
  <si>
    <t>Daltotherm tsw 40-00</t>
  </si>
  <si>
    <t>Daltotherm tsw 40-01</t>
  </si>
  <si>
    <t>Daltotherm tsw 08-00</t>
  </si>
  <si>
    <t>Daltotherm tsw 30-00</t>
  </si>
  <si>
    <t>Daltotherm tsw 60-00</t>
  </si>
  <si>
    <t>BAYER</t>
  </si>
  <si>
    <t>Baymer Spray H 150</t>
  </si>
  <si>
    <t>Baymer Spray H 300</t>
  </si>
  <si>
    <t>Baymer Spray M1</t>
  </si>
  <si>
    <t>Baymer AL 800</t>
  </si>
  <si>
    <t>Baymer AL 777</t>
  </si>
  <si>
    <t>Baymer AL 747</t>
  </si>
  <si>
    <t>WANHUA</t>
  </si>
  <si>
    <t>Wanefoam 904</t>
  </si>
  <si>
    <t>Wanefoam 323c-l</t>
  </si>
  <si>
    <t>Wanefoam 323c-h</t>
  </si>
  <si>
    <t>FORMULACIONES</t>
  </si>
  <si>
    <t>Polyforma 323</t>
  </si>
  <si>
    <t>Polyforma 324</t>
  </si>
  <si>
    <t>Polyforma 423</t>
  </si>
  <si>
    <t>Polyforma 427</t>
  </si>
  <si>
    <t>Polyforma 524</t>
  </si>
  <si>
    <t>TECNOPOL</t>
  </si>
  <si>
    <t>Tecnofoam G-2008</t>
  </si>
  <si>
    <t>Tecnofoam G-2048</t>
  </si>
  <si>
    <t>Tecnofoam G-2040</t>
  </si>
  <si>
    <t>Tecnofoam S-401</t>
  </si>
  <si>
    <t>СТИРЭКС</t>
  </si>
  <si>
    <t>M35</t>
  </si>
  <si>
    <t>M45</t>
  </si>
  <si>
    <t>ПЕНОПЛЕКС</t>
  </si>
  <si>
    <t>31C</t>
  </si>
  <si>
    <t>45C</t>
  </si>
  <si>
    <t>31.</t>
  </si>
  <si>
    <t>35.</t>
  </si>
  <si>
    <t>45.</t>
  </si>
  <si>
    <t xml:space="preserve">PRIMAPLEX </t>
  </si>
  <si>
    <t>PRIMAPLEX 35</t>
  </si>
  <si>
    <t>PRIMAPLEX 35 Standard</t>
  </si>
  <si>
    <t>PRIMAPLEX 45 Standard</t>
  </si>
  <si>
    <t>Styrofoam 250 A</t>
  </si>
  <si>
    <t>Styrofoam 300 A</t>
  </si>
  <si>
    <t>Styrofoam 500 A</t>
  </si>
  <si>
    <t>Styrofoam IB 250 A</t>
  </si>
  <si>
    <t>Styrofoam IBF 250 A</t>
  </si>
  <si>
    <t>Styrofoam GEO 350 A</t>
  </si>
  <si>
    <t>Styrofoam GEO 500 A</t>
  </si>
  <si>
    <t>Styrofoam GEO 700 A</t>
  </si>
  <si>
    <t>Styrofoam</t>
  </si>
  <si>
    <t>КИНПЛАСТ</t>
  </si>
  <si>
    <t>КИНПЛАСТ 48</t>
  </si>
  <si>
    <t>КИНПЛАСТ 70</t>
  </si>
  <si>
    <t>КИНПЛАСТ 80</t>
  </si>
  <si>
    <t>КИНПЛАСТ C50</t>
  </si>
  <si>
    <t>TEPLEX 35-250</t>
  </si>
  <si>
    <t>TEPLEX 35-300</t>
  </si>
  <si>
    <t>TEPLEX 35-350</t>
  </si>
  <si>
    <t>TEPLEX 45-250</t>
  </si>
  <si>
    <t>TEPLEX 45-350</t>
  </si>
  <si>
    <t>TEPLEX 45-400</t>
  </si>
  <si>
    <t xml:space="preserve">TEPLEX </t>
  </si>
  <si>
    <t>GREENPLEX</t>
  </si>
  <si>
    <t>GREENPLEX 35</t>
  </si>
  <si>
    <t>GREENPLEX 35S</t>
  </si>
  <si>
    <t>GREENPLEX 35N</t>
  </si>
  <si>
    <t>GREENPLEX 35G</t>
  </si>
  <si>
    <t>GREENPLEX 35GS</t>
  </si>
  <si>
    <t>GREENPLEX 35GN</t>
  </si>
  <si>
    <t>URSA XPS</t>
  </si>
  <si>
    <t>URSA XPS N-III-I</t>
  </si>
  <si>
    <t>URSA XPS N-III-L</t>
  </si>
  <si>
    <t>URSA XPS N-V-L</t>
  </si>
  <si>
    <t>ЕВРОПЛЕКС</t>
  </si>
  <si>
    <t>Европлекс 35С</t>
  </si>
  <si>
    <t>Европлекс 45С</t>
  </si>
  <si>
    <t>Европлекс 45Д</t>
  </si>
  <si>
    <t>Экструдированный Пенополистирол</t>
  </si>
  <si>
    <t>Керамзит</t>
  </si>
  <si>
    <t>ЗАО "Керамзит"</t>
  </si>
  <si>
    <t>ООО "Алексинский керамзитовый завод"</t>
  </si>
  <si>
    <t>ОАО "КСК Ржевский"</t>
  </si>
  <si>
    <t xml:space="preserve">ООО "Белкерамзит" </t>
  </si>
  <si>
    <t>ЗАО "Эксперимент"</t>
  </si>
  <si>
    <t>ООО "Гнездово"</t>
  </si>
  <si>
    <t>ООО «ПРОМСТРОЙПЕНОПЛАСТ»</t>
  </si>
  <si>
    <t>Полистиролбетон</t>
  </si>
  <si>
    <t>ООО «БлокПластБетон»</t>
  </si>
  <si>
    <t>ООО "ПЕНТА ГРУПП"</t>
  </si>
  <si>
    <t>АО «ЮНИКОН-ЗСК»</t>
  </si>
  <si>
    <t>Композит-сити</t>
  </si>
  <si>
    <t>ООО "Колумб"</t>
  </si>
  <si>
    <t>ПСБ - С50</t>
  </si>
  <si>
    <t>ПСБ - С35</t>
  </si>
  <si>
    <t>ПСБ - С25</t>
  </si>
  <si>
    <t>ПСБ - С15</t>
  </si>
  <si>
    <t>ООО «Центр-Гамма»</t>
  </si>
  <si>
    <t>Пенополистирол (пенопласт)</t>
  </si>
  <si>
    <t>PSBMSK</t>
  </si>
  <si>
    <t xml:space="preserve">ООО "АльфаПласт" </t>
  </si>
  <si>
    <t>ООО "Комплекс СНАБ"</t>
  </si>
  <si>
    <t>ООО «СТИРОПЛАСТ»</t>
  </si>
  <si>
    <t>ООО "СтройАренда"</t>
  </si>
  <si>
    <t>НЕОПОРМ D 110</t>
  </si>
  <si>
    <t>НЕОПОРМ D 130</t>
  </si>
  <si>
    <t>НЕОПОРМ D 150</t>
  </si>
  <si>
    <t>НЕОПОРМ D 180</t>
  </si>
  <si>
    <t>НЕОПОРМ D 160</t>
  </si>
  <si>
    <t>НЕОПОРМ D 200</t>
  </si>
  <si>
    <t>Неопорм D 120</t>
  </si>
  <si>
    <t>Неопорм D 150</t>
  </si>
  <si>
    <t>Неопорм D 180</t>
  </si>
  <si>
    <t>НеоТим D 150</t>
  </si>
  <si>
    <t>Пенокам D 150</t>
  </si>
  <si>
    <t>Пенокам D 200</t>
  </si>
  <si>
    <t>Пенокам D 250</t>
  </si>
  <si>
    <t>Пенокам D 300</t>
  </si>
  <si>
    <t>Пенокам D 350</t>
  </si>
  <si>
    <t>Пенокам D 400</t>
  </si>
  <si>
    <t>Пенокам D 450</t>
  </si>
  <si>
    <t>Пенокам D 500</t>
  </si>
  <si>
    <t>Пенокам D 600</t>
  </si>
  <si>
    <t>Керамзит Фр 0-5</t>
  </si>
  <si>
    <t>Керамзит Фр 5-10</t>
  </si>
  <si>
    <t>Керамзит Фр 10-15</t>
  </si>
  <si>
    <t>Керамзит Фр 15-20</t>
  </si>
  <si>
    <t>Керамзит Фр 20-30</t>
  </si>
  <si>
    <t>Керамзит Фр 30-40</t>
  </si>
  <si>
    <t>АКЗ Фр 0-5</t>
  </si>
  <si>
    <t>АКЗ Фр 5-10</t>
  </si>
  <si>
    <t>АКЗ Фр 10-15</t>
  </si>
  <si>
    <t>АКЗ Фр 15-20</t>
  </si>
  <si>
    <t>АКЗ Фр 20-30</t>
  </si>
  <si>
    <t>АКЗ Фр 30-40</t>
  </si>
  <si>
    <t>КСК Фр 0-5</t>
  </si>
  <si>
    <t>КСК Фр 5-10</t>
  </si>
  <si>
    <t>КСК Фр 10-15</t>
  </si>
  <si>
    <t>КСК Фр 15-20</t>
  </si>
  <si>
    <t>КСК Фр 20-30</t>
  </si>
  <si>
    <t>КСК Фр 30-40</t>
  </si>
  <si>
    <t>Белкерамзит Фр 0-5</t>
  </si>
  <si>
    <t>Белкерамзит Фр 5-10</t>
  </si>
  <si>
    <t>Белкерамзит Фр 10-15</t>
  </si>
  <si>
    <t>Белкерамзит Фр 15-20</t>
  </si>
  <si>
    <t>Белкерамзит Фр 20-30</t>
  </si>
  <si>
    <t>Белкерамзит Фр 30-40</t>
  </si>
  <si>
    <t>Эксперимент Фр 0-5</t>
  </si>
  <si>
    <t>Эксперимент Фр 5-10</t>
  </si>
  <si>
    <t>Эксперимент Фр 10-15</t>
  </si>
  <si>
    <t>Эксперимент Фр 15-20</t>
  </si>
  <si>
    <t>Эксперимент Фр 20-30</t>
  </si>
  <si>
    <t>Эксперимент Фр 20-40</t>
  </si>
  <si>
    <t>Гнездово Фр 0-5</t>
  </si>
  <si>
    <t>Гнездово Фр 5-10</t>
  </si>
  <si>
    <t>Гнездово Фр 10-15</t>
  </si>
  <si>
    <t>Гнездово Фр 15-20</t>
  </si>
  <si>
    <t>Гнездово Фр 20-40</t>
  </si>
  <si>
    <t>ПСПП D150</t>
  </si>
  <si>
    <t>ПСПП D200</t>
  </si>
  <si>
    <t>ПСПП D250</t>
  </si>
  <si>
    <t>ПСПП D300</t>
  </si>
  <si>
    <t>ПСПП D350</t>
  </si>
  <si>
    <t>ПСПП D400</t>
  </si>
  <si>
    <t>ПСПП D450</t>
  </si>
  <si>
    <t>ПСПП D500</t>
  </si>
  <si>
    <t>ПСПП D550</t>
  </si>
  <si>
    <t>БПБ D150</t>
  </si>
  <si>
    <t>БПБ D200</t>
  </si>
  <si>
    <t>БПБ D250</t>
  </si>
  <si>
    <t xml:space="preserve"> БПБ D300</t>
  </si>
  <si>
    <t>БПБ D350</t>
  </si>
  <si>
    <t>БПБ D400</t>
  </si>
  <si>
    <t>БПБ D450</t>
  </si>
  <si>
    <t>БПБ D500</t>
  </si>
  <si>
    <t>БПБ D550</t>
  </si>
  <si>
    <t>ПГ D250</t>
  </si>
  <si>
    <t>ПГ D300</t>
  </si>
  <si>
    <t>ПГ D350</t>
  </si>
  <si>
    <t>ПГ D400</t>
  </si>
  <si>
    <t>ПГ D500</t>
  </si>
  <si>
    <t>ЗСК D250</t>
  </si>
  <si>
    <t>ЗСК D300</t>
  </si>
  <si>
    <t>ЗСК D350</t>
  </si>
  <si>
    <t>ЗСК D400</t>
  </si>
  <si>
    <t>ЗСК D450</t>
  </si>
  <si>
    <t>ЗСК D500</t>
  </si>
  <si>
    <t>Композит-сити D250</t>
  </si>
  <si>
    <t>Композит-сити D300</t>
  </si>
  <si>
    <t>Композит-сити D350</t>
  </si>
  <si>
    <t>Композит-сити D400</t>
  </si>
  <si>
    <t>Композит-сити D450</t>
  </si>
  <si>
    <t>Композит-сити D500</t>
  </si>
  <si>
    <t>Композит-сити D600</t>
  </si>
  <si>
    <t>Колумб D200</t>
  </si>
  <si>
    <t>Колумб D250</t>
  </si>
  <si>
    <t>Колумб D300</t>
  </si>
  <si>
    <t>Колумб D350</t>
  </si>
  <si>
    <t>Номер слоя ограждающей конструкции начиная с внутренней поверхности.</t>
  </si>
  <si>
    <t>Укажите номер теплоизоляционного слоя начиная с внутренней поверхности.</t>
  </si>
  <si>
    <t>№ слоя ОГ</t>
  </si>
  <si>
    <r>
      <t>ГСОП, ( ᵒС</t>
    </r>
    <r>
      <rPr>
        <sz val="11"/>
        <color theme="1"/>
        <rFont val="Calibri"/>
        <family val="2"/>
        <charset val="204"/>
      </rPr>
      <t>·</t>
    </r>
    <r>
      <rPr>
        <sz val="11"/>
        <color theme="1"/>
        <rFont val="Times New Roman"/>
        <family val="1"/>
        <charset val="204"/>
      </rPr>
      <t>сут)/год:</t>
    </r>
  </si>
  <si>
    <r>
      <t>Требуемое сопротивление теплопередаче ограждающей конструкции, (м</t>
    </r>
    <r>
      <rPr>
        <vertAlign val="superscript"/>
        <sz val="11"/>
        <color theme="1"/>
        <rFont val="Calibri"/>
        <family val="2"/>
        <charset val="204"/>
        <scheme val="minor"/>
      </rPr>
      <t>2.</t>
    </r>
    <r>
      <rPr>
        <sz val="11"/>
        <color theme="1"/>
        <rFont val="Calibri"/>
        <family val="2"/>
        <charset val="204"/>
        <scheme val="minor"/>
      </rPr>
      <t>ᵒС)/Вт:</t>
    </r>
  </si>
  <si>
    <r>
      <t>Дейстительное сопротивление теплопередаче ограждающей конструкции, (м</t>
    </r>
    <r>
      <rPr>
        <vertAlign val="superscript"/>
        <sz val="11"/>
        <color theme="1"/>
        <rFont val="Calibri"/>
        <family val="2"/>
        <charset val="204"/>
        <scheme val="minor"/>
      </rPr>
      <t>2.</t>
    </r>
    <r>
      <rPr>
        <sz val="11"/>
        <color theme="1"/>
        <rFont val="Calibri"/>
        <family val="2"/>
        <charset val="204"/>
        <scheme val="minor"/>
      </rPr>
      <t>ᵒС)/Вт:</t>
    </r>
  </si>
  <si>
    <t>Действительное сопротивление теплопередаче ограждающей конструкции:</t>
  </si>
  <si>
    <t>Количесвто строительных едениц</t>
  </si>
  <si>
    <t>Размеры строительной еденицы, мм</t>
  </si>
  <si>
    <t>ООО «Спака Интерпрайзес»</t>
  </si>
  <si>
    <t>Бетонкомплект</t>
  </si>
  <si>
    <t>VEKRO</t>
  </si>
  <si>
    <t>Бетон-М</t>
  </si>
  <si>
    <t>Интегра-Бетон</t>
  </si>
  <si>
    <t>Медведь-камень</t>
  </si>
  <si>
    <t>250x120x65</t>
  </si>
  <si>
    <t>250x120x88</t>
  </si>
  <si>
    <t>250x120x140</t>
  </si>
  <si>
    <t>Размер 1</t>
  </si>
  <si>
    <t>Размер 2</t>
  </si>
  <si>
    <t>Размер 3</t>
  </si>
  <si>
    <t>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</si>
</sst>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vertAlign val="superscript"/>
      <sz val="11"/>
      <color theme="1"/>
      <name val="Calibri"/>
      <family val="2"/>
      <charset val="204"/>
      <scheme val="minor"/>
    </font>
    <font>
      <b/>
      <u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000000"/>
      <name val="Verdana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0" fillId="0" borderId="0" xfId="0" applyAlignment="1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2" borderId="6" xfId="0" applyFont="1" applyFill="1" applyBorder="1" applyAlignment="1">
      <alignment horizontal="left"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/>
    </xf>
    <xf numFmtId="164" fontId="3" fillId="3" borderId="2" xfId="0" applyNumberFormat="1" applyFont="1" applyFill="1" applyBorder="1" applyAlignment="1">
      <alignment horizontal="left" wrapText="1"/>
    </xf>
    <xf numFmtId="2" fontId="0" fillId="2" borderId="0" xfId="0" applyNumberFormat="1" applyFill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justify" vertical="center" wrapText="1"/>
    </xf>
    <xf numFmtId="0" fontId="3" fillId="2" borderId="3" xfId="0" applyFont="1" applyFill="1" applyBorder="1" applyAlignment="1">
      <alignment wrapText="1"/>
    </xf>
    <xf numFmtId="0" fontId="3" fillId="2" borderId="16" xfId="0" applyFont="1" applyFill="1" applyBorder="1" applyAlignment="1">
      <alignment horizontal="left" wrapText="1"/>
    </xf>
    <xf numFmtId="0" fontId="3" fillId="2" borderId="17" xfId="0" applyFont="1" applyFill="1" applyBorder="1" applyAlignment="1">
      <alignment horizontal="left" wrapText="1"/>
    </xf>
    <xf numFmtId="0" fontId="0" fillId="0" borderId="18" xfId="0" applyBorder="1" applyAlignment="1">
      <alignment horizontal="left"/>
    </xf>
    <xf numFmtId="0" fontId="3" fillId="2" borderId="19" xfId="0" applyFont="1" applyFill="1" applyBorder="1" applyAlignment="1">
      <alignment horizontal="left" wrapText="1"/>
    </xf>
    <xf numFmtId="0" fontId="0" fillId="2" borderId="10" xfId="0" applyFill="1" applyBorder="1" applyAlignment="1">
      <alignment horizontal="left"/>
    </xf>
    <xf numFmtId="0" fontId="3" fillId="2" borderId="10" xfId="0" applyFont="1" applyFill="1" applyBorder="1" applyAlignment="1">
      <alignment horizontal="left" wrapText="1"/>
    </xf>
    <xf numFmtId="0" fontId="0" fillId="0" borderId="20" xfId="0" applyBorder="1" applyAlignment="1">
      <alignment horizontal="left"/>
    </xf>
    <xf numFmtId="0" fontId="3" fillId="2" borderId="20" xfId="0" applyFont="1" applyFill="1" applyBorder="1" applyAlignment="1">
      <alignment horizontal="left" wrapText="1"/>
    </xf>
    <xf numFmtId="0" fontId="3" fillId="2" borderId="21" xfId="0" applyFont="1" applyFill="1" applyBorder="1" applyAlignment="1">
      <alignment horizontal="left" wrapText="1"/>
    </xf>
    <xf numFmtId="0" fontId="0" fillId="2" borderId="22" xfId="0" applyFill="1" applyBorder="1" applyAlignment="1">
      <alignment horizontal="left"/>
    </xf>
    <xf numFmtId="164" fontId="3" fillId="2" borderId="22" xfId="0" applyNumberFormat="1" applyFont="1" applyFill="1" applyBorder="1" applyAlignment="1">
      <alignment horizontal="left" wrapText="1"/>
    </xf>
    <xf numFmtId="164" fontId="0" fillId="0" borderId="23" xfId="0" applyNumberForma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164" fontId="0" fillId="0" borderId="13" xfId="0" applyNumberForma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164" fontId="0" fillId="0" borderId="14" xfId="0" applyNumberForma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164" fontId="0" fillId="0" borderId="15" xfId="0" applyNumberFormat="1" applyBorder="1" applyAlignment="1">
      <alignment horizontal="left" wrapText="1"/>
    </xf>
    <xf numFmtId="164" fontId="0" fillId="0" borderId="6" xfId="0" applyNumberFormat="1" applyBorder="1" applyAlignment="1">
      <alignment horizontal="left"/>
    </xf>
    <xf numFmtId="0" fontId="3" fillId="2" borderId="4" xfId="0" applyFont="1" applyFill="1" applyBorder="1" applyAlignment="1">
      <alignment horizontal="left" wrapText="1"/>
    </xf>
    <xf numFmtId="0" fontId="0" fillId="0" borderId="12" xfId="0" applyBorder="1" applyAlignment="1">
      <alignment horizontal="left"/>
    </xf>
    <xf numFmtId="0" fontId="3" fillId="2" borderId="12" xfId="0" applyFont="1" applyFill="1" applyBorder="1" applyAlignment="1">
      <alignment horizontal="left" wrapText="1"/>
    </xf>
    <xf numFmtId="2" fontId="0" fillId="0" borderId="13" xfId="0" applyNumberFormat="1" applyBorder="1" applyAlignment="1">
      <alignment horizontal="left"/>
    </xf>
    <xf numFmtId="0" fontId="3" fillId="2" borderId="5" xfId="0" applyFont="1" applyFill="1" applyBorder="1" applyAlignment="1">
      <alignment horizontal="left" wrapText="1"/>
    </xf>
    <xf numFmtId="0" fontId="0" fillId="0" borderId="10" xfId="0" applyBorder="1" applyAlignment="1">
      <alignment horizontal="left"/>
    </xf>
    <xf numFmtId="2" fontId="0" fillId="0" borderId="14" xfId="0" applyNumberFormat="1" applyBorder="1" applyAlignment="1">
      <alignment horizontal="left"/>
    </xf>
    <xf numFmtId="0" fontId="3" fillId="2" borderId="9" xfId="0" applyFont="1" applyFill="1" applyBorder="1" applyAlignment="1">
      <alignment horizontal="left" wrapText="1"/>
    </xf>
    <xf numFmtId="2" fontId="0" fillId="0" borderId="11" xfId="0" applyNumberFormat="1" applyBorder="1" applyAlignment="1">
      <alignment horizontal="left"/>
    </xf>
    <xf numFmtId="0" fontId="3" fillId="2" borderId="11" xfId="0" applyFont="1" applyFill="1" applyBorder="1" applyAlignment="1">
      <alignment horizontal="left" wrapText="1"/>
    </xf>
    <xf numFmtId="0" fontId="0" fillId="0" borderId="15" xfId="0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3" fillId="2" borderId="6" xfId="0" applyFont="1" applyFill="1" applyBorder="1" applyAlignment="1">
      <alignment horizontal="left" wrapText="1"/>
    </xf>
    <xf numFmtId="164" fontId="2" fillId="2" borderId="27" xfId="0" applyNumberFormat="1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left"/>
    </xf>
    <xf numFmtId="0" fontId="2" fillId="3" borderId="28" xfId="0" applyFont="1" applyFill="1" applyBorder="1" applyAlignment="1">
      <alignment horizontal="left" wrapText="1"/>
    </xf>
    <xf numFmtId="164" fontId="2" fillId="2" borderId="29" xfId="0" applyNumberFormat="1" applyFont="1" applyFill="1" applyBorder="1" applyAlignment="1">
      <alignment horizontal="left" wrapText="1"/>
    </xf>
    <xf numFmtId="0" fontId="0" fillId="0" borderId="31" xfId="0" applyBorder="1" applyAlignment="1">
      <alignment wrapText="1"/>
    </xf>
    <xf numFmtId="0" fontId="0" fillId="0" borderId="30" xfId="0" applyBorder="1"/>
    <xf numFmtId="0" fontId="0" fillId="0" borderId="27" xfId="0" applyBorder="1"/>
    <xf numFmtId="0" fontId="0" fillId="0" borderId="29" xfId="0" applyBorder="1"/>
    <xf numFmtId="0" fontId="0" fillId="0" borderId="32" xfId="0" applyBorder="1" applyAlignment="1">
      <alignment wrapText="1"/>
    </xf>
    <xf numFmtId="0" fontId="0" fillId="0" borderId="0" xfId="0" applyBorder="1"/>
    <xf numFmtId="0" fontId="3" fillId="2" borderId="34" xfId="0" applyFont="1" applyFill="1" applyBorder="1" applyAlignment="1">
      <alignment wrapText="1"/>
    </xf>
    <xf numFmtId="0" fontId="2" fillId="3" borderId="35" xfId="0" applyFont="1" applyFill="1" applyBorder="1" applyAlignment="1">
      <alignment horizontal="left" wrapText="1"/>
    </xf>
    <xf numFmtId="0" fontId="2" fillId="3" borderId="36" xfId="0" applyFont="1" applyFill="1" applyBorder="1" applyAlignment="1">
      <alignment horizontal="left" wrapText="1"/>
    </xf>
    <xf numFmtId="0" fontId="3" fillId="2" borderId="37" xfId="0" applyFont="1" applyFill="1" applyBorder="1"/>
    <xf numFmtId="0" fontId="2" fillId="3" borderId="38" xfId="0" applyFont="1" applyFill="1" applyBorder="1" applyAlignment="1">
      <alignment horizontal="left" wrapText="1"/>
    </xf>
    <xf numFmtId="0" fontId="2" fillId="3" borderId="39" xfId="0" applyFont="1" applyFill="1" applyBorder="1" applyAlignment="1">
      <alignment horizontal="left" wrapText="1"/>
    </xf>
    <xf numFmtId="0" fontId="2" fillId="3" borderId="40" xfId="0" applyFont="1" applyFill="1" applyBorder="1" applyAlignment="1">
      <alignment horizontal="left" wrapText="1"/>
    </xf>
    <xf numFmtId="0" fontId="0" fillId="0" borderId="41" xfId="0" applyBorder="1"/>
    <xf numFmtId="0" fontId="0" fillId="0" borderId="6" xfId="0" applyBorder="1"/>
    <xf numFmtId="0" fontId="3" fillId="2" borderId="6" xfId="0" applyFont="1" applyFill="1" applyBorder="1" applyAlignment="1">
      <alignment horizontal="left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center" vertical="top" wrapText="1"/>
    </xf>
    <xf numFmtId="0" fontId="3" fillId="2" borderId="33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5" name="СтройМатериалы" displayName="СтройМатериалы" ref="C1:O96" totalsRowShown="0" headerRowDxfId="16" dataDxfId="15">
  <autoFilter ref="C1:O96"/>
  <tableColumns count="13">
    <tableColumn id="2" name="марка" dataDxfId="14"/>
    <tableColumn id="3" name="ρо" dataDxfId="13"/>
    <tableColumn id="4" name="Со" dataDxfId="12"/>
    <tableColumn id="5" name="ω, А" dataDxfId="11"/>
    <tableColumn id="6" name="ω, Б" dataDxfId="10"/>
    <tableColumn id="7" name="λ, А" dataDxfId="9"/>
    <tableColumn id="8" name="λ, Б" dataDxfId="8"/>
    <tableColumn id="9" name="S, А" dataDxfId="7"/>
    <tableColumn id="10" name="S, Б" dataDxfId="6"/>
    <tableColumn id="11" name="μ" dataDxfId="5"/>
    <tableColumn id="13" name="Размер 1" dataDxfId="4"/>
    <tableColumn id="14" name="Размер 2" dataDxfId="3"/>
    <tableColumn id="15" name="Размер 3" dataDxfId="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ПроизвИзол2" displayName="ПроизвИзол2" ref="R2:S54" totalsRowShown="0" headerRowDxfId="1">
  <autoFilter ref="R2:S54"/>
  <tableColumns count="2">
    <tableColumn id="1" name="Вид материала"/>
    <tableColumn id="2" name="Производитель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4" name="ИзоляцМатериалы" displayName="ИзоляцМатериалы" ref="C1:G314" totalsRowShown="0">
  <autoFilter ref="C1:G314"/>
  <tableColumns count="5">
    <tableColumn id="2" name="Наименование"/>
    <tableColumn id="3" name="μ"/>
    <tableColumn id="4" name="λ.  Усл - А"/>
    <tableColumn id="5" name="λ.  Усл - Б"/>
    <tableColumn id="1" name="ρ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6" name="ПроизвИзол" displayName="ПроизвИзол" ref="O3:P55" totalsRowShown="0" headerRowDxfId="0">
  <autoFilter ref="O3:P55"/>
  <tableColumns count="2">
    <tableColumn id="1" name="Вид материала"/>
    <tableColumn id="2" name="Производитель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2" workbookViewId="0">
      <selection activeCell="E5" sqref="E5"/>
    </sheetView>
  </sheetViews>
  <sheetFormatPr defaultRowHeight="15" x14ac:dyDescent="0.25"/>
  <cols>
    <col min="1" max="1" width="15.5703125" customWidth="1"/>
    <col min="2" max="2" width="22.7109375" customWidth="1"/>
    <col min="3" max="3" width="19.5703125" customWidth="1"/>
    <col min="4" max="4" width="15.140625" customWidth="1"/>
    <col min="5" max="5" width="19" customWidth="1"/>
  </cols>
  <sheetData>
    <row r="1" spans="1:5" ht="45.75" thickTop="1" x14ac:dyDescent="0.25">
      <c r="A1" s="39" t="s">
        <v>18</v>
      </c>
      <c r="B1" s="40">
        <f>'Расчет тепловой изоляции'!C3</f>
        <v>60</v>
      </c>
      <c r="C1" s="40" t="s">
        <v>1</v>
      </c>
      <c r="D1" s="41" t="e">
        <f>'Расчет тепловой изоляции'!B5</f>
        <v>#REF!</v>
      </c>
    </row>
    <row r="2" spans="1:5" ht="45" x14ac:dyDescent="0.25">
      <c r="A2" s="42" t="s">
        <v>241</v>
      </c>
      <c r="B2" s="43">
        <f>'Расчет тепловой изоляции'!E3</f>
        <v>20</v>
      </c>
      <c r="C2" s="44" t="s">
        <v>3</v>
      </c>
      <c r="D2" s="45" t="e">
        <f>'Расчет тепловой изоляции'!B9</f>
        <v>#REF!</v>
      </c>
    </row>
    <row r="3" spans="1:5" ht="60" customHeight="1" x14ac:dyDescent="0.25">
      <c r="A3" s="42" t="s">
        <v>5</v>
      </c>
      <c r="B3" s="43" t="str">
        <f>'Расчет тепловой изоляции'!D7</f>
        <v>Сочи</v>
      </c>
      <c r="C3" s="44" t="s">
        <v>4</v>
      </c>
      <c r="D3" s="46" t="str">
        <f>'Расчет тепловой изоляции'!C11</f>
        <v>А</v>
      </c>
    </row>
    <row r="4" spans="1:5" ht="30" x14ac:dyDescent="0.25">
      <c r="A4" s="42" t="s">
        <v>7</v>
      </c>
      <c r="B4" s="43" t="str">
        <f>'Расчет тепловой изоляции'!B16:C16</f>
        <v>Производственные</v>
      </c>
      <c r="C4" s="44" t="s">
        <v>509</v>
      </c>
      <c r="D4" s="45" t="e">
        <f>'Расчет тепловой изоляции'!B13</f>
        <v>#REF!</v>
      </c>
    </row>
    <row r="5" spans="1:5" ht="93" thickBot="1" x14ac:dyDescent="0.3">
      <c r="A5" s="47" t="s">
        <v>8</v>
      </c>
      <c r="B5" s="48" t="str">
        <f>'Расчет тепловой изоляции'!E16</f>
        <v>Стены</v>
      </c>
      <c r="C5" s="49" t="s">
        <v>510</v>
      </c>
      <c r="D5" s="50" t="e">
        <f>'Расчет тепловой изоляции'!C18</f>
        <v>#REF!</v>
      </c>
    </row>
    <row r="6" spans="1:5" ht="16.5" thickTop="1" thickBot="1" x14ac:dyDescent="0.3"/>
    <row r="7" spans="1:5" ht="48" customHeight="1" thickBot="1" x14ac:dyDescent="0.3">
      <c r="A7" s="11" t="s">
        <v>508</v>
      </c>
      <c r="B7" s="12" t="s">
        <v>12</v>
      </c>
      <c r="C7" s="13" t="s">
        <v>135</v>
      </c>
      <c r="D7" s="13" t="s">
        <v>136</v>
      </c>
      <c r="E7" s="38" t="s">
        <v>139</v>
      </c>
    </row>
    <row r="8" spans="1:5" ht="59.25" customHeight="1" x14ac:dyDescent="0.25">
      <c r="A8" s="51">
        <v>1</v>
      </c>
      <c r="B8" s="52" t="e">
        <f>#REF!</f>
        <v>#REF!</v>
      </c>
      <c r="C8" s="52" t="e">
        <f>#REF!</f>
        <v>#REF!</v>
      </c>
      <c r="D8" s="52" t="e">
        <f>#REF!</f>
        <v>#REF!</v>
      </c>
      <c r="E8" s="53" t="e">
        <f>#REF!</f>
        <v>#REF!</v>
      </c>
    </row>
    <row r="9" spans="1:5" x14ac:dyDescent="0.25">
      <c r="A9" s="54">
        <v>2</v>
      </c>
      <c r="B9" s="55" t="e">
        <f>#REF!</f>
        <v>#REF!</v>
      </c>
      <c r="C9" s="55" t="e">
        <f>#REF!</f>
        <v>#REF!</v>
      </c>
      <c r="D9" s="55" t="e">
        <f>#REF!</f>
        <v>#REF!</v>
      </c>
      <c r="E9" s="56" t="e">
        <f>#REF!</f>
        <v>#REF!</v>
      </c>
    </row>
    <row r="10" spans="1:5" ht="60.75" customHeight="1" x14ac:dyDescent="0.25">
      <c r="A10" s="54">
        <v>3</v>
      </c>
      <c r="B10" s="55" t="e">
        <f>#REF!</f>
        <v>#REF!</v>
      </c>
      <c r="C10" s="55" t="e">
        <f>#REF!</f>
        <v>#REF!</v>
      </c>
      <c r="D10" s="55" t="e">
        <f>#REF!</f>
        <v>#REF!</v>
      </c>
      <c r="E10" s="56" t="e">
        <f>#REF!</f>
        <v>#REF!</v>
      </c>
    </row>
    <row r="11" spans="1:5" x14ac:dyDescent="0.25">
      <c r="A11" s="54">
        <v>4</v>
      </c>
      <c r="B11" s="55" t="e">
        <f>#REF!</f>
        <v>#REF!</v>
      </c>
      <c r="C11" s="55" t="e">
        <f>#REF!</f>
        <v>#REF!</v>
      </c>
      <c r="D11" s="55" t="e">
        <f>#REF!</f>
        <v>#REF!</v>
      </c>
      <c r="E11" s="56" t="e">
        <f>#REF!</f>
        <v>#REF!</v>
      </c>
    </row>
    <row r="12" spans="1:5" ht="56.25" customHeight="1" x14ac:dyDescent="0.25">
      <c r="A12" s="54">
        <v>5</v>
      </c>
      <c r="B12" s="55" t="e">
        <f>#REF!</f>
        <v>#REF!</v>
      </c>
      <c r="C12" s="55" t="e">
        <f>#REF!</f>
        <v>#REF!</v>
      </c>
      <c r="D12" s="55" t="e">
        <f>#REF!</f>
        <v>#REF!</v>
      </c>
      <c r="E12" s="56" t="e">
        <f>#REF!</f>
        <v>#REF!</v>
      </c>
    </row>
    <row r="13" spans="1:5" ht="54.75" customHeight="1" thickBot="1" x14ac:dyDescent="0.3">
      <c r="A13" s="57">
        <v>6</v>
      </c>
      <c r="B13" s="58" t="e">
        <f>#REF!</f>
        <v>#REF!</v>
      </c>
      <c r="C13" s="58" t="e">
        <f>#REF!</f>
        <v>#REF!</v>
      </c>
      <c r="D13" s="58" t="e">
        <f>#REF!</f>
        <v>#REF!</v>
      </c>
      <c r="E13" s="59" t="e">
        <f>#REF!</f>
        <v>#REF!</v>
      </c>
    </row>
    <row r="14" spans="1:5" ht="49.5" customHeight="1" thickBot="1" x14ac:dyDescent="0.3">
      <c r="C14" s="98" t="s">
        <v>511</v>
      </c>
      <c r="D14" s="98"/>
      <c r="E14" s="60" t="e">
        <f>'Расчет тепловой изоляции'!C40</f>
        <v>#REF!</v>
      </c>
    </row>
    <row r="16" spans="1:5" ht="15.75" thickBot="1" x14ac:dyDescent="0.3"/>
    <row r="17" spans="1:4" ht="77.25" customHeight="1" x14ac:dyDescent="0.25">
      <c r="A17" s="61" t="s">
        <v>242</v>
      </c>
      <c r="B17" s="62" t="e">
        <f>'Расчет тепловой изоляции'!B52</f>
        <v>#REF!</v>
      </c>
      <c r="C17" s="63" t="s">
        <v>246</v>
      </c>
      <c r="D17" s="64" t="e">
        <f>'Расчет тепловой изоляции'!B60</f>
        <v>#REF!</v>
      </c>
    </row>
    <row r="18" spans="1:4" ht="76.5" customHeight="1" x14ac:dyDescent="0.25">
      <c r="A18" s="65" t="s">
        <v>243</v>
      </c>
      <c r="B18" s="66" t="e">
        <f>'Расчет тепловой изоляции'!D52</f>
        <v>#REF!</v>
      </c>
      <c r="C18" s="44" t="s">
        <v>245</v>
      </c>
      <c r="D18" s="67" t="e">
        <f>'Расчет тепловой изоляции'!D60</f>
        <v>#REF!</v>
      </c>
    </row>
    <row r="19" spans="1:4" ht="90.75" thickBot="1" x14ac:dyDescent="0.3">
      <c r="A19" s="68" t="s">
        <v>244</v>
      </c>
      <c r="B19" s="69" t="e">
        <f>'Расчет тепловой изоляции'!B58</f>
        <v>#REF!</v>
      </c>
      <c r="C19" s="70" t="s">
        <v>247</v>
      </c>
      <c r="D19" s="71" t="e">
        <f>'Расчет тепловой изоляции'!B62</f>
        <v>#REF!</v>
      </c>
    </row>
  </sheetData>
  <mergeCells count="1">
    <mergeCell ref="C14:D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Z64"/>
  <sheetViews>
    <sheetView tabSelected="1" topLeftCell="A29" zoomScale="80" zoomScaleNormal="80" workbookViewId="0">
      <selection activeCell="B28" sqref="B28"/>
    </sheetView>
  </sheetViews>
  <sheetFormatPr defaultRowHeight="15" x14ac:dyDescent="0.25"/>
  <cols>
    <col min="1" max="1" width="15.85546875" customWidth="1"/>
    <col min="2" max="2" width="17.42578125" customWidth="1"/>
    <col min="3" max="3" width="16.42578125" customWidth="1"/>
    <col min="4" max="4" width="17.5703125" customWidth="1"/>
    <col min="5" max="5" width="16.85546875" customWidth="1"/>
    <col min="6" max="6" width="17.140625" customWidth="1"/>
    <col min="7" max="7" width="18.140625" customWidth="1"/>
    <col min="8" max="8" width="11.28515625" bestFit="1" customWidth="1"/>
    <col min="11" max="11" width="9.140625" customWidth="1"/>
  </cols>
  <sheetData>
    <row r="1" spans="1:14" x14ac:dyDescent="0.25">
      <c r="A1" s="110" t="s">
        <v>10</v>
      </c>
      <c r="B1" s="110"/>
      <c r="C1" s="110"/>
      <c r="D1" s="110"/>
      <c r="E1" s="110"/>
      <c r="H1" s="107"/>
      <c r="I1" s="107"/>
      <c r="J1" s="107"/>
      <c r="K1" s="107"/>
      <c r="L1" s="107"/>
      <c r="M1" s="107"/>
      <c r="N1" s="107"/>
    </row>
    <row r="2" spans="1:14" x14ac:dyDescent="0.25">
      <c r="A2" s="5"/>
      <c r="B2" s="5"/>
      <c r="C2" s="5"/>
      <c r="D2" s="5"/>
      <c r="E2" s="5"/>
    </row>
    <row r="3" spans="1:14" ht="45" x14ac:dyDescent="0.25">
      <c r="A3" s="16" t="s">
        <v>0</v>
      </c>
      <c r="B3" s="17" t="s">
        <v>18</v>
      </c>
      <c r="C3" s="18">
        <v>60</v>
      </c>
      <c r="D3" s="17" t="s">
        <v>241</v>
      </c>
      <c r="E3" s="18">
        <v>20</v>
      </c>
    </row>
    <row r="4" spans="1:14" x14ac:dyDescent="0.25">
      <c r="A4" s="5"/>
      <c r="B4" s="5"/>
      <c r="C4" s="5"/>
      <c r="D4" s="5"/>
      <c r="E4" s="5"/>
    </row>
    <row r="5" spans="1:14" ht="30" x14ac:dyDescent="0.25">
      <c r="A5" s="6" t="s">
        <v>1</v>
      </c>
      <c r="B5" s="6" t="e">
        <f>IF(#REF!=TRUE,"Сухой",IF(#REF!=TRUE,"Нормальный",IF(#REF!=TRUE,"Влажный",IF(#REF!=TRUE,"Мокрый"))))</f>
        <v>#REF!</v>
      </c>
      <c r="C5" s="5"/>
      <c r="D5" s="5"/>
      <c r="E5" s="5"/>
    </row>
    <row r="6" spans="1:14" x14ac:dyDescent="0.25">
      <c r="A6" s="5"/>
      <c r="B6" s="5"/>
      <c r="C6" s="5"/>
      <c r="D6" s="5"/>
      <c r="E6" s="5"/>
    </row>
    <row r="7" spans="1:14" ht="45" customHeight="1" x14ac:dyDescent="0.25">
      <c r="A7" s="17" t="s">
        <v>19</v>
      </c>
      <c r="B7" s="19" t="s">
        <v>9</v>
      </c>
      <c r="C7" s="19" t="s">
        <v>5</v>
      </c>
      <c r="D7" s="19" t="s">
        <v>2</v>
      </c>
      <c r="E7" s="5"/>
    </row>
    <row r="8" spans="1:14" x14ac:dyDescent="0.25">
      <c r="A8" s="5"/>
      <c r="B8" s="5"/>
      <c r="C8" s="5"/>
      <c r="D8" s="5"/>
      <c r="E8" s="5"/>
    </row>
    <row r="9" spans="1:14" ht="45" customHeight="1" x14ac:dyDescent="0.25">
      <c r="A9" s="9" t="s">
        <v>3</v>
      </c>
      <c r="B9" s="7" t="e">
        <f>IF(VLOOKUP(D7,#REF!,5,0)=1,"Влажная",IF(VLOOKUP(D7,#REF!,5,0)=2,"Нормальная",IF(VLOOKUP(D7,#REF!,5,0)=3,"Сухая")))</f>
        <v>#REF!</v>
      </c>
      <c r="C9" s="5"/>
      <c r="D9" s="5"/>
      <c r="E9" s="5"/>
    </row>
    <row r="10" spans="1:14" x14ac:dyDescent="0.25">
      <c r="A10" s="5"/>
      <c r="B10" s="5"/>
      <c r="C10" s="5"/>
      <c r="D10" s="5"/>
      <c r="E10" s="5"/>
    </row>
    <row r="11" spans="1:14" ht="54.75" customHeight="1" x14ac:dyDescent="0.25">
      <c r="A11" s="111" t="s">
        <v>4</v>
      </c>
      <c r="B11" s="111"/>
      <c r="C11" s="9" t="s">
        <v>527</v>
      </c>
      <c r="D11" s="5"/>
      <c r="E11" s="5"/>
    </row>
    <row r="12" spans="1:14" x14ac:dyDescent="0.25">
      <c r="A12" s="5"/>
      <c r="B12" s="5"/>
      <c r="C12" s="5"/>
      <c r="D12" s="5"/>
      <c r="E12" s="5"/>
    </row>
    <row r="13" spans="1:14" x14ac:dyDescent="0.25">
      <c r="A13" s="15" t="s">
        <v>6</v>
      </c>
      <c r="B13" s="10" t="e">
        <f>(E3-VLOOKUP(D7,#REF!,3,0))*VLOOKUP(D7,#REF!,2,0)</f>
        <v>#REF!</v>
      </c>
      <c r="C13" s="14" t="s">
        <v>140</v>
      </c>
      <c r="D13" s="5"/>
      <c r="E13" s="5"/>
    </row>
    <row r="14" spans="1:14" x14ac:dyDescent="0.25">
      <c r="A14" s="5"/>
      <c r="B14" s="5"/>
      <c r="C14" s="5"/>
      <c r="D14" s="5"/>
      <c r="E14" s="5"/>
    </row>
    <row r="15" spans="1:14" x14ac:dyDescent="0.25">
      <c r="A15" s="5"/>
      <c r="B15" s="5"/>
      <c r="C15" s="5"/>
      <c r="D15" s="6"/>
      <c r="E15" s="5"/>
    </row>
    <row r="16" spans="1:14" ht="89.25" customHeight="1" x14ac:dyDescent="0.25">
      <c r="A16" s="17" t="s">
        <v>7</v>
      </c>
      <c r="B16" s="112" t="s">
        <v>239</v>
      </c>
      <c r="C16" s="112"/>
      <c r="D16" s="17" t="s">
        <v>8</v>
      </c>
      <c r="E16" s="19" t="s">
        <v>238</v>
      </c>
      <c r="F16" s="1"/>
    </row>
    <row r="17" spans="1:8" x14ac:dyDescent="0.25">
      <c r="A17" s="5"/>
      <c r="B17" s="5"/>
      <c r="C17" s="5"/>
      <c r="D17" s="10"/>
      <c r="E17" s="5"/>
    </row>
    <row r="18" spans="1:8" ht="75" customHeight="1" x14ac:dyDescent="0.25">
      <c r="A18" s="101" t="s">
        <v>237</v>
      </c>
      <c r="B18" s="101"/>
      <c r="C18" s="20" t="e">
        <f>VLOOKUP(B16,#REF!,MATCH(E16,#REF!,0),0)</f>
        <v>#REF!</v>
      </c>
      <c r="D18" s="20" t="s">
        <v>138</v>
      </c>
      <c r="E18" s="10"/>
    </row>
    <row r="19" spans="1:8" x14ac:dyDescent="0.25">
      <c r="A19" s="5"/>
      <c r="B19" s="5"/>
      <c r="C19" s="5"/>
      <c r="D19" s="5"/>
      <c r="E19" s="5"/>
    </row>
    <row r="20" spans="1:8" x14ac:dyDescent="0.25">
      <c r="A20" s="5"/>
      <c r="B20" s="5"/>
      <c r="C20" s="5"/>
      <c r="D20" s="5"/>
      <c r="E20" s="5"/>
    </row>
    <row r="21" spans="1:8" x14ac:dyDescent="0.25">
      <c r="A21" s="5"/>
      <c r="B21" s="5"/>
      <c r="C21" s="5"/>
      <c r="D21" s="5"/>
      <c r="E21" s="5"/>
    </row>
    <row r="22" spans="1:8" x14ac:dyDescent="0.25">
      <c r="A22" s="5"/>
      <c r="B22" s="5"/>
      <c r="C22" s="5"/>
      <c r="D22" s="5"/>
      <c r="E22" s="5"/>
    </row>
    <row r="23" spans="1:8" ht="110.25" customHeight="1" x14ac:dyDescent="0.25">
      <c r="A23" s="5"/>
      <c r="B23" s="5"/>
      <c r="C23" s="5"/>
      <c r="D23" s="5"/>
      <c r="E23" s="5"/>
    </row>
    <row r="24" spans="1:8" x14ac:dyDescent="0.25">
      <c r="A24" s="5"/>
      <c r="B24" s="5"/>
      <c r="C24" s="5"/>
      <c r="D24" s="5"/>
      <c r="E24" s="5"/>
    </row>
    <row r="25" spans="1:8" x14ac:dyDescent="0.25">
      <c r="A25" s="109"/>
      <c r="B25" s="109"/>
      <c r="C25" s="109"/>
      <c r="D25" s="109"/>
      <c r="E25" s="109"/>
      <c r="F25" s="3"/>
      <c r="G25" s="3"/>
      <c r="H25" s="3"/>
    </row>
    <row r="26" spans="1:8" ht="29.25" customHeight="1" thickBot="1" x14ac:dyDescent="0.3">
      <c r="A26" s="108" t="s">
        <v>11</v>
      </c>
      <c r="B26" s="108"/>
      <c r="C26" s="108"/>
      <c r="D26" s="108"/>
      <c r="E26" s="108"/>
    </row>
    <row r="27" spans="1:8" ht="92.25" customHeight="1" thickBot="1" x14ac:dyDescent="0.3">
      <c r="A27" s="11" t="s">
        <v>506</v>
      </c>
      <c r="B27" s="89" t="s">
        <v>12</v>
      </c>
      <c r="C27" s="97" t="s">
        <v>13</v>
      </c>
      <c r="D27" s="92" t="s">
        <v>135</v>
      </c>
      <c r="E27" s="83" t="s">
        <v>514</v>
      </c>
      <c r="F27" s="87" t="s">
        <v>513</v>
      </c>
      <c r="G27" s="13" t="s">
        <v>136</v>
      </c>
      <c r="H27" s="38" t="s">
        <v>139</v>
      </c>
    </row>
    <row r="28" spans="1:8" ht="60" customHeight="1" x14ac:dyDescent="0.25">
      <c r="A28" s="72">
        <v>1</v>
      </c>
      <c r="B28" s="90" t="s">
        <v>28</v>
      </c>
      <c r="C28" s="96" t="s">
        <v>515</v>
      </c>
      <c r="D28" s="93" t="s">
        <v>32</v>
      </c>
      <c r="E28" s="84">
        <v>100</v>
      </c>
      <c r="F28" s="84">
        <v>1</v>
      </c>
      <c r="G28" s="75">
        <f>(IF(B28="Слой отсутствует",0,(IF(ISNUMBER(E28),E28,--MID(SUBSTITUTE(E28,"x",REPT(" ",99)),99,99)))))*F28/1000</f>
        <v>0.1</v>
      </c>
      <c r="H28" s="79">
        <f>IF(B28="Слой отсутствует",0,IF(C11="А",G28/VLOOKUP(D28,СтройМатериалы[],6,0),G28/VLOOKUP(D28,СтройМатериалы[],7,0)))</f>
        <v>5.7471264367816098E-2</v>
      </c>
    </row>
    <row r="29" spans="1:8" ht="66" customHeight="1" x14ac:dyDescent="0.25">
      <c r="A29" s="73">
        <v>2</v>
      </c>
      <c r="B29" s="90" t="s">
        <v>30</v>
      </c>
      <c r="C29" s="96" t="s">
        <v>517</v>
      </c>
      <c r="D29" s="94" t="s">
        <v>31</v>
      </c>
      <c r="E29" s="85">
        <v>100</v>
      </c>
      <c r="F29" s="85">
        <v>2</v>
      </c>
      <c r="G29" s="75">
        <f>(IF(B29="Слой отсутствует",0,(IF(ISNUMBER(E29),E29,--MID(SUBSTITUTE(E29,"x",REPT(" ",99)),99,99)))))*F29/1000</f>
        <v>0.2</v>
      </c>
      <c r="H29" s="79">
        <f>IF(B29="Слой отсутствует",0,IF(C12="А",G29/VLOOKUP(D29,СтройМатериалы[],6,0),G29/VLOOKUP(D29,СтройМатериалы[],7,0)))</f>
        <v>9.8039215686274508E-2</v>
      </c>
    </row>
    <row r="30" spans="1:8" ht="63.75" customHeight="1" x14ac:dyDescent="0.25">
      <c r="A30" s="73">
        <v>4</v>
      </c>
      <c r="B30" s="90" t="s">
        <v>47</v>
      </c>
      <c r="C30" s="96" t="s">
        <v>520</v>
      </c>
      <c r="D30" s="94" t="s">
        <v>64</v>
      </c>
      <c r="E30" s="85">
        <v>200</v>
      </c>
      <c r="F30" s="85">
        <v>1</v>
      </c>
      <c r="G30" s="75">
        <f>(IF(B30="Слой отсутствует",0,(IF(ISNUMBER(E30),E30,--MID(SUBSTITUTE(E30,"x",REPT(" ",99)),99,99)))))*F30/1000</f>
        <v>0.2</v>
      </c>
      <c r="H30" s="79">
        <f>IF(B30="Слой отсутствует",0,IF(C13="А",G30/VLOOKUP(D30,СтройМатериалы[],6,0),G30/VLOOKUP(D30,СтройМатериалы[],7,0)))</f>
        <v>0.4</v>
      </c>
    </row>
    <row r="31" spans="1:8" ht="66.75" customHeight="1" x14ac:dyDescent="0.25">
      <c r="A31" s="73">
        <v>5</v>
      </c>
      <c r="B31" s="90" t="s">
        <v>134</v>
      </c>
      <c r="C31" s="96"/>
      <c r="D31" s="94" t="s">
        <v>49</v>
      </c>
      <c r="E31" s="85"/>
      <c r="F31" s="85"/>
      <c r="G31" s="75">
        <f>(IF(B31="Слой отсутствует",0,(IF(ISNUMBER(E31),E31,--MID(SUBSTITUTE(E31,"x",REPT(" ",99)),99,99)))))*F31/1000</f>
        <v>0</v>
      </c>
      <c r="H31" s="79">
        <f>IF(B31="Слой отсутствует",0,IF(C14="А",G31/VLOOKUP(D31,СтройМатериалы[],6,0),G31/VLOOKUP(D31,СтройМатериалы[],7,0)))</f>
        <v>0</v>
      </c>
    </row>
    <row r="32" spans="1:8" ht="65.25" customHeight="1" thickBot="1" x14ac:dyDescent="0.3">
      <c r="A32" s="80">
        <v>6</v>
      </c>
      <c r="B32" s="91" t="s">
        <v>134</v>
      </c>
      <c r="C32" s="96"/>
      <c r="D32" s="95" t="s">
        <v>49</v>
      </c>
      <c r="E32" s="86"/>
      <c r="F32" s="86"/>
      <c r="G32" s="81">
        <f>(IF(B32="Слой отсутствует",0,(IF(ISNUMBER(E32),E32,--MID(SUBSTITUTE(E32,"x",REPT(" ",99)),99,99)))))*F32/1000</f>
        <v>0</v>
      </c>
      <c r="H32" s="82">
        <f>IF(B32="Слой отсутствует",0,IF(C15="А",G32/VLOOKUP(D32,СтройМатериалы[],6,0),G32/VLOOKUP(D32,СтройМатериалы[],7,0)))</f>
        <v>0</v>
      </c>
    </row>
    <row r="33" spans="1:26" ht="15.75" thickBot="1" x14ac:dyDescent="0.3">
      <c r="A33" s="104" t="s">
        <v>14</v>
      </c>
      <c r="B33" s="105"/>
      <c r="C33" s="105"/>
      <c r="D33" s="105"/>
      <c r="E33" s="106"/>
    </row>
    <row r="34" spans="1:26" ht="46.5" customHeight="1" thickBot="1" x14ac:dyDescent="0.3">
      <c r="A34" s="88"/>
      <c r="B34" s="78" t="s">
        <v>15</v>
      </c>
      <c r="C34" s="25" t="s">
        <v>13</v>
      </c>
      <c r="D34" s="25" t="s">
        <v>143</v>
      </c>
      <c r="E34" s="25" t="s">
        <v>141</v>
      </c>
      <c r="F34" s="25" t="s">
        <v>142</v>
      </c>
    </row>
    <row r="35" spans="1:26" ht="60.75" customHeight="1" thickBot="1" x14ac:dyDescent="0.3">
      <c r="B35" s="32" t="s">
        <v>235</v>
      </c>
      <c r="C35" s="33" t="s">
        <v>256</v>
      </c>
      <c r="D35" s="34" t="s">
        <v>260</v>
      </c>
      <c r="E35" s="30" t="e">
        <f>(C18-(1/8.7+1/23+SUM(H28:H32)))*IF(C12="А",VLOOKUP(D35,ИзоляцМатериалы[],3,0),VLOOKUP(D35,ИзоляцМатериалы[],4,0))</f>
        <v>#REF!</v>
      </c>
      <c r="F35" s="31" t="e">
        <f>IF(E35&gt;0,CEILING(E35,0.01),0)</f>
        <v>#REF!</v>
      </c>
      <c r="Z35" t="e">
        <f>F35/IF(C11="А",VLOOKUP(D35,ИзоляцМатериалы[],3,0),VLOOKUP(D35,ИзоляцМатериалы[],4,0))</f>
        <v>#REF!</v>
      </c>
    </row>
    <row r="36" spans="1:26" ht="15.75" thickBot="1" x14ac:dyDescent="0.3">
      <c r="A36" s="4"/>
      <c r="B36" s="4"/>
      <c r="C36" s="4"/>
      <c r="D36" s="4"/>
      <c r="E36" s="4"/>
    </row>
    <row r="37" spans="1:26" ht="42.75" customHeight="1" thickBot="1" x14ac:dyDescent="0.3">
      <c r="A37" s="4"/>
      <c r="B37" s="99" t="s">
        <v>507</v>
      </c>
      <c r="C37" s="100"/>
      <c r="D37" s="74">
        <v>3</v>
      </c>
      <c r="E37" s="4"/>
    </row>
    <row r="38" spans="1:26" x14ac:dyDescent="0.25">
      <c r="A38" s="4"/>
      <c r="B38" s="4"/>
      <c r="C38" s="4"/>
      <c r="D38" s="4"/>
      <c r="E38" s="4"/>
    </row>
    <row r="39" spans="1:26" ht="15.75" thickBot="1" x14ac:dyDescent="0.3">
      <c r="A39" s="4"/>
      <c r="B39" s="4"/>
      <c r="C39" s="4"/>
      <c r="D39" s="4"/>
      <c r="E39" s="4"/>
    </row>
    <row r="40" spans="1:26" ht="75.75" thickBot="1" x14ac:dyDescent="0.3">
      <c r="A40" s="4"/>
      <c r="B40" s="27" t="s">
        <v>512</v>
      </c>
      <c r="C40" s="29" t="e">
        <f>1/8.7+1/23+SUM(H28:H32)+F35/IF(C11="А",VLOOKUP(D35,ИзоляцМатериалы[],3,0),VLOOKUP(D35,ИзоляцМатериалы[],4,0))</f>
        <v>#REF!</v>
      </c>
      <c r="D40" s="28" t="s">
        <v>138</v>
      </c>
      <c r="E40" s="4"/>
    </row>
    <row r="41" spans="1:26" x14ac:dyDescent="0.25">
      <c r="A41" s="4"/>
      <c r="B41" s="4"/>
      <c r="C41" s="4"/>
      <c r="D41" s="4"/>
      <c r="E41" s="4"/>
    </row>
    <row r="42" spans="1:26" x14ac:dyDescent="0.25">
      <c r="A42" s="4"/>
      <c r="B42" s="4"/>
      <c r="C42" s="4"/>
      <c r="D42" s="4"/>
      <c r="E42" s="4"/>
    </row>
    <row r="43" spans="1:26" x14ac:dyDescent="0.25">
      <c r="A43" s="4"/>
      <c r="B43" s="4"/>
      <c r="C43" s="4"/>
      <c r="D43" s="4"/>
      <c r="E43" s="4"/>
    </row>
    <row r="44" spans="1:26" x14ac:dyDescent="0.25">
      <c r="A44" s="4"/>
      <c r="B44" s="4"/>
      <c r="C44" s="4"/>
      <c r="D44" s="4"/>
      <c r="E44" s="4"/>
    </row>
    <row r="45" spans="1:26" x14ac:dyDescent="0.25">
      <c r="A45" s="4"/>
      <c r="B45" s="4"/>
      <c r="C45" s="4"/>
      <c r="D45" s="4"/>
      <c r="E45" s="4"/>
    </row>
    <row r="46" spans="1:26" x14ac:dyDescent="0.25">
      <c r="A46" s="4"/>
      <c r="B46" s="4"/>
      <c r="C46" s="4"/>
      <c r="D46" s="4"/>
      <c r="E46" s="4"/>
    </row>
    <row r="47" spans="1:26" ht="13.5" customHeight="1" x14ac:dyDescent="0.25">
      <c r="A47" s="4"/>
      <c r="B47" s="4"/>
      <c r="C47" s="4"/>
      <c r="D47" s="4"/>
      <c r="E47" s="4"/>
    </row>
    <row r="48" spans="1:26" ht="15" customHeight="1" x14ac:dyDescent="0.25">
      <c r="A48" s="103" t="s">
        <v>240</v>
      </c>
      <c r="B48" s="103"/>
      <c r="C48" s="103"/>
      <c r="D48" s="103"/>
      <c r="E48" s="103"/>
    </row>
    <row r="49" spans="1:5" x14ac:dyDescent="0.25">
      <c r="A49" s="103"/>
      <c r="B49" s="103"/>
      <c r="C49" s="103"/>
      <c r="D49" s="103"/>
      <c r="E49" s="103"/>
    </row>
    <row r="50" spans="1:5" x14ac:dyDescent="0.25">
      <c r="A50" s="4"/>
      <c r="B50" s="4"/>
      <c r="C50" s="4"/>
      <c r="D50" s="4"/>
      <c r="E50" s="4"/>
    </row>
    <row r="51" spans="1:5" x14ac:dyDescent="0.25">
      <c r="A51" s="4"/>
      <c r="B51" s="4"/>
      <c r="C51" s="4"/>
      <c r="D51" s="4"/>
      <c r="E51" s="4"/>
    </row>
    <row r="52" spans="1:5" ht="15" customHeight="1" x14ac:dyDescent="0.25">
      <c r="A52" s="101" t="s">
        <v>242</v>
      </c>
      <c r="B52" s="101" t="e">
        <f>VLOOKUP(E3,#REF!,2,0)</f>
        <v>#REF!</v>
      </c>
      <c r="C52" s="101" t="s">
        <v>243</v>
      </c>
      <c r="D52" s="102" t="e">
        <f>B52*C3/100</f>
        <v>#REF!</v>
      </c>
      <c r="E52" s="4"/>
    </row>
    <row r="53" spans="1:5" x14ac:dyDescent="0.25">
      <c r="A53" s="101"/>
      <c r="B53" s="101"/>
      <c r="C53" s="101"/>
      <c r="D53" s="102"/>
      <c r="E53" s="4"/>
    </row>
    <row r="54" spans="1:5" x14ac:dyDescent="0.25">
      <c r="A54" s="101"/>
      <c r="B54" s="101"/>
      <c r="C54" s="101"/>
      <c r="D54" s="102"/>
      <c r="E54" s="4"/>
    </row>
    <row r="55" spans="1:5" x14ac:dyDescent="0.25">
      <c r="A55" s="101"/>
      <c r="B55" s="101"/>
      <c r="C55" s="101"/>
      <c r="D55" s="102"/>
      <c r="E55" s="4"/>
    </row>
    <row r="56" spans="1:5" x14ac:dyDescent="0.25">
      <c r="A56" s="101"/>
      <c r="B56" s="101"/>
      <c r="C56" s="101"/>
      <c r="D56" s="102"/>
      <c r="E56" s="4"/>
    </row>
    <row r="57" spans="1:5" x14ac:dyDescent="0.25">
      <c r="A57" s="4"/>
      <c r="B57" s="4"/>
      <c r="C57" s="4"/>
      <c r="D57" s="4"/>
      <c r="E57" s="4"/>
    </row>
    <row r="58" spans="1:5" ht="90" customHeight="1" x14ac:dyDescent="0.25">
      <c r="A58" s="8" t="s">
        <v>244</v>
      </c>
      <c r="B58" s="35" t="e">
        <f>20.1-(5.75-0.00206*D52)^2</f>
        <v>#REF!</v>
      </c>
      <c r="C58" s="4"/>
      <c r="D58" s="4"/>
      <c r="E58" s="4"/>
    </row>
    <row r="59" spans="1:5" x14ac:dyDescent="0.25">
      <c r="A59" s="6"/>
      <c r="B59" s="4"/>
      <c r="C59" s="4"/>
      <c r="D59" s="4"/>
      <c r="E59" s="4"/>
    </row>
    <row r="60" spans="1:5" ht="105" x14ac:dyDescent="0.25">
      <c r="A60" s="8" t="s">
        <v>246</v>
      </c>
      <c r="B60" s="35" t="e">
        <f>E3-(E3-VLOOKUP(D7,#REF!,4,0))*(1/8.7)/C40</f>
        <v>#REF!</v>
      </c>
      <c r="C60" s="8" t="s">
        <v>245</v>
      </c>
      <c r="D60" s="35" t="e">
        <f>B60-(0.18-0.036*C40)*(E3-VLOOKUP(D7,#REF!,4,0))</f>
        <v>#REF!</v>
      </c>
      <c r="E60" s="4"/>
    </row>
    <row r="61" spans="1:5" x14ac:dyDescent="0.25">
      <c r="A61" s="6"/>
      <c r="B61" s="4"/>
      <c r="C61" s="4"/>
      <c r="D61" s="4"/>
      <c r="E61" s="4"/>
    </row>
    <row r="62" spans="1:5" ht="45" x14ac:dyDescent="0.25">
      <c r="A62" s="8" t="s">
        <v>247</v>
      </c>
      <c r="B62" s="8" t="e">
        <f>IF(AND(B60&gt;B58,D60&gt;B58),"Отсутствует","Присутствует")</f>
        <v>#REF!</v>
      </c>
      <c r="C62" s="4"/>
      <c r="D62" s="4"/>
      <c r="E62" s="4"/>
    </row>
    <row r="63" spans="1:5" x14ac:dyDescent="0.25">
      <c r="A63" s="4"/>
      <c r="B63" s="4"/>
      <c r="C63" s="4"/>
      <c r="D63" s="4"/>
      <c r="E63" s="4"/>
    </row>
    <row r="64" spans="1:5" x14ac:dyDescent="0.25">
      <c r="A64" s="4"/>
      <c r="B64" s="4"/>
      <c r="C64" s="4"/>
      <c r="D64" s="4"/>
      <c r="E64" s="4"/>
    </row>
  </sheetData>
  <mergeCells count="14">
    <mergeCell ref="A33:E33"/>
    <mergeCell ref="H1:N1"/>
    <mergeCell ref="A26:E26"/>
    <mergeCell ref="A25:E25"/>
    <mergeCell ref="A1:E1"/>
    <mergeCell ref="A11:B11"/>
    <mergeCell ref="B16:C16"/>
    <mergeCell ref="A18:B18"/>
    <mergeCell ref="B37:C37"/>
    <mergeCell ref="C52:C56"/>
    <mergeCell ref="D52:D56"/>
    <mergeCell ref="A48:E49"/>
    <mergeCell ref="A52:A56"/>
    <mergeCell ref="B52:B56"/>
  </mergeCells>
  <dataValidations count="4">
    <dataValidation type="list" allowBlank="1" showInputMessage="1" showErrorMessage="1" sqref="B16">
      <formula1>INDIRECT("СопрТеплопер[Здания]")</formula1>
    </dataValidation>
    <dataValidation type="list" allowBlank="1" showInputMessage="1" showErrorMessage="1" sqref="E16">
      <formula1>INDIRECT("СопрТеплопер[[#Заголовки];[Стены]:[Фонари]]")</formula1>
    </dataValidation>
    <dataValidation type="list" allowBlank="1" showInputMessage="1" showErrorMessage="1" sqref="B7">
      <formula1>#REF!</formula1>
    </dataValidation>
    <dataValidation type="list" allowBlank="1" showInputMessage="1" showErrorMessage="1" sqref="D7">
      <formula1>OFFSET(#REF!,MATCH($B$7,РеспОбласть,0)-1,1,COUNTIF(РеспОбласть,$B$7),1)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OFFSET(СтройМатериалы!$A$2,MATCH($B$28,ВидМатериалов,0)-2,2,COUNTIF(ВидМатериалов,$B$28),1)</xm:f>
          </x14:formula1>
          <xm:sqref>D28:D29</xm:sqref>
        </x14:dataValidation>
        <x14:dataValidation type="list" allowBlank="1" showInputMessage="1" showErrorMessage="1">
          <x14:formula1>
            <xm:f>OFFSET(СтройМатериалы!$A$2,MATCH($B$30,ВидМатериалов,0)-2,2,COUNTIF(ВидМатериалов,$B$30),1)</xm:f>
          </x14:formula1>
          <xm:sqref>D30</xm:sqref>
        </x14:dataValidation>
        <x14:dataValidation type="list" allowBlank="1" showInputMessage="1" showErrorMessage="1">
          <x14:formula1>
            <xm:f>OFFSET(СтройМатериалы!$A$2,MATCH($B$31,ВидМатериалов,0)-2,2,COUNTIF(ВидМатериалов,$B$31),1)</xm:f>
          </x14:formula1>
          <xm:sqref>D31:D32</xm:sqref>
        </x14:dataValidation>
        <x14:dataValidation type="list" allowBlank="1" showInputMessage="1" showErrorMessage="1">
          <x14:formula1>
            <xm:f>OFFSET(ИзолМатериалы!$B$2,MATCH($C$35,ВидМатер,0)-2,1,COUNTIF(ВидМатер,$C$35),1)</xm:f>
          </x14:formula1>
          <xm:sqref>D35</xm:sqref>
        </x14:dataValidation>
        <x14:dataValidation type="list" allowBlank="1" showInputMessage="1" showErrorMessage="1">
          <x14:formula1>
            <xm:f>OFFSET(СтройМатериалы!$A$2,MATCH($B$28,ВидМатериалов,0)-1,11,1,COUNTIF(ВидМатериалов,$B$28))</xm:f>
          </x14:formula1>
          <xm:sqref>K27</xm:sqref>
        </x14:dataValidation>
        <x14:dataValidation type="list" allowBlank="1" showInputMessage="1" showErrorMessage="1">
          <x14:formula1>
            <xm:f>ИзолМатериалы!$N$4:$N$10</xm:f>
          </x14:formula1>
          <xm:sqref>B35</xm:sqref>
        </x14:dataValidation>
        <x14:dataValidation type="list" allowBlank="1" showInputMessage="1" showErrorMessage="1">
          <x14:formula1>
            <xm:f>OFFSET(ИзолМатериалы!$O$4,MATCH($B$35,ВидИзоляции,0)-4,1,COUNTIF(ВидИзоляции,$B$35),1)</xm:f>
          </x14:formula1>
          <xm:sqref>C35</xm:sqref>
        </x14:dataValidation>
        <x14:dataValidation type="list" allowBlank="1" showInputMessage="1" showErrorMessage="1">
          <x14:formula1>
            <xm:f>OFFSET(СтройМатериалы!$A$2,MATCH($B$28,ВидМатериалов,0)-1,12,1,COUNTIF(ВидМатериалов,$B$28))</xm:f>
          </x14:formula1>
          <xm:sqref>E28:E29</xm:sqref>
        </x14:dataValidation>
        <x14:dataValidation type="list" allowBlank="1" showInputMessage="1" showErrorMessage="1">
          <x14:formula1>
            <xm:f>СтройМатериалы!$Q$2:$Q$10</xm:f>
          </x14:formula1>
          <xm:sqref>B28:B32</xm:sqref>
        </x14:dataValidation>
        <x14:dataValidation type="list" allowBlank="1" showInputMessage="1" showErrorMessage="1">
          <x14:formula1>
            <xm:f>OFFSET(СтройМатериалы!$R$3,MATCH(B28,ВидСтройматериала,0)-3,1,COUNTIF(ВидСтройматериала,$B$28),1)</xm:f>
          </x14:formula1>
          <xm:sqref>C28:C32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workbookViewId="0">
      <selection activeCell="B3" sqref="B3"/>
    </sheetView>
  </sheetViews>
  <sheetFormatPr defaultRowHeight="15" x14ac:dyDescent="0.25"/>
  <cols>
    <col min="1" max="1" width="15" customWidth="1"/>
    <col min="2" max="2" width="17.5703125" customWidth="1"/>
    <col min="3" max="3" width="13.140625" customWidth="1"/>
    <col min="13" max="13" width="11.85546875" customWidth="1"/>
    <col min="15" max="15" width="10.7109375" customWidth="1"/>
    <col min="17" max="17" width="16.85546875" customWidth="1"/>
    <col min="18" max="18" width="18.28515625" customWidth="1"/>
    <col min="19" max="19" width="18.42578125" customWidth="1"/>
  </cols>
  <sheetData>
    <row r="1" spans="1:19" x14ac:dyDescent="0.25">
      <c r="A1" s="21" t="s">
        <v>133</v>
      </c>
      <c r="B1" t="s">
        <v>13</v>
      </c>
      <c r="C1" s="22" t="s">
        <v>132</v>
      </c>
      <c r="D1" s="22" t="s">
        <v>26</v>
      </c>
      <c r="E1" s="22" t="s">
        <v>27</v>
      </c>
      <c r="F1" s="22" t="s">
        <v>20</v>
      </c>
      <c r="G1" s="22" t="s">
        <v>21</v>
      </c>
      <c r="H1" s="22" t="s">
        <v>22</v>
      </c>
      <c r="I1" s="22" t="s">
        <v>23</v>
      </c>
      <c r="J1" s="22" t="s">
        <v>24</v>
      </c>
      <c r="K1" s="22" t="s">
        <v>25</v>
      </c>
      <c r="L1" s="22" t="s">
        <v>29</v>
      </c>
      <c r="M1" s="77" t="s">
        <v>524</v>
      </c>
      <c r="N1" s="77" t="s">
        <v>525</v>
      </c>
      <c r="O1" s="77" t="s">
        <v>526</v>
      </c>
    </row>
    <row r="2" spans="1:19" ht="77.25" x14ac:dyDescent="0.25">
      <c r="A2" s="23" t="s">
        <v>28</v>
      </c>
      <c r="B2" s="24" t="s">
        <v>515</v>
      </c>
      <c r="C2" s="23" t="s">
        <v>31</v>
      </c>
      <c r="D2" s="22">
        <v>2500</v>
      </c>
      <c r="E2" s="22">
        <v>0.84</v>
      </c>
      <c r="F2" s="22">
        <v>2</v>
      </c>
      <c r="G2" s="22">
        <v>3</v>
      </c>
      <c r="H2" s="22">
        <v>1.92</v>
      </c>
      <c r="I2" s="22">
        <v>2.04</v>
      </c>
      <c r="J2" s="22">
        <v>17.98</v>
      </c>
      <c r="K2" s="22">
        <v>18.95</v>
      </c>
      <c r="L2" s="22">
        <v>0.03</v>
      </c>
      <c r="M2" s="76"/>
      <c r="N2" s="76"/>
      <c r="O2" s="76"/>
      <c r="Q2" s="23" t="s">
        <v>28</v>
      </c>
      <c r="R2" s="26" t="s">
        <v>15</v>
      </c>
      <c r="S2" s="26" t="s">
        <v>13</v>
      </c>
    </row>
    <row r="3" spans="1:19" ht="77.25" x14ac:dyDescent="0.25">
      <c r="A3" s="23" t="s">
        <v>28</v>
      </c>
      <c r="B3" t="s">
        <v>516</v>
      </c>
      <c r="C3" s="23" t="s">
        <v>32</v>
      </c>
      <c r="D3" s="22">
        <v>2400</v>
      </c>
      <c r="E3" s="22">
        <v>0.84</v>
      </c>
      <c r="F3" s="22">
        <v>2</v>
      </c>
      <c r="G3" s="22">
        <v>3</v>
      </c>
      <c r="H3" s="22">
        <v>1.74</v>
      </c>
      <c r="I3" s="22">
        <v>1.86</v>
      </c>
      <c r="J3" s="22">
        <v>16.77</v>
      </c>
      <c r="K3" s="22">
        <v>17.88</v>
      </c>
      <c r="L3" s="22">
        <v>0.03</v>
      </c>
      <c r="M3" s="76"/>
      <c r="N3" s="76"/>
      <c r="O3" s="76"/>
      <c r="Q3" s="23" t="s">
        <v>30</v>
      </c>
      <c r="R3" s="23" t="s">
        <v>28</v>
      </c>
      <c r="S3" s="24" t="s">
        <v>515</v>
      </c>
    </row>
    <row r="4" spans="1:19" ht="77.25" x14ac:dyDescent="0.25">
      <c r="A4" s="23" t="s">
        <v>30</v>
      </c>
      <c r="B4" t="s">
        <v>517</v>
      </c>
      <c r="C4" s="23" t="s">
        <v>33</v>
      </c>
      <c r="D4" s="23">
        <v>1800</v>
      </c>
      <c r="E4" s="23">
        <v>0.84</v>
      </c>
      <c r="F4" s="23">
        <v>7</v>
      </c>
      <c r="G4" s="23">
        <v>10</v>
      </c>
      <c r="H4" s="23">
        <v>0.87</v>
      </c>
      <c r="I4" s="23">
        <v>0.99</v>
      </c>
      <c r="J4" s="23">
        <v>11.38</v>
      </c>
      <c r="K4" s="23">
        <v>12.79</v>
      </c>
      <c r="L4" s="23">
        <v>0.09</v>
      </c>
      <c r="M4" s="76"/>
      <c r="N4" s="76"/>
      <c r="O4" s="76"/>
      <c r="Q4" s="23" t="s">
        <v>47</v>
      </c>
      <c r="R4" s="23" t="s">
        <v>28</v>
      </c>
      <c r="S4" t="s">
        <v>516</v>
      </c>
    </row>
    <row r="5" spans="1:19" ht="51.75" x14ac:dyDescent="0.25">
      <c r="A5" s="23" t="s">
        <v>30</v>
      </c>
      <c r="B5" t="s">
        <v>517</v>
      </c>
      <c r="C5" s="23" t="s">
        <v>34</v>
      </c>
      <c r="D5" s="23">
        <v>1600</v>
      </c>
      <c r="E5" s="23">
        <v>0.84</v>
      </c>
      <c r="F5" s="23">
        <v>7</v>
      </c>
      <c r="G5" s="23">
        <v>10</v>
      </c>
      <c r="H5" s="23">
        <v>0.7</v>
      </c>
      <c r="I5" s="23">
        <v>0.81</v>
      </c>
      <c r="J5" s="23">
        <v>9.6199999999999992</v>
      </c>
      <c r="K5" s="23">
        <v>10.91</v>
      </c>
      <c r="L5" s="23">
        <v>0.11</v>
      </c>
      <c r="M5" s="76"/>
      <c r="N5" s="76"/>
      <c r="O5" s="76"/>
      <c r="Q5" s="23" t="s">
        <v>92</v>
      </c>
      <c r="R5" s="23" t="s">
        <v>30</v>
      </c>
      <c r="S5" t="s">
        <v>517</v>
      </c>
    </row>
    <row r="6" spans="1:19" ht="77.25" x14ac:dyDescent="0.25">
      <c r="A6" s="23" t="s">
        <v>30</v>
      </c>
      <c r="B6" t="s">
        <v>517</v>
      </c>
      <c r="C6" s="23" t="s">
        <v>35</v>
      </c>
      <c r="D6" s="23">
        <v>1400</v>
      </c>
      <c r="E6" s="23">
        <v>0.84</v>
      </c>
      <c r="F6" s="23">
        <v>7</v>
      </c>
      <c r="G6" s="23">
        <v>10</v>
      </c>
      <c r="H6" s="23">
        <v>0.52</v>
      </c>
      <c r="I6" s="23">
        <v>0.57999999999999996</v>
      </c>
      <c r="J6" s="23">
        <v>7.76</v>
      </c>
      <c r="K6" s="23">
        <v>8.6300000000000008</v>
      </c>
      <c r="L6" s="23">
        <v>0.11</v>
      </c>
      <c r="M6" s="76"/>
      <c r="N6" s="76"/>
      <c r="O6" s="76"/>
      <c r="Q6" s="23" t="s">
        <v>101</v>
      </c>
      <c r="R6" s="23" t="s">
        <v>30</v>
      </c>
      <c r="S6" t="s">
        <v>518</v>
      </c>
    </row>
    <row r="7" spans="1:19" ht="64.5" x14ac:dyDescent="0.25">
      <c r="A7" s="23" t="s">
        <v>30</v>
      </c>
      <c r="B7" t="s">
        <v>517</v>
      </c>
      <c r="C7" s="23" t="s">
        <v>36</v>
      </c>
      <c r="D7" s="23">
        <v>1200</v>
      </c>
      <c r="E7" s="23">
        <v>0.84</v>
      </c>
      <c r="F7" s="23">
        <v>7</v>
      </c>
      <c r="G7" s="23">
        <v>10</v>
      </c>
      <c r="H7" s="23">
        <v>0.41</v>
      </c>
      <c r="I7" s="23">
        <v>0.47</v>
      </c>
      <c r="J7" s="23">
        <v>6.38</v>
      </c>
      <c r="K7" s="23">
        <v>7.2</v>
      </c>
      <c r="L7" s="23">
        <v>0.12</v>
      </c>
      <c r="M7" s="76"/>
      <c r="N7" s="76"/>
      <c r="O7" s="76"/>
      <c r="Q7" s="23" t="s">
        <v>115</v>
      </c>
      <c r="R7" s="23" t="s">
        <v>47</v>
      </c>
      <c r="S7" t="s">
        <v>519</v>
      </c>
    </row>
    <row r="8" spans="1:19" ht="64.5" x14ac:dyDescent="0.25">
      <c r="A8" s="23" t="s">
        <v>30</v>
      </c>
      <c r="B8" t="s">
        <v>518</v>
      </c>
      <c r="C8" s="23" t="s">
        <v>37</v>
      </c>
      <c r="D8" s="23">
        <v>1600</v>
      </c>
      <c r="E8" s="23">
        <v>0.84</v>
      </c>
      <c r="F8" s="23">
        <v>4</v>
      </c>
      <c r="G8" s="23">
        <v>6</v>
      </c>
      <c r="H8" s="23">
        <v>0.62</v>
      </c>
      <c r="I8" s="23">
        <v>0.68</v>
      </c>
      <c r="J8" s="23">
        <v>8.5399999999999991</v>
      </c>
      <c r="K8" s="23">
        <v>9.3000000000000007</v>
      </c>
      <c r="L8" s="23">
        <v>7.4999999999999997E-2</v>
      </c>
      <c r="M8" s="76"/>
      <c r="N8" s="76"/>
      <c r="O8" s="76"/>
      <c r="Q8" s="23" t="s">
        <v>131</v>
      </c>
      <c r="R8" s="23" t="s">
        <v>47</v>
      </c>
      <c r="S8" t="s">
        <v>520</v>
      </c>
    </row>
    <row r="9" spans="1:19" ht="51.75" x14ac:dyDescent="0.25">
      <c r="A9" s="23" t="s">
        <v>30</v>
      </c>
      <c r="B9" t="s">
        <v>518</v>
      </c>
      <c r="C9" s="23" t="s">
        <v>38</v>
      </c>
      <c r="D9" s="23">
        <v>1400</v>
      </c>
      <c r="E9" s="23">
        <v>0.84</v>
      </c>
      <c r="F9" s="23">
        <v>4</v>
      </c>
      <c r="G9" s="23">
        <v>6</v>
      </c>
      <c r="H9" s="23">
        <v>0.49</v>
      </c>
      <c r="I9" s="23">
        <v>0.54</v>
      </c>
      <c r="J9" s="23">
        <v>7.1</v>
      </c>
      <c r="K9" s="23">
        <v>7.76</v>
      </c>
      <c r="L9" s="23">
        <v>8.3000000000000004E-2</v>
      </c>
      <c r="M9" s="76"/>
      <c r="N9" s="76"/>
      <c r="O9" s="76"/>
      <c r="Q9" s="23" t="s">
        <v>126</v>
      </c>
    </row>
    <row r="10" spans="1:19" ht="51.75" x14ac:dyDescent="0.25">
      <c r="A10" s="23" t="s">
        <v>30</v>
      </c>
      <c r="B10" t="s">
        <v>518</v>
      </c>
      <c r="C10" s="23" t="s">
        <v>39</v>
      </c>
      <c r="D10" s="23">
        <v>1200</v>
      </c>
      <c r="E10" s="23">
        <v>0.84</v>
      </c>
      <c r="F10" s="23">
        <v>4</v>
      </c>
      <c r="G10" s="23">
        <v>6</v>
      </c>
      <c r="H10" s="23">
        <v>0.4</v>
      </c>
      <c r="I10" s="23">
        <v>0.43</v>
      </c>
      <c r="J10" s="23">
        <v>5.94</v>
      </c>
      <c r="K10" s="23">
        <v>6.41</v>
      </c>
      <c r="L10" s="23">
        <v>9.8000000000000004E-2</v>
      </c>
      <c r="M10" s="76"/>
      <c r="N10" s="76"/>
      <c r="O10" s="76"/>
      <c r="Q10" s="23" t="s">
        <v>134</v>
      </c>
    </row>
    <row r="11" spans="1:19" ht="51.75" x14ac:dyDescent="0.25">
      <c r="A11" s="23" t="s">
        <v>30</v>
      </c>
      <c r="B11" t="s">
        <v>518</v>
      </c>
      <c r="C11" s="23" t="s">
        <v>40</v>
      </c>
      <c r="D11" s="23">
        <v>1000</v>
      </c>
      <c r="E11" s="23">
        <v>0.84</v>
      </c>
      <c r="F11" s="23">
        <v>4</v>
      </c>
      <c r="G11" s="23">
        <v>6</v>
      </c>
      <c r="H11" s="23">
        <v>0.3</v>
      </c>
      <c r="I11" s="23">
        <v>0.34</v>
      </c>
      <c r="J11" s="23">
        <v>4.6900000000000004</v>
      </c>
      <c r="K11" s="23">
        <v>5.2</v>
      </c>
      <c r="L11" s="23">
        <v>0.11</v>
      </c>
      <c r="M11" s="76"/>
      <c r="N11" s="76"/>
      <c r="O11" s="76"/>
    </row>
    <row r="12" spans="1:19" ht="51.75" x14ac:dyDescent="0.25">
      <c r="A12" s="23" t="s">
        <v>30</v>
      </c>
      <c r="B12" t="s">
        <v>518</v>
      </c>
      <c r="C12" s="23" t="s">
        <v>41</v>
      </c>
      <c r="D12" s="23">
        <v>800</v>
      </c>
      <c r="E12" s="23">
        <v>0.84</v>
      </c>
      <c r="F12" s="23">
        <v>4</v>
      </c>
      <c r="G12" s="23">
        <v>6</v>
      </c>
      <c r="H12" s="23">
        <v>0.22</v>
      </c>
      <c r="I12" s="23">
        <v>0.26</v>
      </c>
      <c r="J12" s="23">
        <v>3.6</v>
      </c>
      <c r="K12" s="23">
        <v>4.07</v>
      </c>
      <c r="L12" s="23">
        <v>0.12</v>
      </c>
      <c r="M12" s="76"/>
      <c r="N12" s="76"/>
      <c r="O12" s="76"/>
    </row>
    <row r="13" spans="1:19" ht="51.75" x14ac:dyDescent="0.25">
      <c r="A13" s="23" t="s">
        <v>30</v>
      </c>
      <c r="B13" t="s">
        <v>518</v>
      </c>
      <c r="C13" s="23" t="s">
        <v>42</v>
      </c>
      <c r="D13" s="23">
        <v>1600</v>
      </c>
      <c r="E13" s="23">
        <v>0.84</v>
      </c>
      <c r="F13" s="23">
        <v>7</v>
      </c>
      <c r="G13" s="23">
        <v>10</v>
      </c>
      <c r="H13" s="23">
        <v>0.64</v>
      </c>
      <c r="I13" s="23">
        <v>0.7</v>
      </c>
      <c r="J13" s="23">
        <v>9.1999999999999993</v>
      </c>
      <c r="K13" s="23">
        <v>10.14</v>
      </c>
      <c r="L13" s="23">
        <v>7.4999999999999997E-2</v>
      </c>
      <c r="M13" s="76"/>
      <c r="N13" s="76"/>
      <c r="O13" s="76"/>
    </row>
    <row r="14" spans="1:19" ht="51.75" x14ac:dyDescent="0.25">
      <c r="A14" s="23" t="s">
        <v>30</v>
      </c>
      <c r="B14" t="s">
        <v>518</v>
      </c>
      <c r="C14" s="23" t="s">
        <v>43</v>
      </c>
      <c r="D14" s="23">
        <v>1400</v>
      </c>
      <c r="E14" s="23">
        <v>0.84</v>
      </c>
      <c r="F14" s="23">
        <v>7</v>
      </c>
      <c r="G14" s="23">
        <v>10</v>
      </c>
      <c r="H14" s="23">
        <v>0.52</v>
      </c>
      <c r="I14" s="23">
        <v>0.57999999999999996</v>
      </c>
      <c r="J14" s="23">
        <v>7.76</v>
      </c>
      <c r="K14" s="23">
        <v>8.6300000000000008</v>
      </c>
      <c r="L14" s="23">
        <v>8.3000000000000004E-2</v>
      </c>
      <c r="M14" s="76"/>
      <c r="N14" s="76"/>
      <c r="O14" s="76"/>
    </row>
    <row r="15" spans="1:19" ht="51.75" x14ac:dyDescent="0.25">
      <c r="A15" s="23" t="s">
        <v>30</v>
      </c>
      <c r="B15" t="s">
        <v>518</v>
      </c>
      <c r="C15" s="23" t="s">
        <v>44</v>
      </c>
      <c r="D15" s="23">
        <v>1200</v>
      </c>
      <c r="E15" s="23">
        <v>0.84</v>
      </c>
      <c r="F15" s="23">
        <v>7</v>
      </c>
      <c r="G15" s="23">
        <v>10</v>
      </c>
      <c r="H15" s="23">
        <v>0.41</v>
      </c>
      <c r="I15" s="23">
        <v>0.47</v>
      </c>
      <c r="J15" s="23">
        <v>6.38</v>
      </c>
      <c r="K15" s="23">
        <v>7.2</v>
      </c>
      <c r="L15" s="23">
        <v>0.09</v>
      </c>
      <c r="M15" s="76"/>
      <c r="N15" s="76"/>
      <c r="O15" s="76"/>
    </row>
    <row r="16" spans="1:19" ht="51.75" x14ac:dyDescent="0.25">
      <c r="A16" s="23" t="s">
        <v>30</v>
      </c>
      <c r="B16" t="s">
        <v>518</v>
      </c>
      <c r="C16" s="23" t="s">
        <v>45</v>
      </c>
      <c r="D16" s="23">
        <v>1000</v>
      </c>
      <c r="E16" s="23">
        <v>0.84</v>
      </c>
      <c r="F16" s="23">
        <v>7</v>
      </c>
      <c r="G16" s="23">
        <v>10</v>
      </c>
      <c r="H16" s="23">
        <v>0.28999999999999998</v>
      </c>
      <c r="I16" s="23">
        <v>0.35</v>
      </c>
      <c r="J16" s="23">
        <v>4.9000000000000004</v>
      </c>
      <c r="K16" s="23">
        <v>5.67</v>
      </c>
      <c r="L16" s="23">
        <v>9.8000000000000004E-2</v>
      </c>
      <c r="M16" s="76"/>
      <c r="N16" s="76"/>
      <c r="O16" s="76"/>
    </row>
    <row r="17" spans="1:15" ht="51.75" x14ac:dyDescent="0.25">
      <c r="A17" s="23" t="s">
        <v>30</v>
      </c>
      <c r="B17" t="s">
        <v>518</v>
      </c>
      <c r="C17" s="23" t="s">
        <v>46</v>
      </c>
      <c r="D17" s="23">
        <v>800</v>
      </c>
      <c r="E17" s="23">
        <v>0.84</v>
      </c>
      <c r="F17" s="23">
        <v>7</v>
      </c>
      <c r="G17" s="23">
        <v>10</v>
      </c>
      <c r="H17" s="23">
        <v>0.23</v>
      </c>
      <c r="I17" s="23">
        <v>0.28999999999999998</v>
      </c>
      <c r="J17" s="23">
        <v>3.9</v>
      </c>
      <c r="K17" s="23">
        <v>4.6100000000000003</v>
      </c>
      <c r="L17" s="23">
        <v>0.11</v>
      </c>
      <c r="M17" s="76"/>
      <c r="N17" s="76"/>
      <c r="O17" s="76"/>
    </row>
    <row r="18" spans="1:15" ht="51.75" x14ac:dyDescent="0.25">
      <c r="A18" s="23" t="s">
        <v>47</v>
      </c>
      <c r="B18" t="s">
        <v>519</v>
      </c>
      <c r="C18" s="23" t="s">
        <v>50</v>
      </c>
      <c r="D18" s="23">
        <v>1800</v>
      </c>
      <c r="E18" s="23">
        <v>0.84</v>
      </c>
      <c r="F18" s="23">
        <v>5</v>
      </c>
      <c r="G18" s="23">
        <v>10</v>
      </c>
      <c r="H18" s="23">
        <v>0.8</v>
      </c>
      <c r="I18" s="23">
        <v>0.92</v>
      </c>
      <c r="J18" s="23">
        <v>10.5</v>
      </c>
      <c r="K18" s="23">
        <v>12.33</v>
      </c>
      <c r="L18" s="23">
        <v>0.09</v>
      </c>
      <c r="M18" s="76"/>
      <c r="N18" s="76"/>
      <c r="O18" s="76"/>
    </row>
    <row r="19" spans="1:15" ht="51.75" x14ac:dyDescent="0.25">
      <c r="A19" s="23" t="s">
        <v>47</v>
      </c>
      <c r="B19" t="s">
        <v>519</v>
      </c>
      <c r="C19" s="23" t="s">
        <v>51</v>
      </c>
      <c r="D19" s="23">
        <v>1600</v>
      </c>
      <c r="E19" s="23">
        <v>0.84</v>
      </c>
      <c r="F19" s="23">
        <v>5</v>
      </c>
      <c r="G19" s="23">
        <v>10</v>
      </c>
      <c r="H19" s="23">
        <v>0.67</v>
      </c>
      <c r="I19" s="23">
        <v>0.79</v>
      </c>
      <c r="J19" s="23">
        <v>9.06</v>
      </c>
      <c r="K19" s="23">
        <v>10.77</v>
      </c>
      <c r="L19" s="23">
        <v>0.09</v>
      </c>
      <c r="M19" s="76"/>
      <c r="N19" s="76"/>
      <c r="O19" s="76"/>
    </row>
    <row r="20" spans="1:15" ht="51.75" x14ac:dyDescent="0.25">
      <c r="A20" s="23" t="s">
        <v>47</v>
      </c>
      <c r="B20" t="s">
        <v>519</v>
      </c>
      <c r="C20" s="23" t="s">
        <v>52</v>
      </c>
      <c r="D20" s="23">
        <v>1400</v>
      </c>
      <c r="E20" s="23">
        <v>0.84</v>
      </c>
      <c r="F20" s="23">
        <v>5</v>
      </c>
      <c r="G20" s="23">
        <v>10</v>
      </c>
      <c r="H20" s="23">
        <v>0.56000000000000005</v>
      </c>
      <c r="I20" s="23">
        <v>0.65</v>
      </c>
      <c r="J20" s="23">
        <v>7.75</v>
      </c>
      <c r="K20" s="23">
        <v>9.14</v>
      </c>
      <c r="L20" s="23">
        <v>9.8000000000000004E-2</v>
      </c>
      <c r="M20" s="76"/>
      <c r="N20" s="76"/>
      <c r="O20" s="76"/>
    </row>
    <row r="21" spans="1:15" ht="51.75" x14ac:dyDescent="0.25">
      <c r="A21" s="23" t="s">
        <v>47</v>
      </c>
      <c r="B21" t="s">
        <v>519</v>
      </c>
      <c r="C21" s="23" t="s">
        <v>53</v>
      </c>
      <c r="D21" s="23">
        <v>1200</v>
      </c>
      <c r="E21" s="23">
        <v>0.84</v>
      </c>
      <c r="F21" s="23">
        <v>5</v>
      </c>
      <c r="G21" s="23">
        <v>10</v>
      </c>
      <c r="H21" s="23">
        <v>0.44</v>
      </c>
      <c r="I21" s="23">
        <v>0.52</v>
      </c>
      <c r="J21" s="23">
        <v>6.36</v>
      </c>
      <c r="K21" s="23">
        <v>7.57</v>
      </c>
      <c r="L21" s="23">
        <v>0.11</v>
      </c>
      <c r="M21" s="76"/>
      <c r="N21" s="76"/>
      <c r="O21" s="76"/>
    </row>
    <row r="22" spans="1:15" ht="51.75" x14ac:dyDescent="0.25">
      <c r="A22" s="23" t="s">
        <v>47</v>
      </c>
      <c r="B22" t="s">
        <v>519</v>
      </c>
      <c r="C22" s="23" t="s">
        <v>54</v>
      </c>
      <c r="D22" s="23">
        <v>1000</v>
      </c>
      <c r="E22" s="23">
        <v>0.84</v>
      </c>
      <c r="F22" s="23">
        <v>5</v>
      </c>
      <c r="G22" s="23">
        <v>10</v>
      </c>
      <c r="H22" s="23">
        <v>0.33</v>
      </c>
      <c r="I22" s="23">
        <v>0.41</v>
      </c>
      <c r="J22" s="23">
        <v>5.03</v>
      </c>
      <c r="K22" s="23">
        <v>6.13</v>
      </c>
      <c r="L22" s="23">
        <v>0.14000000000000001</v>
      </c>
      <c r="M22" s="76"/>
      <c r="N22" s="76"/>
      <c r="O22" s="76"/>
    </row>
    <row r="23" spans="1:15" ht="51.75" x14ac:dyDescent="0.25">
      <c r="A23" s="23" t="s">
        <v>47</v>
      </c>
      <c r="B23" t="s">
        <v>519</v>
      </c>
      <c r="C23" s="23" t="s">
        <v>55</v>
      </c>
      <c r="D23" s="23">
        <v>800</v>
      </c>
      <c r="E23" s="23">
        <v>0.84</v>
      </c>
      <c r="F23" s="23">
        <v>5</v>
      </c>
      <c r="G23" s="23">
        <v>10</v>
      </c>
      <c r="H23" s="23">
        <v>0.24</v>
      </c>
      <c r="I23" s="23">
        <v>0.31</v>
      </c>
      <c r="J23" s="23">
        <v>3.83</v>
      </c>
      <c r="K23" s="23">
        <v>4.7699999999999996</v>
      </c>
      <c r="L23" s="23">
        <v>0.19</v>
      </c>
      <c r="M23" s="76"/>
      <c r="N23" s="76"/>
      <c r="O23" s="76"/>
    </row>
    <row r="24" spans="1:15" ht="51.75" x14ac:dyDescent="0.25">
      <c r="A24" s="23" t="s">
        <v>47</v>
      </c>
      <c r="B24" t="s">
        <v>519</v>
      </c>
      <c r="C24" s="23" t="s">
        <v>56</v>
      </c>
      <c r="D24" s="23">
        <v>600</v>
      </c>
      <c r="E24" s="23">
        <v>0.84</v>
      </c>
      <c r="F24" s="23">
        <v>5</v>
      </c>
      <c r="G24" s="23">
        <v>10</v>
      </c>
      <c r="H24" s="23">
        <v>0.2</v>
      </c>
      <c r="I24" s="23">
        <v>0.26</v>
      </c>
      <c r="J24" s="23">
        <v>3.03</v>
      </c>
      <c r="K24" s="23">
        <v>3.78</v>
      </c>
      <c r="L24" s="23">
        <v>0.26</v>
      </c>
      <c r="M24" s="76"/>
      <c r="N24" s="76"/>
      <c r="O24" s="76"/>
    </row>
    <row r="25" spans="1:15" ht="51.75" x14ac:dyDescent="0.25">
      <c r="A25" s="23" t="s">
        <v>47</v>
      </c>
      <c r="B25" t="s">
        <v>519</v>
      </c>
      <c r="C25" s="23" t="s">
        <v>57</v>
      </c>
      <c r="D25" s="23">
        <v>500</v>
      </c>
      <c r="E25" s="23">
        <v>0.84</v>
      </c>
      <c r="F25" s="23">
        <v>5</v>
      </c>
      <c r="G25" s="23">
        <v>10</v>
      </c>
      <c r="H25" s="23">
        <v>0.17</v>
      </c>
      <c r="I25" s="23">
        <v>0.23</v>
      </c>
      <c r="J25" s="23">
        <v>2.5499999999999998</v>
      </c>
      <c r="K25" s="23">
        <v>3.25</v>
      </c>
      <c r="L25" s="23" t="s">
        <v>48</v>
      </c>
      <c r="M25" s="76"/>
      <c r="N25" s="76"/>
      <c r="O25" s="76"/>
    </row>
    <row r="26" spans="1:15" ht="77.25" x14ac:dyDescent="0.25">
      <c r="A26" s="23" t="s">
        <v>47</v>
      </c>
      <c r="B26" t="s">
        <v>519</v>
      </c>
      <c r="C26" s="23" t="s">
        <v>58</v>
      </c>
      <c r="D26" s="23">
        <v>1200</v>
      </c>
      <c r="E26" s="23">
        <v>0.84</v>
      </c>
      <c r="F26" s="23">
        <v>4</v>
      </c>
      <c r="G26" s="23">
        <v>8</v>
      </c>
      <c r="H26" s="23">
        <v>0.52</v>
      </c>
      <c r="I26" s="23">
        <v>0.57999999999999996</v>
      </c>
      <c r="J26" s="23">
        <v>6.77</v>
      </c>
      <c r="K26" s="23">
        <v>7.72</v>
      </c>
      <c r="L26" s="23">
        <v>7.4999999999999997E-2</v>
      </c>
      <c r="M26" s="76"/>
      <c r="N26" s="76"/>
      <c r="O26" s="76"/>
    </row>
    <row r="27" spans="1:15" ht="77.25" x14ac:dyDescent="0.25">
      <c r="A27" s="23" t="s">
        <v>47</v>
      </c>
      <c r="B27" t="s">
        <v>519</v>
      </c>
      <c r="C27" s="23" t="s">
        <v>59</v>
      </c>
      <c r="D27" s="23">
        <v>1000</v>
      </c>
      <c r="E27" s="23">
        <v>0.84</v>
      </c>
      <c r="F27" s="23">
        <v>4</v>
      </c>
      <c r="G27" s="23">
        <v>8</v>
      </c>
      <c r="H27" s="23">
        <v>0.41</v>
      </c>
      <c r="I27" s="23">
        <v>0.47</v>
      </c>
      <c r="J27" s="23">
        <v>5.49</v>
      </c>
      <c r="K27" s="23">
        <v>6.35</v>
      </c>
      <c r="L27" s="23">
        <v>7.4999999999999997E-2</v>
      </c>
      <c r="M27" s="76"/>
      <c r="N27" s="76"/>
      <c r="O27" s="76"/>
    </row>
    <row r="28" spans="1:15" ht="77.25" x14ac:dyDescent="0.25">
      <c r="A28" s="23" t="s">
        <v>47</v>
      </c>
      <c r="B28" t="s">
        <v>519</v>
      </c>
      <c r="C28" s="23" t="s">
        <v>60</v>
      </c>
      <c r="D28" s="23">
        <v>800</v>
      </c>
      <c r="E28" s="23">
        <v>0.84</v>
      </c>
      <c r="F28" s="23">
        <v>4</v>
      </c>
      <c r="G28" s="23">
        <v>8</v>
      </c>
      <c r="H28" s="23">
        <v>0.28999999999999998</v>
      </c>
      <c r="I28" s="23">
        <v>0.35</v>
      </c>
      <c r="J28" s="23">
        <v>4.13</v>
      </c>
      <c r="K28" s="23">
        <v>4.9000000000000004</v>
      </c>
      <c r="L28" s="23">
        <v>7.4999999999999997E-2</v>
      </c>
      <c r="M28" s="76"/>
      <c r="N28" s="76"/>
      <c r="O28" s="76"/>
    </row>
    <row r="29" spans="1:15" ht="51.75" x14ac:dyDescent="0.25">
      <c r="A29" s="23" t="s">
        <v>47</v>
      </c>
      <c r="B29" t="s">
        <v>519</v>
      </c>
      <c r="C29" s="23" t="s">
        <v>61</v>
      </c>
      <c r="D29" s="23">
        <v>1000</v>
      </c>
      <c r="E29" s="23">
        <v>0.84</v>
      </c>
      <c r="F29" s="23">
        <v>9</v>
      </c>
      <c r="G29" s="23">
        <v>13</v>
      </c>
      <c r="H29" s="23">
        <v>0.35</v>
      </c>
      <c r="I29" s="23">
        <v>0.41</v>
      </c>
      <c r="J29" s="23">
        <v>5.57</v>
      </c>
      <c r="K29" s="23">
        <v>6.43</v>
      </c>
      <c r="L29" s="23">
        <v>0.15</v>
      </c>
      <c r="M29" s="76"/>
      <c r="N29" s="76"/>
      <c r="O29" s="76"/>
    </row>
    <row r="30" spans="1:15" ht="51.75" x14ac:dyDescent="0.25">
      <c r="A30" s="23" t="s">
        <v>47</v>
      </c>
      <c r="B30" t="s">
        <v>519</v>
      </c>
      <c r="C30" s="23" t="s">
        <v>62</v>
      </c>
      <c r="D30" s="23">
        <v>800</v>
      </c>
      <c r="E30" s="23">
        <v>0.84</v>
      </c>
      <c r="F30" s="23">
        <v>9</v>
      </c>
      <c r="G30" s="23">
        <v>13</v>
      </c>
      <c r="H30" s="23">
        <v>0.28999999999999998</v>
      </c>
      <c r="I30" s="23">
        <v>0.35</v>
      </c>
      <c r="J30" s="23">
        <v>4.54</v>
      </c>
      <c r="K30" s="23">
        <v>5.32</v>
      </c>
      <c r="L30" s="23">
        <v>0.17</v>
      </c>
      <c r="M30" s="76"/>
      <c r="N30" s="76"/>
      <c r="O30" s="76"/>
    </row>
    <row r="31" spans="1:15" ht="51.75" x14ac:dyDescent="0.25">
      <c r="A31" s="23" t="s">
        <v>47</v>
      </c>
      <c r="B31" t="s">
        <v>520</v>
      </c>
      <c r="C31" s="23" t="s">
        <v>63</v>
      </c>
      <c r="D31" s="23">
        <v>1400</v>
      </c>
      <c r="E31" s="23">
        <v>0.84</v>
      </c>
      <c r="F31" s="23">
        <v>4</v>
      </c>
      <c r="G31" s="23">
        <v>7</v>
      </c>
      <c r="H31" s="23">
        <v>0.56000000000000005</v>
      </c>
      <c r="I31" s="23">
        <v>0.64</v>
      </c>
      <c r="J31" s="23">
        <v>7.59</v>
      </c>
      <c r="K31" s="23">
        <v>8.6</v>
      </c>
      <c r="L31" s="23">
        <v>9.8000000000000004E-2</v>
      </c>
      <c r="M31" s="76"/>
      <c r="N31" s="76"/>
      <c r="O31" s="76"/>
    </row>
    <row r="32" spans="1:15" ht="51.75" x14ac:dyDescent="0.25">
      <c r="A32" s="23" t="s">
        <v>47</v>
      </c>
      <c r="B32" t="s">
        <v>520</v>
      </c>
      <c r="C32" s="23" t="s">
        <v>64</v>
      </c>
      <c r="D32" s="23">
        <v>1200</v>
      </c>
      <c r="E32" s="23">
        <v>0.84</v>
      </c>
      <c r="F32" s="23">
        <v>4</v>
      </c>
      <c r="G32" s="23">
        <v>7</v>
      </c>
      <c r="H32" s="23">
        <v>0.44</v>
      </c>
      <c r="I32" s="23">
        <v>0.5</v>
      </c>
      <c r="J32" s="23">
        <v>6.23</v>
      </c>
      <c r="K32" s="23">
        <v>7.04</v>
      </c>
      <c r="L32" s="23">
        <v>0.11</v>
      </c>
      <c r="M32" s="76"/>
      <c r="N32" s="76"/>
      <c r="O32" s="76"/>
    </row>
    <row r="33" spans="1:19" ht="51.75" x14ac:dyDescent="0.25">
      <c r="A33" s="23" t="s">
        <v>47</v>
      </c>
      <c r="B33" t="s">
        <v>520</v>
      </c>
      <c r="C33" s="23" t="s">
        <v>65</v>
      </c>
      <c r="D33" s="23">
        <v>1000</v>
      </c>
      <c r="E33" s="23">
        <v>0.84</v>
      </c>
      <c r="F33" s="23">
        <v>4</v>
      </c>
      <c r="G33" s="23">
        <v>7</v>
      </c>
      <c r="H33" s="23">
        <v>0.33</v>
      </c>
      <c r="I33" s="23">
        <v>0.38</v>
      </c>
      <c r="J33" s="23">
        <v>4.92</v>
      </c>
      <c r="K33" s="23">
        <v>5.6</v>
      </c>
      <c r="L33" s="23">
        <v>0.14000000000000001</v>
      </c>
      <c r="M33" s="76"/>
      <c r="N33" s="76"/>
      <c r="O33" s="76"/>
    </row>
    <row r="34" spans="1:19" ht="51.75" x14ac:dyDescent="0.25">
      <c r="A34" s="23" t="s">
        <v>47</v>
      </c>
      <c r="C34" s="23" t="s">
        <v>66</v>
      </c>
      <c r="D34" s="23">
        <v>1200</v>
      </c>
      <c r="E34" s="23">
        <v>0.84</v>
      </c>
      <c r="F34" s="23">
        <v>10</v>
      </c>
      <c r="G34" s="23">
        <v>15</v>
      </c>
      <c r="H34" s="23">
        <v>0.44</v>
      </c>
      <c r="I34" s="23">
        <v>0.5</v>
      </c>
      <c r="J34" s="23">
        <v>6.96</v>
      </c>
      <c r="K34" s="23">
        <v>8.01</v>
      </c>
      <c r="L34" s="23">
        <v>0.15</v>
      </c>
      <c r="M34" s="76"/>
      <c r="N34" s="76"/>
      <c r="O34" s="76"/>
    </row>
    <row r="35" spans="1:19" ht="51.75" x14ac:dyDescent="0.25">
      <c r="A35" s="23" t="s">
        <v>47</v>
      </c>
      <c r="C35" s="23" t="s">
        <v>67</v>
      </c>
      <c r="D35" s="23">
        <v>1000</v>
      </c>
      <c r="E35" s="23">
        <v>0.84</v>
      </c>
      <c r="F35" s="23">
        <v>10</v>
      </c>
      <c r="G35" s="23">
        <v>15</v>
      </c>
      <c r="H35" s="23">
        <v>0.33</v>
      </c>
      <c r="I35" s="23">
        <v>0.38</v>
      </c>
      <c r="J35" s="23">
        <v>5.5</v>
      </c>
      <c r="K35" s="23">
        <v>6.38</v>
      </c>
      <c r="L35" s="23">
        <v>0.19</v>
      </c>
      <c r="M35" s="76"/>
      <c r="N35" s="76"/>
      <c r="O35" s="76"/>
    </row>
    <row r="36" spans="1:19" ht="51.75" x14ac:dyDescent="0.25">
      <c r="A36" s="23" t="s">
        <v>47</v>
      </c>
      <c r="C36" s="23" t="s">
        <v>68</v>
      </c>
      <c r="D36" s="23">
        <v>800</v>
      </c>
      <c r="E36" s="23">
        <v>0.84</v>
      </c>
      <c r="F36" s="23">
        <v>10</v>
      </c>
      <c r="G36" s="23">
        <v>15</v>
      </c>
      <c r="H36" s="23">
        <v>0.27</v>
      </c>
      <c r="I36" s="23">
        <v>0.33</v>
      </c>
      <c r="J36" s="23">
        <v>4.45</v>
      </c>
      <c r="K36" s="23">
        <v>5.32</v>
      </c>
      <c r="L36" s="23">
        <v>0.26</v>
      </c>
      <c r="M36" s="76"/>
      <c r="N36" s="76"/>
      <c r="O36" s="76"/>
    </row>
    <row r="37" spans="1:19" ht="51.75" x14ac:dyDescent="0.25">
      <c r="A37" s="23" t="s">
        <v>47</v>
      </c>
      <c r="C37" s="23" t="s">
        <v>69</v>
      </c>
      <c r="D37" s="23">
        <v>600</v>
      </c>
      <c r="E37" s="23">
        <v>0.84</v>
      </c>
      <c r="F37" s="23">
        <v>10</v>
      </c>
      <c r="G37" s="23">
        <v>15</v>
      </c>
      <c r="H37" s="23">
        <v>0.19</v>
      </c>
      <c r="I37" s="23">
        <v>0.23</v>
      </c>
      <c r="J37" s="23">
        <v>3.24</v>
      </c>
      <c r="K37" s="23">
        <v>3.84</v>
      </c>
      <c r="L37" s="23">
        <v>0.3</v>
      </c>
      <c r="M37" s="76"/>
      <c r="N37" s="76"/>
      <c r="O37" s="76"/>
    </row>
    <row r="38" spans="1:19" ht="51.75" x14ac:dyDescent="0.25">
      <c r="A38" s="23" t="s">
        <v>47</v>
      </c>
      <c r="C38" s="23" t="s">
        <v>70</v>
      </c>
      <c r="D38" s="23">
        <v>1800</v>
      </c>
      <c r="E38" s="23">
        <v>0.84</v>
      </c>
      <c r="F38" s="23">
        <v>5</v>
      </c>
      <c r="G38" s="23">
        <v>8</v>
      </c>
      <c r="H38" s="23">
        <v>0.63</v>
      </c>
      <c r="I38" s="23">
        <v>0.76</v>
      </c>
      <c r="J38" s="23">
        <v>9.32</v>
      </c>
      <c r="K38" s="23">
        <v>10.83</v>
      </c>
      <c r="L38" s="23">
        <v>7.4999999999999997E-2</v>
      </c>
      <c r="M38" s="76"/>
      <c r="N38" s="76"/>
      <c r="O38" s="76"/>
      <c r="S38" s="3"/>
    </row>
    <row r="39" spans="1:19" ht="51.75" x14ac:dyDescent="0.25">
      <c r="A39" s="23" t="s">
        <v>47</v>
      </c>
      <c r="C39" s="23" t="s">
        <v>71</v>
      </c>
      <c r="D39" s="23">
        <v>1600</v>
      </c>
      <c r="E39" s="23">
        <v>0.84</v>
      </c>
      <c r="F39" s="23">
        <v>5</v>
      </c>
      <c r="G39" s="23">
        <v>8</v>
      </c>
      <c r="H39" s="23">
        <v>0.52</v>
      </c>
      <c r="I39" s="23">
        <v>0.63</v>
      </c>
      <c r="J39" s="23">
        <v>7.98</v>
      </c>
      <c r="K39" s="23">
        <v>9.2899999999999991</v>
      </c>
      <c r="L39" s="23">
        <v>0.09</v>
      </c>
      <c r="M39" s="76"/>
      <c r="N39" s="76"/>
      <c r="O39" s="76"/>
    </row>
    <row r="40" spans="1:19" ht="51.75" x14ac:dyDescent="0.25">
      <c r="A40" s="23" t="s">
        <v>47</v>
      </c>
      <c r="C40" s="23" t="s">
        <v>72</v>
      </c>
      <c r="D40" s="23">
        <v>1400</v>
      </c>
      <c r="E40" s="23">
        <v>0.84</v>
      </c>
      <c r="F40" s="23">
        <v>5</v>
      </c>
      <c r="G40" s="23">
        <v>8</v>
      </c>
      <c r="H40" s="23">
        <v>0.44</v>
      </c>
      <c r="I40" s="23">
        <v>0.52</v>
      </c>
      <c r="J40" s="23">
        <v>6.87</v>
      </c>
      <c r="K40" s="23">
        <v>7.9</v>
      </c>
      <c r="L40" s="23">
        <v>9.8000000000000004E-2</v>
      </c>
      <c r="M40" s="76"/>
      <c r="N40" s="76"/>
      <c r="O40" s="76"/>
    </row>
    <row r="41" spans="1:19" ht="51.75" x14ac:dyDescent="0.25">
      <c r="A41" s="23" t="s">
        <v>47</v>
      </c>
      <c r="C41" s="23" t="s">
        <v>73</v>
      </c>
      <c r="D41" s="23">
        <v>1200</v>
      </c>
      <c r="E41" s="23">
        <v>0.84</v>
      </c>
      <c r="F41" s="23">
        <v>5</v>
      </c>
      <c r="G41" s="23">
        <v>8</v>
      </c>
      <c r="H41" s="23">
        <v>0.37</v>
      </c>
      <c r="I41" s="23">
        <v>0.44</v>
      </c>
      <c r="J41" s="23">
        <v>5.83</v>
      </c>
      <c r="K41" s="23">
        <v>6.73</v>
      </c>
      <c r="L41" s="23">
        <v>0.11</v>
      </c>
      <c r="M41" s="76"/>
      <c r="N41" s="76"/>
      <c r="O41" s="76"/>
    </row>
    <row r="42" spans="1:19" ht="51.75" x14ac:dyDescent="0.25">
      <c r="A42" s="23" t="s">
        <v>47</v>
      </c>
      <c r="C42" s="23" t="s">
        <v>74</v>
      </c>
      <c r="D42" s="23">
        <v>1000</v>
      </c>
      <c r="E42" s="23">
        <v>0.84</v>
      </c>
      <c r="F42" s="23">
        <v>5</v>
      </c>
      <c r="G42" s="23">
        <v>8</v>
      </c>
      <c r="H42" s="23">
        <v>0.31</v>
      </c>
      <c r="I42" s="23">
        <v>0.37</v>
      </c>
      <c r="J42" s="23">
        <v>4.87</v>
      </c>
      <c r="K42" s="23">
        <v>5.63</v>
      </c>
      <c r="L42" s="23">
        <v>0.11</v>
      </c>
      <c r="M42" s="76"/>
      <c r="N42" s="76"/>
      <c r="O42" s="76"/>
    </row>
    <row r="43" spans="1:19" ht="51.75" x14ac:dyDescent="0.25">
      <c r="A43" s="23" t="s">
        <v>47</v>
      </c>
      <c r="C43" s="23" t="s">
        <v>75</v>
      </c>
      <c r="D43" s="23">
        <v>1600</v>
      </c>
      <c r="E43" s="23">
        <v>0.84</v>
      </c>
      <c r="F43" s="23">
        <v>8</v>
      </c>
      <c r="G43" s="23">
        <v>11</v>
      </c>
      <c r="H43" s="23">
        <v>0.63</v>
      </c>
      <c r="I43" s="23">
        <v>0.7</v>
      </c>
      <c r="J43" s="23">
        <v>9.2899999999999991</v>
      </c>
      <c r="K43" s="23">
        <v>10.31</v>
      </c>
      <c r="L43" s="23">
        <v>0.09</v>
      </c>
      <c r="M43" s="76"/>
      <c r="N43" s="76"/>
      <c r="O43" s="76"/>
      <c r="S43" s="24"/>
    </row>
    <row r="44" spans="1:19" ht="51.75" x14ac:dyDescent="0.25">
      <c r="A44" s="23" t="s">
        <v>47</v>
      </c>
      <c r="C44" s="23" t="s">
        <v>76</v>
      </c>
      <c r="D44" s="23">
        <v>1400</v>
      </c>
      <c r="E44" s="23">
        <v>0.84</v>
      </c>
      <c r="F44" s="23">
        <v>8</v>
      </c>
      <c r="G44" s="23">
        <v>11</v>
      </c>
      <c r="H44" s="23">
        <v>0.52</v>
      </c>
      <c r="I44" s="23">
        <v>0.57999999999999996</v>
      </c>
      <c r="J44" s="23">
        <v>7.9</v>
      </c>
      <c r="K44" s="23">
        <v>8.7799999999999994</v>
      </c>
      <c r="L44" s="23">
        <v>9.8000000000000004E-2</v>
      </c>
      <c r="M44" s="76"/>
      <c r="N44" s="76"/>
      <c r="O44" s="76"/>
      <c r="S44" s="24"/>
    </row>
    <row r="45" spans="1:19" ht="51.75" x14ac:dyDescent="0.25">
      <c r="A45" s="23" t="s">
        <v>47</v>
      </c>
      <c r="C45" s="23" t="s">
        <v>77</v>
      </c>
      <c r="D45" s="23">
        <v>1200</v>
      </c>
      <c r="E45" s="23">
        <v>0.84</v>
      </c>
      <c r="F45" s="23">
        <v>8</v>
      </c>
      <c r="G45" s="23">
        <v>11</v>
      </c>
      <c r="H45" s="23">
        <v>0.41</v>
      </c>
      <c r="I45" s="23">
        <v>0.47</v>
      </c>
      <c r="J45" s="23">
        <v>6.49</v>
      </c>
      <c r="K45" s="23">
        <v>7.31</v>
      </c>
      <c r="L45" s="23">
        <v>0.11</v>
      </c>
      <c r="M45" s="76"/>
      <c r="N45" s="76"/>
      <c r="O45" s="76"/>
      <c r="S45" s="24"/>
    </row>
    <row r="46" spans="1:19" ht="51.75" x14ac:dyDescent="0.25">
      <c r="A46" s="23" t="s">
        <v>47</v>
      </c>
      <c r="C46" s="23" t="s">
        <v>78</v>
      </c>
      <c r="D46" s="23">
        <v>1000</v>
      </c>
      <c r="E46" s="23">
        <v>0.84</v>
      </c>
      <c r="F46" s="23">
        <v>8</v>
      </c>
      <c r="G46" s="23">
        <v>11</v>
      </c>
      <c r="H46" s="23">
        <v>0.35</v>
      </c>
      <c r="I46" s="23">
        <v>0.41</v>
      </c>
      <c r="J46" s="23">
        <v>5.48</v>
      </c>
      <c r="K46" s="23">
        <v>6.24</v>
      </c>
      <c r="L46" s="23">
        <v>0.11</v>
      </c>
      <c r="M46" s="76"/>
      <c r="N46" s="76"/>
      <c r="O46" s="76"/>
      <c r="S46" s="24"/>
    </row>
    <row r="47" spans="1:19" ht="51.75" x14ac:dyDescent="0.25">
      <c r="A47" s="23" t="s">
        <v>47</v>
      </c>
      <c r="C47" s="23" t="s">
        <v>79</v>
      </c>
      <c r="D47" s="23">
        <v>800</v>
      </c>
      <c r="E47" s="23">
        <v>0.84</v>
      </c>
      <c r="F47" s="23">
        <v>8</v>
      </c>
      <c r="G47" s="23">
        <v>11</v>
      </c>
      <c r="H47" s="23">
        <v>0.28999999999999998</v>
      </c>
      <c r="I47" s="23">
        <v>0.35</v>
      </c>
      <c r="J47" s="23">
        <v>4.46</v>
      </c>
      <c r="K47" s="23">
        <v>5.15</v>
      </c>
      <c r="L47" s="23">
        <v>0.13</v>
      </c>
      <c r="M47" s="76"/>
      <c r="N47" s="76"/>
      <c r="O47" s="76"/>
    </row>
    <row r="48" spans="1:19" ht="64.5" x14ac:dyDescent="0.25">
      <c r="A48" s="23" t="s">
        <v>47</v>
      </c>
      <c r="C48" s="23" t="s">
        <v>80</v>
      </c>
      <c r="D48" s="23">
        <v>1800</v>
      </c>
      <c r="E48" s="23">
        <v>0.84</v>
      </c>
      <c r="F48" s="23">
        <v>5</v>
      </c>
      <c r="G48" s="23">
        <v>8</v>
      </c>
      <c r="H48" s="23">
        <v>0.7</v>
      </c>
      <c r="I48" s="23">
        <v>0.81</v>
      </c>
      <c r="J48" s="23">
        <v>9.82</v>
      </c>
      <c r="K48" s="23">
        <v>11.18</v>
      </c>
      <c r="L48" s="23">
        <v>8.3000000000000004E-2</v>
      </c>
      <c r="M48" s="76"/>
      <c r="N48" s="76"/>
      <c r="O48" s="76"/>
    </row>
    <row r="49" spans="1:15" ht="64.5" x14ac:dyDescent="0.25">
      <c r="A49" s="23" t="s">
        <v>47</v>
      </c>
      <c r="C49" s="23" t="s">
        <v>81</v>
      </c>
      <c r="D49" s="23">
        <v>1600</v>
      </c>
      <c r="E49" s="23">
        <v>0.84</v>
      </c>
      <c r="F49" s="23">
        <v>5</v>
      </c>
      <c r="G49" s="23">
        <v>8</v>
      </c>
      <c r="H49" s="23">
        <v>0.57999999999999996</v>
      </c>
      <c r="I49" s="23">
        <v>0.64</v>
      </c>
      <c r="J49" s="23">
        <v>8.43</v>
      </c>
      <c r="K49" s="23">
        <v>9.3699999999999992</v>
      </c>
      <c r="L49" s="23">
        <v>0.09</v>
      </c>
      <c r="M49" s="76"/>
      <c r="N49" s="76"/>
      <c r="O49" s="76"/>
    </row>
    <row r="50" spans="1:15" ht="64.5" x14ac:dyDescent="0.25">
      <c r="A50" s="23" t="s">
        <v>47</v>
      </c>
      <c r="C50" s="23" t="s">
        <v>82</v>
      </c>
      <c r="D50" s="23">
        <v>1400</v>
      </c>
      <c r="E50" s="23">
        <v>0.84</v>
      </c>
      <c r="F50" s="23">
        <v>5</v>
      </c>
      <c r="G50" s="23">
        <v>8</v>
      </c>
      <c r="H50" s="23">
        <v>0.52</v>
      </c>
      <c r="I50" s="23">
        <v>0.57999999999999996</v>
      </c>
      <c r="J50" s="23">
        <v>7.46</v>
      </c>
      <c r="K50" s="23">
        <v>8.34</v>
      </c>
      <c r="L50" s="23">
        <v>9.8000000000000004E-2</v>
      </c>
      <c r="M50" s="76"/>
      <c r="N50" s="76"/>
      <c r="O50" s="76"/>
    </row>
    <row r="51" spans="1:15" ht="64.5" x14ac:dyDescent="0.25">
      <c r="A51" s="23" t="s">
        <v>47</v>
      </c>
      <c r="C51" s="23" t="s">
        <v>83</v>
      </c>
      <c r="D51" s="23">
        <v>1200</v>
      </c>
      <c r="E51" s="23">
        <v>0.84</v>
      </c>
      <c r="F51" s="23">
        <v>5</v>
      </c>
      <c r="G51" s="23">
        <v>8</v>
      </c>
      <c r="H51" s="23">
        <v>0.47</v>
      </c>
      <c r="I51" s="23">
        <v>0.52</v>
      </c>
      <c r="J51" s="23">
        <v>6.57</v>
      </c>
      <c r="K51" s="23">
        <v>7.31</v>
      </c>
      <c r="L51" s="23">
        <v>0.11</v>
      </c>
      <c r="M51" s="76"/>
      <c r="N51" s="76"/>
      <c r="O51" s="76"/>
    </row>
    <row r="52" spans="1:15" ht="51.75" x14ac:dyDescent="0.25">
      <c r="A52" s="23" t="s">
        <v>47</v>
      </c>
      <c r="C52" s="23" t="s">
        <v>84</v>
      </c>
      <c r="D52" s="23">
        <v>1800</v>
      </c>
      <c r="E52" s="23">
        <v>0.84</v>
      </c>
      <c r="F52" s="23">
        <v>5</v>
      </c>
      <c r="G52" s="23">
        <v>8</v>
      </c>
      <c r="H52" s="23">
        <v>0.85</v>
      </c>
      <c r="I52" s="23">
        <v>0.93</v>
      </c>
      <c r="J52" s="23">
        <v>10.82</v>
      </c>
      <c r="K52" s="23">
        <v>11.98</v>
      </c>
      <c r="L52" s="23">
        <v>7.4999999999999997E-2</v>
      </c>
      <c r="M52" s="76"/>
      <c r="N52" s="76"/>
      <c r="O52" s="76"/>
    </row>
    <row r="53" spans="1:15" ht="51.75" x14ac:dyDescent="0.25">
      <c r="A53" s="23" t="s">
        <v>47</v>
      </c>
      <c r="C53" s="23" t="s">
        <v>85</v>
      </c>
      <c r="D53" s="23">
        <v>1600</v>
      </c>
      <c r="E53" s="23">
        <v>0.84</v>
      </c>
      <c r="F53" s="23">
        <v>5</v>
      </c>
      <c r="G53" s="23">
        <v>8</v>
      </c>
      <c r="H53" s="23">
        <v>0.72</v>
      </c>
      <c r="I53" s="23">
        <v>0.78</v>
      </c>
      <c r="J53" s="23">
        <v>9.39</v>
      </c>
      <c r="K53" s="23">
        <v>10.34</v>
      </c>
      <c r="L53" s="23">
        <v>8.3000000000000004E-2</v>
      </c>
      <c r="M53" s="76"/>
      <c r="N53" s="76"/>
      <c r="O53" s="76"/>
    </row>
    <row r="54" spans="1:15" ht="51.75" x14ac:dyDescent="0.25">
      <c r="A54" s="23" t="s">
        <v>47</v>
      </c>
      <c r="C54" s="23" t="s">
        <v>86</v>
      </c>
      <c r="D54" s="23">
        <v>1400</v>
      </c>
      <c r="E54" s="23">
        <v>0.84</v>
      </c>
      <c r="F54" s="23">
        <v>5</v>
      </c>
      <c r="G54" s="23">
        <v>8</v>
      </c>
      <c r="H54" s="23">
        <v>0.59</v>
      </c>
      <c r="I54" s="23">
        <v>0.65</v>
      </c>
      <c r="J54" s="23">
        <v>7.92</v>
      </c>
      <c r="K54" s="23">
        <v>8.83</v>
      </c>
      <c r="L54" s="23">
        <v>0.09</v>
      </c>
      <c r="M54" s="76"/>
      <c r="N54" s="76"/>
      <c r="O54" s="76"/>
    </row>
    <row r="55" spans="1:15" ht="51.75" x14ac:dyDescent="0.25">
      <c r="A55" s="23" t="s">
        <v>47</v>
      </c>
      <c r="C55" s="23" t="s">
        <v>87</v>
      </c>
      <c r="D55" s="23">
        <v>1200</v>
      </c>
      <c r="E55" s="23">
        <v>0.84</v>
      </c>
      <c r="F55" s="23">
        <v>5</v>
      </c>
      <c r="G55" s="23">
        <v>8</v>
      </c>
      <c r="H55" s="23">
        <v>0.48</v>
      </c>
      <c r="I55" s="23">
        <v>0.54</v>
      </c>
      <c r="J55" s="23">
        <v>6.64</v>
      </c>
      <c r="K55" s="23">
        <v>7.45</v>
      </c>
      <c r="L55" s="23">
        <v>0.11</v>
      </c>
      <c r="M55" s="76"/>
      <c r="N55" s="76"/>
      <c r="O55" s="76"/>
    </row>
    <row r="56" spans="1:15" ht="51.75" x14ac:dyDescent="0.25">
      <c r="A56" s="23" t="s">
        <v>47</v>
      </c>
      <c r="C56" s="23" t="s">
        <v>88</v>
      </c>
      <c r="D56" s="23">
        <v>1000</v>
      </c>
      <c r="E56" s="23">
        <v>0.84</v>
      </c>
      <c r="F56" s="23">
        <v>5</v>
      </c>
      <c r="G56" s="23">
        <v>8</v>
      </c>
      <c r="H56" s="23">
        <v>0.38</v>
      </c>
      <c r="I56" s="23">
        <v>0.44</v>
      </c>
      <c r="J56" s="23">
        <v>5.39</v>
      </c>
      <c r="K56" s="23">
        <v>6.14</v>
      </c>
      <c r="L56" s="23">
        <v>0.14000000000000001</v>
      </c>
      <c r="M56" s="76"/>
      <c r="N56" s="76"/>
      <c r="O56" s="76"/>
    </row>
    <row r="57" spans="1:15" ht="51.75" x14ac:dyDescent="0.25">
      <c r="A57" s="23" t="s">
        <v>47</v>
      </c>
      <c r="C57" s="23" t="s">
        <v>89</v>
      </c>
      <c r="D57" s="23">
        <v>1400</v>
      </c>
      <c r="E57" s="23">
        <v>0.84</v>
      </c>
      <c r="F57" s="23">
        <v>5</v>
      </c>
      <c r="G57" s="23">
        <v>8</v>
      </c>
      <c r="H57" s="23">
        <v>0.52</v>
      </c>
      <c r="I57" s="23">
        <v>0.57999999999999996</v>
      </c>
      <c r="J57" s="23">
        <v>7.46</v>
      </c>
      <c r="K57" s="23">
        <v>8.34</v>
      </c>
      <c r="L57" s="23">
        <v>0.09</v>
      </c>
      <c r="M57" s="76"/>
      <c r="N57" s="76"/>
      <c r="O57" s="76"/>
    </row>
    <row r="58" spans="1:15" ht="51.75" x14ac:dyDescent="0.25">
      <c r="A58" s="23" t="s">
        <v>47</v>
      </c>
      <c r="C58" s="23" t="s">
        <v>90</v>
      </c>
      <c r="D58" s="23">
        <v>1200</v>
      </c>
      <c r="E58" s="23">
        <v>0.84</v>
      </c>
      <c r="F58" s="23">
        <v>5</v>
      </c>
      <c r="G58" s="23">
        <v>8</v>
      </c>
      <c r="H58" s="23">
        <v>0.41</v>
      </c>
      <c r="I58" s="23">
        <v>0.47</v>
      </c>
      <c r="J58" s="23">
        <v>6.14</v>
      </c>
      <c r="K58" s="23">
        <v>6.95</v>
      </c>
      <c r="L58" s="23">
        <v>0.11</v>
      </c>
      <c r="M58" s="76"/>
      <c r="N58" s="76"/>
      <c r="O58" s="76"/>
    </row>
    <row r="59" spans="1:15" ht="51.75" x14ac:dyDescent="0.25">
      <c r="A59" s="23" t="s">
        <v>47</v>
      </c>
      <c r="C59" s="23" t="s">
        <v>91</v>
      </c>
      <c r="D59" s="23">
        <v>1000</v>
      </c>
      <c r="E59" s="23">
        <v>0.84</v>
      </c>
      <c r="F59" s="23">
        <v>5</v>
      </c>
      <c r="G59" s="23">
        <v>8</v>
      </c>
      <c r="H59" s="23">
        <v>0.3</v>
      </c>
      <c r="I59" s="23">
        <v>0.35</v>
      </c>
      <c r="J59" s="23">
        <v>4.79</v>
      </c>
      <c r="K59" s="23">
        <v>5.48</v>
      </c>
      <c r="L59" s="23">
        <v>0.12</v>
      </c>
      <c r="M59" s="76"/>
      <c r="N59" s="76"/>
      <c r="O59" s="76"/>
    </row>
    <row r="60" spans="1:15" ht="39" x14ac:dyDescent="0.25">
      <c r="A60" s="23" t="s">
        <v>92</v>
      </c>
      <c r="C60" s="23" t="s">
        <v>93</v>
      </c>
      <c r="D60" s="23">
        <v>1000</v>
      </c>
      <c r="E60" s="23">
        <v>0.84</v>
      </c>
      <c r="F60" s="23">
        <v>10</v>
      </c>
      <c r="G60" s="23">
        <v>15</v>
      </c>
      <c r="H60" s="23">
        <v>0.41</v>
      </c>
      <c r="I60" s="23">
        <v>0.47</v>
      </c>
      <c r="J60" s="23">
        <v>6.13</v>
      </c>
      <c r="K60" s="23">
        <v>7.09</v>
      </c>
      <c r="L60" s="23">
        <v>0.11</v>
      </c>
      <c r="M60" s="76"/>
      <c r="N60" s="76"/>
      <c r="O60" s="76"/>
    </row>
    <row r="61" spans="1:15" ht="39" x14ac:dyDescent="0.25">
      <c r="A61" s="23" t="s">
        <v>92</v>
      </c>
      <c r="C61" s="23" t="s">
        <v>94</v>
      </c>
      <c r="D61" s="23">
        <v>800</v>
      </c>
      <c r="E61" s="23">
        <v>0.84</v>
      </c>
      <c r="F61" s="23">
        <v>10</v>
      </c>
      <c r="G61" s="23">
        <v>15</v>
      </c>
      <c r="H61" s="23">
        <v>0.33</v>
      </c>
      <c r="I61" s="23">
        <v>0.37</v>
      </c>
      <c r="J61" s="23">
        <v>4.92</v>
      </c>
      <c r="K61" s="23">
        <v>5.63</v>
      </c>
      <c r="L61" s="23">
        <v>0.14000000000000001</v>
      </c>
      <c r="M61" s="76"/>
      <c r="N61" s="76"/>
      <c r="O61" s="76"/>
    </row>
    <row r="62" spans="1:15" ht="39" x14ac:dyDescent="0.25">
      <c r="A62" s="23" t="s">
        <v>92</v>
      </c>
      <c r="C62" s="23" t="s">
        <v>95</v>
      </c>
      <c r="D62" s="23">
        <v>600</v>
      </c>
      <c r="E62" s="23">
        <v>0.84</v>
      </c>
      <c r="F62" s="23">
        <v>8</v>
      </c>
      <c r="G62" s="23">
        <v>12</v>
      </c>
      <c r="H62" s="23">
        <v>0.22</v>
      </c>
      <c r="I62" s="23">
        <v>0.26</v>
      </c>
      <c r="J62" s="23">
        <v>3.36</v>
      </c>
      <c r="K62" s="23">
        <v>3.91</v>
      </c>
      <c r="L62" s="23">
        <v>0.17</v>
      </c>
      <c r="M62" s="76"/>
      <c r="N62" s="76"/>
      <c r="O62" s="76"/>
    </row>
    <row r="63" spans="1:15" ht="39" x14ac:dyDescent="0.25">
      <c r="A63" s="23" t="s">
        <v>92</v>
      </c>
      <c r="C63" s="23" t="s">
        <v>96</v>
      </c>
      <c r="D63" s="23">
        <v>400</v>
      </c>
      <c r="E63" s="23">
        <v>0.84</v>
      </c>
      <c r="F63" s="23">
        <v>8</v>
      </c>
      <c r="G63" s="23">
        <v>12</v>
      </c>
      <c r="H63" s="23">
        <v>0.14000000000000001</v>
      </c>
      <c r="I63" s="23">
        <v>0.15</v>
      </c>
      <c r="J63" s="23">
        <v>2.19</v>
      </c>
      <c r="K63" s="23">
        <v>2.42</v>
      </c>
      <c r="L63" s="23">
        <v>0.23</v>
      </c>
      <c r="M63" s="76"/>
      <c r="N63" s="76"/>
      <c r="O63" s="76"/>
    </row>
    <row r="64" spans="1:15" ht="39" x14ac:dyDescent="0.25">
      <c r="A64" s="23" t="s">
        <v>92</v>
      </c>
      <c r="C64" s="23" t="s">
        <v>97</v>
      </c>
      <c r="D64" s="23">
        <v>300</v>
      </c>
      <c r="E64" s="23">
        <v>0.84</v>
      </c>
      <c r="F64" s="23">
        <v>8</v>
      </c>
      <c r="G64" s="23">
        <v>12</v>
      </c>
      <c r="H64" s="23">
        <v>0.11</v>
      </c>
      <c r="I64" s="23">
        <v>0.13</v>
      </c>
      <c r="J64" s="23">
        <v>1.68</v>
      </c>
      <c r="K64" s="23">
        <v>1.95</v>
      </c>
      <c r="L64" s="23">
        <v>0.26</v>
      </c>
      <c r="M64" s="76"/>
      <c r="N64" s="76"/>
      <c r="O64" s="76"/>
    </row>
    <row r="65" spans="1:15" ht="39" x14ac:dyDescent="0.25">
      <c r="A65" s="23" t="s">
        <v>92</v>
      </c>
      <c r="C65" s="23" t="s">
        <v>98</v>
      </c>
      <c r="D65" s="23">
        <v>1200</v>
      </c>
      <c r="E65" s="23">
        <v>0.84</v>
      </c>
      <c r="F65" s="23">
        <v>15</v>
      </c>
      <c r="G65" s="23">
        <v>22</v>
      </c>
      <c r="H65" s="23">
        <v>0.52</v>
      </c>
      <c r="I65" s="23">
        <v>0.57999999999999996</v>
      </c>
      <c r="J65" s="23">
        <v>8.17</v>
      </c>
      <c r="K65" s="23">
        <v>9.4600000000000009</v>
      </c>
      <c r="L65" s="23">
        <v>7.4999999999999997E-2</v>
      </c>
      <c r="M65" s="76"/>
      <c r="N65" s="76"/>
      <c r="O65" s="76"/>
    </row>
    <row r="66" spans="1:15" ht="39" x14ac:dyDescent="0.25">
      <c r="A66" s="23" t="s">
        <v>92</v>
      </c>
      <c r="C66" s="23" t="s">
        <v>99</v>
      </c>
      <c r="D66" s="23">
        <v>1000</v>
      </c>
      <c r="E66" s="23">
        <v>0.84</v>
      </c>
      <c r="F66" s="23">
        <v>15</v>
      </c>
      <c r="G66" s="23">
        <v>22</v>
      </c>
      <c r="H66" s="23">
        <v>0.44</v>
      </c>
      <c r="I66" s="23">
        <v>0.5</v>
      </c>
      <c r="J66" s="23">
        <v>6.86</v>
      </c>
      <c r="K66" s="23">
        <v>8.01</v>
      </c>
      <c r="L66" s="23">
        <v>9.8000000000000004E-2</v>
      </c>
      <c r="M66" s="76"/>
      <c r="N66" s="76"/>
      <c r="O66" s="76"/>
    </row>
    <row r="67" spans="1:15" ht="39" x14ac:dyDescent="0.25">
      <c r="A67" s="23" t="s">
        <v>92</v>
      </c>
      <c r="C67" s="23" t="s">
        <v>100</v>
      </c>
      <c r="D67" s="23">
        <v>800</v>
      </c>
      <c r="E67" s="23">
        <v>0.84</v>
      </c>
      <c r="F67" s="23">
        <v>15</v>
      </c>
      <c r="G67" s="23">
        <v>22</v>
      </c>
      <c r="H67" s="23">
        <v>0.35</v>
      </c>
      <c r="I67" s="23">
        <v>0.41</v>
      </c>
      <c r="J67" s="23">
        <v>5.48</v>
      </c>
      <c r="K67" s="23">
        <v>6.49</v>
      </c>
      <c r="L67" s="23">
        <v>0.12</v>
      </c>
      <c r="M67" s="76"/>
      <c r="N67" s="76"/>
      <c r="O67" s="76"/>
    </row>
    <row r="68" spans="1:15" ht="51.75" x14ac:dyDescent="0.25">
      <c r="A68" s="23" t="s">
        <v>101</v>
      </c>
      <c r="C68" s="23" t="s">
        <v>102</v>
      </c>
      <c r="D68" s="23">
        <v>1800</v>
      </c>
      <c r="E68" s="23">
        <v>0.84</v>
      </c>
      <c r="F68" s="23">
        <v>2</v>
      </c>
      <c r="G68" s="23">
        <v>4</v>
      </c>
      <c r="H68" s="23">
        <v>0.76</v>
      </c>
      <c r="I68" s="23">
        <v>0.93</v>
      </c>
      <c r="J68" s="23">
        <v>9.6</v>
      </c>
      <c r="K68" s="23">
        <v>11.09</v>
      </c>
      <c r="L68" s="23">
        <v>0.09</v>
      </c>
      <c r="M68" s="76"/>
      <c r="N68" s="76"/>
      <c r="O68" s="76"/>
    </row>
    <row r="69" spans="1:15" ht="51.75" x14ac:dyDescent="0.25">
      <c r="A69" s="23" t="s">
        <v>101</v>
      </c>
      <c r="C69" s="23" t="s">
        <v>103</v>
      </c>
      <c r="D69" s="23">
        <v>1700</v>
      </c>
      <c r="E69" s="23">
        <v>0.84</v>
      </c>
      <c r="F69" s="23">
        <v>2</v>
      </c>
      <c r="G69" s="23">
        <v>4</v>
      </c>
      <c r="H69" s="23">
        <v>0.7</v>
      </c>
      <c r="I69" s="23">
        <v>0.87</v>
      </c>
      <c r="J69" s="23">
        <v>8.9499999999999993</v>
      </c>
      <c r="K69" s="23">
        <v>10.42</v>
      </c>
      <c r="L69" s="23">
        <v>9.8000000000000004E-2</v>
      </c>
      <c r="M69" s="76"/>
      <c r="N69" s="76"/>
      <c r="O69" s="76"/>
    </row>
    <row r="70" spans="1:15" ht="51.75" x14ac:dyDescent="0.25">
      <c r="A70" s="23" t="s">
        <v>101</v>
      </c>
      <c r="C70" s="23" t="s">
        <v>104</v>
      </c>
      <c r="D70" s="23">
        <v>1600</v>
      </c>
      <c r="E70" s="23">
        <v>0.84</v>
      </c>
      <c r="F70" s="23">
        <v>2</v>
      </c>
      <c r="G70" s="23">
        <v>4</v>
      </c>
      <c r="H70" s="23">
        <v>0.7</v>
      </c>
      <c r="I70" s="23">
        <v>0.81</v>
      </c>
      <c r="J70" s="23">
        <v>8.69</v>
      </c>
      <c r="K70" s="23">
        <v>9.76</v>
      </c>
      <c r="L70" s="23">
        <v>0.12</v>
      </c>
      <c r="M70" s="76"/>
      <c r="N70" s="76"/>
      <c r="O70" s="76"/>
    </row>
    <row r="71" spans="1:15" ht="51.75" x14ac:dyDescent="0.25">
      <c r="A71" s="23" t="s">
        <v>101</v>
      </c>
      <c r="C71" s="23" t="s">
        <v>105</v>
      </c>
      <c r="D71" s="23">
        <v>1400</v>
      </c>
      <c r="E71" s="23">
        <v>0.84</v>
      </c>
      <c r="F71" s="23">
        <v>2</v>
      </c>
      <c r="G71" s="23">
        <v>4</v>
      </c>
      <c r="H71" s="23">
        <v>0.52</v>
      </c>
      <c r="I71" s="23">
        <v>0.64</v>
      </c>
      <c r="J71" s="23">
        <v>7</v>
      </c>
      <c r="K71" s="23">
        <v>8.11</v>
      </c>
      <c r="L71" s="23">
        <v>0.11</v>
      </c>
      <c r="M71" s="76"/>
      <c r="N71" s="76"/>
      <c r="O71" s="76"/>
    </row>
    <row r="72" spans="1:15" ht="51.75" x14ac:dyDescent="0.25">
      <c r="A72" s="23" t="s">
        <v>101</v>
      </c>
      <c r="C72" s="23" t="s">
        <v>106</v>
      </c>
      <c r="D72" s="23">
        <v>1200</v>
      </c>
      <c r="E72" s="23">
        <v>0.84</v>
      </c>
      <c r="F72" s="23">
        <v>2</v>
      </c>
      <c r="G72" s="23">
        <v>4</v>
      </c>
      <c r="H72" s="23">
        <v>0.47</v>
      </c>
      <c r="I72" s="23">
        <v>0.57999999999999996</v>
      </c>
      <c r="J72" s="23">
        <v>6.16</v>
      </c>
      <c r="K72" s="23">
        <v>7.15</v>
      </c>
      <c r="L72" s="23">
        <v>0.14000000000000001</v>
      </c>
      <c r="M72" s="76"/>
      <c r="N72" s="76"/>
      <c r="O72" s="76"/>
    </row>
    <row r="73" spans="1:15" ht="51.75" x14ac:dyDescent="0.25">
      <c r="A73" s="23" t="s">
        <v>101</v>
      </c>
      <c r="C73" s="23" t="s">
        <v>107</v>
      </c>
      <c r="D73" s="23">
        <v>1000</v>
      </c>
      <c r="E73" s="23">
        <v>0.84</v>
      </c>
      <c r="F73" s="23">
        <v>7</v>
      </c>
      <c r="G73" s="23">
        <v>12</v>
      </c>
      <c r="H73" s="23">
        <v>0.26</v>
      </c>
      <c r="I73" s="23">
        <v>0.3</v>
      </c>
      <c r="J73" s="23">
        <v>4.6399999999999997</v>
      </c>
      <c r="K73" s="23">
        <v>5.42</v>
      </c>
      <c r="L73" s="23">
        <v>0.15</v>
      </c>
      <c r="M73" s="76"/>
      <c r="N73" s="76"/>
      <c r="O73" s="76"/>
    </row>
    <row r="74" spans="1:15" ht="51.75" x14ac:dyDescent="0.25">
      <c r="A74" s="23" t="s">
        <v>101</v>
      </c>
      <c r="C74" s="23" t="s">
        <v>108</v>
      </c>
      <c r="D74" s="23">
        <v>800</v>
      </c>
      <c r="E74" s="23">
        <v>0.84</v>
      </c>
      <c r="F74" s="23">
        <v>7</v>
      </c>
      <c r="G74" s="23">
        <v>12</v>
      </c>
      <c r="H74" s="23">
        <v>0.21</v>
      </c>
      <c r="I74" s="23">
        <v>0.26</v>
      </c>
      <c r="J74" s="23">
        <v>3.73</v>
      </c>
      <c r="K74" s="23">
        <v>4.51</v>
      </c>
      <c r="L74" s="23">
        <v>0.16</v>
      </c>
      <c r="M74" s="76"/>
      <c r="N74" s="76"/>
      <c r="O74" s="76"/>
    </row>
    <row r="75" spans="1:15" ht="51.75" x14ac:dyDescent="0.25">
      <c r="A75" s="23" t="s">
        <v>101</v>
      </c>
      <c r="C75" s="23" t="s">
        <v>109</v>
      </c>
      <c r="D75" s="23">
        <v>600</v>
      </c>
      <c r="E75" s="23">
        <v>0.84</v>
      </c>
      <c r="F75" s="23">
        <v>10</v>
      </c>
      <c r="G75" s="23">
        <v>15</v>
      </c>
      <c r="H75" s="23">
        <v>0.19</v>
      </c>
      <c r="I75" s="23">
        <v>0.23</v>
      </c>
      <c r="J75" s="23">
        <v>3.24</v>
      </c>
      <c r="K75" s="23">
        <v>3.84</v>
      </c>
      <c r="L75" s="23">
        <v>0.17</v>
      </c>
      <c r="M75" s="76"/>
      <c r="N75" s="76"/>
      <c r="O75" s="76"/>
    </row>
    <row r="76" spans="1:15" ht="51.75" x14ac:dyDescent="0.25">
      <c r="A76" s="23" t="s">
        <v>101</v>
      </c>
      <c r="C76" s="23" t="s">
        <v>110</v>
      </c>
      <c r="D76" s="23">
        <v>500</v>
      </c>
      <c r="E76" s="23">
        <v>0.84</v>
      </c>
      <c r="F76" s="23">
        <v>6</v>
      </c>
      <c r="G76" s="23">
        <v>10</v>
      </c>
      <c r="H76" s="23">
        <v>0.15</v>
      </c>
      <c r="I76" s="23">
        <v>0.19</v>
      </c>
      <c r="J76" s="23">
        <v>2.44</v>
      </c>
      <c r="K76" s="23">
        <v>2.95</v>
      </c>
      <c r="L76" s="23">
        <v>0.43</v>
      </c>
      <c r="M76" s="76"/>
      <c r="N76" s="76"/>
      <c r="O76" s="76"/>
    </row>
    <row r="77" spans="1:15" ht="51.75" x14ac:dyDescent="0.25">
      <c r="A77" s="23" t="s">
        <v>101</v>
      </c>
      <c r="C77" s="23" t="s">
        <v>111</v>
      </c>
      <c r="D77" s="23">
        <v>400</v>
      </c>
      <c r="E77" s="23">
        <v>0.84</v>
      </c>
      <c r="F77" s="23">
        <v>6</v>
      </c>
      <c r="G77" s="23">
        <v>10</v>
      </c>
      <c r="H77" s="23">
        <v>0.13</v>
      </c>
      <c r="I77" s="23">
        <v>0.15</v>
      </c>
      <c r="J77" s="23">
        <v>2.0299999999999998</v>
      </c>
      <c r="K77" s="23">
        <v>2.35</v>
      </c>
      <c r="L77" s="23">
        <v>0.53</v>
      </c>
      <c r="M77" s="76"/>
      <c r="N77" s="76"/>
      <c r="O77" s="76"/>
    </row>
    <row r="78" spans="1:15" ht="51.75" x14ac:dyDescent="0.25">
      <c r="A78" s="23" t="s">
        <v>101</v>
      </c>
      <c r="C78" s="23" t="s">
        <v>112</v>
      </c>
      <c r="D78" s="23">
        <v>1200</v>
      </c>
      <c r="E78" s="23">
        <v>0.84</v>
      </c>
      <c r="F78" s="23">
        <v>4</v>
      </c>
      <c r="G78" s="23">
        <v>6</v>
      </c>
      <c r="H78" s="23">
        <v>0.41</v>
      </c>
      <c r="I78" s="23">
        <v>0.47</v>
      </c>
      <c r="J78" s="23">
        <v>6.01</v>
      </c>
      <c r="K78" s="23">
        <v>6.7</v>
      </c>
      <c r="L78" s="23">
        <v>9.8000000000000004E-2</v>
      </c>
      <c r="M78" s="76"/>
      <c r="N78" s="76"/>
      <c r="O78" s="76"/>
    </row>
    <row r="79" spans="1:15" ht="51.75" x14ac:dyDescent="0.25">
      <c r="A79" s="23" t="s">
        <v>101</v>
      </c>
      <c r="C79" s="23" t="s">
        <v>113</v>
      </c>
      <c r="D79" s="23">
        <v>1000</v>
      </c>
      <c r="E79" s="23">
        <v>0.84</v>
      </c>
      <c r="F79" s="23">
        <v>4</v>
      </c>
      <c r="G79" s="23">
        <v>6</v>
      </c>
      <c r="H79" s="23">
        <v>0.28999999999999998</v>
      </c>
      <c r="I79" s="23">
        <v>0.35</v>
      </c>
      <c r="J79" s="23">
        <v>4.62</v>
      </c>
      <c r="K79" s="23">
        <v>5.28</v>
      </c>
      <c r="L79" s="23">
        <v>0.11</v>
      </c>
      <c r="M79" s="76"/>
      <c r="N79" s="76"/>
      <c r="O79" s="76"/>
    </row>
    <row r="80" spans="1:15" ht="77.25" x14ac:dyDescent="0.25">
      <c r="A80" s="23" t="s">
        <v>101</v>
      </c>
      <c r="C80" s="23" t="s">
        <v>114</v>
      </c>
      <c r="D80" s="23">
        <v>800</v>
      </c>
      <c r="E80" s="23">
        <v>0.84</v>
      </c>
      <c r="F80" s="23">
        <v>4</v>
      </c>
      <c r="G80" s="23">
        <v>6</v>
      </c>
      <c r="H80" s="23">
        <v>0.19</v>
      </c>
      <c r="I80" s="23">
        <v>0.21</v>
      </c>
      <c r="J80" s="23">
        <v>3.34</v>
      </c>
      <c r="K80" s="23">
        <v>3.66</v>
      </c>
      <c r="L80" s="23">
        <v>7.4999999999999997E-2</v>
      </c>
      <c r="M80" s="76"/>
      <c r="N80" s="76"/>
      <c r="O80" s="76"/>
    </row>
    <row r="81" spans="1:15" ht="64.5" x14ac:dyDescent="0.25">
      <c r="A81" s="23" t="s">
        <v>115</v>
      </c>
      <c r="C81" s="23" t="s">
        <v>116</v>
      </c>
      <c r="D81" s="23">
        <v>1800</v>
      </c>
      <c r="E81" s="23">
        <v>0.88</v>
      </c>
      <c r="F81" s="23">
        <v>1</v>
      </c>
      <c r="G81" s="23">
        <v>2</v>
      </c>
      <c r="H81" s="23">
        <v>0.7</v>
      </c>
      <c r="I81" s="23">
        <v>0.81</v>
      </c>
      <c r="J81" s="23">
        <v>9.1999999999999993</v>
      </c>
      <c r="K81" s="23">
        <v>10.119999999999999</v>
      </c>
      <c r="L81" s="23">
        <v>0.11</v>
      </c>
      <c r="M81" s="76" t="s">
        <v>521</v>
      </c>
      <c r="N81" s="76" t="s">
        <v>522</v>
      </c>
      <c r="O81" s="76" t="s">
        <v>523</v>
      </c>
    </row>
    <row r="82" spans="1:15" ht="64.5" x14ac:dyDescent="0.25">
      <c r="A82" s="23" t="s">
        <v>115</v>
      </c>
      <c r="C82" s="23" t="s">
        <v>117</v>
      </c>
      <c r="D82" s="23">
        <v>1700</v>
      </c>
      <c r="E82" s="23">
        <v>0.88</v>
      </c>
      <c r="F82" s="23">
        <v>1.5</v>
      </c>
      <c r="G82" s="23">
        <v>3</v>
      </c>
      <c r="H82" s="23">
        <v>0.64</v>
      </c>
      <c r="I82" s="23">
        <v>0.76</v>
      </c>
      <c r="J82" s="23">
        <v>8.64</v>
      </c>
      <c r="K82" s="23">
        <v>9.6999999999999993</v>
      </c>
      <c r="L82" s="23">
        <v>0.12</v>
      </c>
      <c r="M82" s="76" t="s">
        <v>521</v>
      </c>
      <c r="N82" s="76" t="s">
        <v>522</v>
      </c>
      <c r="O82" s="76" t="s">
        <v>523</v>
      </c>
    </row>
    <row r="83" spans="1:15" ht="64.5" x14ac:dyDescent="0.25">
      <c r="A83" s="23" t="s">
        <v>115</v>
      </c>
      <c r="C83" s="23" t="s">
        <v>118</v>
      </c>
      <c r="D83" s="23">
        <v>1600</v>
      </c>
      <c r="E83" s="23">
        <v>0.88</v>
      </c>
      <c r="F83" s="23">
        <v>2</v>
      </c>
      <c r="G83" s="23">
        <v>4</v>
      </c>
      <c r="H83" s="23">
        <v>0.57999999999999996</v>
      </c>
      <c r="I83" s="23">
        <v>0.7</v>
      </c>
      <c r="J83" s="23">
        <v>8.08</v>
      </c>
      <c r="K83" s="23">
        <v>9.23</v>
      </c>
      <c r="L83" s="23">
        <v>0.15</v>
      </c>
      <c r="M83" s="76" t="s">
        <v>521</v>
      </c>
      <c r="N83" s="76" t="s">
        <v>522</v>
      </c>
      <c r="O83" s="76" t="s">
        <v>523</v>
      </c>
    </row>
    <row r="84" spans="1:15" ht="51.75" x14ac:dyDescent="0.25">
      <c r="A84" s="23" t="s">
        <v>115</v>
      </c>
      <c r="C84" s="23" t="s">
        <v>119</v>
      </c>
      <c r="D84" s="23">
        <v>1800</v>
      </c>
      <c r="E84" s="23">
        <v>0.88</v>
      </c>
      <c r="F84" s="23">
        <v>2</v>
      </c>
      <c r="G84" s="23">
        <v>4</v>
      </c>
      <c r="H84" s="23">
        <v>0.76</v>
      </c>
      <c r="I84" s="23">
        <v>0.87</v>
      </c>
      <c r="J84" s="23">
        <v>9.77</v>
      </c>
      <c r="K84" s="23">
        <v>10.9</v>
      </c>
      <c r="L84" s="23">
        <v>0.11</v>
      </c>
      <c r="M84" s="76" t="s">
        <v>521</v>
      </c>
      <c r="N84" s="76" t="s">
        <v>522</v>
      </c>
      <c r="O84" s="76" t="s">
        <v>523</v>
      </c>
    </row>
    <row r="85" spans="1:15" ht="51.75" x14ac:dyDescent="0.25">
      <c r="A85" s="23" t="s">
        <v>115</v>
      </c>
      <c r="C85" s="23" t="s">
        <v>120</v>
      </c>
      <c r="D85" s="23">
        <v>1200</v>
      </c>
      <c r="E85" s="23">
        <v>0.88</v>
      </c>
      <c r="F85" s="23">
        <v>2</v>
      </c>
      <c r="G85" s="23">
        <v>4</v>
      </c>
      <c r="H85" s="23">
        <v>0.47</v>
      </c>
      <c r="I85" s="23">
        <v>0.52</v>
      </c>
      <c r="J85" s="23">
        <v>6.26</v>
      </c>
      <c r="K85" s="23">
        <v>6.49</v>
      </c>
      <c r="L85" s="23">
        <v>0.19</v>
      </c>
      <c r="M85" s="76" t="s">
        <v>521</v>
      </c>
      <c r="N85" s="76" t="s">
        <v>522</v>
      </c>
      <c r="O85" s="76" t="s">
        <v>523</v>
      </c>
    </row>
    <row r="86" spans="1:15" ht="51.75" x14ac:dyDescent="0.25">
      <c r="A86" s="23" t="s">
        <v>115</v>
      </c>
      <c r="C86" s="23" t="s">
        <v>121</v>
      </c>
      <c r="D86" s="23">
        <v>1500</v>
      </c>
      <c r="E86" s="23">
        <v>0.88</v>
      </c>
      <c r="F86" s="23">
        <v>1.5</v>
      </c>
      <c r="G86" s="23">
        <v>3</v>
      </c>
      <c r="H86" s="23">
        <v>0.64</v>
      </c>
      <c r="I86" s="23">
        <v>0.7</v>
      </c>
      <c r="J86" s="23">
        <v>8.1199999999999992</v>
      </c>
      <c r="K86" s="23">
        <v>8.76</v>
      </c>
      <c r="L86" s="23">
        <v>0.11</v>
      </c>
      <c r="M86" s="76" t="s">
        <v>521</v>
      </c>
      <c r="N86" s="76" t="s">
        <v>522</v>
      </c>
      <c r="O86" s="76" t="s">
        <v>523</v>
      </c>
    </row>
    <row r="87" spans="1:15" ht="102.75" x14ac:dyDescent="0.25">
      <c r="A87" s="23" t="s">
        <v>131</v>
      </c>
      <c r="C87" s="23" t="s">
        <v>122</v>
      </c>
      <c r="D87" s="23">
        <v>1600</v>
      </c>
      <c r="E87" s="23">
        <v>0.88</v>
      </c>
      <c r="F87" s="23">
        <v>1</v>
      </c>
      <c r="G87" s="23">
        <v>2</v>
      </c>
      <c r="H87" s="23">
        <v>0.57999999999999996</v>
      </c>
      <c r="I87" s="23">
        <v>0.64</v>
      </c>
      <c r="J87" s="23">
        <v>7.91</v>
      </c>
      <c r="K87" s="23">
        <v>8.48</v>
      </c>
      <c r="L87" s="23">
        <v>0.14000000000000001</v>
      </c>
      <c r="M87" s="76"/>
      <c r="N87" s="76"/>
      <c r="O87" s="76"/>
    </row>
    <row r="88" spans="1:15" ht="105.75" x14ac:dyDescent="0.25">
      <c r="A88" s="23" t="s">
        <v>131</v>
      </c>
      <c r="C88" s="23" t="s">
        <v>137</v>
      </c>
      <c r="D88" s="23">
        <v>1400</v>
      </c>
      <c r="E88" s="23">
        <v>0.88</v>
      </c>
      <c r="F88" s="23">
        <v>1</v>
      </c>
      <c r="G88" s="23">
        <v>2</v>
      </c>
      <c r="H88" s="23">
        <v>0.52</v>
      </c>
      <c r="I88" s="23">
        <v>0.57999999999999996</v>
      </c>
      <c r="J88" s="23">
        <v>7.01</v>
      </c>
      <c r="K88" s="23">
        <v>7.56</v>
      </c>
      <c r="L88" s="23">
        <v>0.16</v>
      </c>
      <c r="M88" s="76"/>
      <c r="N88" s="76"/>
      <c r="O88" s="76"/>
    </row>
    <row r="89" spans="1:15" ht="102.75" x14ac:dyDescent="0.25">
      <c r="A89" s="23" t="s">
        <v>131</v>
      </c>
      <c r="C89" s="23" t="s">
        <v>123</v>
      </c>
      <c r="D89" s="23">
        <v>1200</v>
      </c>
      <c r="E89" s="23">
        <v>0.88</v>
      </c>
      <c r="F89" s="23"/>
      <c r="G89" s="23"/>
      <c r="H89" s="23">
        <v>0.47</v>
      </c>
      <c r="I89" s="23">
        <v>0.52</v>
      </c>
      <c r="J89" s="23">
        <v>6.16</v>
      </c>
      <c r="K89" s="23">
        <v>6.62</v>
      </c>
      <c r="L89" s="23">
        <v>0.17</v>
      </c>
      <c r="M89" s="76"/>
      <c r="N89" s="76"/>
      <c r="O89" s="76"/>
    </row>
    <row r="90" spans="1:15" ht="77.25" x14ac:dyDescent="0.25">
      <c r="A90" s="23" t="s">
        <v>131</v>
      </c>
      <c r="C90" s="23" t="s">
        <v>124</v>
      </c>
      <c r="D90" s="23">
        <v>1500</v>
      </c>
      <c r="E90" s="23">
        <v>0.88</v>
      </c>
      <c r="F90" s="23">
        <v>2</v>
      </c>
      <c r="G90" s="23">
        <v>4</v>
      </c>
      <c r="H90" s="23">
        <v>0.7</v>
      </c>
      <c r="I90" s="23">
        <v>0.81</v>
      </c>
      <c r="J90" s="23">
        <v>8.59</v>
      </c>
      <c r="K90" s="23">
        <v>9.6300000000000008</v>
      </c>
      <c r="L90" s="23">
        <v>0.13</v>
      </c>
      <c r="M90" s="76"/>
      <c r="N90" s="76"/>
      <c r="O90" s="76"/>
    </row>
    <row r="91" spans="1:15" ht="77.25" x14ac:dyDescent="0.25">
      <c r="A91" s="23" t="s">
        <v>131</v>
      </c>
      <c r="C91" s="23" t="s">
        <v>125</v>
      </c>
      <c r="D91" s="23">
        <v>1400</v>
      </c>
      <c r="E91" s="23">
        <v>0.88</v>
      </c>
      <c r="F91" s="23">
        <v>2</v>
      </c>
      <c r="G91" s="23">
        <v>4</v>
      </c>
      <c r="H91" s="23">
        <v>0.64</v>
      </c>
      <c r="I91" s="23">
        <v>0.76</v>
      </c>
      <c r="J91" s="23">
        <v>7.93</v>
      </c>
      <c r="K91" s="23">
        <v>9.01</v>
      </c>
      <c r="L91" s="23">
        <v>0.14000000000000001</v>
      </c>
      <c r="M91" s="76"/>
      <c r="N91" s="76"/>
      <c r="O91" s="76"/>
    </row>
    <row r="92" spans="1:15" ht="39" x14ac:dyDescent="0.25">
      <c r="A92" s="23" t="s">
        <v>126</v>
      </c>
      <c r="C92" s="23" t="s">
        <v>128</v>
      </c>
      <c r="D92" s="23">
        <v>2800</v>
      </c>
      <c r="E92" s="23">
        <v>0.88</v>
      </c>
      <c r="F92" s="23">
        <v>0</v>
      </c>
      <c r="G92" s="23">
        <v>0</v>
      </c>
      <c r="H92" s="23">
        <v>3.49</v>
      </c>
      <c r="I92" s="23">
        <v>3.49</v>
      </c>
      <c r="J92" s="23">
        <v>25.04</v>
      </c>
      <c r="K92" s="23">
        <v>25.04</v>
      </c>
      <c r="L92" s="23">
        <v>8.0000000000000002E-3</v>
      </c>
      <c r="M92" s="76"/>
      <c r="N92" s="76"/>
      <c r="O92" s="76"/>
    </row>
    <row r="93" spans="1:15" ht="39" x14ac:dyDescent="0.25">
      <c r="A93" s="23" t="s">
        <v>126</v>
      </c>
      <c r="C93" s="23" t="s">
        <v>129</v>
      </c>
      <c r="D93" s="23">
        <v>2800</v>
      </c>
      <c r="E93" s="23">
        <v>0.88</v>
      </c>
      <c r="F93" s="23">
        <v>0</v>
      </c>
      <c r="G93" s="23">
        <v>0</v>
      </c>
      <c r="H93" s="23">
        <v>2.91</v>
      </c>
      <c r="I93" s="23">
        <v>2.91</v>
      </c>
      <c r="J93" s="23">
        <v>22.86</v>
      </c>
      <c r="K93" s="23">
        <v>22.86</v>
      </c>
      <c r="L93" s="23">
        <v>8.0000000000000002E-3</v>
      </c>
      <c r="M93" s="76"/>
      <c r="N93" s="76"/>
      <c r="O93" s="76"/>
    </row>
    <row r="94" spans="1:15" ht="39" x14ac:dyDescent="0.25">
      <c r="A94" s="23" t="s">
        <v>126</v>
      </c>
      <c r="C94" s="23" t="s">
        <v>130</v>
      </c>
      <c r="D94" s="23">
        <v>2000</v>
      </c>
      <c r="E94" s="23">
        <v>0.88</v>
      </c>
      <c r="F94" s="23">
        <v>2</v>
      </c>
      <c r="G94" s="23">
        <v>3</v>
      </c>
      <c r="H94" s="23">
        <v>1.1599999999999999</v>
      </c>
      <c r="I94" s="23">
        <v>1.28</v>
      </c>
      <c r="J94" s="23">
        <v>12.77</v>
      </c>
      <c r="K94" s="23">
        <v>13.7</v>
      </c>
      <c r="L94" s="23">
        <v>0.06</v>
      </c>
      <c r="M94" s="76"/>
      <c r="N94" s="76"/>
      <c r="O94" s="76"/>
    </row>
    <row r="95" spans="1:15" ht="39" x14ac:dyDescent="0.25">
      <c r="A95" s="23" t="s">
        <v>126</v>
      </c>
      <c r="C95" s="23" t="s">
        <v>127</v>
      </c>
      <c r="D95" s="23">
        <v>2000</v>
      </c>
      <c r="E95" s="23">
        <v>0.88</v>
      </c>
      <c r="F95" s="23">
        <v>3</v>
      </c>
      <c r="G95" s="23">
        <v>5</v>
      </c>
      <c r="H95" s="23">
        <v>0.93</v>
      </c>
      <c r="I95" s="23">
        <v>1.05</v>
      </c>
      <c r="J95" s="23">
        <v>11.68</v>
      </c>
      <c r="K95" s="23">
        <v>12.92</v>
      </c>
      <c r="L95" s="23">
        <v>7.4999999999999997E-2</v>
      </c>
      <c r="M95" s="76"/>
      <c r="N95" s="76"/>
      <c r="O95" s="76"/>
    </row>
    <row r="96" spans="1:15" x14ac:dyDescent="0.25">
      <c r="A96" s="23" t="s">
        <v>134</v>
      </c>
      <c r="C96" s="23" t="s">
        <v>49</v>
      </c>
      <c r="D96" s="23"/>
      <c r="E96" s="23"/>
      <c r="F96" s="23"/>
      <c r="G96" s="23"/>
      <c r="H96" s="23"/>
      <c r="I96" s="23"/>
      <c r="J96" s="23"/>
      <c r="K96" s="23"/>
      <c r="L96" s="23"/>
      <c r="M96" s="76"/>
      <c r="N96" s="76"/>
      <c r="O96" s="76"/>
    </row>
  </sheetData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4"/>
  <sheetViews>
    <sheetView topLeftCell="D1" workbookViewId="0">
      <selection activeCell="R9" sqref="R9"/>
    </sheetView>
  </sheetViews>
  <sheetFormatPr defaultRowHeight="15" x14ac:dyDescent="0.25"/>
  <cols>
    <col min="1" max="2" width="22.5703125" customWidth="1"/>
    <col min="3" max="3" width="27.28515625" customWidth="1"/>
    <col min="4" max="4" width="16.85546875" customWidth="1"/>
    <col min="5" max="5" width="13" customWidth="1"/>
    <col min="6" max="6" width="14.42578125" customWidth="1"/>
    <col min="9" max="9" width="8.85546875" customWidth="1"/>
    <col min="10" max="10" width="8" customWidth="1"/>
    <col min="11" max="11" width="8.140625" customWidth="1"/>
    <col min="14" max="14" width="21.85546875" customWidth="1"/>
    <col min="15" max="15" width="18.28515625" customWidth="1"/>
    <col min="16" max="16" width="22.140625" customWidth="1"/>
  </cols>
  <sheetData>
    <row r="1" spans="1:16" x14ac:dyDescent="0.25">
      <c r="A1" s="26" t="s">
        <v>15</v>
      </c>
      <c r="B1" s="26" t="s">
        <v>13</v>
      </c>
      <c r="C1" t="s">
        <v>143</v>
      </c>
      <c r="D1" s="2" t="s">
        <v>29</v>
      </c>
      <c r="E1" s="2" t="s">
        <v>16</v>
      </c>
      <c r="F1" s="2" t="s">
        <v>17</v>
      </c>
      <c r="G1" s="2" t="s">
        <v>147</v>
      </c>
    </row>
    <row r="2" spans="1:16" x14ac:dyDescent="0.25">
      <c r="A2" t="s">
        <v>144</v>
      </c>
      <c r="B2" t="s">
        <v>145</v>
      </c>
      <c r="C2" t="s">
        <v>146</v>
      </c>
      <c r="D2">
        <v>0.55000000000000004</v>
      </c>
      <c r="E2">
        <v>3.5000000000000003E-2</v>
      </c>
      <c r="F2">
        <v>3.6999999999999998E-2</v>
      </c>
      <c r="G2">
        <v>100</v>
      </c>
    </row>
    <row r="3" spans="1:16" x14ac:dyDescent="0.25">
      <c r="B3" t="s">
        <v>145</v>
      </c>
      <c r="C3" t="s">
        <v>148</v>
      </c>
      <c r="D3">
        <v>0.55000000000000004</v>
      </c>
      <c r="E3">
        <v>3.6999999999999998E-2</v>
      </c>
      <c r="F3">
        <v>3.9E-2</v>
      </c>
      <c r="G3">
        <v>100</v>
      </c>
      <c r="O3" s="26" t="s">
        <v>15</v>
      </c>
      <c r="P3" s="26" t="s">
        <v>13</v>
      </c>
    </row>
    <row r="4" spans="1:16" x14ac:dyDescent="0.25">
      <c r="B4" t="s">
        <v>145</v>
      </c>
      <c r="C4" t="s">
        <v>149</v>
      </c>
      <c r="D4">
        <v>0.55000000000000004</v>
      </c>
      <c r="E4">
        <v>3.6999999999999998E-2</v>
      </c>
      <c r="F4">
        <v>3.9E-2</v>
      </c>
      <c r="G4">
        <v>100</v>
      </c>
      <c r="N4" t="s">
        <v>144</v>
      </c>
      <c r="O4" t="s">
        <v>144</v>
      </c>
      <c r="P4" t="s">
        <v>145</v>
      </c>
    </row>
    <row r="5" spans="1:16" x14ac:dyDescent="0.25">
      <c r="B5" t="s">
        <v>145</v>
      </c>
      <c r="C5" t="s">
        <v>150</v>
      </c>
      <c r="D5">
        <v>0.55000000000000004</v>
      </c>
      <c r="E5">
        <v>3.9E-2</v>
      </c>
      <c r="F5">
        <v>4.1000000000000002E-2</v>
      </c>
      <c r="G5">
        <v>100</v>
      </c>
      <c r="N5" t="s">
        <v>235</v>
      </c>
      <c r="O5" t="s">
        <v>144</v>
      </c>
      <c r="P5" t="s">
        <v>154</v>
      </c>
    </row>
    <row r="6" spans="1:16" x14ac:dyDescent="0.25">
      <c r="B6" t="s">
        <v>145</v>
      </c>
      <c r="C6" t="s">
        <v>151</v>
      </c>
      <c r="D6">
        <v>0.55000000000000004</v>
      </c>
      <c r="E6">
        <v>3.9E-2</v>
      </c>
      <c r="F6">
        <v>4.1000000000000002E-2</v>
      </c>
      <c r="G6">
        <v>100</v>
      </c>
      <c r="N6" t="s">
        <v>236</v>
      </c>
      <c r="O6" t="s">
        <v>144</v>
      </c>
      <c r="P6" t="s">
        <v>167</v>
      </c>
    </row>
    <row r="7" spans="1:16" x14ac:dyDescent="0.25">
      <c r="B7" t="s">
        <v>145</v>
      </c>
      <c r="C7" t="s">
        <v>152</v>
      </c>
      <c r="D7">
        <v>0.55000000000000004</v>
      </c>
      <c r="E7">
        <v>4.2000000000000003E-2</v>
      </c>
      <c r="F7">
        <v>4.3999999999999997E-2</v>
      </c>
      <c r="G7">
        <v>100</v>
      </c>
      <c r="N7" t="s">
        <v>386</v>
      </c>
      <c r="O7" t="s">
        <v>144</v>
      </c>
      <c r="P7" t="s">
        <v>185</v>
      </c>
    </row>
    <row r="8" spans="1:16" x14ac:dyDescent="0.25">
      <c r="B8" t="s">
        <v>145</v>
      </c>
      <c r="C8" t="s">
        <v>153</v>
      </c>
      <c r="D8">
        <v>0.55000000000000004</v>
      </c>
      <c r="E8">
        <v>4.2000000000000003E-2</v>
      </c>
      <c r="F8">
        <v>4.3999999999999997E-2</v>
      </c>
      <c r="G8">
        <v>100</v>
      </c>
      <c r="N8" t="s">
        <v>387</v>
      </c>
      <c r="O8" t="s">
        <v>144</v>
      </c>
      <c r="P8" t="s">
        <v>195</v>
      </c>
    </row>
    <row r="9" spans="1:16" x14ac:dyDescent="0.25">
      <c r="B9" t="s">
        <v>154</v>
      </c>
      <c r="C9" t="s">
        <v>155</v>
      </c>
      <c r="D9">
        <v>0.3</v>
      </c>
      <c r="E9">
        <v>3.9E-2</v>
      </c>
      <c r="F9">
        <v>4.1000000000000002E-2</v>
      </c>
      <c r="G9">
        <v>37</v>
      </c>
      <c r="N9" t="s">
        <v>395</v>
      </c>
      <c r="O9" t="s">
        <v>144</v>
      </c>
      <c r="P9" t="s">
        <v>209</v>
      </c>
    </row>
    <row r="10" spans="1:16" x14ac:dyDescent="0.25">
      <c r="B10" t="s">
        <v>154</v>
      </c>
      <c r="C10" t="s">
        <v>156</v>
      </c>
      <c r="D10">
        <v>0.3</v>
      </c>
      <c r="E10">
        <v>3.9E-2</v>
      </c>
      <c r="F10">
        <v>4.1000000000000002E-2</v>
      </c>
      <c r="G10">
        <v>32</v>
      </c>
      <c r="N10" t="s">
        <v>406</v>
      </c>
      <c r="O10" t="s">
        <v>144</v>
      </c>
      <c r="P10" t="s">
        <v>221</v>
      </c>
    </row>
    <row r="11" spans="1:16" x14ac:dyDescent="0.25">
      <c r="B11" t="s">
        <v>154</v>
      </c>
      <c r="C11" t="s">
        <v>157</v>
      </c>
      <c r="D11">
        <v>0.3</v>
      </c>
      <c r="E11">
        <v>3.9E-2</v>
      </c>
      <c r="F11">
        <v>4.1000000000000002E-2</v>
      </c>
      <c r="G11">
        <v>125</v>
      </c>
      <c r="O11" t="s">
        <v>235</v>
      </c>
      <c r="P11" t="s">
        <v>248</v>
      </c>
    </row>
    <row r="12" spans="1:16" x14ac:dyDescent="0.25">
      <c r="B12" t="s">
        <v>154</v>
      </c>
      <c r="C12" t="s">
        <v>158</v>
      </c>
      <c r="D12">
        <v>0.3</v>
      </c>
      <c r="E12">
        <v>0.04</v>
      </c>
      <c r="F12">
        <v>4.2000000000000003E-2</v>
      </c>
      <c r="G12">
        <v>100</v>
      </c>
      <c r="O12" t="s">
        <v>235</v>
      </c>
      <c r="P12" t="s">
        <v>253</v>
      </c>
    </row>
    <row r="13" spans="1:16" x14ac:dyDescent="0.25">
      <c r="B13" t="s">
        <v>154</v>
      </c>
      <c r="C13" t="s">
        <v>159</v>
      </c>
      <c r="D13">
        <v>0.3</v>
      </c>
      <c r="E13">
        <v>3.7999999999999999E-2</v>
      </c>
      <c r="F13">
        <v>0.04</v>
      </c>
      <c r="G13">
        <v>45</v>
      </c>
      <c r="O13" t="s">
        <v>235</v>
      </c>
      <c r="P13" t="s">
        <v>254</v>
      </c>
    </row>
    <row r="14" spans="1:16" x14ac:dyDescent="0.25">
      <c r="B14" t="s">
        <v>154</v>
      </c>
      <c r="C14" t="s">
        <v>160</v>
      </c>
      <c r="D14">
        <v>0.3</v>
      </c>
      <c r="E14">
        <v>3.9E-2</v>
      </c>
      <c r="F14">
        <v>4.1000000000000002E-2</v>
      </c>
      <c r="G14">
        <v>180</v>
      </c>
      <c r="O14" t="s">
        <v>235</v>
      </c>
      <c r="P14" t="s">
        <v>255</v>
      </c>
    </row>
    <row r="15" spans="1:16" x14ac:dyDescent="0.25">
      <c r="B15" t="s">
        <v>154</v>
      </c>
      <c r="C15" t="s">
        <v>161</v>
      </c>
      <c r="D15">
        <v>0.3</v>
      </c>
      <c r="E15">
        <v>0.04</v>
      </c>
      <c r="F15">
        <v>4.2000000000000003E-2</v>
      </c>
      <c r="G15">
        <v>130</v>
      </c>
      <c r="O15" t="s">
        <v>235</v>
      </c>
      <c r="P15" t="s">
        <v>256</v>
      </c>
    </row>
    <row r="16" spans="1:16" x14ac:dyDescent="0.25">
      <c r="B16" t="s">
        <v>154</v>
      </c>
      <c r="C16" t="s">
        <v>162</v>
      </c>
      <c r="D16">
        <v>0.3</v>
      </c>
      <c r="E16">
        <v>0.04</v>
      </c>
      <c r="F16">
        <v>4.2000000000000003E-2</v>
      </c>
      <c r="G16">
        <v>110</v>
      </c>
      <c r="O16" t="s">
        <v>235</v>
      </c>
      <c r="P16" t="s">
        <v>270</v>
      </c>
    </row>
    <row r="17" spans="2:16" x14ac:dyDescent="0.25">
      <c r="B17" t="s">
        <v>154</v>
      </c>
      <c r="C17" t="s">
        <v>163</v>
      </c>
      <c r="D17">
        <v>0.3</v>
      </c>
      <c r="E17">
        <v>4.2000000000000003E-2</v>
      </c>
      <c r="F17">
        <v>4.3999999999999997E-2</v>
      </c>
      <c r="G17">
        <v>90</v>
      </c>
      <c r="O17" t="s">
        <v>235</v>
      </c>
      <c r="P17" t="s">
        <v>271</v>
      </c>
    </row>
    <row r="18" spans="2:16" x14ac:dyDescent="0.25">
      <c r="B18" t="s">
        <v>154</v>
      </c>
      <c r="C18" t="s">
        <v>159</v>
      </c>
      <c r="D18">
        <v>0.3</v>
      </c>
      <c r="E18">
        <v>3.7999999999999999E-2</v>
      </c>
      <c r="F18">
        <v>0.04</v>
      </c>
      <c r="G18">
        <v>45</v>
      </c>
      <c r="O18" t="s">
        <v>235</v>
      </c>
      <c r="P18" t="s">
        <v>272</v>
      </c>
    </row>
    <row r="19" spans="2:16" x14ac:dyDescent="0.25">
      <c r="B19" t="s">
        <v>154</v>
      </c>
      <c r="C19" t="s">
        <v>164</v>
      </c>
      <c r="D19">
        <v>0.3</v>
      </c>
      <c r="E19">
        <v>3.7999999999999999E-2</v>
      </c>
      <c r="F19">
        <v>0.04</v>
      </c>
      <c r="G19">
        <v>90</v>
      </c>
      <c r="O19" t="s">
        <v>235</v>
      </c>
      <c r="P19" t="s">
        <v>273</v>
      </c>
    </row>
    <row r="20" spans="2:16" x14ac:dyDescent="0.25">
      <c r="B20" t="s">
        <v>154</v>
      </c>
      <c r="C20" s="24" t="s">
        <v>165</v>
      </c>
      <c r="D20">
        <v>0.3</v>
      </c>
      <c r="E20">
        <v>3.7999999999999999E-2</v>
      </c>
      <c r="F20">
        <v>0.04</v>
      </c>
      <c r="G20">
        <v>90</v>
      </c>
      <c r="O20" t="s">
        <v>236</v>
      </c>
      <c r="P20" t="s">
        <v>276</v>
      </c>
    </row>
    <row r="21" spans="2:16" x14ac:dyDescent="0.25">
      <c r="B21" t="s">
        <v>167</v>
      </c>
      <c r="C21" t="s">
        <v>166</v>
      </c>
      <c r="D21">
        <v>0.3</v>
      </c>
      <c r="E21">
        <v>3.9E-2</v>
      </c>
      <c r="F21">
        <v>4.1000000000000002E-2</v>
      </c>
      <c r="G21">
        <v>30</v>
      </c>
      <c r="O21" t="s">
        <v>236</v>
      </c>
      <c r="P21" t="s">
        <v>283</v>
      </c>
    </row>
    <row r="22" spans="2:16" x14ac:dyDescent="0.25">
      <c r="B22" t="s">
        <v>167</v>
      </c>
      <c r="C22" t="s">
        <v>168</v>
      </c>
      <c r="D22">
        <v>0.3</v>
      </c>
      <c r="E22">
        <v>3.5999999999999997E-2</v>
      </c>
      <c r="F22">
        <v>3.7999999999999999E-2</v>
      </c>
      <c r="G22">
        <v>90</v>
      </c>
      <c r="O22" t="s">
        <v>236</v>
      </c>
      <c r="P22" t="s">
        <v>288</v>
      </c>
    </row>
    <row r="23" spans="2:16" x14ac:dyDescent="0.25">
      <c r="B23" t="s">
        <v>167</v>
      </c>
      <c r="C23" t="s">
        <v>169</v>
      </c>
      <c r="D23">
        <v>0.3</v>
      </c>
      <c r="E23">
        <v>3.5999999999999997E-2</v>
      </c>
      <c r="F23">
        <v>3.7999999999999999E-2</v>
      </c>
      <c r="G23">
        <v>75</v>
      </c>
      <c r="O23" t="s">
        <v>236</v>
      </c>
      <c r="P23" t="s">
        <v>296</v>
      </c>
    </row>
    <row r="24" spans="2:16" x14ac:dyDescent="0.25">
      <c r="B24" t="s">
        <v>167</v>
      </c>
      <c r="C24" t="s">
        <v>170</v>
      </c>
      <c r="D24">
        <v>0.3</v>
      </c>
      <c r="E24">
        <v>3.7999999999999999E-2</v>
      </c>
      <c r="F24">
        <v>0.04</v>
      </c>
      <c r="G24">
        <v>50</v>
      </c>
      <c r="O24" t="s">
        <v>236</v>
      </c>
      <c r="P24" t="s">
        <v>305</v>
      </c>
    </row>
    <row r="25" spans="2:16" x14ac:dyDescent="0.25">
      <c r="B25" t="s">
        <v>167</v>
      </c>
      <c r="C25" t="s">
        <v>171</v>
      </c>
      <c r="D25">
        <v>0.3</v>
      </c>
      <c r="E25">
        <v>3.7999999999999999E-2</v>
      </c>
      <c r="F25">
        <v>0.04</v>
      </c>
      <c r="G25">
        <v>90</v>
      </c>
      <c r="O25" t="s">
        <v>236</v>
      </c>
      <c r="P25" t="s">
        <v>315</v>
      </c>
    </row>
    <row r="26" spans="2:16" x14ac:dyDescent="0.25">
      <c r="B26" t="s">
        <v>167</v>
      </c>
      <c r="C26" t="s">
        <v>172</v>
      </c>
      <c r="D26">
        <v>0.3</v>
      </c>
      <c r="E26">
        <v>3.7999999999999999E-2</v>
      </c>
      <c r="F26">
        <v>0.04</v>
      </c>
      <c r="G26">
        <v>110</v>
      </c>
      <c r="O26" t="s">
        <v>236</v>
      </c>
      <c r="P26" t="s">
        <v>322</v>
      </c>
    </row>
    <row r="27" spans="2:16" x14ac:dyDescent="0.25">
      <c r="B27" t="s">
        <v>167</v>
      </c>
      <c r="C27" s="24" t="s">
        <v>173</v>
      </c>
      <c r="D27">
        <v>0.3</v>
      </c>
      <c r="E27">
        <v>4.1000000000000002E-2</v>
      </c>
      <c r="F27">
        <v>4.2000000000000003E-2</v>
      </c>
      <c r="G27">
        <v>120</v>
      </c>
      <c r="O27" t="s">
        <v>236</v>
      </c>
      <c r="P27" t="s">
        <v>326</v>
      </c>
    </row>
    <row r="28" spans="2:16" x14ac:dyDescent="0.25">
      <c r="B28" t="s">
        <v>167</v>
      </c>
      <c r="C28" t="s">
        <v>174</v>
      </c>
      <c r="D28">
        <v>0.3</v>
      </c>
      <c r="E28">
        <v>4.2999999999999997E-2</v>
      </c>
      <c r="F28">
        <v>4.4999999999999998E-2</v>
      </c>
      <c r="G28">
        <v>80</v>
      </c>
      <c r="O28" t="s">
        <v>236</v>
      </c>
      <c r="P28" t="s">
        <v>332</v>
      </c>
    </row>
    <row r="29" spans="2:16" x14ac:dyDescent="0.25">
      <c r="B29" t="s">
        <v>167</v>
      </c>
      <c r="C29" t="s">
        <v>175</v>
      </c>
      <c r="D29">
        <v>0.3</v>
      </c>
      <c r="E29">
        <v>3.7999999999999999E-2</v>
      </c>
      <c r="F29">
        <v>0.04</v>
      </c>
      <c r="G29">
        <v>90</v>
      </c>
      <c r="O29" t="s">
        <v>386</v>
      </c>
      <c r="P29" t="s">
        <v>337</v>
      </c>
    </row>
    <row r="30" spans="2:16" x14ac:dyDescent="0.25">
      <c r="B30" t="s">
        <v>167</v>
      </c>
      <c r="C30" t="s">
        <v>176</v>
      </c>
      <c r="D30">
        <v>0.3</v>
      </c>
      <c r="E30">
        <v>3.9E-2</v>
      </c>
      <c r="F30">
        <v>4.1000000000000002E-2</v>
      </c>
      <c r="G30">
        <v>100</v>
      </c>
      <c r="O30" t="s">
        <v>386</v>
      </c>
      <c r="P30" t="s">
        <v>340</v>
      </c>
    </row>
    <row r="31" spans="2:16" x14ac:dyDescent="0.25">
      <c r="B31" t="s">
        <v>167</v>
      </c>
      <c r="C31" t="s">
        <v>177</v>
      </c>
      <c r="D31">
        <v>0.3</v>
      </c>
      <c r="E31">
        <v>0.04</v>
      </c>
      <c r="F31">
        <v>4.2000000000000003E-2</v>
      </c>
      <c r="G31">
        <v>130</v>
      </c>
      <c r="O31" t="s">
        <v>386</v>
      </c>
      <c r="P31" t="s">
        <v>346</v>
      </c>
    </row>
    <row r="32" spans="2:16" x14ac:dyDescent="0.25">
      <c r="B32" t="s">
        <v>167</v>
      </c>
      <c r="C32" t="s">
        <v>178</v>
      </c>
      <c r="D32">
        <v>0.3</v>
      </c>
      <c r="E32">
        <v>4.1000000000000002E-2</v>
      </c>
      <c r="F32">
        <v>4.2999999999999997E-2</v>
      </c>
      <c r="G32">
        <v>130</v>
      </c>
      <c r="O32" t="s">
        <v>386</v>
      </c>
      <c r="P32" t="s">
        <v>358</v>
      </c>
    </row>
    <row r="33" spans="2:16" x14ac:dyDescent="0.25">
      <c r="B33" t="s">
        <v>167</v>
      </c>
      <c r="C33" t="s">
        <v>179</v>
      </c>
      <c r="D33">
        <v>0.3</v>
      </c>
      <c r="E33">
        <v>0.04</v>
      </c>
      <c r="F33">
        <v>4.2000000000000003E-2</v>
      </c>
      <c r="G33">
        <v>170</v>
      </c>
      <c r="O33" t="s">
        <v>386</v>
      </c>
      <c r="P33" t="s">
        <v>359</v>
      </c>
    </row>
    <row r="34" spans="2:16" x14ac:dyDescent="0.25">
      <c r="B34" t="s">
        <v>167</v>
      </c>
      <c r="C34" t="s">
        <v>180</v>
      </c>
      <c r="D34">
        <v>0.3</v>
      </c>
      <c r="E34">
        <v>0.04</v>
      </c>
      <c r="F34">
        <v>4.2000000000000003E-2</v>
      </c>
      <c r="G34">
        <v>220</v>
      </c>
      <c r="O34" t="s">
        <v>386</v>
      </c>
      <c r="P34" t="s">
        <v>370</v>
      </c>
    </row>
    <row r="35" spans="2:16" x14ac:dyDescent="0.25">
      <c r="B35" t="s">
        <v>167</v>
      </c>
      <c r="C35" t="s">
        <v>181</v>
      </c>
      <c r="D35">
        <v>0.3</v>
      </c>
      <c r="E35">
        <v>3.6999999999999998E-2</v>
      </c>
      <c r="F35">
        <v>3.9E-2</v>
      </c>
      <c r="G35">
        <v>60</v>
      </c>
      <c r="O35" t="s">
        <v>386</v>
      </c>
      <c r="P35" t="s">
        <v>371</v>
      </c>
    </row>
    <row r="36" spans="2:16" x14ac:dyDescent="0.25">
      <c r="B36" t="s">
        <v>167</v>
      </c>
      <c r="C36" t="s">
        <v>182</v>
      </c>
      <c r="D36">
        <v>0.3</v>
      </c>
      <c r="E36">
        <v>3.7999999999999999E-2</v>
      </c>
      <c r="F36">
        <v>0.04</v>
      </c>
      <c r="G36">
        <v>80</v>
      </c>
      <c r="O36" t="s">
        <v>386</v>
      </c>
      <c r="P36" t="s">
        <v>378</v>
      </c>
    </row>
    <row r="37" spans="2:16" x14ac:dyDescent="0.25">
      <c r="B37" t="s">
        <v>167</v>
      </c>
      <c r="C37" t="s">
        <v>183</v>
      </c>
      <c r="D37">
        <v>0.3</v>
      </c>
      <c r="E37">
        <v>3.9E-2</v>
      </c>
      <c r="F37">
        <v>4.1000000000000002E-2</v>
      </c>
      <c r="G37">
        <v>100</v>
      </c>
      <c r="O37" t="s">
        <v>386</v>
      </c>
      <c r="P37" t="s">
        <v>382</v>
      </c>
    </row>
    <row r="38" spans="2:16" x14ac:dyDescent="0.25">
      <c r="B38" t="s">
        <v>167</v>
      </c>
      <c r="C38" t="s">
        <v>184</v>
      </c>
      <c r="D38">
        <v>0.3</v>
      </c>
      <c r="E38">
        <v>3.9E-2</v>
      </c>
      <c r="F38">
        <v>4.1000000000000002E-2</v>
      </c>
      <c r="G38">
        <v>125</v>
      </c>
      <c r="O38" t="s">
        <v>387</v>
      </c>
      <c r="P38" t="s">
        <v>388</v>
      </c>
    </row>
    <row r="39" spans="2:16" x14ac:dyDescent="0.25">
      <c r="B39" t="s">
        <v>185</v>
      </c>
      <c r="C39" t="s">
        <v>189</v>
      </c>
      <c r="D39">
        <v>0.5</v>
      </c>
      <c r="E39">
        <v>0.04</v>
      </c>
      <c r="F39">
        <v>4.2000000000000003E-2</v>
      </c>
      <c r="G39">
        <v>100</v>
      </c>
      <c r="O39" t="s">
        <v>387</v>
      </c>
      <c r="P39" s="3" t="s">
        <v>389</v>
      </c>
    </row>
    <row r="40" spans="2:16" x14ac:dyDescent="0.25">
      <c r="B40" t="s">
        <v>185</v>
      </c>
      <c r="C40" s="24" t="s">
        <v>186</v>
      </c>
      <c r="D40">
        <v>0.5</v>
      </c>
      <c r="E40">
        <v>3.9E-2</v>
      </c>
      <c r="F40">
        <v>4.1000000000000002E-2</v>
      </c>
      <c r="G40">
        <v>100</v>
      </c>
      <c r="O40" t="s">
        <v>387</v>
      </c>
      <c r="P40" t="s">
        <v>390</v>
      </c>
    </row>
    <row r="41" spans="2:16" x14ac:dyDescent="0.25">
      <c r="B41" t="s">
        <v>185</v>
      </c>
      <c r="C41" s="24" t="s">
        <v>187</v>
      </c>
      <c r="D41">
        <v>0.5</v>
      </c>
      <c r="E41">
        <v>4.1000000000000002E-2</v>
      </c>
      <c r="F41">
        <v>4.2999999999999997E-2</v>
      </c>
      <c r="G41">
        <v>100</v>
      </c>
      <c r="O41" t="s">
        <v>387</v>
      </c>
      <c r="P41" t="s">
        <v>391</v>
      </c>
    </row>
    <row r="42" spans="2:16" x14ac:dyDescent="0.25">
      <c r="B42" t="s">
        <v>185</v>
      </c>
      <c r="C42" s="24" t="s">
        <v>188</v>
      </c>
      <c r="D42">
        <v>0.5</v>
      </c>
      <c r="E42">
        <v>4.3999999999999997E-2</v>
      </c>
      <c r="F42">
        <v>4.7E-2</v>
      </c>
      <c r="G42">
        <v>100</v>
      </c>
      <c r="O42" t="s">
        <v>387</v>
      </c>
      <c r="P42" t="s">
        <v>392</v>
      </c>
    </row>
    <row r="43" spans="2:16" x14ac:dyDescent="0.25">
      <c r="B43" t="s">
        <v>185</v>
      </c>
      <c r="C43" t="s">
        <v>190</v>
      </c>
      <c r="D43">
        <v>0.5</v>
      </c>
      <c r="E43">
        <v>3.9E-2</v>
      </c>
      <c r="F43">
        <v>4.1000000000000002E-2</v>
      </c>
      <c r="G43">
        <v>100</v>
      </c>
      <c r="O43" t="s">
        <v>387</v>
      </c>
      <c r="P43" t="s">
        <v>393</v>
      </c>
    </row>
    <row r="44" spans="2:16" ht="45" x14ac:dyDescent="0.25">
      <c r="B44" t="s">
        <v>185</v>
      </c>
      <c r="C44" t="s">
        <v>191</v>
      </c>
      <c r="D44">
        <v>0.4</v>
      </c>
      <c r="E44">
        <v>4.9000000000000002E-2</v>
      </c>
      <c r="F44">
        <v>5.3999999999999999E-2</v>
      </c>
      <c r="G44">
        <v>85</v>
      </c>
      <c r="O44" t="s">
        <v>395</v>
      </c>
      <c r="P44" s="24" t="s">
        <v>394</v>
      </c>
    </row>
    <row r="45" spans="2:16" ht="30" x14ac:dyDescent="0.25">
      <c r="B45" t="s">
        <v>185</v>
      </c>
      <c r="C45" t="s">
        <v>192</v>
      </c>
      <c r="D45">
        <v>0.4</v>
      </c>
      <c r="E45">
        <v>4.2000000000000003E-2</v>
      </c>
      <c r="F45">
        <v>4.3999999999999997E-2</v>
      </c>
      <c r="G45">
        <v>140</v>
      </c>
      <c r="O45" t="s">
        <v>395</v>
      </c>
      <c r="P45" s="24" t="s">
        <v>396</v>
      </c>
    </row>
    <row r="46" spans="2:16" x14ac:dyDescent="0.25">
      <c r="B46" t="s">
        <v>185</v>
      </c>
      <c r="C46" t="s">
        <v>193</v>
      </c>
      <c r="D46">
        <v>0.5</v>
      </c>
      <c r="E46">
        <v>3.5999999999999997E-2</v>
      </c>
      <c r="F46">
        <v>0.04</v>
      </c>
      <c r="G46">
        <v>100</v>
      </c>
      <c r="O46" t="s">
        <v>395</v>
      </c>
      <c r="P46" s="24" t="s">
        <v>397</v>
      </c>
    </row>
    <row r="47" spans="2:16" x14ac:dyDescent="0.25">
      <c r="B47" t="s">
        <v>185</v>
      </c>
      <c r="C47" s="24" t="s">
        <v>194</v>
      </c>
      <c r="D47">
        <v>0.35</v>
      </c>
      <c r="E47">
        <v>4.2999999999999997E-2</v>
      </c>
      <c r="F47">
        <v>4.5999999999999999E-2</v>
      </c>
      <c r="G47">
        <v>85</v>
      </c>
      <c r="O47" t="s">
        <v>395</v>
      </c>
      <c r="P47" s="24" t="s">
        <v>398</v>
      </c>
    </row>
    <row r="48" spans="2:16" ht="30" customHeight="1" x14ac:dyDescent="0.25">
      <c r="B48" t="s">
        <v>195</v>
      </c>
      <c r="C48" t="s">
        <v>196</v>
      </c>
      <c r="D48">
        <v>0.5</v>
      </c>
      <c r="E48">
        <v>4.3999999999999997E-2</v>
      </c>
      <c r="F48">
        <v>4.5999999999999999E-2</v>
      </c>
      <c r="G48">
        <v>50</v>
      </c>
      <c r="O48" t="s">
        <v>395</v>
      </c>
      <c r="P48" t="s">
        <v>399</v>
      </c>
    </row>
    <row r="49" spans="2:16" x14ac:dyDescent="0.25">
      <c r="B49" t="s">
        <v>195</v>
      </c>
      <c r="C49" t="s">
        <v>197</v>
      </c>
      <c r="D49">
        <v>0.5</v>
      </c>
      <c r="E49">
        <v>4.1000000000000002E-2</v>
      </c>
      <c r="F49">
        <v>4.2999999999999997E-2</v>
      </c>
      <c r="G49">
        <v>50</v>
      </c>
      <c r="O49" t="s">
        <v>395</v>
      </c>
      <c r="P49" t="s">
        <v>400</v>
      </c>
    </row>
    <row r="50" spans="2:16" x14ac:dyDescent="0.25">
      <c r="B50" t="s">
        <v>195</v>
      </c>
      <c r="C50" t="s">
        <v>198</v>
      </c>
      <c r="D50">
        <v>0.5</v>
      </c>
      <c r="E50">
        <v>3.9E-2</v>
      </c>
      <c r="F50">
        <v>4.1000000000000002E-2</v>
      </c>
      <c r="G50">
        <v>50</v>
      </c>
      <c r="O50" t="s">
        <v>406</v>
      </c>
      <c r="P50" t="s">
        <v>405</v>
      </c>
    </row>
    <row r="51" spans="2:16" x14ac:dyDescent="0.25">
      <c r="B51" t="s">
        <v>195</v>
      </c>
      <c r="C51" t="s">
        <v>199</v>
      </c>
      <c r="D51">
        <v>0.5</v>
      </c>
      <c r="E51">
        <v>4.2000000000000003E-2</v>
      </c>
      <c r="F51">
        <v>4.3999999999999997E-2</v>
      </c>
      <c r="G51">
        <v>50</v>
      </c>
      <c r="O51" t="s">
        <v>406</v>
      </c>
      <c r="P51" t="s">
        <v>407</v>
      </c>
    </row>
    <row r="52" spans="2:16" x14ac:dyDescent="0.25">
      <c r="B52" t="s">
        <v>195</v>
      </c>
      <c r="C52" t="s">
        <v>200</v>
      </c>
      <c r="D52">
        <v>0.5</v>
      </c>
      <c r="E52">
        <v>3.9E-2</v>
      </c>
      <c r="F52">
        <v>4.1000000000000002E-2</v>
      </c>
      <c r="G52">
        <v>70</v>
      </c>
      <c r="O52" t="s">
        <v>406</v>
      </c>
      <c r="P52" t="s">
        <v>408</v>
      </c>
    </row>
    <row r="53" spans="2:16" x14ac:dyDescent="0.25">
      <c r="B53" t="s">
        <v>195</v>
      </c>
      <c r="C53" t="s">
        <v>201</v>
      </c>
      <c r="D53">
        <v>0.5</v>
      </c>
      <c r="E53">
        <v>0.04</v>
      </c>
      <c r="F53">
        <v>4.2999999999999997E-2</v>
      </c>
      <c r="G53">
        <v>70</v>
      </c>
      <c r="O53" t="s">
        <v>406</v>
      </c>
      <c r="P53" t="s">
        <v>409</v>
      </c>
    </row>
    <row r="54" spans="2:16" x14ac:dyDescent="0.25">
      <c r="B54" t="s">
        <v>195</v>
      </c>
      <c r="C54" t="s">
        <v>202</v>
      </c>
      <c r="D54">
        <v>0.5</v>
      </c>
      <c r="E54">
        <v>0.04</v>
      </c>
      <c r="F54">
        <v>4.2999999999999997E-2</v>
      </c>
      <c r="G54">
        <v>70</v>
      </c>
      <c r="O54" t="s">
        <v>406</v>
      </c>
      <c r="P54" t="s">
        <v>410</v>
      </c>
    </row>
    <row r="55" spans="2:16" x14ac:dyDescent="0.25">
      <c r="B55" t="s">
        <v>195</v>
      </c>
      <c r="C55" t="s">
        <v>203</v>
      </c>
      <c r="D55">
        <v>0.5</v>
      </c>
      <c r="E55">
        <v>3.6999999999999998E-2</v>
      </c>
      <c r="F55">
        <v>4.1000000000000002E-2</v>
      </c>
      <c r="G55">
        <v>70</v>
      </c>
      <c r="O55" t="s">
        <v>406</v>
      </c>
      <c r="P55" t="s">
        <v>411</v>
      </c>
    </row>
    <row r="56" spans="2:16" x14ac:dyDescent="0.25">
      <c r="B56" t="s">
        <v>195</v>
      </c>
      <c r="C56" t="s">
        <v>204</v>
      </c>
      <c r="D56">
        <v>0.5</v>
      </c>
      <c r="E56">
        <v>4.1000000000000002E-2</v>
      </c>
      <c r="F56">
        <v>4.2999999999999997E-2</v>
      </c>
      <c r="G56">
        <v>70</v>
      </c>
    </row>
    <row r="57" spans="2:16" x14ac:dyDescent="0.25">
      <c r="B57" t="s">
        <v>195</v>
      </c>
      <c r="C57" t="s">
        <v>205</v>
      </c>
      <c r="D57">
        <v>0.5</v>
      </c>
      <c r="E57">
        <v>4.1000000000000002E-2</v>
      </c>
      <c r="F57">
        <v>4.2999999999999997E-2</v>
      </c>
      <c r="G57">
        <v>70</v>
      </c>
    </row>
    <row r="58" spans="2:16" x14ac:dyDescent="0.25">
      <c r="B58" t="s">
        <v>195</v>
      </c>
      <c r="C58" t="s">
        <v>206</v>
      </c>
      <c r="D58">
        <v>0.5</v>
      </c>
      <c r="E58">
        <v>0.04</v>
      </c>
      <c r="F58">
        <v>4.2999999999999997E-2</v>
      </c>
      <c r="G58">
        <v>70</v>
      </c>
    </row>
    <row r="59" spans="2:16" x14ac:dyDescent="0.25">
      <c r="B59" t="s">
        <v>195</v>
      </c>
      <c r="C59" t="s">
        <v>207</v>
      </c>
      <c r="D59">
        <v>1.4999999999999999E-2</v>
      </c>
      <c r="E59">
        <v>3.2000000000000001E-2</v>
      </c>
      <c r="F59">
        <v>3.3000000000000002E-2</v>
      </c>
      <c r="G59">
        <v>35</v>
      </c>
    </row>
    <row r="60" spans="2:16" x14ac:dyDescent="0.25">
      <c r="B60" t="s">
        <v>195</v>
      </c>
      <c r="C60" s="24" t="s">
        <v>208</v>
      </c>
      <c r="D60">
        <v>8.9999999999999993E-3</v>
      </c>
      <c r="E60">
        <v>3.3000000000000002E-2</v>
      </c>
      <c r="F60">
        <v>3.4000000000000002E-2</v>
      </c>
      <c r="G60">
        <v>40</v>
      </c>
    </row>
    <row r="61" spans="2:16" x14ac:dyDescent="0.25">
      <c r="B61" t="s">
        <v>209</v>
      </c>
      <c r="C61" t="s">
        <v>210</v>
      </c>
      <c r="D61">
        <v>0.3</v>
      </c>
      <c r="E61">
        <v>3.5000000000000003E-2</v>
      </c>
      <c r="F61">
        <v>3.6999999999999998E-2</v>
      </c>
      <c r="G61">
        <v>35</v>
      </c>
    </row>
    <row r="62" spans="2:16" x14ac:dyDescent="0.25">
      <c r="B62" t="s">
        <v>209</v>
      </c>
      <c r="C62" t="s">
        <v>211</v>
      </c>
      <c r="D62">
        <v>0.3</v>
      </c>
      <c r="E62">
        <v>3.5000000000000003E-2</v>
      </c>
      <c r="F62">
        <v>3.6999999999999998E-2</v>
      </c>
      <c r="G62">
        <v>50</v>
      </c>
    </row>
    <row r="63" spans="2:16" x14ac:dyDescent="0.25">
      <c r="B63" t="s">
        <v>209</v>
      </c>
      <c r="C63" t="s">
        <v>212</v>
      </c>
      <c r="D63">
        <v>0.3</v>
      </c>
      <c r="E63">
        <v>3.5000000000000003E-2</v>
      </c>
      <c r="F63">
        <v>3.6999999999999998E-2</v>
      </c>
      <c r="G63">
        <v>60</v>
      </c>
    </row>
    <row r="64" spans="2:16" x14ac:dyDescent="0.25">
      <c r="B64" t="s">
        <v>209</v>
      </c>
      <c r="C64" t="s">
        <v>213</v>
      </c>
      <c r="D64">
        <v>0.3</v>
      </c>
      <c r="E64">
        <v>3.5000000000000003E-2</v>
      </c>
      <c r="F64">
        <v>3.6999999999999998E-2</v>
      </c>
      <c r="G64">
        <v>75</v>
      </c>
    </row>
    <row r="65" spans="2:7" x14ac:dyDescent="0.25">
      <c r="B65" t="s">
        <v>209</v>
      </c>
      <c r="C65" t="s">
        <v>214</v>
      </c>
      <c r="D65">
        <v>0.3</v>
      </c>
      <c r="E65">
        <v>3.5000000000000003E-2</v>
      </c>
      <c r="F65">
        <v>3.6999999999999998E-2</v>
      </c>
      <c r="G65">
        <v>90</v>
      </c>
    </row>
    <row r="66" spans="2:7" x14ac:dyDescent="0.25">
      <c r="B66" t="s">
        <v>209</v>
      </c>
      <c r="C66" t="s">
        <v>215</v>
      </c>
      <c r="D66">
        <v>0.3</v>
      </c>
      <c r="E66">
        <v>3.5000000000000003E-2</v>
      </c>
      <c r="F66">
        <v>3.6999999999999998E-2</v>
      </c>
      <c r="G66">
        <v>50</v>
      </c>
    </row>
    <row r="67" spans="2:7" x14ac:dyDescent="0.25">
      <c r="B67" t="s">
        <v>209</v>
      </c>
      <c r="C67" t="s">
        <v>216</v>
      </c>
      <c r="D67">
        <v>0.3</v>
      </c>
      <c r="E67">
        <v>3.5000000000000003E-2</v>
      </c>
      <c r="F67">
        <v>3.6999999999999998E-2</v>
      </c>
      <c r="G67">
        <v>75</v>
      </c>
    </row>
    <row r="68" spans="2:7" x14ac:dyDescent="0.25">
      <c r="B68" t="s">
        <v>209</v>
      </c>
      <c r="C68" t="s">
        <v>217</v>
      </c>
      <c r="D68">
        <v>0.3</v>
      </c>
      <c r="E68">
        <v>3.5000000000000003E-2</v>
      </c>
      <c r="F68">
        <v>3.6999999999999998E-2</v>
      </c>
      <c r="G68">
        <v>90</v>
      </c>
    </row>
    <row r="69" spans="2:7" x14ac:dyDescent="0.25">
      <c r="B69" t="s">
        <v>209</v>
      </c>
      <c r="C69" t="s">
        <v>218</v>
      </c>
      <c r="D69">
        <v>0.3</v>
      </c>
      <c r="E69">
        <v>3.5999999999999997E-2</v>
      </c>
      <c r="F69">
        <v>3.7999999999999999E-2</v>
      </c>
      <c r="G69">
        <v>100</v>
      </c>
    </row>
    <row r="70" spans="2:7" x14ac:dyDescent="0.25">
      <c r="B70" t="s">
        <v>209</v>
      </c>
      <c r="C70" t="s">
        <v>219</v>
      </c>
      <c r="D70">
        <v>0.3</v>
      </c>
      <c r="E70">
        <v>3.7999999999999999E-2</v>
      </c>
      <c r="F70">
        <v>0.04</v>
      </c>
      <c r="G70">
        <v>120</v>
      </c>
    </row>
    <row r="71" spans="2:7" x14ac:dyDescent="0.25">
      <c r="B71" t="s">
        <v>209</v>
      </c>
      <c r="C71" t="s">
        <v>220</v>
      </c>
      <c r="D71">
        <v>0.3</v>
      </c>
      <c r="E71">
        <v>4.1000000000000002E-2</v>
      </c>
      <c r="F71">
        <v>4.2000000000000003E-2</v>
      </c>
      <c r="G71">
        <v>150</v>
      </c>
    </row>
    <row r="72" spans="2:7" x14ac:dyDescent="0.25">
      <c r="B72" t="s">
        <v>221</v>
      </c>
      <c r="C72" t="s">
        <v>222</v>
      </c>
      <c r="D72">
        <v>0.60899999999999999</v>
      </c>
      <c r="E72">
        <v>3.9E-2</v>
      </c>
      <c r="F72">
        <v>0.04</v>
      </c>
      <c r="G72">
        <v>35</v>
      </c>
    </row>
    <row r="73" spans="2:7" x14ac:dyDescent="0.25">
      <c r="B73" t="s">
        <v>221</v>
      </c>
      <c r="C73" t="s">
        <v>222</v>
      </c>
      <c r="D73">
        <v>0.61499999999999999</v>
      </c>
      <c r="E73">
        <v>3.7999999999999999E-2</v>
      </c>
      <c r="F73">
        <v>3.9E-2</v>
      </c>
      <c r="G73">
        <v>50</v>
      </c>
    </row>
    <row r="74" spans="2:7" x14ac:dyDescent="0.25">
      <c r="B74" t="s">
        <v>221</v>
      </c>
      <c r="C74" t="s">
        <v>223</v>
      </c>
      <c r="D74">
        <v>0.60399999999999998</v>
      </c>
      <c r="E74">
        <v>3.7999999999999999E-2</v>
      </c>
      <c r="F74">
        <v>3.9E-2</v>
      </c>
      <c r="G74">
        <v>65</v>
      </c>
    </row>
    <row r="75" spans="2:7" x14ac:dyDescent="0.25">
      <c r="B75" t="s">
        <v>221</v>
      </c>
      <c r="C75" t="s">
        <v>224</v>
      </c>
      <c r="D75">
        <v>0.58199999999999996</v>
      </c>
      <c r="E75">
        <v>0.04</v>
      </c>
      <c r="F75">
        <v>4.1000000000000002E-2</v>
      </c>
      <c r="G75">
        <v>85</v>
      </c>
    </row>
    <row r="76" spans="2:7" x14ac:dyDescent="0.25">
      <c r="B76" t="s">
        <v>221</v>
      </c>
      <c r="C76" t="s">
        <v>225</v>
      </c>
      <c r="D76">
        <v>0.52200000000000002</v>
      </c>
      <c r="E76">
        <v>4.1000000000000002E-2</v>
      </c>
      <c r="F76">
        <v>4.2000000000000003E-2</v>
      </c>
      <c r="G76">
        <v>30</v>
      </c>
    </row>
    <row r="77" spans="2:7" x14ac:dyDescent="0.25">
      <c r="B77" t="s">
        <v>221</v>
      </c>
      <c r="C77" t="s">
        <v>226</v>
      </c>
      <c r="D77">
        <v>0.49299999999999999</v>
      </c>
      <c r="E77">
        <v>4.2000000000000003E-2</v>
      </c>
      <c r="F77">
        <v>4.2999999999999997E-2</v>
      </c>
      <c r="G77">
        <v>135</v>
      </c>
    </row>
    <row r="78" spans="2:7" x14ac:dyDescent="0.25">
      <c r="B78" t="s">
        <v>221</v>
      </c>
      <c r="C78" t="s">
        <v>227</v>
      </c>
      <c r="D78">
        <v>0.47599999999999998</v>
      </c>
      <c r="E78">
        <v>4.2000000000000003E-2</v>
      </c>
      <c r="F78">
        <v>4.2999999999999997E-2</v>
      </c>
      <c r="G78">
        <v>150</v>
      </c>
    </row>
    <row r="79" spans="2:7" x14ac:dyDescent="0.25">
      <c r="B79" t="s">
        <v>221</v>
      </c>
      <c r="C79" t="s">
        <v>228</v>
      </c>
      <c r="D79">
        <v>0.51200000000000001</v>
      </c>
      <c r="E79">
        <v>4.2000000000000003E-2</v>
      </c>
      <c r="F79">
        <v>4.2999999999999997E-2</v>
      </c>
      <c r="G79">
        <v>125</v>
      </c>
    </row>
    <row r="80" spans="2:7" x14ac:dyDescent="0.25">
      <c r="B80" t="s">
        <v>221</v>
      </c>
      <c r="C80" t="s">
        <v>229</v>
      </c>
      <c r="D80">
        <v>0.40500000000000003</v>
      </c>
      <c r="E80">
        <v>4.3999999999999997E-2</v>
      </c>
      <c r="F80">
        <v>4.5999999999999999E-2</v>
      </c>
      <c r="G80">
        <v>190</v>
      </c>
    </row>
    <row r="81" spans="1:7" x14ac:dyDescent="0.25">
      <c r="B81" t="s">
        <v>221</v>
      </c>
      <c r="C81" t="s">
        <v>230</v>
      </c>
      <c r="D81">
        <v>0.54100000000000004</v>
      </c>
      <c r="E81">
        <v>4.1000000000000002E-2</v>
      </c>
      <c r="F81">
        <v>4.2000000000000003E-2</v>
      </c>
      <c r="G81">
        <v>105</v>
      </c>
    </row>
    <row r="82" spans="1:7" x14ac:dyDescent="0.25">
      <c r="B82" t="s">
        <v>221</v>
      </c>
      <c r="C82" t="s">
        <v>231</v>
      </c>
      <c r="D82">
        <v>0.52200000000000002</v>
      </c>
      <c r="E82">
        <v>4.1000000000000002E-2</v>
      </c>
      <c r="F82">
        <v>4.2000000000000003E-2</v>
      </c>
      <c r="G82">
        <v>115</v>
      </c>
    </row>
    <row r="83" spans="1:7" x14ac:dyDescent="0.25">
      <c r="B83" t="s">
        <v>221</v>
      </c>
      <c r="C83" t="s">
        <v>232</v>
      </c>
      <c r="D83">
        <v>0.47199999999999998</v>
      </c>
      <c r="E83">
        <v>4.2999999999999997E-2</v>
      </c>
      <c r="F83">
        <v>4.4999999999999998E-2</v>
      </c>
      <c r="G83">
        <v>160</v>
      </c>
    </row>
    <row r="84" spans="1:7" x14ac:dyDescent="0.25">
      <c r="B84" t="s">
        <v>221</v>
      </c>
      <c r="C84" t="s">
        <v>233</v>
      </c>
      <c r="D84">
        <v>0.38200000000000001</v>
      </c>
      <c r="E84">
        <v>4.2999999999999997E-2</v>
      </c>
      <c r="F84">
        <v>4.3999999999999997E-2</v>
      </c>
      <c r="G84">
        <v>200</v>
      </c>
    </row>
    <row r="85" spans="1:7" x14ac:dyDescent="0.25">
      <c r="B85" t="s">
        <v>221</v>
      </c>
      <c r="C85" t="s">
        <v>234</v>
      </c>
      <c r="D85">
        <v>0.40500000000000003</v>
      </c>
      <c r="E85">
        <v>4.3999999999999997E-2</v>
      </c>
      <c r="F85">
        <v>4.5999999999999999E-2</v>
      </c>
      <c r="G85">
        <v>185</v>
      </c>
    </row>
    <row r="86" spans="1:7" x14ac:dyDescent="0.25">
      <c r="A86" t="s">
        <v>235</v>
      </c>
      <c r="B86" t="s">
        <v>248</v>
      </c>
      <c r="C86" t="s">
        <v>249</v>
      </c>
      <c r="D86">
        <v>5.0000000000000001E-4</v>
      </c>
      <c r="E86">
        <v>0.04</v>
      </c>
      <c r="F86">
        <v>4.2000000000000003E-2</v>
      </c>
      <c r="G86">
        <v>100</v>
      </c>
    </row>
    <row r="87" spans="1:7" x14ac:dyDescent="0.25">
      <c r="B87" t="s">
        <v>248</v>
      </c>
      <c r="C87" t="s">
        <v>250</v>
      </c>
      <c r="D87">
        <v>5.0000000000000001E-4</v>
      </c>
      <c r="E87">
        <v>4.2000000000000003E-2</v>
      </c>
      <c r="F87">
        <v>4.3999999999999997E-2</v>
      </c>
      <c r="G87">
        <v>115</v>
      </c>
    </row>
    <row r="88" spans="1:7" x14ac:dyDescent="0.25">
      <c r="B88" t="s">
        <v>248</v>
      </c>
      <c r="C88" t="s">
        <v>251</v>
      </c>
      <c r="D88">
        <v>5.0000000000000001E-4</v>
      </c>
      <c r="E88">
        <v>4.5999999999999999E-2</v>
      </c>
      <c r="F88">
        <v>4.7E-2</v>
      </c>
      <c r="G88">
        <v>130</v>
      </c>
    </row>
    <row r="89" spans="1:7" x14ac:dyDescent="0.25">
      <c r="B89" t="s">
        <v>248</v>
      </c>
      <c r="C89" t="s">
        <v>252</v>
      </c>
      <c r="D89">
        <v>5.0000000000000001E-4</v>
      </c>
      <c r="E89">
        <v>5.1999999999999998E-2</v>
      </c>
      <c r="F89">
        <v>5.3999999999999999E-2</v>
      </c>
      <c r="G89">
        <v>140</v>
      </c>
    </row>
    <row r="90" spans="1:7" x14ac:dyDescent="0.25">
      <c r="B90" t="s">
        <v>253</v>
      </c>
      <c r="C90" t="s">
        <v>412</v>
      </c>
      <c r="D90">
        <v>5.0000000000000001E-4</v>
      </c>
      <c r="E90">
        <v>4.4999999999999998E-2</v>
      </c>
      <c r="F90">
        <v>4.7E-2</v>
      </c>
      <c r="G90">
        <v>110</v>
      </c>
    </row>
    <row r="91" spans="1:7" x14ac:dyDescent="0.25">
      <c r="B91" t="s">
        <v>253</v>
      </c>
      <c r="C91" t="s">
        <v>413</v>
      </c>
      <c r="D91">
        <v>5.0000000000000001E-4</v>
      </c>
      <c r="E91">
        <v>0.05</v>
      </c>
      <c r="F91">
        <v>5.1999999999999998E-2</v>
      </c>
      <c r="G91">
        <v>130</v>
      </c>
    </row>
    <row r="92" spans="1:7" x14ac:dyDescent="0.25">
      <c r="B92" t="s">
        <v>253</v>
      </c>
      <c r="C92" t="s">
        <v>414</v>
      </c>
      <c r="D92">
        <v>5.0000000000000001E-4</v>
      </c>
      <c r="E92">
        <v>5.5E-2</v>
      </c>
      <c r="F92">
        <v>5.7000000000000002E-2</v>
      </c>
      <c r="G92">
        <v>150</v>
      </c>
    </row>
    <row r="93" spans="1:7" x14ac:dyDescent="0.25">
      <c r="B93" t="s">
        <v>253</v>
      </c>
      <c r="C93" t="s">
        <v>415</v>
      </c>
      <c r="D93">
        <v>5.0000000000000001E-4</v>
      </c>
      <c r="E93">
        <v>0.06</v>
      </c>
      <c r="F93">
        <v>6.2E-2</v>
      </c>
      <c r="G93">
        <v>180</v>
      </c>
    </row>
    <row r="94" spans="1:7" x14ac:dyDescent="0.25">
      <c r="B94" t="s">
        <v>254</v>
      </c>
      <c r="C94" t="s">
        <v>416</v>
      </c>
      <c r="D94">
        <v>2E-3</v>
      </c>
      <c r="E94">
        <v>6.2E-2</v>
      </c>
      <c r="F94">
        <v>6.4000000000000001E-2</v>
      </c>
      <c r="G94">
        <v>160</v>
      </c>
    </row>
    <row r="95" spans="1:7" x14ac:dyDescent="0.25">
      <c r="B95" t="s">
        <v>255</v>
      </c>
      <c r="C95" t="s">
        <v>417</v>
      </c>
      <c r="D95">
        <v>2E-3</v>
      </c>
      <c r="E95">
        <v>6.7000000000000004E-2</v>
      </c>
      <c r="F95">
        <v>7.0000000000000007E-2</v>
      </c>
      <c r="G95">
        <v>200</v>
      </c>
    </row>
    <row r="96" spans="1:7" x14ac:dyDescent="0.25">
      <c r="B96" t="s">
        <v>256</v>
      </c>
      <c r="C96" t="s">
        <v>257</v>
      </c>
      <c r="D96">
        <v>5.0000000000000001E-4</v>
      </c>
      <c r="E96">
        <v>0.03</v>
      </c>
      <c r="F96">
        <v>3.2000000000000001E-2</v>
      </c>
      <c r="G96">
        <v>100</v>
      </c>
    </row>
    <row r="97" spans="2:7" x14ac:dyDescent="0.25">
      <c r="B97" t="s">
        <v>256</v>
      </c>
      <c r="C97" t="s">
        <v>258</v>
      </c>
      <c r="D97">
        <v>5.0000000000000001E-4</v>
      </c>
      <c r="E97">
        <v>0.04</v>
      </c>
      <c r="F97">
        <v>4.1000000000000002E-2</v>
      </c>
      <c r="G97">
        <v>150</v>
      </c>
    </row>
    <row r="98" spans="2:7" x14ac:dyDescent="0.25">
      <c r="B98" t="s">
        <v>256</v>
      </c>
      <c r="C98" t="s">
        <v>259</v>
      </c>
      <c r="D98">
        <v>5.0000000000000001E-4</v>
      </c>
      <c r="E98">
        <v>4.4999999999999998E-2</v>
      </c>
      <c r="F98">
        <v>4.7E-2</v>
      </c>
      <c r="G98">
        <v>200</v>
      </c>
    </row>
    <row r="99" spans="2:7" x14ac:dyDescent="0.25">
      <c r="B99" t="s">
        <v>256</v>
      </c>
      <c r="C99" t="s">
        <v>260</v>
      </c>
      <c r="D99">
        <v>5.0000000000000001E-4</v>
      </c>
      <c r="E99">
        <v>0.06</v>
      </c>
      <c r="F99">
        <v>6.3E-2</v>
      </c>
      <c r="G99">
        <v>300</v>
      </c>
    </row>
    <row r="100" spans="2:7" x14ac:dyDescent="0.25">
      <c r="B100" t="s">
        <v>256</v>
      </c>
      <c r="C100" t="s">
        <v>261</v>
      </c>
      <c r="D100">
        <v>5.0000000000000001E-4</v>
      </c>
      <c r="E100">
        <v>7.4999999999999997E-2</v>
      </c>
      <c r="F100">
        <v>7.6999999999999999E-2</v>
      </c>
      <c r="G100">
        <v>400</v>
      </c>
    </row>
    <row r="101" spans="2:7" x14ac:dyDescent="0.25">
      <c r="B101" t="s">
        <v>256</v>
      </c>
      <c r="C101" t="s">
        <v>262</v>
      </c>
      <c r="D101">
        <v>5.0000000000000001E-4</v>
      </c>
      <c r="E101">
        <v>0.08</v>
      </c>
      <c r="F101">
        <v>8.2000000000000003E-2</v>
      </c>
      <c r="G101">
        <v>500</v>
      </c>
    </row>
    <row r="102" spans="2:7" x14ac:dyDescent="0.25">
      <c r="B102" t="s">
        <v>256</v>
      </c>
      <c r="C102" t="s">
        <v>263</v>
      </c>
      <c r="D102">
        <v>5.0000000000000001E-4</v>
      </c>
      <c r="E102">
        <v>0.1</v>
      </c>
      <c r="F102">
        <v>0.105</v>
      </c>
      <c r="G102">
        <v>600</v>
      </c>
    </row>
    <row r="103" spans="2:7" x14ac:dyDescent="0.25">
      <c r="B103" t="s">
        <v>256</v>
      </c>
      <c r="C103" t="s">
        <v>264</v>
      </c>
      <c r="D103">
        <v>2E-3</v>
      </c>
      <c r="E103">
        <v>6.2E-2</v>
      </c>
      <c r="F103">
        <v>6.5000000000000002E-2</v>
      </c>
      <c r="G103">
        <v>250</v>
      </c>
    </row>
    <row r="104" spans="2:7" x14ac:dyDescent="0.25">
      <c r="B104" t="s">
        <v>256</v>
      </c>
      <c r="C104" t="s">
        <v>265</v>
      </c>
      <c r="D104">
        <v>2E-3</v>
      </c>
      <c r="E104">
        <v>7.2999999999999995E-2</v>
      </c>
      <c r="F104">
        <v>7.4999999999999997E-2</v>
      </c>
      <c r="G104">
        <v>300</v>
      </c>
    </row>
    <row r="105" spans="2:7" x14ac:dyDescent="0.25">
      <c r="B105" t="s">
        <v>256</v>
      </c>
      <c r="C105" t="s">
        <v>266</v>
      </c>
      <c r="D105">
        <v>2E-3</v>
      </c>
      <c r="E105">
        <v>8.5000000000000006E-2</v>
      </c>
      <c r="F105">
        <v>8.6999999999999994E-2</v>
      </c>
      <c r="G105">
        <v>350</v>
      </c>
    </row>
    <row r="106" spans="2:7" x14ac:dyDescent="0.25">
      <c r="B106" t="s">
        <v>256</v>
      </c>
      <c r="C106" t="s">
        <v>267</v>
      </c>
      <c r="D106">
        <v>2E-3</v>
      </c>
      <c r="E106">
        <v>9.7000000000000003E-2</v>
      </c>
      <c r="F106">
        <v>0.1</v>
      </c>
      <c r="G106">
        <v>400</v>
      </c>
    </row>
    <row r="107" spans="2:7" x14ac:dyDescent="0.25">
      <c r="B107" t="s">
        <v>256</v>
      </c>
      <c r="C107" t="s">
        <v>268</v>
      </c>
      <c r="D107">
        <v>2E-3</v>
      </c>
      <c r="E107">
        <v>0.112</v>
      </c>
      <c r="F107">
        <v>0.12</v>
      </c>
      <c r="G107">
        <v>450</v>
      </c>
    </row>
    <row r="108" spans="2:7" x14ac:dyDescent="0.25">
      <c r="B108" t="s">
        <v>256</v>
      </c>
      <c r="C108" t="s">
        <v>269</v>
      </c>
      <c r="D108">
        <v>2E-3</v>
      </c>
      <c r="E108">
        <v>0.127</v>
      </c>
      <c r="F108">
        <v>0.13</v>
      </c>
      <c r="G108">
        <v>500</v>
      </c>
    </row>
    <row r="109" spans="2:7" x14ac:dyDescent="0.25">
      <c r="B109" t="s">
        <v>270</v>
      </c>
      <c r="C109" t="s">
        <v>418</v>
      </c>
      <c r="D109">
        <v>5.0000000000000001E-4</v>
      </c>
      <c r="E109">
        <v>4.4999999999999998E-2</v>
      </c>
      <c r="F109">
        <v>4.7E-2</v>
      </c>
      <c r="G109">
        <v>120</v>
      </c>
    </row>
    <row r="110" spans="2:7" x14ac:dyDescent="0.25">
      <c r="B110" t="s">
        <v>270</v>
      </c>
      <c r="C110" t="s">
        <v>419</v>
      </c>
      <c r="D110">
        <v>5.0000000000000001E-4</v>
      </c>
      <c r="E110">
        <v>0.05</v>
      </c>
      <c r="F110">
        <v>5.1999999999999998E-2</v>
      </c>
      <c r="G110">
        <v>150</v>
      </c>
    </row>
    <row r="111" spans="2:7" x14ac:dyDescent="0.25">
      <c r="B111" t="s">
        <v>270</v>
      </c>
      <c r="C111" t="s">
        <v>420</v>
      </c>
      <c r="D111">
        <v>5.0000000000000001E-4</v>
      </c>
      <c r="E111">
        <v>5.7000000000000002E-2</v>
      </c>
      <c r="F111">
        <v>0.06</v>
      </c>
      <c r="G111">
        <v>180</v>
      </c>
    </row>
    <row r="112" spans="2:7" x14ac:dyDescent="0.25">
      <c r="B112" t="s">
        <v>271</v>
      </c>
      <c r="C112" t="s">
        <v>421</v>
      </c>
      <c r="D112">
        <v>5.0000000000000001E-4</v>
      </c>
      <c r="E112">
        <v>4.4999999999999998E-2</v>
      </c>
      <c r="F112">
        <v>0.05</v>
      </c>
      <c r="G112">
        <v>150</v>
      </c>
    </row>
    <row r="113" spans="1:7" x14ac:dyDescent="0.25">
      <c r="B113" t="s">
        <v>272</v>
      </c>
      <c r="C113" t="s">
        <v>422</v>
      </c>
      <c r="D113">
        <v>2E-3</v>
      </c>
      <c r="E113">
        <v>4.4999999999999998E-2</v>
      </c>
      <c r="F113">
        <v>4.7E-2</v>
      </c>
      <c r="G113">
        <v>150</v>
      </c>
    </row>
    <row r="114" spans="1:7" x14ac:dyDescent="0.25">
      <c r="B114" t="s">
        <v>272</v>
      </c>
      <c r="C114" t="s">
        <v>423</v>
      </c>
      <c r="D114">
        <v>2E-3</v>
      </c>
      <c r="E114">
        <v>5.2999999999999999E-2</v>
      </c>
      <c r="F114">
        <v>5.5E-2</v>
      </c>
      <c r="G114">
        <v>200</v>
      </c>
    </row>
    <row r="115" spans="1:7" x14ac:dyDescent="0.25">
      <c r="B115" t="s">
        <v>272</v>
      </c>
      <c r="C115" t="s">
        <v>424</v>
      </c>
      <c r="D115">
        <v>2E-3</v>
      </c>
      <c r="E115">
        <v>6.2E-2</v>
      </c>
      <c r="F115">
        <v>6.5000000000000002E-2</v>
      </c>
      <c r="G115">
        <v>250</v>
      </c>
    </row>
    <row r="116" spans="1:7" x14ac:dyDescent="0.25">
      <c r="B116" t="s">
        <v>272</v>
      </c>
      <c r="C116" t="s">
        <v>425</v>
      </c>
      <c r="D116">
        <v>2E-3</v>
      </c>
      <c r="E116">
        <v>7.2999999999999995E-2</v>
      </c>
      <c r="F116">
        <v>7.4999999999999997E-2</v>
      </c>
      <c r="G116">
        <v>300</v>
      </c>
    </row>
    <row r="117" spans="1:7" x14ac:dyDescent="0.25">
      <c r="B117" t="s">
        <v>272</v>
      </c>
      <c r="C117" t="s">
        <v>426</v>
      </c>
      <c r="D117">
        <v>2E-3</v>
      </c>
      <c r="E117">
        <v>8.5000000000000006E-2</v>
      </c>
      <c r="F117">
        <v>8.6999999999999994E-2</v>
      </c>
      <c r="G117">
        <v>350</v>
      </c>
    </row>
    <row r="118" spans="1:7" x14ac:dyDescent="0.25">
      <c r="B118" t="s">
        <v>272</v>
      </c>
      <c r="C118" t="s">
        <v>427</v>
      </c>
      <c r="D118">
        <v>2E-3</v>
      </c>
      <c r="E118">
        <v>9.7000000000000003E-2</v>
      </c>
      <c r="F118">
        <v>0.01</v>
      </c>
      <c r="G118">
        <v>400</v>
      </c>
    </row>
    <row r="119" spans="1:7" x14ac:dyDescent="0.25">
      <c r="B119" t="s">
        <v>272</v>
      </c>
      <c r="C119" t="s">
        <v>428</v>
      </c>
      <c r="D119">
        <v>2E-3</v>
      </c>
      <c r="E119">
        <v>0.11</v>
      </c>
      <c r="F119">
        <v>0.105</v>
      </c>
      <c r="G119">
        <v>450</v>
      </c>
    </row>
    <row r="120" spans="1:7" x14ac:dyDescent="0.25">
      <c r="B120" t="s">
        <v>272</v>
      </c>
      <c r="C120" t="s">
        <v>429</v>
      </c>
      <c r="D120">
        <v>2E-3</v>
      </c>
      <c r="E120">
        <v>0.13</v>
      </c>
      <c r="F120">
        <v>0.13500000000000001</v>
      </c>
      <c r="G120">
        <v>500</v>
      </c>
    </row>
    <row r="121" spans="1:7" x14ac:dyDescent="0.25">
      <c r="B121" t="s">
        <v>272</v>
      </c>
      <c r="C121" t="s">
        <v>430</v>
      </c>
      <c r="D121">
        <v>2E-3</v>
      </c>
      <c r="E121">
        <v>0.16</v>
      </c>
      <c r="F121">
        <v>0.17</v>
      </c>
      <c r="G121">
        <v>600</v>
      </c>
    </row>
    <row r="122" spans="1:7" x14ac:dyDescent="0.25">
      <c r="B122" t="s">
        <v>273</v>
      </c>
      <c r="C122" t="s">
        <v>274</v>
      </c>
      <c r="D122">
        <v>5.0000000000000001E-4</v>
      </c>
      <c r="E122">
        <v>4.7E-2</v>
      </c>
      <c r="F122">
        <v>4.8000000000000001E-2</v>
      </c>
      <c r="G122">
        <v>130</v>
      </c>
    </row>
    <row r="123" spans="1:7" x14ac:dyDescent="0.25">
      <c r="B123" t="s">
        <v>273</v>
      </c>
      <c r="C123" t="s">
        <v>275</v>
      </c>
      <c r="D123">
        <v>2E-3</v>
      </c>
      <c r="E123">
        <v>4.7E-2</v>
      </c>
      <c r="F123">
        <v>4.8000000000000001E-2</v>
      </c>
      <c r="G123">
        <v>150</v>
      </c>
    </row>
    <row r="124" spans="1:7" x14ac:dyDescent="0.25">
      <c r="A124" t="s">
        <v>236</v>
      </c>
      <c r="B124" t="s">
        <v>276</v>
      </c>
      <c r="C124" t="s">
        <v>277</v>
      </c>
      <c r="D124">
        <v>0.05</v>
      </c>
      <c r="E124">
        <v>2.8000000000000001E-2</v>
      </c>
      <c r="F124">
        <v>0.03</v>
      </c>
      <c r="G124">
        <v>35</v>
      </c>
    </row>
    <row r="125" spans="1:7" x14ac:dyDescent="0.25">
      <c r="B125" t="s">
        <v>276</v>
      </c>
      <c r="C125" t="s">
        <v>278</v>
      </c>
      <c r="D125">
        <v>0.05</v>
      </c>
      <c r="E125">
        <v>3.4000000000000002E-2</v>
      </c>
      <c r="F125">
        <v>3.5999999999999997E-2</v>
      </c>
      <c r="G125">
        <v>35</v>
      </c>
    </row>
    <row r="126" spans="1:7" x14ac:dyDescent="0.25">
      <c r="B126" t="s">
        <v>276</v>
      </c>
      <c r="C126" t="s">
        <v>279</v>
      </c>
      <c r="D126">
        <v>0.05</v>
      </c>
      <c r="E126">
        <v>2.8000000000000001E-2</v>
      </c>
      <c r="F126">
        <v>0.03</v>
      </c>
      <c r="G126">
        <v>30</v>
      </c>
    </row>
    <row r="127" spans="1:7" x14ac:dyDescent="0.25">
      <c r="B127" t="s">
        <v>276</v>
      </c>
      <c r="C127" t="s">
        <v>280</v>
      </c>
      <c r="D127">
        <v>0.05</v>
      </c>
      <c r="E127">
        <v>2.8000000000000001E-2</v>
      </c>
      <c r="F127">
        <v>0.03</v>
      </c>
      <c r="G127">
        <v>40</v>
      </c>
    </row>
    <row r="128" spans="1:7" x14ac:dyDescent="0.25">
      <c r="B128" t="s">
        <v>276</v>
      </c>
      <c r="C128" t="s">
        <v>281</v>
      </c>
      <c r="D128">
        <v>0.05</v>
      </c>
      <c r="E128">
        <v>2.8000000000000001E-2</v>
      </c>
      <c r="F128">
        <v>0.03</v>
      </c>
      <c r="G128">
        <v>45</v>
      </c>
    </row>
    <row r="129" spans="2:7" x14ac:dyDescent="0.25">
      <c r="B129" t="s">
        <v>276</v>
      </c>
      <c r="C129" t="s">
        <v>282</v>
      </c>
      <c r="D129">
        <v>0.05</v>
      </c>
      <c r="E129">
        <v>2.8000000000000001E-2</v>
      </c>
      <c r="F129">
        <v>0.03</v>
      </c>
      <c r="G129">
        <v>55</v>
      </c>
    </row>
    <row r="130" spans="2:7" x14ac:dyDescent="0.25">
      <c r="B130" t="s">
        <v>283</v>
      </c>
      <c r="C130" t="s">
        <v>285</v>
      </c>
      <c r="D130">
        <v>0.04</v>
      </c>
      <c r="E130">
        <v>2.3E-2</v>
      </c>
      <c r="F130">
        <v>2.5000000000000001E-2</v>
      </c>
      <c r="G130">
        <v>40</v>
      </c>
    </row>
    <row r="131" spans="2:7" x14ac:dyDescent="0.25">
      <c r="B131" t="s">
        <v>283</v>
      </c>
      <c r="C131" t="s">
        <v>286</v>
      </c>
      <c r="D131">
        <v>0.04</v>
      </c>
      <c r="E131">
        <v>2.3E-2</v>
      </c>
      <c r="F131">
        <v>2.5000000000000001E-2</v>
      </c>
      <c r="G131">
        <v>40</v>
      </c>
    </row>
    <row r="132" spans="2:7" x14ac:dyDescent="0.25">
      <c r="B132" t="s">
        <v>283</v>
      </c>
      <c r="C132" t="s">
        <v>284</v>
      </c>
      <c r="D132">
        <v>7.0000000000000007E-2</v>
      </c>
      <c r="E132">
        <v>3.6999999999999998E-2</v>
      </c>
      <c r="F132">
        <v>3.9E-2</v>
      </c>
      <c r="G132">
        <v>20</v>
      </c>
    </row>
    <row r="133" spans="2:7" x14ac:dyDescent="0.25">
      <c r="B133" t="s">
        <v>283</v>
      </c>
      <c r="C133" t="s">
        <v>287</v>
      </c>
      <c r="D133">
        <v>7.0000000000000007E-2</v>
      </c>
      <c r="E133">
        <v>3.6999999999999998E-2</v>
      </c>
      <c r="F133">
        <v>3.9E-2</v>
      </c>
      <c r="G133">
        <v>10</v>
      </c>
    </row>
    <row r="134" spans="2:7" x14ac:dyDescent="0.25">
      <c r="B134" t="s">
        <v>288</v>
      </c>
      <c r="C134" t="s">
        <v>289</v>
      </c>
      <c r="D134">
        <v>0.05</v>
      </c>
      <c r="E134">
        <v>2.8000000000000001E-2</v>
      </c>
      <c r="F134">
        <v>0.03</v>
      </c>
      <c r="G134">
        <v>30</v>
      </c>
    </row>
    <row r="135" spans="2:7" x14ac:dyDescent="0.25">
      <c r="B135" t="s">
        <v>288</v>
      </c>
      <c r="C135" t="s">
        <v>291</v>
      </c>
      <c r="D135">
        <v>0.05</v>
      </c>
      <c r="E135">
        <v>3.4000000000000002E-2</v>
      </c>
      <c r="F135">
        <v>3.5999999999999997E-2</v>
      </c>
      <c r="G135">
        <v>30</v>
      </c>
    </row>
    <row r="136" spans="2:7" x14ac:dyDescent="0.25">
      <c r="B136" t="s">
        <v>288</v>
      </c>
      <c r="C136" t="s">
        <v>292</v>
      </c>
      <c r="D136">
        <v>0.05</v>
      </c>
      <c r="E136">
        <v>2.8000000000000001E-2</v>
      </c>
      <c r="F136">
        <v>0.03</v>
      </c>
      <c r="G136">
        <v>40</v>
      </c>
    </row>
    <row r="137" spans="2:7" x14ac:dyDescent="0.25">
      <c r="B137" t="s">
        <v>288</v>
      </c>
      <c r="C137" t="s">
        <v>293</v>
      </c>
      <c r="D137">
        <v>0.05</v>
      </c>
      <c r="E137">
        <v>2.8000000000000001E-2</v>
      </c>
      <c r="F137">
        <v>0.03</v>
      </c>
      <c r="G137">
        <v>45</v>
      </c>
    </row>
    <row r="138" spans="2:7" x14ac:dyDescent="0.25">
      <c r="B138" t="s">
        <v>288</v>
      </c>
      <c r="C138" t="s">
        <v>290</v>
      </c>
      <c r="D138">
        <v>0.05</v>
      </c>
      <c r="E138">
        <v>2.8000000000000001E-2</v>
      </c>
      <c r="F138">
        <v>0.03</v>
      </c>
      <c r="G138">
        <v>60</v>
      </c>
    </row>
    <row r="139" spans="2:7" x14ac:dyDescent="0.25">
      <c r="B139" t="s">
        <v>288</v>
      </c>
      <c r="C139" t="s">
        <v>294</v>
      </c>
      <c r="D139">
        <v>0.05</v>
      </c>
      <c r="E139">
        <v>2.8000000000000001E-2</v>
      </c>
      <c r="F139">
        <v>0.03</v>
      </c>
      <c r="G139">
        <v>60</v>
      </c>
    </row>
    <row r="140" spans="2:7" x14ac:dyDescent="0.25">
      <c r="B140" t="s">
        <v>288</v>
      </c>
      <c r="C140" t="s">
        <v>295</v>
      </c>
      <c r="D140">
        <v>0.05</v>
      </c>
      <c r="E140">
        <v>3.6999999999999998E-2</v>
      </c>
      <c r="F140">
        <v>3.9E-2</v>
      </c>
      <c r="G140">
        <v>200</v>
      </c>
    </row>
    <row r="141" spans="2:7" x14ac:dyDescent="0.25">
      <c r="B141" t="s">
        <v>296</v>
      </c>
      <c r="C141" t="s">
        <v>298</v>
      </c>
      <c r="D141">
        <v>0.05</v>
      </c>
      <c r="E141">
        <v>2.8000000000000001E-2</v>
      </c>
      <c r="F141">
        <v>0.03</v>
      </c>
      <c r="G141">
        <v>40</v>
      </c>
    </row>
    <row r="142" spans="2:7" x14ac:dyDescent="0.25">
      <c r="B142" t="s">
        <v>296</v>
      </c>
      <c r="C142" t="s">
        <v>297</v>
      </c>
      <c r="D142">
        <v>0.05</v>
      </c>
      <c r="E142">
        <v>3.4000000000000002E-2</v>
      </c>
      <c r="F142">
        <v>3.5999999999999997E-2</v>
      </c>
      <c r="G142">
        <v>30</v>
      </c>
    </row>
    <row r="143" spans="2:7" x14ac:dyDescent="0.25">
      <c r="B143" t="s">
        <v>296</v>
      </c>
      <c r="C143" t="s">
        <v>299</v>
      </c>
      <c r="D143">
        <v>0.05</v>
      </c>
      <c r="E143">
        <v>2.8000000000000001E-2</v>
      </c>
      <c r="F143">
        <v>0.03</v>
      </c>
      <c r="G143">
        <v>30</v>
      </c>
    </row>
    <row r="144" spans="2:7" x14ac:dyDescent="0.25">
      <c r="B144" t="s">
        <v>296</v>
      </c>
      <c r="C144" t="s">
        <v>300</v>
      </c>
      <c r="D144">
        <v>0.05</v>
      </c>
      <c r="E144">
        <v>2.8000000000000001E-2</v>
      </c>
      <c r="F144">
        <v>0.03</v>
      </c>
      <c r="G144">
        <v>20</v>
      </c>
    </row>
    <row r="145" spans="2:7" x14ac:dyDescent="0.25">
      <c r="B145" t="s">
        <v>296</v>
      </c>
      <c r="C145" t="s">
        <v>301</v>
      </c>
      <c r="D145">
        <v>0.05</v>
      </c>
      <c r="E145">
        <v>2.8000000000000001E-2</v>
      </c>
      <c r="F145">
        <v>0.03</v>
      </c>
      <c r="G145">
        <v>30</v>
      </c>
    </row>
    <row r="146" spans="2:7" x14ac:dyDescent="0.25">
      <c r="B146" t="s">
        <v>296</v>
      </c>
      <c r="C146" t="s">
        <v>302</v>
      </c>
      <c r="D146">
        <v>0.05</v>
      </c>
      <c r="E146">
        <v>2.8000000000000001E-2</v>
      </c>
      <c r="F146">
        <v>0.03</v>
      </c>
      <c r="G146">
        <v>30</v>
      </c>
    </row>
    <row r="147" spans="2:7" x14ac:dyDescent="0.25">
      <c r="B147" t="s">
        <v>296</v>
      </c>
      <c r="C147" t="s">
        <v>303</v>
      </c>
      <c r="D147">
        <v>0.05</v>
      </c>
      <c r="E147">
        <v>3.6999999999999998E-2</v>
      </c>
      <c r="F147">
        <v>3.9E-2</v>
      </c>
      <c r="G147">
        <v>40</v>
      </c>
    </row>
    <row r="148" spans="2:7" x14ac:dyDescent="0.25">
      <c r="B148" t="s">
        <v>296</v>
      </c>
      <c r="C148" t="s">
        <v>304</v>
      </c>
      <c r="D148">
        <v>0.05</v>
      </c>
      <c r="E148">
        <v>3.6999999999999998E-2</v>
      </c>
      <c r="F148">
        <v>3.9E-2</v>
      </c>
      <c r="G148">
        <v>30</v>
      </c>
    </row>
    <row r="149" spans="2:7" x14ac:dyDescent="0.25">
      <c r="B149" t="s">
        <v>305</v>
      </c>
      <c r="C149" t="s">
        <v>306</v>
      </c>
      <c r="D149">
        <v>0.04</v>
      </c>
      <c r="E149">
        <v>0.02</v>
      </c>
      <c r="F149">
        <v>2.1999999999999999E-2</v>
      </c>
      <c r="G149">
        <v>8</v>
      </c>
    </row>
    <row r="150" spans="2:7" x14ac:dyDescent="0.25">
      <c r="B150" t="s">
        <v>305</v>
      </c>
      <c r="C150" t="s">
        <v>307</v>
      </c>
      <c r="D150">
        <v>0.04</v>
      </c>
      <c r="E150">
        <v>2.8000000000000001E-2</v>
      </c>
      <c r="F150">
        <v>0.03</v>
      </c>
      <c r="G150">
        <v>35</v>
      </c>
    </row>
    <row r="151" spans="2:7" x14ac:dyDescent="0.25">
      <c r="B151" t="s">
        <v>305</v>
      </c>
      <c r="C151" t="s">
        <v>308</v>
      </c>
      <c r="D151">
        <v>0.04</v>
      </c>
      <c r="E151">
        <v>2.8000000000000001E-2</v>
      </c>
      <c r="F151">
        <v>0.03</v>
      </c>
      <c r="G151">
        <v>55</v>
      </c>
    </row>
    <row r="152" spans="2:7" x14ac:dyDescent="0.25">
      <c r="B152" t="s">
        <v>305</v>
      </c>
      <c r="C152" t="s">
        <v>309</v>
      </c>
      <c r="D152">
        <v>0.04</v>
      </c>
      <c r="E152">
        <v>2.8000000000000001E-2</v>
      </c>
      <c r="F152">
        <v>0.03</v>
      </c>
      <c r="G152">
        <v>35</v>
      </c>
    </row>
    <row r="153" spans="2:7" x14ac:dyDescent="0.25">
      <c r="B153" t="s">
        <v>305</v>
      </c>
      <c r="C153" t="s">
        <v>310</v>
      </c>
      <c r="D153">
        <v>0.04</v>
      </c>
      <c r="E153">
        <v>3.6999999999999998E-2</v>
      </c>
      <c r="F153">
        <v>3.9E-2</v>
      </c>
      <c r="G153">
        <v>40</v>
      </c>
    </row>
    <row r="154" spans="2:7" x14ac:dyDescent="0.25">
      <c r="B154" t="s">
        <v>305</v>
      </c>
      <c r="C154" t="s">
        <v>312</v>
      </c>
      <c r="D154">
        <v>0.04</v>
      </c>
      <c r="E154">
        <v>0.02</v>
      </c>
      <c r="F154">
        <v>2.1999999999999999E-2</v>
      </c>
      <c r="G154">
        <v>8</v>
      </c>
    </row>
    <row r="155" spans="2:7" x14ac:dyDescent="0.25">
      <c r="B155" t="s">
        <v>305</v>
      </c>
      <c r="C155" t="s">
        <v>313</v>
      </c>
      <c r="D155">
        <v>0.04</v>
      </c>
      <c r="E155">
        <v>2.8000000000000001E-2</v>
      </c>
      <c r="F155">
        <v>0.03</v>
      </c>
      <c r="G155">
        <v>30</v>
      </c>
    </row>
    <row r="156" spans="2:7" x14ac:dyDescent="0.25">
      <c r="B156" t="s">
        <v>305</v>
      </c>
      <c r="C156" t="s">
        <v>311</v>
      </c>
      <c r="D156">
        <v>0.04</v>
      </c>
      <c r="E156">
        <v>3.6999999999999998E-2</v>
      </c>
      <c r="F156">
        <v>3.9E-2</v>
      </c>
      <c r="G156">
        <v>40</v>
      </c>
    </row>
    <row r="157" spans="2:7" x14ac:dyDescent="0.25">
      <c r="B157" t="s">
        <v>305</v>
      </c>
      <c r="C157" t="s">
        <v>314</v>
      </c>
      <c r="D157">
        <v>0.04</v>
      </c>
      <c r="E157">
        <v>3.6999999999999998E-2</v>
      </c>
      <c r="F157">
        <v>3.9E-2</v>
      </c>
      <c r="G157">
        <v>60</v>
      </c>
    </row>
    <row r="158" spans="2:7" x14ac:dyDescent="0.25">
      <c r="B158" t="s">
        <v>315</v>
      </c>
      <c r="C158" t="s">
        <v>316</v>
      </c>
      <c r="D158">
        <v>0.05</v>
      </c>
      <c r="E158">
        <v>2.8000000000000001E-2</v>
      </c>
      <c r="F158">
        <v>0.03</v>
      </c>
      <c r="G158">
        <v>30</v>
      </c>
    </row>
    <row r="159" spans="2:7" x14ac:dyDescent="0.25">
      <c r="B159" t="s">
        <v>315</v>
      </c>
      <c r="C159" t="s">
        <v>317</v>
      </c>
      <c r="D159">
        <v>0.05</v>
      </c>
      <c r="E159">
        <v>3.4000000000000002E-2</v>
      </c>
      <c r="F159">
        <v>3.5999999999999997E-2</v>
      </c>
      <c r="G159">
        <v>50</v>
      </c>
    </row>
    <row r="160" spans="2:7" x14ac:dyDescent="0.25">
      <c r="B160" t="s">
        <v>315</v>
      </c>
      <c r="C160" t="s">
        <v>318</v>
      </c>
      <c r="D160">
        <v>0.05</v>
      </c>
      <c r="E160">
        <v>2.8000000000000001E-2</v>
      </c>
      <c r="F160">
        <v>0.03</v>
      </c>
      <c r="G160">
        <v>30</v>
      </c>
    </row>
    <row r="161" spans="1:7" x14ac:dyDescent="0.25">
      <c r="B161" t="s">
        <v>315</v>
      </c>
      <c r="C161" t="s">
        <v>319</v>
      </c>
      <c r="D161">
        <v>0.05</v>
      </c>
      <c r="E161">
        <v>2.8000000000000001E-2</v>
      </c>
      <c r="F161">
        <v>0.03</v>
      </c>
      <c r="G161">
        <v>30</v>
      </c>
    </row>
    <row r="162" spans="1:7" x14ac:dyDescent="0.25">
      <c r="B162" t="s">
        <v>315</v>
      </c>
      <c r="C162" t="s">
        <v>320</v>
      </c>
      <c r="D162">
        <v>0.05</v>
      </c>
      <c r="E162">
        <v>2.8000000000000001E-2</v>
      </c>
      <c r="F162">
        <v>0.03</v>
      </c>
      <c r="G162">
        <v>40</v>
      </c>
    </row>
    <row r="163" spans="1:7" x14ac:dyDescent="0.25">
      <c r="B163" t="s">
        <v>315</v>
      </c>
      <c r="C163" t="s">
        <v>321</v>
      </c>
      <c r="D163">
        <v>0.05</v>
      </c>
      <c r="E163">
        <v>3.4000000000000002E-2</v>
      </c>
      <c r="F163">
        <v>3.5999999999999997E-2</v>
      </c>
      <c r="G163">
        <v>45</v>
      </c>
    </row>
    <row r="164" spans="1:7" x14ac:dyDescent="0.25">
      <c r="B164" t="s">
        <v>322</v>
      </c>
      <c r="C164" t="s">
        <v>323</v>
      </c>
      <c r="D164">
        <v>0.05</v>
      </c>
      <c r="E164">
        <v>0.02</v>
      </c>
      <c r="F164">
        <v>2.1999999999999999E-2</v>
      </c>
      <c r="G164">
        <v>5</v>
      </c>
    </row>
    <row r="165" spans="1:7" x14ac:dyDescent="0.25">
      <c r="B165" t="s">
        <v>322</v>
      </c>
      <c r="C165" t="s">
        <v>324</v>
      </c>
      <c r="D165">
        <v>0.05</v>
      </c>
      <c r="E165">
        <v>2.8000000000000001E-2</v>
      </c>
      <c r="F165">
        <v>0.03</v>
      </c>
      <c r="G165">
        <v>30</v>
      </c>
    </row>
    <row r="166" spans="1:7" x14ac:dyDescent="0.25">
      <c r="B166" t="s">
        <v>322</v>
      </c>
      <c r="C166" t="s">
        <v>325</v>
      </c>
      <c r="D166">
        <v>0.05</v>
      </c>
      <c r="E166">
        <v>2.8000000000000001E-2</v>
      </c>
      <c r="F166">
        <v>0.03</v>
      </c>
      <c r="G166">
        <v>45</v>
      </c>
    </row>
    <row r="167" spans="1:7" x14ac:dyDescent="0.25">
      <c r="B167" t="s">
        <v>326</v>
      </c>
      <c r="C167" t="s">
        <v>327</v>
      </c>
      <c r="D167">
        <v>0.05</v>
      </c>
      <c r="E167">
        <v>2.8000000000000001E-2</v>
      </c>
      <c r="F167">
        <v>0.03</v>
      </c>
      <c r="G167">
        <v>30</v>
      </c>
    </row>
    <row r="168" spans="1:7" x14ac:dyDescent="0.25">
      <c r="B168" t="s">
        <v>326</v>
      </c>
      <c r="C168" t="s">
        <v>328</v>
      </c>
      <c r="D168">
        <v>0.05</v>
      </c>
      <c r="E168">
        <v>2.8000000000000001E-2</v>
      </c>
      <c r="F168">
        <v>0.03</v>
      </c>
      <c r="G168">
        <v>30</v>
      </c>
    </row>
    <row r="169" spans="1:7" x14ac:dyDescent="0.25">
      <c r="B169" t="s">
        <v>326</v>
      </c>
      <c r="C169" t="s">
        <v>329</v>
      </c>
      <c r="D169">
        <v>0.05</v>
      </c>
      <c r="E169">
        <v>3.6999999999999998E-2</v>
      </c>
      <c r="F169">
        <v>3.9E-2</v>
      </c>
      <c r="G169">
        <v>40</v>
      </c>
    </row>
    <row r="170" spans="1:7" x14ac:dyDescent="0.25">
      <c r="B170" t="s">
        <v>326</v>
      </c>
      <c r="C170" t="s">
        <v>330</v>
      </c>
      <c r="D170">
        <v>0.05</v>
      </c>
      <c r="E170">
        <v>3.6999999999999998E-2</v>
      </c>
      <c r="F170">
        <v>3.9E-2</v>
      </c>
      <c r="G170">
        <v>40</v>
      </c>
    </row>
    <row r="171" spans="1:7" x14ac:dyDescent="0.25">
      <c r="B171" t="s">
        <v>326</v>
      </c>
      <c r="C171" t="s">
        <v>331</v>
      </c>
      <c r="D171">
        <v>0.05</v>
      </c>
      <c r="E171">
        <v>3.6999999999999998E-2</v>
      </c>
      <c r="F171">
        <v>3.9E-2</v>
      </c>
      <c r="G171">
        <v>50</v>
      </c>
    </row>
    <row r="172" spans="1:7" x14ac:dyDescent="0.25">
      <c r="B172" t="s">
        <v>332</v>
      </c>
      <c r="C172" t="s">
        <v>333</v>
      </c>
      <c r="D172">
        <v>0.05</v>
      </c>
      <c r="E172">
        <v>0.02</v>
      </c>
      <c r="F172">
        <v>2.1000000000000001E-2</v>
      </c>
      <c r="G172">
        <v>8</v>
      </c>
    </row>
    <row r="173" spans="1:7" x14ac:dyDescent="0.25">
      <c r="B173" t="s">
        <v>332</v>
      </c>
      <c r="C173" t="s">
        <v>334</v>
      </c>
      <c r="D173">
        <v>0.05</v>
      </c>
      <c r="E173">
        <v>2.8000000000000001E-2</v>
      </c>
      <c r="F173">
        <v>0.03</v>
      </c>
      <c r="G173">
        <v>30</v>
      </c>
    </row>
    <row r="174" spans="1:7" x14ac:dyDescent="0.25">
      <c r="B174" t="s">
        <v>332</v>
      </c>
      <c r="C174" t="s">
        <v>335</v>
      </c>
      <c r="D174">
        <v>0.05</v>
      </c>
      <c r="E174">
        <v>3.6999999999999998E-2</v>
      </c>
      <c r="F174">
        <v>3.9E-2</v>
      </c>
      <c r="G174">
        <v>40</v>
      </c>
    </row>
    <row r="175" spans="1:7" x14ac:dyDescent="0.25">
      <c r="B175" t="s">
        <v>332</v>
      </c>
      <c r="C175" t="s">
        <v>336</v>
      </c>
      <c r="D175">
        <v>0.05</v>
      </c>
      <c r="E175">
        <v>3.6999999999999998E-2</v>
      </c>
      <c r="F175">
        <v>3.9E-2</v>
      </c>
      <c r="G175">
        <v>40</v>
      </c>
    </row>
    <row r="176" spans="1:7" x14ac:dyDescent="0.25">
      <c r="A176" t="s">
        <v>386</v>
      </c>
      <c r="B176" t="s">
        <v>337</v>
      </c>
      <c r="C176" t="s">
        <v>338</v>
      </c>
      <c r="D176">
        <v>1.9E-2</v>
      </c>
      <c r="E176">
        <v>2.5999999999999999E-2</v>
      </c>
      <c r="F176">
        <v>2.8000000000000001E-2</v>
      </c>
      <c r="G176">
        <v>35</v>
      </c>
    </row>
    <row r="177" spans="2:9" x14ac:dyDescent="0.25">
      <c r="B177" t="s">
        <v>337</v>
      </c>
      <c r="C177" t="s">
        <v>339</v>
      </c>
      <c r="D177">
        <v>1.6E-2</v>
      </c>
      <c r="E177">
        <v>0.03</v>
      </c>
      <c r="F177">
        <v>3.2000000000000001E-2</v>
      </c>
      <c r="G177">
        <v>40</v>
      </c>
    </row>
    <row r="178" spans="2:9" x14ac:dyDescent="0.25">
      <c r="B178" t="s">
        <v>340</v>
      </c>
      <c r="C178" t="s">
        <v>341</v>
      </c>
      <c r="D178">
        <v>8.0000000000000002E-3</v>
      </c>
      <c r="E178">
        <v>3.1E-2</v>
      </c>
      <c r="F178">
        <v>3.2000000000000001E-2</v>
      </c>
      <c r="G178">
        <v>30</v>
      </c>
    </row>
    <row r="179" spans="2:9" x14ac:dyDescent="0.25">
      <c r="B179" t="s">
        <v>340</v>
      </c>
      <c r="C179" t="s">
        <v>343</v>
      </c>
      <c r="D179">
        <v>8.0000000000000002E-3</v>
      </c>
      <c r="E179">
        <v>3.1E-2</v>
      </c>
      <c r="F179">
        <v>3.2000000000000001E-2</v>
      </c>
      <c r="G179">
        <v>25</v>
      </c>
    </row>
    <row r="180" spans="2:9" x14ac:dyDescent="0.25">
      <c r="B180" t="s">
        <v>340</v>
      </c>
      <c r="C180" t="s">
        <v>344</v>
      </c>
      <c r="D180">
        <v>7.0000000000000001E-3</v>
      </c>
      <c r="E180">
        <v>3.1E-2</v>
      </c>
      <c r="F180">
        <v>3.2000000000000001E-2</v>
      </c>
      <c r="G180">
        <v>35</v>
      </c>
    </row>
    <row r="181" spans="2:9" x14ac:dyDescent="0.25">
      <c r="B181" t="s">
        <v>340</v>
      </c>
      <c r="C181" t="s">
        <v>342</v>
      </c>
      <c r="D181">
        <v>7.0000000000000001E-3</v>
      </c>
      <c r="E181">
        <v>3.1E-2</v>
      </c>
      <c r="F181">
        <v>3.2000000000000001E-2</v>
      </c>
      <c r="G181">
        <v>35</v>
      </c>
    </row>
    <row r="182" spans="2:9" x14ac:dyDescent="0.25">
      <c r="B182" t="s">
        <v>340</v>
      </c>
      <c r="C182" t="s">
        <v>345</v>
      </c>
      <c r="D182">
        <v>7.0000000000000001E-3</v>
      </c>
      <c r="E182">
        <v>3.1E-2</v>
      </c>
      <c r="F182">
        <v>3.2000000000000001E-2</v>
      </c>
      <c r="G182">
        <v>40</v>
      </c>
    </row>
    <row r="183" spans="2:9" x14ac:dyDescent="0.25">
      <c r="B183" t="s">
        <v>346</v>
      </c>
      <c r="C183" s="36" t="s">
        <v>347</v>
      </c>
      <c r="D183">
        <v>1.7999999999999999E-2</v>
      </c>
      <c r="E183">
        <v>0.03</v>
      </c>
      <c r="F183">
        <v>3.2000000000000001E-2</v>
      </c>
      <c r="G183">
        <v>35</v>
      </c>
    </row>
    <row r="184" spans="2:9" x14ac:dyDescent="0.25">
      <c r="B184" t="s">
        <v>346</v>
      </c>
      <c r="C184" t="s">
        <v>348</v>
      </c>
      <c r="D184">
        <v>1.7999999999999999E-2</v>
      </c>
      <c r="E184">
        <v>0.03</v>
      </c>
      <c r="F184">
        <v>3.2000000000000001E-2</v>
      </c>
      <c r="G184">
        <v>35</v>
      </c>
    </row>
    <row r="185" spans="2:9" x14ac:dyDescent="0.25">
      <c r="B185" t="s">
        <v>346</v>
      </c>
      <c r="C185" t="s">
        <v>349</v>
      </c>
      <c r="D185">
        <v>1.7999999999999999E-2</v>
      </c>
      <c r="E185">
        <v>3.1E-2</v>
      </c>
      <c r="F185">
        <v>3.2000000000000001E-2</v>
      </c>
      <c r="G185">
        <v>45</v>
      </c>
    </row>
    <row r="186" spans="2:9" x14ac:dyDescent="0.25">
      <c r="B186" t="s">
        <v>358</v>
      </c>
      <c r="C186" s="37" t="s">
        <v>350</v>
      </c>
      <c r="D186">
        <v>6.0000000000000001E-3</v>
      </c>
      <c r="E186">
        <v>3.2000000000000001E-2</v>
      </c>
      <c r="F186">
        <v>3.4000000000000002E-2</v>
      </c>
      <c r="G186">
        <v>25</v>
      </c>
    </row>
    <row r="187" spans="2:9" x14ac:dyDescent="0.25">
      <c r="B187" t="s">
        <v>358</v>
      </c>
      <c r="C187" s="37" t="s">
        <v>351</v>
      </c>
      <c r="D187">
        <v>6.0000000000000001E-3</v>
      </c>
      <c r="E187">
        <v>3.2000000000000001E-2</v>
      </c>
      <c r="F187">
        <v>3.4000000000000002E-2</v>
      </c>
      <c r="G187">
        <v>30</v>
      </c>
    </row>
    <row r="188" spans="2:9" x14ac:dyDescent="0.25">
      <c r="B188" t="s">
        <v>358</v>
      </c>
      <c r="C188" s="37" t="s">
        <v>352</v>
      </c>
      <c r="D188">
        <v>6.0000000000000001E-3</v>
      </c>
      <c r="E188">
        <v>3.2000000000000001E-2</v>
      </c>
      <c r="F188">
        <v>3.4000000000000002E-2</v>
      </c>
      <c r="G188">
        <v>40</v>
      </c>
    </row>
    <row r="189" spans="2:9" x14ac:dyDescent="0.25">
      <c r="B189" t="s">
        <v>358</v>
      </c>
      <c r="C189" s="37" t="s">
        <v>353</v>
      </c>
      <c r="D189">
        <v>6.0000000000000001E-3</v>
      </c>
      <c r="E189">
        <v>3.3000000000000002E-2</v>
      </c>
      <c r="F189">
        <v>3.5000000000000003E-2</v>
      </c>
      <c r="G189">
        <v>30</v>
      </c>
    </row>
    <row r="190" spans="2:9" x14ac:dyDescent="0.25">
      <c r="B190" t="s">
        <v>358</v>
      </c>
      <c r="C190" s="37" t="s">
        <v>354</v>
      </c>
      <c r="D190">
        <v>6.0000000000000001E-3</v>
      </c>
      <c r="E190">
        <v>3.3000000000000002E-2</v>
      </c>
      <c r="F190">
        <v>3.5000000000000003E-2</v>
      </c>
      <c r="G190">
        <v>30</v>
      </c>
      <c r="I190" s="36"/>
    </row>
    <row r="191" spans="2:9" x14ac:dyDescent="0.25">
      <c r="B191" t="s">
        <v>358</v>
      </c>
      <c r="C191" s="37" t="s">
        <v>355</v>
      </c>
      <c r="D191">
        <v>6.0000000000000001E-3</v>
      </c>
      <c r="E191">
        <v>3.4000000000000002E-2</v>
      </c>
      <c r="F191">
        <v>3.6999999999999998E-2</v>
      </c>
      <c r="G191">
        <v>35</v>
      </c>
      <c r="I191" s="36"/>
    </row>
    <row r="192" spans="2:9" x14ac:dyDescent="0.25">
      <c r="B192" t="s">
        <v>358</v>
      </c>
      <c r="C192" s="37" t="s">
        <v>356</v>
      </c>
      <c r="D192">
        <v>6.0000000000000001E-3</v>
      </c>
      <c r="E192">
        <v>3.4000000000000002E-2</v>
      </c>
      <c r="F192">
        <v>3.6999999999999998E-2</v>
      </c>
      <c r="G192">
        <v>40</v>
      </c>
      <c r="I192" s="36"/>
    </row>
    <row r="193" spans="2:9" x14ac:dyDescent="0.25">
      <c r="B193" t="s">
        <v>358</v>
      </c>
      <c r="C193" s="37" t="s">
        <v>357</v>
      </c>
      <c r="D193">
        <v>6.0000000000000001E-3</v>
      </c>
      <c r="E193">
        <v>3.4000000000000002E-2</v>
      </c>
      <c r="F193">
        <v>3.6999999999999998E-2</v>
      </c>
      <c r="G193">
        <v>45</v>
      </c>
      <c r="I193" s="36"/>
    </row>
    <row r="194" spans="2:9" x14ac:dyDescent="0.25">
      <c r="B194" t="s">
        <v>359</v>
      </c>
      <c r="C194" t="s">
        <v>360</v>
      </c>
      <c r="D194">
        <v>1.7999999999999999E-2</v>
      </c>
      <c r="E194">
        <v>2.9000000000000001E-2</v>
      </c>
      <c r="F194">
        <v>0.03</v>
      </c>
      <c r="G194">
        <v>40</v>
      </c>
    </row>
    <row r="195" spans="2:9" x14ac:dyDescent="0.25">
      <c r="B195" t="s">
        <v>359</v>
      </c>
      <c r="C195" t="s">
        <v>361</v>
      </c>
      <c r="D195">
        <v>1.7999999999999999E-2</v>
      </c>
      <c r="E195">
        <v>2.9000000000000001E-2</v>
      </c>
      <c r="F195">
        <v>0.03</v>
      </c>
      <c r="G195">
        <v>50</v>
      </c>
    </row>
    <row r="196" spans="2:9" x14ac:dyDescent="0.25">
      <c r="B196" t="s">
        <v>359</v>
      </c>
      <c r="C196" t="s">
        <v>362</v>
      </c>
      <c r="D196">
        <v>1.7999999999999999E-2</v>
      </c>
      <c r="E196">
        <v>2.9000000000000001E-2</v>
      </c>
      <c r="F196">
        <v>0.03</v>
      </c>
      <c r="G196">
        <v>60</v>
      </c>
    </row>
    <row r="197" spans="2:9" x14ac:dyDescent="0.25">
      <c r="B197" t="s">
        <v>359</v>
      </c>
      <c r="C197" t="s">
        <v>363</v>
      </c>
      <c r="D197">
        <v>1.7999999999999999E-2</v>
      </c>
      <c r="E197">
        <v>2.7E-2</v>
      </c>
      <c r="F197">
        <v>2.8000000000000001E-2</v>
      </c>
      <c r="G197">
        <v>50</v>
      </c>
    </row>
    <row r="198" spans="2:9" x14ac:dyDescent="0.25">
      <c r="B198" s="36" t="s">
        <v>370</v>
      </c>
      <c r="C198" t="s">
        <v>364</v>
      </c>
      <c r="D198">
        <v>1.4999999999999999E-2</v>
      </c>
      <c r="E198">
        <v>2.8000000000000001E-2</v>
      </c>
      <c r="F198">
        <v>0.03</v>
      </c>
      <c r="G198">
        <v>35</v>
      </c>
    </row>
    <row r="199" spans="2:9" x14ac:dyDescent="0.25">
      <c r="B199" s="36" t="s">
        <v>370</v>
      </c>
      <c r="C199" t="s">
        <v>365</v>
      </c>
      <c r="D199">
        <v>1.4999999999999999E-2</v>
      </c>
      <c r="E199">
        <v>0.03</v>
      </c>
      <c r="F199">
        <v>3.2000000000000001E-2</v>
      </c>
      <c r="G199">
        <v>35</v>
      </c>
    </row>
    <row r="200" spans="2:9" x14ac:dyDescent="0.25">
      <c r="B200" s="36" t="s">
        <v>370</v>
      </c>
      <c r="C200" t="s">
        <v>366</v>
      </c>
      <c r="D200">
        <v>1.4999999999999999E-2</v>
      </c>
      <c r="E200">
        <v>3.3000000000000002E-2</v>
      </c>
      <c r="F200">
        <v>3.5000000000000003E-2</v>
      </c>
      <c r="G200">
        <v>35</v>
      </c>
    </row>
    <row r="201" spans="2:9" x14ac:dyDescent="0.25">
      <c r="B201" s="36" t="s">
        <v>370</v>
      </c>
      <c r="C201" t="s">
        <v>367</v>
      </c>
      <c r="D201">
        <v>1.4999999999999999E-2</v>
      </c>
      <c r="E201">
        <v>2.8000000000000001E-2</v>
      </c>
      <c r="F201">
        <v>0.03</v>
      </c>
      <c r="G201">
        <v>45</v>
      </c>
    </row>
    <row r="202" spans="2:9" x14ac:dyDescent="0.25">
      <c r="B202" s="36" t="s">
        <v>370</v>
      </c>
      <c r="C202" t="s">
        <v>368</v>
      </c>
      <c r="D202">
        <v>1.4999999999999999E-2</v>
      </c>
      <c r="E202">
        <v>0.03</v>
      </c>
      <c r="F202">
        <v>3.2000000000000001E-2</v>
      </c>
      <c r="G202">
        <v>45</v>
      </c>
    </row>
    <row r="203" spans="2:9" x14ac:dyDescent="0.25">
      <c r="B203" s="36" t="s">
        <v>370</v>
      </c>
      <c r="C203" t="s">
        <v>369</v>
      </c>
      <c r="D203">
        <v>1.4999999999999999E-2</v>
      </c>
      <c r="E203">
        <v>3.3000000000000002E-2</v>
      </c>
      <c r="F203">
        <v>3.5000000000000003E-2</v>
      </c>
      <c r="G203">
        <v>45</v>
      </c>
    </row>
    <row r="204" spans="2:9" x14ac:dyDescent="0.25">
      <c r="B204" s="36" t="s">
        <v>371</v>
      </c>
      <c r="C204" t="s">
        <v>372</v>
      </c>
      <c r="D204">
        <v>1.4999999999999999E-2</v>
      </c>
      <c r="E204">
        <v>0.03</v>
      </c>
      <c r="F204">
        <v>3.3000000000000002E-2</v>
      </c>
      <c r="G204">
        <v>35</v>
      </c>
    </row>
    <row r="205" spans="2:9" x14ac:dyDescent="0.25">
      <c r="B205" s="36" t="s">
        <v>371</v>
      </c>
      <c r="C205" t="s">
        <v>373</v>
      </c>
      <c r="D205">
        <v>1.4999999999999999E-2</v>
      </c>
      <c r="E205">
        <v>0.03</v>
      </c>
      <c r="F205">
        <v>3.3000000000000002E-2</v>
      </c>
      <c r="G205">
        <v>35</v>
      </c>
    </row>
    <row r="206" spans="2:9" x14ac:dyDescent="0.25">
      <c r="B206" s="36" t="s">
        <v>371</v>
      </c>
      <c r="C206" t="s">
        <v>374</v>
      </c>
      <c r="D206">
        <v>1.4999999999999999E-2</v>
      </c>
      <c r="E206">
        <v>0.03</v>
      </c>
      <c r="F206">
        <v>3.3000000000000002E-2</v>
      </c>
      <c r="G206">
        <v>35</v>
      </c>
    </row>
    <row r="207" spans="2:9" x14ac:dyDescent="0.25">
      <c r="B207" s="36" t="s">
        <v>371</v>
      </c>
      <c r="C207" t="s">
        <v>375</v>
      </c>
      <c r="D207">
        <v>1.4999999999999999E-2</v>
      </c>
      <c r="E207">
        <v>0.03</v>
      </c>
      <c r="F207">
        <v>3.3000000000000002E-2</v>
      </c>
      <c r="G207">
        <v>35</v>
      </c>
    </row>
    <row r="208" spans="2:9" x14ac:dyDescent="0.25">
      <c r="B208" s="36" t="s">
        <v>371</v>
      </c>
      <c r="C208" t="s">
        <v>376</v>
      </c>
      <c r="D208">
        <v>1.4999999999999999E-2</v>
      </c>
      <c r="E208">
        <v>0.03</v>
      </c>
      <c r="F208">
        <v>3.3000000000000002E-2</v>
      </c>
      <c r="G208">
        <v>35</v>
      </c>
    </row>
    <row r="209" spans="1:7" x14ac:dyDescent="0.25">
      <c r="B209" s="36" t="s">
        <v>371</v>
      </c>
      <c r="C209" t="s">
        <v>377</v>
      </c>
      <c r="D209">
        <v>1.4999999999999999E-2</v>
      </c>
      <c r="E209">
        <v>0.03</v>
      </c>
      <c r="F209">
        <v>3.3000000000000002E-2</v>
      </c>
      <c r="G209">
        <v>35</v>
      </c>
    </row>
    <row r="210" spans="1:7" x14ac:dyDescent="0.25">
      <c r="B210" s="36" t="s">
        <v>378</v>
      </c>
      <c r="C210" t="s">
        <v>379</v>
      </c>
      <c r="D210">
        <v>4.0000000000000001E-3</v>
      </c>
      <c r="E210">
        <v>3.2000000000000001E-2</v>
      </c>
      <c r="F210">
        <v>3.3000000000000002E-2</v>
      </c>
      <c r="G210">
        <v>30</v>
      </c>
    </row>
    <row r="211" spans="1:7" x14ac:dyDescent="0.25">
      <c r="B211" s="36" t="s">
        <v>378</v>
      </c>
      <c r="C211" t="s">
        <v>380</v>
      </c>
      <c r="D211">
        <v>4.0000000000000001E-3</v>
      </c>
      <c r="E211">
        <v>3.2000000000000001E-2</v>
      </c>
      <c r="F211">
        <v>3.3000000000000002E-2</v>
      </c>
      <c r="G211">
        <v>30</v>
      </c>
    </row>
    <row r="212" spans="1:7" x14ac:dyDescent="0.25">
      <c r="B212" s="36" t="s">
        <v>378</v>
      </c>
      <c r="C212" t="s">
        <v>381</v>
      </c>
      <c r="D212">
        <v>4.0000000000000001E-3</v>
      </c>
      <c r="E212">
        <v>3.3000000000000002E-2</v>
      </c>
      <c r="F212">
        <v>3.4000000000000002E-2</v>
      </c>
      <c r="G212">
        <v>35</v>
      </c>
    </row>
    <row r="213" spans="1:7" x14ac:dyDescent="0.25">
      <c r="B213" s="36" t="s">
        <v>382</v>
      </c>
      <c r="C213" t="s">
        <v>383</v>
      </c>
      <c r="D213">
        <v>1.7999999999999999E-2</v>
      </c>
      <c r="E213">
        <v>0.03</v>
      </c>
      <c r="F213">
        <v>3.1E-2</v>
      </c>
      <c r="G213">
        <v>35</v>
      </c>
    </row>
    <row r="214" spans="1:7" x14ac:dyDescent="0.25">
      <c r="B214" s="36" t="s">
        <v>382</v>
      </c>
      <c r="C214" t="s">
        <v>384</v>
      </c>
      <c r="D214">
        <v>1.7999999999999999E-2</v>
      </c>
      <c r="E214">
        <v>3.3000000000000002E-2</v>
      </c>
      <c r="F214">
        <v>3.5000000000000003E-2</v>
      </c>
      <c r="G214">
        <v>40</v>
      </c>
    </row>
    <row r="215" spans="1:7" x14ac:dyDescent="0.25">
      <c r="B215" s="36" t="s">
        <v>382</v>
      </c>
      <c r="C215" t="s">
        <v>385</v>
      </c>
      <c r="D215">
        <v>1.7999999999999999E-2</v>
      </c>
      <c r="E215">
        <v>3.3000000000000002E-2</v>
      </c>
      <c r="F215">
        <v>3.5000000000000003E-2</v>
      </c>
      <c r="G215">
        <v>45</v>
      </c>
    </row>
    <row r="216" spans="1:7" x14ac:dyDescent="0.25">
      <c r="A216" t="s">
        <v>387</v>
      </c>
      <c r="B216" s="36" t="s">
        <v>388</v>
      </c>
      <c r="C216" t="s">
        <v>431</v>
      </c>
      <c r="D216">
        <v>0.13400000000000001</v>
      </c>
      <c r="E216">
        <v>0.13400000000000001</v>
      </c>
      <c r="F216">
        <v>0.13600000000000001</v>
      </c>
      <c r="G216">
        <v>200</v>
      </c>
    </row>
    <row r="217" spans="1:7" x14ac:dyDescent="0.25">
      <c r="B217" s="36" t="s">
        <v>388</v>
      </c>
      <c r="C217" t="s">
        <v>432</v>
      </c>
      <c r="D217">
        <v>0.13400000000000001</v>
      </c>
      <c r="E217">
        <v>0.13400000000000001</v>
      </c>
      <c r="F217">
        <v>0.13600000000000001</v>
      </c>
      <c r="G217">
        <v>250</v>
      </c>
    </row>
    <row r="218" spans="1:7" x14ac:dyDescent="0.25">
      <c r="B218" s="36" t="s">
        <v>388</v>
      </c>
      <c r="C218" t="s">
        <v>433</v>
      </c>
      <c r="D218">
        <v>0.115</v>
      </c>
      <c r="E218">
        <v>0.115</v>
      </c>
      <c r="F218">
        <v>0.11899999999999999</v>
      </c>
      <c r="G218">
        <v>300</v>
      </c>
    </row>
    <row r="219" spans="1:7" x14ac:dyDescent="0.25">
      <c r="B219" s="36" t="s">
        <v>388</v>
      </c>
      <c r="C219" t="s">
        <v>434</v>
      </c>
      <c r="D219">
        <v>0.115</v>
      </c>
      <c r="E219">
        <v>0.115</v>
      </c>
      <c r="F219">
        <v>0.11899999999999999</v>
      </c>
      <c r="G219">
        <v>400</v>
      </c>
    </row>
    <row r="220" spans="1:7" x14ac:dyDescent="0.25">
      <c r="B220" s="36" t="s">
        <v>388</v>
      </c>
      <c r="C220" t="s">
        <v>435</v>
      </c>
      <c r="D220">
        <v>9.5000000000000001E-2</v>
      </c>
      <c r="E220">
        <v>9.5000000000000001E-2</v>
      </c>
      <c r="F220">
        <v>0.10299999999999999</v>
      </c>
      <c r="G220">
        <v>500</v>
      </c>
    </row>
    <row r="221" spans="1:7" x14ac:dyDescent="0.25">
      <c r="B221" s="36" t="s">
        <v>388</v>
      </c>
      <c r="C221" t="s">
        <v>436</v>
      </c>
      <c r="D221">
        <v>0.12</v>
      </c>
      <c r="E221">
        <v>0.12</v>
      </c>
      <c r="F221">
        <v>0.125</v>
      </c>
      <c r="G221">
        <v>600</v>
      </c>
    </row>
    <row r="222" spans="1:7" ht="30" x14ac:dyDescent="0.25">
      <c r="B222" s="24" t="s">
        <v>389</v>
      </c>
      <c r="C222" t="s">
        <v>437</v>
      </c>
      <c r="D222">
        <v>0.22</v>
      </c>
      <c r="E222">
        <v>0.11</v>
      </c>
      <c r="F222">
        <v>0.1225</v>
      </c>
      <c r="G222">
        <v>200</v>
      </c>
    </row>
    <row r="223" spans="1:7" ht="30" x14ac:dyDescent="0.25">
      <c r="B223" s="24" t="s">
        <v>389</v>
      </c>
      <c r="C223" t="s">
        <v>438</v>
      </c>
      <c r="D223">
        <v>0.22</v>
      </c>
      <c r="E223">
        <v>0.11</v>
      </c>
      <c r="F223">
        <v>0.1225</v>
      </c>
      <c r="G223">
        <v>250</v>
      </c>
    </row>
    <row r="224" spans="1:7" ht="30" x14ac:dyDescent="0.25">
      <c r="B224" s="24" t="s">
        <v>389</v>
      </c>
      <c r="C224" t="s">
        <v>439</v>
      </c>
      <c r="D224">
        <v>0.22</v>
      </c>
      <c r="E224">
        <v>0.11</v>
      </c>
      <c r="F224">
        <v>0.1225</v>
      </c>
      <c r="G224">
        <v>300</v>
      </c>
    </row>
    <row r="225" spans="2:9" ht="30" x14ac:dyDescent="0.25">
      <c r="B225" s="24" t="s">
        <v>389</v>
      </c>
      <c r="C225" t="s">
        <v>440</v>
      </c>
      <c r="D225">
        <v>0.22</v>
      </c>
      <c r="E225">
        <v>0.11</v>
      </c>
      <c r="F225">
        <v>0.1225</v>
      </c>
      <c r="G225">
        <v>400</v>
      </c>
    </row>
    <row r="226" spans="2:9" ht="30" x14ac:dyDescent="0.25">
      <c r="B226" s="24" t="s">
        <v>389</v>
      </c>
      <c r="C226" t="s">
        <v>441</v>
      </c>
      <c r="D226">
        <v>0.22</v>
      </c>
      <c r="E226">
        <v>0.11</v>
      </c>
      <c r="F226">
        <v>0.1225</v>
      </c>
      <c r="G226">
        <v>500</v>
      </c>
    </row>
    <row r="227" spans="2:9" ht="30" x14ac:dyDescent="0.25">
      <c r="B227" s="24" t="s">
        <v>389</v>
      </c>
      <c r="C227" t="s">
        <v>442</v>
      </c>
      <c r="D227">
        <v>0.22</v>
      </c>
      <c r="E227">
        <v>0.11</v>
      </c>
      <c r="F227">
        <v>0.1225</v>
      </c>
      <c r="G227">
        <v>600</v>
      </c>
    </row>
    <row r="228" spans="2:9" x14ac:dyDescent="0.25">
      <c r="B228" t="s">
        <v>390</v>
      </c>
      <c r="C228" t="s">
        <v>443</v>
      </c>
      <c r="D228">
        <v>0.24</v>
      </c>
      <c r="E228">
        <v>0.125</v>
      </c>
      <c r="F228">
        <v>0.127</v>
      </c>
      <c r="G228">
        <v>200</v>
      </c>
    </row>
    <row r="229" spans="2:9" x14ac:dyDescent="0.25">
      <c r="B229" t="s">
        <v>390</v>
      </c>
      <c r="C229" t="s">
        <v>444</v>
      </c>
      <c r="D229">
        <v>0.24</v>
      </c>
      <c r="E229">
        <v>0.125</v>
      </c>
      <c r="F229">
        <v>0.127</v>
      </c>
      <c r="G229">
        <v>250</v>
      </c>
    </row>
    <row r="230" spans="2:9" x14ac:dyDescent="0.25">
      <c r="B230" t="s">
        <v>390</v>
      </c>
      <c r="C230" t="s">
        <v>445</v>
      </c>
      <c r="D230">
        <v>0.24</v>
      </c>
      <c r="E230">
        <v>0.125</v>
      </c>
      <c r="F230">
        <v>0.127</v>
      </c>
      <c r="G230">
        <v>300</v>
      </c>
      <c r="I230" s="36"/>
    </row>
    <row r="231" spans="2:9" x14ac:dyDescent="0.25">
      <c r="B231" t="s">
        <v>390</v>
      </c>
      <c r="C231" t="s">
        <v>446</v>
      </c>
      <c r="D231">
        <v>0.24</v>
      </c>
      <c r="E231">
        <v>0.125</v>
      </c>
      <c r="F231">
        <v>0.127</v>
      </c>
      <c r="G231">
        <v>400</v>
      </c>
      <c r="I231" s="24"/>
    </row>
    <row r="232" spans="2:9" x14ac:dyDescent="0.25">
      <c r="B232" t="s">
        <v>390</v>
      </c>
      <c r="C232" t="s">
        <v>447</v>
      </c>
      <c r="D232">
        <v>0.24</v>
      </c>
      <c r="E232">
        <v>0.125</v>
      </c>
      <c r="F232">
        <v>0.127</v>
      </c>
      <c r="G232">
        <v>500</v>
      </c>
    </row>
    <row r="233" spans="2:9" x14ac:dyDescent="0.25">
      <c r="B233" t="s">
        <v>390</v>
      </c>
      <c r="C233" t="s">
        <v>448</v>
      </c>
      <c r="D233">
        <v>0.24</v>
      </c>
      <c r="E233">
        <v>0.125</v>
      </c>
      <c r="F233">
        <v>0.127</v>
      </c>
      <c r="G233">
        <v>600</v>
      </c>
    </row>
    <row r="234" spans="2:9" x14ac:dyDescent="0.25">
      <c r="B234" t="s">
        <v>391</v>
      </c>
      <c r="C234" t="s">
        <v>449</v>
      </c>
      <c r="D234">
        <v>0.25</v>
      </c>
      <c r="E234">
        <v>0.13</v>
      </c>
      <c r="F234">
        <v>0.13500000000000001</v>
      </c>
      <c r="G234">
        <v>200</v>
      </c>
    </row>
    <row r="235" spans="2:9" x14ac:dyDescent="0.25">
      <c r="B235" t="s">
        <v>391</v>
      </c>
      <c r="C235" t="s">
        <v>450</v>
      </c>
      <c r="D235">
        <v>0.25</v>
      </c>
      <c r="E235">
        <v>0.13</v>
      </c>
      <c r="F235">
        <v>0.13500000000000001</v>
      </c>
      <c r="G235">
        <v>250</v>
      </c>
    </row>
    <row r="236" spans="2:9" x14ac:dyDescent="0.25">
      <c r="B236" t="s">
        <v>391</v>
      </c>
      <c r="C236" t="s">
        <v>451</v>
      </c>
      <c r="D236">
        <v>0.25</v>
      </c>
      <c r="E236">
        <v>0.13</v>
      </c>
      <c r="F236">
        <v>0.13500000000000001</v>
      </c>
      <c r="G236">
        <v>300</v>
      </c>
    </row>
    <row r="237" spans="2:9" x14ac:dyDescent="0.25">
      <c r="B237" t="s">
        <v>391</v>
      </c>
      <c r="C237" t="s">
        <v>452</v>
      </c>
      <c r="D237">
        <v>0.25</v>
      </c>
      <c r="E237">
        <v>0.13</v>
      </c>
      <c r="F237">
        <v>0.13500000000000001</v>
      </c>
      <c r="G237">
        <v>400</v>
      </c>
    </row>
    <row r="238" spans="2:9" x14ac:dyDescent="0.25">
      <c r="B238" t="s">
        <v>391</v>
      </c>
      <c r="C238" t="s">
        <v>453</v>
      </c>
      <c r="D238">
        <v>0.25</v>
      </c>
      <c r="E238">
        <v>0.13</v>
      </c>
      <c r="F238">
        <v>0.13500000000000001</v>
      </c>
      <c r="G238">
        <v>500</v>
      </c>
    </row>
    <row r="239" spans="2:9" x14ac:dyDescent="0.25">
      <c r="B239" t="s">
        <v>391</v>
      </c>
      <c r="C239" t="s">
        <v>454</v>
      </c>
      <c r="D239">
        <v>0.25</v>
      </c>
      <c r="E239">
        <v>0.13</v>
      </c>
      <c r="F239">
        <v>0.13500000000000001</v>
      </c>
      <c r="G239">
        <v>600</v>
      </c>
    </row>
    <row r="240" spans="2:9" x14ac:dyDescent="0.25">
      <c r="B240" t="s">
        <v>392</v>
      </c>
      <c r="C240" t="s">
        <v>455</v>
      </c>
      <c r="D240">
        <v>0.27</v>
      </c>
      <c r="E240">
        <v>0.14000000000000001</v>
      </c>
      <c r="F240">
        <v>0.16</v>
      </c>
      <c r="G240">
        <v>200</v>
      </c>
    </row>
    <row r="241" spans="1:7" x14ac:dyDescent="0.25">
      <c r="B241" t="s">
        <v>392</v>
      </c>
      <c r="C241" t="s">
        <v>456</v>
      </c>
      <c r="D241">
        <v>0.27</v>
      </c>
      <c r="E241">
        <v>0.14000000000000001</v>
      </c>
      <c r="F241">
        <v>0.16</v>
      </c>
      <c r="G241">
        <v>250</v>
      </c>
    </row>
    <row r="242" spans="1:7" x14ac:dyDescent="0.25">
      <c r="B242" t="s">
        <v>392</v>
      </c>
      <c r="C242" t="s">
        <v>457</v>
      </c>
      <c r="D242">
        <v>0.27</v>
      </c>
      <c r="E242">
        <v>0.14000000000000001</v>
      </c>
      <c r="F242">
        <v>0.16</v>
      </c>
      <c r="G242">
        <v>300</v>
      </c>
    </row>
    <row r="243" spans="1:7" x14ac:dyDescent="0.25">
      <c r="B243" t="s">
        <v>392</v>
      </c>
      <c r="C243" t="s">
        <v>458</v>
      </c>
      <c r="D243">
        <v>0.27</v>
      </c>
      <c r="E243">
        <v>0.14000000000000001</v>
      </c>
      <c r="F243">
        <v>0.16</v>
      </c>
      <c r="G243">
        <v>400</v>
      </c>
    </row>
    <row r="244" spans="1:7" x14ac:dyDescent="0.25">
      <c r="B244" t="s">
        <v>392</v>
      </c>
      <c r="C244" t="s">
        <v>459</v>
      </c>
      <c r="D244">
        <v>0.27</v>
      </c>
      <c r="E244">
        <v>0.14000000000000001</v>
      </c>
      <c r="F244">
        <v>0.16</v>
      </c>
      <c r="G244">
        <v>500</v>
      </c>
    </row>
    <row r="245" spans="1:7" x14ac:dyDescent="0.25">
      <c r="B245" t="s">
        <v>392</v>
      </c>
      <c r="C245" t="s">
        <v>460</v>
      </c>
      <c r="D245">
        <v>0.27</v>
      </c>
      <c r="E245">
        <v>0.14000000000000001</v>
      </c>
      <c r="F245">
        <v>0.16</v>
      </c>
      <c r="G245">
        <v>600</v>
      </c>
    </row>
    <row r="246" spans="1:7" x14ac:dyDescent="0.25">
      <c r="B246" t="s">
        <v>393</v>
      </c>
      <c r="C246" t="s">
        <v>461</v>
      </c>
      <c r="D246">
        <v>0.3</v>
      </c>
      <c r="E246">
        <v>0.17</v>
      </c>
      <c r="F246">
        <v>0.18</v>
      </c>
      <c r="G246">
        <v>250</v>
      </c>
    </row>
    <row r="247" spans="1:7" x14ac:dyDescent="0.25">
      <c r="B247" t="s">
        <v>393</v>
      </c>
      <c r="C247" t="s">
        <v>462</v>
      </c>
      <c r="D247">
        <v>0.3</v>
      </c>
      <c r="E247">
        <v>0.17</v>
      </c>
      <c r="F247">
        <v>0.18</v>
      </c>
      <c r="G247">
        <v>300</v>
      </c>
    </row>
    <row r="248" spans="1:7" x14ac:dyDescent="0.25">
      <c r="B248" t="s">
        <v>393</v>
      </c>
      <c r="C248" t="s">
        <v>463</v>
      </c>
      <c r="D248">
        <v>0.3</v>
      </c>
      <c r="E248">
        <v>0.17</v>
      </c>
      <c r="F248">
        <v>0.18</v>
      </c>
      <c r="G248">
        <v>400</v>
      </c>
    </row>
    <row r="249" spans="1:7" x14ac:dyDescent="0.25">
      <c r="B249" t="s">
        <v>393</v>
      </c>
      <c r="C249" t="s">
        <v>464</v>
      </c>
      <c r="D249">
        <v>0.3</v>
      </c>
      <c r="E249">
        <v>0.17</v>
      </c>
      <c r="F249">
        <v>0.18</v>
      </c>
      <c r="G249">
        <v>500</v>
      </c>
    </row>
    <row r="250" spans="1:7" x14ac:dyDescent="0.25">
      <c r="B250" t="s">
        <v>393</v>
      </c>
      <c r="C250" t="s">
        <v>465</v>
      </c>
      <c r="D250">
        <v>0.3</v>
      </c>
      <c r="E250">
        <v>0.17</v>
      </c>
      <c r="F250">
        <v>0.18</v>
      </c>
      <c r="G250">
        <v>600</v>
      </c>
    </row>
    <row r="251" spans="1:7" ht="45" x14ac:dyDescent="0.25">
      <c r="A251" t="s">
        <v>395</v>
      </c>
      <c r="B251" s="24" t="s">
        <v>394</v>
      </c>
      <c r="C251" t="s">
        <v>466</v>
      </c>
      <c r="D251">
        <v>0.13500000000000001</v>
      </c>
      <c r="E251">
        <v>0.06</v>
      </c>
      <c r="F251">
        <v>6.5000000000000002E-2</v>
      </c>
      <c r="G251">
        <v>150</v>
      </c>
    </row>
    <row r="252" spans="1:7" ht="45" x14ac:dyDescent="0.25">
      <c r="B252" s="24" t="s">
        <v>394</v>
      </c>
      <c r="C252" t="s">
        <v>467</v>
      </c>
      <c r="D252">
        <v>0.12</v>
      </c>
      <c r="E252">
        <v>7.4999999999999997E-2</v>
      </c>
      <c r="F252">
        <v>7.4999999999999997E-2</v>
      </c>
      <c r="G252">
        <v>200</v>
      </c>
    </row>
    <row r="253" spans="1:7" ht="45" x14ac:dyDescent="0.25">
      <c r="B253" s="24" t="s">
        <v>394</v>
      </c>
      <c r="C253" t="s">
        <v>468</v>
      </c>
      <c r="D253">
        <v>0.11</v>
      </c>
      <c r="E253">
        <v>8.5000000000000006E-2</v>
      </c>
      <c r="F253">
        <v>0.09</v>
      </c>
      <c r="G253">
        <v>250</v>
      </c>
    </row>
    <row r="254" spans="1:7" ht="45" x14ac:dyDescent="0.25">
      <c r="B254" s="24" t="s">
        <v>394</v>
      </c>
      <c r="C254" t="s">
        <v>469</v>
      </c>
      <c r="D254">
        <v>0.1</v>
      </c>
      <c r="E254">
        <v>9.5000000000000001E-2</v>
      </c>
      <c r="F254">
        <v>0.105</v>
      </c>
      <c r="G254">
        <v>300</v>
      </c>
    </row>
    <row r="255" spans="1:7" ht="45" x14ac:dyDescent="0.25">
      <c r="B255" s="24" t="s">
        <v>394</v>
      </c>
      <c r="C255" t="s">
        <v>470</v>
      </c>
      <c r="D255">
        <v>0.09</v>
      </c>
      <c r="E255">
        <v>0.11</v>
      </c>
      <c r="F255">
        <v>0.12</v>
      </c>
      <c r="G255">
        <v>350</v>
      </c>
    </row>
    <row r="256" spans="1:7" ht="45" x14ac:dyDescent="0.25">
      <c r="B256" s="24" t="s">
        <v>394</v>
      </c>
      <c r="C256" t="s">
        <v>471</v>
      </c>
      <c r="D256">
        <v>8.5000000000000006E-2</v>
      </c>
      <c r="E256">
        <v>0.12</v>
      </c>
      <c r="F256">
        <v>0.13</v>
      </c>
      <c r="G256">
        <v>400</v>
      </c>
    </row>
    <row r="257" spans="2:10" ht="45" x14ac:dyDescent="0.25">
      <c r="B257" s="24" t="s">
        <v>394</v>
      </c>
      <c r="C257" t="s">
        <v>472</v>
      </c>
      <c r="D257">
        <v>0.08</v>
      </c>
      <c r="E257">
        <v>0.13</v>
      </c>
      <c r="F257">
        <v>0.14000000000000001</v>
      </c>
      <c r="G257">
        <v>450</v>
      </c>
    </row>
    <row r="258" spans="2:10" ht="45" x14ac:dyDescent="0.25">
      <c r="B258" s="24" t="s">
        <v>394</v>
      </c>
      <c r="C258" t="s">
        <v>473</v>
      </c>
      <c r="D258">
        <v>7.4999999999999997E-2</v>
      </c>
      <c r="E258">
        <v>0.14000000000000001</v>
      </c>
      <c r="F258">
        <v>0.155</v>
      </c>
      <c r="G258">
        <v>500</v>
      </c>
    </row>
    <row r="259" spans="2:10" ht="45" x14ac:dyDescent="0.25">
      <c r="B259" s="24" t="s">
        <v>394</v>
      </c>
      <c r="C259" t="s">
        <v>474</v>
      </c>
      <c r="D259">
        <v>7.0000000000000007E-2</v>
      </c>
      <c r="E259">
        <v>0.155</v>
      </c>
      <c r="F259">
        <v>0.17499999999999999</v>
      </c>
      <c r="G259">
        <v>550</v>
      </c>
    </row>
    <row r="260" spans="2:10" ht="30" x14ac:dyDescent="0.25">
      <c r="B260" s="24" t="s">
        <v>396</v>
      </c>
      <c r="C260" t="s">
        <v>475</v>
      </c>
      <c r="D260">
        <v>0.13500000000000001</v>
      </c>
      <c r="E260">
        <v>5.5E-2</v>
      </c>
      <c r="F260">
        <v>0.06</v>
      </c>
      <c r="G260">
        <v>150</v>
      </c>
      <c r="J260" s="24"/>
    </row>
    <row r="261" spans="2:10" ht="30" x14ac:dyDescent="0.25">
      <c r="B261" s="24" t="s">
        <v>396</v>
      </c>
      <c r="C261" t="s">
        <v>476</v>
      </c>
      <c r="D261">
        <v>0.12</v>
      </c>
      <c r="E261">
        <v>6.5000000000000002E-2</v>
      </c>
      <c r="F261">
        <v>7.4999999999999997E-2</v>
      </c>
      <c r="G261">
        <v>200</v>
      </c>
      <c r="J261" s="24"/>
    </row>
    <row r="262" spans="2:10" ht="30" x14ac:dyDescent="0.25">
      <c r="B262" s="24" t="s">
        <v>396</v>
      </c>
      <c r="C262" t="s">
        <v>477</v>
      </c>
      <c r="D262">
        <v>0.11</v>
      </c>
      <c r="E262">
        <v>7.4999999999999997E-2</v>
      </c>
      <c r="F262">
        <v>8.5000000000000006E-2</v>
      </c>
      <c r="G262">
        <v>250</v>
      </c>
      <c r="J262" s="24"/>
    </row>
    <row r="263" spans="2:10" ht="30" x14ac:dyDescent="0.25">
      <c r="B263" s="24" t="s">
        <v>396</v>
      </c>
      <c r="C263" t="s">
        <v>478</v>
      </c>
      <c r="D263">
        <v>0.1</v>
      </c>
      <c r="E263">
        <v>8.5000000000000006E-2</v>
      </c>
      <c r="F263">
        <v>9.5000000000000001E-2</v>
      </c>
      <c r="G263">
        <v>300</v>
      </c>
      <c r="J263" s="24"/>
    </row>
    <row r="264" spans="2:10" ht="30" x14ac:dyDescent="0.25">
      <c r="B264" s="24" t="s">
        <v>396</v>
      </c>
      <c r="C264" t="s">
        <v>479</v>
      </c>
      <c r="D264">
        <v>0.09</v>
      </c>
      <c r="E264">
        <v>9.5000000000000001E-2</v>
      </c>
      <c r="F264">
        <v>0.11</v>
      </c>
      <c r="G264">
        <v>350</v>
      </c>
    </row>
    <row r="265" spans="2:10" ht="30" x14ac:dyDescent="0.25">
      <c r="B265" s="24" t="s">
        <v>396</v>
      </c>
      <c r="C265" t="s">
        <v>480</v>
      </c>
      <c r="D265">
        <v>8.5000000000000006E-2</v>
      </c>
      <c r="E265">
        <v>0.105</v>
      </c>
      <c r="F265">
        <v>0.12</v>
      </c>
      <c r="G265">
        <v>400</v>
      </c>
    </row>
    <row r="266" spans="2:10" ht="30" x14ac:dyDescent="0.25">
      <c r="B266" s="24" t="s">
        <v>396</v>
      </c>
      <c r="C266" t="s">
        <v>481</v>
      </c>
      <c r="D266">
        <v>0.08</v>
      </c>
      <c r="E266">
        <v>0.115</v>
      </c>
      <c r="F266">
        <v>0.13</v>
      </c>
      <c r="G266">
        <v>450</v>
      </c>
    </row>
    <row r="267" spans="2:10" ht="30" x14ac:dyDescent="0.25">
      <c r="B267" s="24" t="s">
        <v>396</v>
      </c>
      <c r="C267" t="s">
        <v>482</v>
      </c>
      <c r="D267">
        <v>7.4999999999999997E-2</v>
      </c>
      <c r="E267">
        <v>0.125</v>
      </c>
      <c r="F267">
        <v>0.14000000000000001</v>
      </c>
      <c r="G267">
        <v>500</v>
      </c>
    </row>
    <row r="268" spans="2:10" ht="30" x14ac:dyDescent="0.25">
      <c r="B268" s="24" t="s">
        <v>396</v>
      </c>
      <c r="C268" t="s">
        <v>483</v>
      </c>
      <c r="D268">
        <v>7.0000000000000007E-2</v>
      </c>
      <c r="E268">
        <v>0.13500000000000001</v>
      </c>
      <c r="F268">
        <v>0.155</v>
      </c>
      <c r="G268">
        <v>550</v>
      </c>
    </row>
    <row r="269" spans="2:10" x14ac:dyDescent="0.25">
      <c r="B269" s="24" t="s">
        <v>397</v>
      </c>
      <c r="C269" t="s">
        <v>484</v>
      </c>
      <c r="D269">
        <v>0.11</v>
      </c>
      <c r="E269">
        <v>7.4999999999999997E-2</v>
      </c>
      <c r="F269">
        <v>8.5000000000000006E-2</v>
      </c>
      <c r="G269">
        <v>250</v>
      </c>
    </row>
    <row r="270" spans="2:10" x14ac:dyDescent="0.25">
      <c r="B270" s="24" t="s">
        <v>397</v>
      </c>
      <c r="C270" t="s">
        <v>485</v>
      </c>
      <c r="D270">
        <v>0.1</v>
      </c>
      <c r="E270">
        <v>8.5000000000000006E-2</v>
      </c>
      <c r="F270">
        <v>9.5000000000000001E-2</v>
      </c>
      <c r="G270">
        <v>300</v>
      </c>
    </row>
    <row r="271" spans="2:10" x14ac:dyDescent="0.25">
      <c r="B271" s="24" t="s">
        <v>397</v>
      </c>
      <c r="C271" t="s">
        <v>486</v>
      </c>
      <c r="D271">
        <v>0.09</v>
      </c>
      <c r="E271">
        <v>9.5000000000000001E-2</v>
      </c>
      <c r="F271">
        <v>0.11</v>
      </c>
      <c r="G271">
        <v>350</v>
      </c>
    </row>
    <row r="272" spans="2:10" x14ac:dyDescent="0.25">
      <c r="B272" s="24" t="s">
        <v>397</v>
      </c>
      <c r="C272" t="s">
        <v>487</v>
      </c>
      <c r="D272">
        <v>8.5000000000000006E-2</v>
      </c>
      <c r="E272">
        <v>0.105</v>
      </c>
      <c r="F272">
        <v>0.12</v>
      </c>
      <c r="G272">
        <v>400</v>
      </c>
    </row>
    <row r="273" spans="2:7" x14ac:dyDescent="0.25">
      <c r="B273" s="24" t="s">
        <v>397</v>
      </c>
      <c r="C273" t="s">
        <v>488</v>
      </c>
      <c r="D273">
        <v>7.4999999999999997E-2</v>
      </c>
      <c r="E273">
        <v>0.125</v>
      </c>
      <c r="F273">
        <v>0.14000000000000001</v>
      </c>
      <c r="G273">
        <v>500</v>
      </c>
    </row>
    <row r="274" spans="2:7" x14ac:dyDescent="0.25">
      <c r="B274" s="24" t="s">
        <v>398</v>
      </c>
      <c r="C274" t="s">
        <v>489</v>
      </c>
      <c r="D274">
        <v>0.11</v>
      </c>
      <c r="E274">
        <v>7.4999999999999997E-2</v>
      </c>
      <c r="F274">
        <v>0.08</v>
      </c>
      <c r="G274">
        <v>250</v>
      </c>
    </row>
    <row r="275" spans="2:7" x14ac:dyDescent="0.25">
      <c r="B275" s="24" t="s">
        <v>398</v>
      </c>
      <c r="C275" t="s">
        <v>490</v>
      </c>
      <c r="D275">
        <v>0.1</v>
      </c>
      <c r="E275">
        <v>8.5000000000000006E-2</v>
      </c>
      <c r="F275">
        <v>0.09</v>
      </c>
      <c r="G275">
        <v>300</v>
      </c>
    </row>
    <row r="276" spans="2:7" x14ac:dyDescent="0.25">
      <c r="B276" s="24" t="s">
        <v>398</v>
      </c>
      <c r="C276" t="s">
        <v>491</v>
      </c>
      <c r="D276">
        <v>0.09</v>
      </c>
      <c r="E276">
        <v>0.105</v>
      </c>
      <c r="F276">
        <v>0.1</v>
      </c>
      <c r="G276">
        <v>350</v>
      </c>
    </row>
    <row r="277" spans="2:7" x14ac:dyDescent="0.25">
      <c r="B277" s="24" t="s">
        <v>398</v>
      </c>
      <c r="C277" t="s">
        <v>492</v>
      </c>
      <c r="D277">
        <v>8.5000000000000006E-2</v>
      </c>
      <c r="E277">
        <v>0.115</v>
      </c>
      <c r="F277">
        <v>0.124</v>
      </c>
      <c r="G277">
        <v>400</v>
      </c>
    </row>
    <row r="278" spans="2:7" x14ac:dyDescent="0.25">
      <c r="B278" s="24" t="s">
        <v>398</v>
      </c>
      <c r="C278" t="s">
        <v>493</v>
      </c>
      <c r="D278">
        <v>0.08</v>
      </c>
      <c r="E278">
        <v>0.125</v>
      </c>
      <c r="F278">
        <v>0.13500000000000001</v>
      </c>
      <c r="G278">
        <v>450</v>
      </c>
    </row>
    <row r="279" spans="2:7" x14ac:dyDescent="0.25">
      <c r="B279" s="24" t="s">
        <v>398</v>
      </c>
      <c r="C279" t="s">
        <v>494</v>
      </c>
      <c r="D279">
        <v>7.4999999999999997E-2</v>
      </c>
      <c r="E279">
        <v>0.13500000000000001</v>
      </c>
      <c r="F279">
        <v>0.15</v>
      </c>
      <c r="G279">
        <v>500</v>
      </c>
    </row>
    <row r="280" spans="2:7" x14ac:dyDescent="0.25">
      <c r="B280" t="s">
        <v>399</v>
      </c>
      <c r="C280" t="s">
        <v>495</v>
      </c>
      <c r="D280">
        <v>0.11</v>
      </c>
      <c r="E280">
        <v>0.08</v>
      </c>
      <c r="F280">
        <v>8.5000000000000006E-2</v>
      </c>
      <c r="G280">
        <v>250</v>
      </c>
    </row>
    <row r="281" spans="2:7" x14ac:dyDescent="0.25">
      <c r="B281" t="s">
        <v>399</v>
      </c>
      <c r="C281" t="s">
        <v>496</v>
      </c>
      <c r="D281">
        <v>0.1</v>
      </c>
      <c r="E281">
        <v>9.5000000000000001E-2</v>
      </c>
      <c r="F281">
        <v>0.11</v>
      </c>
      <c r="G281">
        <v>300</v>
      </c>
    </row>
    <row r="282" spans="2:7" x14ac:dyDescent="0.25">
      <c r="B282" t="s">
        <v>399</v>
      </c>
      <c r="C282" t="s">
        <v>497</v>
      </c>
      <c r="D282">
        <v>0.09</v>
      </c>
      <c r="E282">
        <v>0.112</v>
      </c>
      <c r="F282">
        <v>0.13</v>
      </c>
      <c r="G282">
        <v>350</v>
      </c>
    </row>
    <row r="283" spans="2:7" x14ac:dyDescent="0.25">
      <c r="B283" t="s">
        <v>399</v>
      </c>
      <c r="C283" t="s">
        <v>498</v>
      </c>
      <c r="D283">
        <v>8.5000000000000006E-2</v>
      </c>
      <c r="E283">
        <v>0.124</v>
      </c>
      <c r="F283">
        <v>0.14000000000000001</v>
      </c>
      <c r="G283">
        <v>400</v>
      </c>
    </row>
    <row r="284" spans="2:7" x14ac:dyDescent="0.25">
      <c r="B284" t="s">
        <v>399</v>
      </c>
      <c r="C284" t="s">
        <v>499</v>
      </c>
      <c r="D284">
        <v>0.08</v>
      </c>
      <c r="E284">
        <v>0.13500000000000001</v>
      </c>
      <c r="F284">
        <v>0.155</v>
      </c>
      <c r="G284">
        <v>450</v>
      </c>
    </row>
    <row r="285" spans="2:7" x14ac:dyDescent="0.25">
      <c r="B285" t="s">
        <v>399</v>
      </c>
      <c r="C285" t="s">
        <v>500</v>
      </c>
      <c r="D285">
        <v>7.4999999999999997E-2</v>
      </c>
      <c r="E285">
        <v>0.15</v>
      </c>
      <c r="F285">
        <v>0.17</v>
      </c>
      <c r="G285">
        <v>500</v>
      </c>
    </row>
    <row r="286" spans="2:7" x14ac:dyDescent="0.25">
      <c r="B286" t="s">
        <v>399</v>
      </c>
      <c r="C286" t="s">
        <v>501</v>
      </c>
      <c r="D286">
        <v>7.0000000000000007E-2</v>
      </c>
      <c r="E286">
        <v>0.19</v>
      </c>
      <c r="F286">
        <v>0.21</v>
      </c>
      <c r="G286">
        <v>600</v>
      </c>
    </row>
    <row r="287" spans="2:7" x14ac:dyDescent="0.25">
      <c r="B287" t="s">
        <v>400</v>
      </c>
      <c r="C287" t="s">
        <v>502</v>
      </c>
      <c r="D287">
        <v>0.12</v>
      </c>
      <c r="E287">
        <v>5.6000000000000001E-2</v>
      </c>
      <c r="F287">
        <v>0.06</v>
      </c>
      <c r="G287">
        <v>200</v>
      </c>
    </row>
    <row r="288" spans="2:7" x14ac:dyDescent="0.25">
      <c r="B288" t="s">
        <v>400</v>
      </c>
      <c r="C288" t="s">
        <v>503</v>
      </c>
      <c r="D288">
        <v>0.11</v>
      </c>
      <c r="E288">
        <v>6.7000000000000004E-2</v>
      </c>
      <c r="F288">
        <v>7.0999999999999994E-2</v>
      </c>
      <c r="G288">
        <v>250</v>
      </c>
    </row>
    <row r="289" spans="1:7" x14ac:dyDescent="0.25">
      <c r="B289" t="s">
        <v>400</v>
      </c>
      <c r="C289" t="s">
        <v>504</v>
      </c>
      <c r="D289">
        <v>0.1</v>
      </c>
      <c r="E289">
        <v>7.9000000000000001E-2</v>
      </c>
      <c r="F289">
        <v>8.3000000000000004E-2</v>
      </c>
      <c r="G289">
        <v>300</v>
      </c>
    </row>
    <row r="290" spans="1:7" x14ac:dyDescent="0.25">
      <c r="B290" t="s">
        <v>400</v>
      </c>
      <c r="C290" t="s">
        <v>505</v>
      </c>
      <c r="D290">
        <v>0.09</v>
      </c>
      <c r="E290">
        <v>8.5999999999999993E-2</v>
      </c>
      <c r="F290">
        <v>9.1999999999999998E-2</v>
      </c>
      <c r="G290">
        <v>350</v>
      </c>
    </row>
    <row r="291" spans="1:7" x14ac:dyDescent="0.25">
      <c r="A291" t="s">
        <v>406</v>
      </c>
      <c r="B291" t="s">
        <v>405</v>
      </c>
      <c r="C291" t="s">
        <v>401</v>
      </c>
      <c r="D291">
        <v>0.05</v>
      </c>
      <c r="E291">
        <v>4.2000000000000003E-2</v>
      </c>
      <c r="F291">
        <v>4.3999999999999997E-2</v>
      </c>
      <c r="G291">
        <v>35</v>
      </c>
    </row>
    <row r="292" spans="1:7" x14ac:dyDescent="0.25">
      <c r="B292" t="s">
        <v>405</v>
      </c>
      <c r="C292" t="s">
        <v>402</v>
      </c>
      <c r="D292">
        <v>0.05</v>
      </c>
      <c r="E292">
        <v>4.2000000000000003E-2</v>
      </c>
      <c r="F292">
        <v>4.3999999999999997E-2</v>
      </c>
      <c r="G292">
        <v>25</v>
      </c>
    </row>
    <row r="293" spans="1:7" x14ac:dyDescent="0.25">
      <c r="B293" t="s">
        <v>405</v>
      </c>
      <c r="C293" t="s">
        <v>403</v>
      </c>
      <c r="D293">
        <v>0.05</v>
      </c>
      <c r="E293">
        <v>4.2000000000000003E-2</v>
      </c>
      <c r="F293">
        <v>4.3999999999999997E-2</v>
      </c>
      <c r="G293">
        <v>15</v>
      </c>
    </row>
    <row r="294" spans="1:7" x14ac:dyDescent="0.25">
      <c r="B294" t="s">
        <v>405</v>
      </c>
      <c r="C294" t="s">
        <v>404</v>
      </c>
      <c r="D294">
        <v>0.05</v>
      </c>
      <c r="E294">
        <v>4.2000000000000003E-2</v>
      </c>
      <c r="F294">
        <v>4.3999999999999997E-2</v>
      </c>
      <c r="G294">
        <v>10</v>
      </c>
    </row>
    <row r="295" spans="1:7" x14ac:dyDescent="0.25">
      <c r="B295" t="s">
        <v>407</v>
      </c>
      <c r="C295" t="s">
        <v>401</v>
      </c>
      <c r="D295">
        <v>0.05</v>
      </c>
      <c r="E295">
        <v>0.05</v>
      </c>
      <c r="F295">
        <v>5.1999999999999998E-2</v>
      </c>
      <c r="G295">
        <v>35</v>
      </c>
    </row>
    <row r="296" spans="1:7" x14ac:dyDescent="0.25">
      <c r="B296" t="s">
        <v>407</v>
      </c>
      <c r="C296" t="s">
        <v>402</v>
      </c>
      <c r="D296">
        <v>0.05</v>
      </c>
      <c r="E296">
        <v>4.7E-2</v>
      </c>
      <c r="F296">
        <v>0.05</v>
      </c>
      <c r="G296">
        <v>25</v>
      </c>
    </row>
    <row r="297" spans="1:7" x14ac:dyDescent="0.25">
      <c r="B297" t="s">
        <v>407</v>
      </c>
      <c r="C297" t="s">
        <v>403</v>
      </c>
      <c r="D297">
        <v>0.05</v>
      </c>
      <c r="E297">
        <v>4.3999999999999997E-2</v>
      </c>
      <c r="F297">
        <v>4.7E-2</v>
      </c>
      <c r="G297">
        <v>15</v>
      </c>
    </row>
    <row r="298" spans="1:7" x14ac:dyDescent="0.25">
      <c r="B298" t="s">
        <v>407</v>
      </c>
      <c r="C298" t="s">
        <v>404</v>
      </c>
      <c r="D298">
        <v>0.05</v>
      </c>
      <c r="E298">
        <v>4.2000000000000003E-2</v>
      </c>
      <c r="F298">
        <v>4.3999999999999997E-2</v>
      </c>
      <c r="G298">
        <v>10</v>
      </c>
    </row>
    <row r="299" spans="1:7" x14ac:dyDescent="0.25">
      <c r="B299" t="s">
        <v>408</v>
      </c>
      <c r="C299" t="s">
        <v>401</v>
      </c>
      <c r="D299">
        <v>0.05</v>
      </c>
      <c r="E299">
        <v>0.05</v>
      </c>
      <c r="F299">
        <v>5.1999999999999998E-2</v>
      </c>
      <c r="G299">
        <v>35</v>
      </c>
    </row>
    <row r="300" spans="1:7" x14ac:dyDescent="0.25">
      <c r="B300" t="s">
        <v>408</v>
      </c>
      <c r="C300" t="s">
        <v>402</v>
      </c>
      <c r="D300">
        <v>0.05</v>
      </c>
      <c r="E300">
        <v>4.7E-2</v>
      </c>
      <c r="F300">
        <v>0.05</v>
      </c>
      <c r="G300">
        <v>25</v>
      </c>
    </row>
    <row r="301" spans="1:7" x14ac:dyDescent="0.25">
      <c r="B301" t="s">
        <v>408</v>
      </c>
      <c r="C301" t="s">
        <v>403</v>
      </c>
      <c r="D301">
        <v>0.05</v>
      </c>
      <c r="E301">
        <v>4.3999999999999997E-2</v>
      </c>
      <c r="F301">
        <v>4.7E-2</v>
      </c>
      <c r="G301">
        <v>15</v>
      </c>
    </row>
    <row r="302" spans="1:7" x14ac:dyDescent="0.25">
      <c r="B302" t="s">
        <v>408</v>
      </c>
      <c r="C302" t="s">
        <v>404</v>
      </c>
      <c r="D302">
        <v>0.05</v>
      </c>
      <c r="E302">
        <v>4.2000000000000003E-2</v>
      </c>
      <c r="F302">
        <v>4.3999999999999997E-2</v>
      </c>
      <c r="G302">
        <v>10</v>
      </c>
    </row>
    <row r="303" spans="1:7" x14ac:dyDescent="0.25">
      <c r="B303" t="s">
        <v>409</v>
      </c>
      <c r="C303" t="s">
        <v>401</v>
      </c>
      <c r="D303">
        <v>0.05</v>
      </c>
      <c r="E303">
        <v>4.2000000000000003E-2</v>
      </c>
      <c r="F303">
        <v>4.3999999999999997E-2</v>
      </c>
      <c r="G303">
        <v>35</v>
      </c>
    </row>
    <row r="304" spans="1:7" x14ac:dyDescent="0.25">
      <c r="B304" t="s">
        <v>409</v>
      </c>
      <c r="C304" t="s">
        <v>402</v>
      </c>
      <c r="D304">
        <v>0.05</v>
      </c>
      <c r="E304">
        <v>4.2000000000000003E-2</v>
      </c>
      <c r="F304">
        <v>4.3999999999999997E-2</v>
      </c>
      <c r="G304">
        <v>25</v>
      </c>
    </row>
    <row r="305" spans="2:7" x14ac:dyDescent="0.25">
      <c r="B305" t="s">
        <v>409</v>
      </c>
      <c r="C305" t="s">
        <v>403</v>
      </c>
      <c r="D305">
        <v>0.05</v>
      </c>
      <c r="E305">
        <v>4.2000000000000003E-2</v>
      </c>
      <c r="F305">
        <v>4.3999999999999997E-2</v>
      </c>
      <c r="G305">
        <v>15</v>
      </c>
    </row>
    <row r="306" spans="2:7" x14ac:dyDescent="0.25">
      <c r="B306" t="s">
        <v>409</v>
      </c>
      <c r="C306" t="s">
        <v>404</v>
      </c>
      <c r="D306">
        <v>0.05</v>
      </c>
      <c r="E306">
        <v>4.2000000000000003E-2</v>
      </c>
      <c r="F306">
        <v>4.3999999999999997E-2</v>
      </c>
      <c r="G306">
        <v>10</v>
      </c>
    </row>
    <row r="307" spans="2:7" x14ac:dyDescent="0.25">
      <c r="B307" t="s">
        <v>410</v>
      </c>
      <c r="C307" t="s">
        <v>401</v>
      </c>
      <c r="D307">
        <v>0.05</v>
      </c>
      <c r="E307">
        <v>0.05</v>
      </c>
      <c r="F307">
        <v>5.1999999999999998E-2</v>
      </c>
      <c r="G307">
        <v>35</v>
      </c>
    </row>
    <row r="308" spans="2:7" x14ac:dyDescent="0.25">
      <c r="B308" t="s">
        <v>410</v>
      </c>
      <c r="C308" t="s">
        <v>402</v>
      </c>
      <c r="D308">
        <v>0.05</v>
      </c>
      <c r="E308">
        <v>4.7E-2</v>
      </c>
      <c r="F308">
        <v>0.05</v>
      </c>
      <c r="G308">
        <v>25</v>
      </c>
    </row>
    <row r="309" spans="2:7" x14ac:dyDescent="0.25">
      <c r="B309" t="s">
        <v>410</v>
      </c>
      <c r="C309" t="s">
        <v>403</v>
      </c>
      <c r="D309">
        <v>0.05</v>
      </c>
      <c r="E309">
        <v>4.3999999999999997E-2</v>
      </c>
      <c r="F309">
        <v>4.7E-2</v>
      </c>
      <c r="G309">
        <v>15</v>
      </c>
    </row>
    <row r="310" spans="2:7" x14ac:dyDescent="0.25">
      <c r="B310" t="s">
        <v>410</v>
      </c>
      <c r="C310" t="s">
        <v>404</v>
      </c>
      <c r="D310">
        <v>0.05</v>
      </c>
      <c r="E310">
        <v>4.2000000000000003E-2</v>
      </c>
      <c r="F310">
        <v>4.3999999999999997E-2</v>
      </c>
      <c r="G310">
        <v>10</v>
      </c>
    </row>
    <row r="311" spans="2:7" x14ac:dyDescent="0.25">
      <c r="B311" t="s">
        <v>411</v>
      </c>
      <c r="C311" t="s">
        <v>401</v>
      </c>
      <c r="D311">
        <v>0.05</v>
      </c>
      <c r="E311">
        <v>0.05</v>
      </c>
      <c r="F311">
        <v>5.1999999999999998E-2</v>
      </c>
      <c r="G311">
        <v>35</v>
      </c>
    </row>
    <row r="312" spans="2:7" x14ac:dyDescent="0.25">
      <c r="B312" t="s">
        <v>411</v>
      </c>
      <c r="C312" t="s">
        <v>402</v>
      </c>
      <c r="D312">
        <v>0.05</v>
      </c>
      <c r="E312">
        <v>4.7E-2</v>
      </c>
      <c r="F312">
        <v>0.05</v>
      </c>
      <c r="G312">
        <v>25</v>
      </c>
    </row>
    <row r="313" spans="2:7" x14ac:dyDescent="0.25">
      <c r="B313" t="s">
        <v>411</v>
      </c>
      <c r="C313" t="s">
        <v>403</v>
      </c>
      <c r="D313">
        <v>0.05</v>
      </c>
      <c r="E313">
        <v>4.3999999999999997E-2</v>
      </c>
      <c r="F313">
        <v>4.7E-2</v>
      </c>
      <c r="G313">
        <v>15</v>
      </c>
    </row>
    <row r="314" spans="2:7" x14ac:dyDescent="0.25">
      <c r="B314" t="s">
        <v>411</v>
      </c>
      <c r="C314" t="s">
        <v>404</v>
      </c>
      <c r="D314">
        <v>0.05</v>
      </c>
      <c r="E314">
        <v>4.2000000000000003E-2</v>
      </c>
      <c r="F314">
        <v>4.3999999999999997E-2</v>
      </c>
      <c r="G314">
        <v>10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Сводная таблица</vt:lpstr>
      <vt:lpstr>Расчет тепловой изоляции</vt:lpstr>
      <vt:lpstr>СтройМатериалы</vt:lpstr>
      <vt:lpstr>ИзолМатериалы</vt:lpstr>
      <vt:lpstr>ВидИзоляции</vt:lpstr>
      <vt:lpstr>ВидМатер</vt:lpstr>
      <vt:lpstr>ВидМатериалов</vt:lpstr>
      <vt:lpstr>ВидСтройматериала</vt:lpstr>
      <vt:lpstr>ПрИзоляции</vt:lpstr>
      <vt:lpstr>ПроизвМатер</vt:lpstr>
      <vt:lpstr>ПроизводительИзол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Нормативный расчет</dc:title>
  <dc:creator>RePack by Diakov</dc:creator>
  <cp:lastModifiedBy>Роман</cp:lastModifiedBy>
  <cp:lastPrinted>2016-06-05T21:54:39Z</cp:lastPrinted>
  <dcterms:created xsi:type="dcterms:W3CDTF">2016-05-04T19:09:48Z</dcterms:created>
  <dcterms:modified xsi:type="dcterms:W3CDTF">2017-05-27T18:59:14Z</dcterms:modified>
</cp:coreProperties>
</file>