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Новая папка (2)\"/>
    </mc:Choice>
  </mc:AlternateContent>
  <bookViews>
    <workbookView xWindow="0" yWindow="0" windowWidth="23040" windowHeight="9216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7" i="1" l="1"/>
  <c r="T236" i="1"/>
  <c r="T235" i="1"/>
  <c r="T234" i="1"/>
  <c r="T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T231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T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T227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T225" i="1"/>
  <c r="T224" i="1"/>
  <c r="T223" i="1"/>
  <c r="T222" i="1"/>
  <c r="T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T219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T217" i="1"/>
  <c r="T216" i="1"/>
  <c r="T215" i="1"/>
  <c r="T214" i="1"/>
  <c r="T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T211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T209" i="1"/>
  <c r="T208" i="1"/>
  <c r="T207" i="1"/>
  <c r="T206" i="1"/>
  <c r="V206" i="1" s="1"/>
  <c r="T205" i="1"/>
  <c r="T204" i="1"/>
  <c r="T203" i="1"/>
  <c r="T202" i="1"/>
  <c r="V202" i="1" s="1"/>
  <c r="T201" i="1"/>
  <c r="T200" i="1"/>
  <c r="T199" i="1"/>
  <c r="T198" i="1"/>
  <c r="V198" i="1" s="1"/>
  <c r="T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T195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T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T191" i="1"/>
  <c r="V192" i="1" s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T189" i="1"/>
  <c r="T188" i="1"/>
  <c r="T187" i="1"/>
  <c r="T186" i="1"/>
  <c r="T185" i="1"/>
  <c r="V184" i="1" s="1"/>
  <c r="T184" i="1"/>
  <c r="T183" i="1"/>
  <c r="T182" i="1"/>
  <c r="T181" i="1"/>
  <c r="T180" i="1"/>
  <c r="T179" i="1"/>
  <c r="T178" i="1"/>
  <c r="T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T175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T173" i="1"/>
  <c r="T172" i="1"/>
  <c r="T171" i="1"/>
  <c r="T170" i="1"/>
  <c r="T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T167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T165" i="1"/>
  <c r="T164" i="1"/>
  <c r="T163" i="1"/>
  <c r="V164" i="1" s="1"/>
  <c r="T162" i="1"/>
  <c r="T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T159" i="1"/>
  <c r="V160" i="1" s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T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T155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T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T151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T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T147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T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T143" i="1"/>
  <c r="V144" i="1" s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T141" i="1"/>
  <c r="T140" i="1"/>
  <c r="V138" i="1" s="1"/>
  <c r="T139" i="1"/>
  <c r="T138" i="1"/>
  <c r="T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T135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T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T131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T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T127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T125" i="1"/>
  <c r="T124" i="1"/>
  <c r="T123" i="1"/>
  <c r="V124" i="1" s="1"/>
  <c r="T122" i="1"/>
  <c r="T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T119" i="1"/>
  <c r="V120" i="1" s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T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T115" i="1"/>
  <c r="V116" i="1" s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T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T111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T109" i="1"/>
  <c r="T108" i="1"/>
  <c r="T107" i="1"/>
  <c r="T106" i="1"/>
  <c r="V106" i="1" s="1"/>
  <c r="T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T103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T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T99" i="1"/>
  <c r="V100" i="1" s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T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T95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T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T91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T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T87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T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T83" i="1"/>
  <c r="V84" i="1" s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T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T79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T77" i="1"/>
  <c r="T76" i="1"/>
  <c r="T75" i="1"/>
  <c r="T74" i="1"/>
  <c r="T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T71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T69" i="1"/>
  <c r="T68" i="1"/>
  <c r="T67" i="1"/>
  <c r="T66" i="1"/>
  <c r="V66" i="1" s="1"/>
  <c r="T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T63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T61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T59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T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T55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T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T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T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T47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T45" i="1"/>
  <c r="T44" i="1"/>
  <c r="T43" i="1"/>
  <c r="V44" i="1" s="1"/>
  <c r="T42" i="1"/>
  <c r="T41" i="1"/>
  <c r="T40" i="1"/>
  <c r="T39" i="1"/>
  <c r="V40" i="1" s="1"/>
  <c r="T38" i="1"/>
  <c r="T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T35" i="1"/>
  <c r="V36" i="1" s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T33" i="1"/>
  <c r="T32" i="1"/>
  <c r="T31" i="1"/>
  <c r="T30" i="1"/>
  <c r="T29" i="1"/>
  <c r="T28" i="1"/>
  <c r="T27" i="1"/>
  <c r="T26" i="1"/>
  <c r="T25" i="1"/>
  <c r="T24" i="1"/>
  <c r="T23" i="1"/>
  <c r="T22" i="1"/>
  <c r="T90" i="1" l="1"/>
  <c r="T210" i="1"/>
  <c r="V210" i="1" s="1"/>
  <c r="T212" i="1"/>
  <c r="V212" i="1"/>
  <c r="V178" i="1"/>
  <c r="V32" i="1"/>
  <c r="V74" i="1"/>
  <c r="T174" i="1"/>
  <c r="V176" i="1"/>
  <c r="T150" i="1"/>
  <c r="V24" i="1"/>
  <c r="T46" i="1"/>
  <c r="T48" i="1"/>
  <c r="V52" i="1"/>
  <c r="V72" i="1"/>
  <c r="V108" i="1"/>
  <c r="T110" i="1"/>
  <c r="V112" i="1"/>
  <c r="V122" i="1"/>
  <c r="T126" i="1"/>
  <c r="V132" i="1"/>
  <c r="V152" i="1"/>
  <c r="T168" i="1"/>
  <c r="V22" i="1"/>
  <c r="V30" i="1"/>
  <c r="T60" i="1"/>
  <c r="V64" i="1"/>
  <c r="V76" i="1"/>
  <c r="V88" i="1"/>
  <c r="V104" i="1"/>
  <c r="V148" i="1"/>
  <c r="V170" i="1"/>
  <c r="V180" i="1"/>
  <c r="V186" i="1"/>
  <c r="V196" i="1"/>
  <c r="V200" i="1"/>
  <c r="V204" i="1"/>
  <c r="V208" i="1"/>
  <c r="V214" i="1"/>
  <c r="V236" i="1"/>
  <c r="V188" i="1"/>
  <c r="V222" i="1"/>
  <c r="V26" i="1"/>
  <c r="V38" i="1"/>
  <c r="V48" i="1"/>
  <c r="T56" i="1"/>
  <c r="V56" i="1"/>
  <c r="V60" i="1"/>
  <c r="T82" i="1"/>
  <c r="T88" i="1"/>
  <c r="V92" i="1"/>
  <c r="T98" i="1"/>
  <c r="T102" i="1"/>
  <c r="T118" i="1"/>
  <c r="V128" i="1"/>
  <c r="T144" i="1"/>
  <c r="T146" i="1"/>
  <c r="T152" i="1"/>
  <c r="V150" i="1" s="1"/>
  <c r="T192" i="1"/>
  <c r="T194" i="1"/>
  <c r="V224" i="1"/>
  <c r="T34" i="1"/>
  <c r="T50" i="1"/>
  <c r="T52" i="1"/>
  <c r="T58" i="1"/>
  <c r="T62" i="1"/>
  <c r="T64" i="1"/>
  <c r="T78" i="1"/>
  <c r="T80" i="1"/>
  <c r="V80" i="1"/>
  <c r="T94" i="1"/>
  <c r="T96" i="1"/>
  <c r="V96" i="1"/>
  <c r="T112" i="1"/>
  <c r="T130" i="1"/>
  <c r="T148" i="1"/>
  <c r="T156" i="1"/>
  <c r="T158" i="1"/>
  <c r="T196" i="1"/>
  <c r="V28" i="1"/>
  <c r="T36" i="1"/>
  <c r="V68" i="1"/>
  <c r="T70" i="1"/>
  <c r="T84" i="1"/>
  <c r="T114" i="1"/>
  <c r="T134" i="1"/>
  <c r="V136" i="1"/>
  <c r="T142" i="1"/>
  <c r="V142" i="1" s="1"/>
  <c r="T160" i="1"/>
  <c r="V172" i="1"/>
  <c r="T190" i="1"/>
  <c r="V190" i="1" s="1"/>
  <c r="V220" i="1"/>
  <c r="V234" i="1"/>
  <c r="T228" i="1"/>
  <c r="T230" i="1"/>
  <c r="T218" i="1"/>
  <c r="V232" i="1"/>
  <c r="T54" i="1"/>
  <c r="T72" i="1"/>
  <c r="T92" i="1"/>
  <c r="T104" i="1"/>
  <c r="T86" i="1"/>
  <c r="T100" i="1"/>
  <c r="V98" i="1" s="1"/>
  <c r="T116" i="1"/>
  <c r="T128" i="1"/>
  <c r="T136" i="1"/>
  <c r="T176" i="1"/>
  <c r="T120" i="1"/>
  <c r="T132" i="1"/>
  <c r="V162" i="1"/>
  <c r="V182" i="1"/>
  <c r="V216" i="1"/>
  <c r="T226" i="1"/>
  <c r="V228" i="1"/>
  <c r="V42" i="1"/>
  <c r="V140" i="1"/>
  <c r="T154" i="1"/>
  <c r="V156" i="1"/>
  <c r="T166" i="1"/>
  <c r="V168" i="1"/>
  <c r="T220" i="1"/>
  <c r="T232" i="1"/>
  <c r="V114" i="1" l="1"/>
  <c r="V110" i="1"/>
  <c r="V46" i="1"/>
  <c r="V90" i="1"/>
  <c r="V78" i="1"/>
  <c r="V174" i="1"/>
  <c r="V218" i="1"/>
  <c r="V62" i="1"/>
  <c r="V58" i="1"/>
  <c r="V146" i="1"/>
  <c r="V102" i="1"/>
  <c r="V82" i="1"/>
  <c r="V230" i="1"/>
  <c r="V130" i="1"/>
  <c r="V226" i="1"/>
  <c r="V134" i="1"/>
  <c r="V118" i="1"/>
  <c r="V126" i="1"/>
  <c r="V86" i="1"/>
  <c r="V54" i="1"/>
  <c r="V166" i="1"/>
  <c r="V70" i="1"/>
  <c r="V94" i="1"/>
  <c r="V50" i="1"/>
  <c r="V154" i="1"/>
  <c r="V194" i="1"/>
  <c r="V158" i="1"/>
  <c r="V34" i="1"/>
</calcChain>
</file>

<file path=xl/sharedStrings.xml><?xml version="1.0" encoding="utf-8"?>
<sst xmlns="http://schemas.openxmlformats.org/spreadsheetml/2006/main" count="191" uniqueCount="80">
  <si>
    <t xml:space="preserve">ТАБЕЛЬ  </t>
  </si>
  <si>
    <t>учета  рабочего времени</t>
  </si>
  <si>
    <t>Номер 
по 
поряд- 
ку</t>
  </si>
  <si>
    <t xml:space="preserve">Фамилия, инициалы,
должность 
(специальность, 
профессия) </t>
  </si>
  <si>
    <t>Табельный
 номер</t>
  </si>
  <si>
    <t>Отметки о явках и неявках на работу по числам месяца</t>
  </si>
  <si>
    <t>Отработано за</t>
  </si>
  <si>
    <t>X</t>
  </si>
  <si>
    <t>половину
месяца
(I, II)</t>
  </si>
  <si>
    <t>месяц</t>
  </si>
  <si>
    <t>дни</t>
  </si>
  <si>
    <t>часы</t>
  </si>
  <si>
    <t xml:space="preserve">            Участок асфальтирования №1</t>
  </si>
  <si>
    <t>Амплеев П.А.    Механизатор</t>
  </si>
  <si>
    <t>х</t>
  </si>
  <si>
    <t>Безлапотнов О.В.   Механизатор</t>
  </si>
  <si>
    <t>Богаев И.В             Механизатор</t>
  </si>
  <si>
    <t>Валялкин Е.С. Асфальтобетонщик</t>
  </si>
  <si>
    <t>Вихарев И.С. Механизатор</t>
  </si>
  <si>
    <t>Жуков М.А. Механизатор</t>
  </si>
  <si>
    <t>Забуруннов Н.П.       Асфальтобетонщик</t>
  </si>
  <si>
    <t>Забуруннов С.П.      Асфальтобетонщик</t>
  </si>
  <si>
    <t>Зубов Е.В          Дорожный рабочий</t>
  </si>
  <si>
    <t>Иванов А.А.         Дорожный рабочий</t>
  </si>
  <si>
    <t>Унифицированная форма № Т-13
Утверждена Постановлением Госкомстата 
России от 5 января 2004 г. № 1</t>
  </si>
  <si>
    <t>наименование организации</t>
  </si>
  <si>
    <t>структурное подразделение</t>
  </si>
  <si>
    <t>Номер документа</t>
  </si>
  <si>
    <t>Дата 
составления</t>
  </si>
  <si>
    <t>Отчетный период</t>
  </si>
  <si>
    <t>с</t>
  </si>
  <si>
    <t>Данные для начисления заработной платы по видам и направлениям затрат</t>
  </si>
  <si>
    <t>код вида оплаты</t>
  </si>
  <si>
    <t>дни
(часы)</t>
  </si>
  <si>
    <t>корреспондирующий счет</t>
  </si>
  <si>
    <t>кор-
респон- дирую- щий 
счет</t>
  </si>
  <si>
    <t xml:space="preserve">Кайржанов Н.И. Дорожный рабочий </t>
  </si>
  <si>
    <t>Каньшин С.И. Механизатор</t>
  </si>
  <si>
    <t>Кляузов М.В.     Асфальтобетонщик</t>
  </si>
  <si>
    <t>Козлов А.И. Механизатор</t>
  </si>
  <si>
    <t xml:space="preserve">Коневский Н.П.  Асфальтобетонщик       </t>
  </si>
  <si>
    <t>Коренев А.А.        Дорожный рабочий</t>
  </si>
  <si>
    <t>Королев В.А.    Дорожный рабочий</t>
  </si>
  <si>
    <t>Костенко А.С.      Асфальтобетонщик</t>
  </si>
  <si>
    <t xml:space="preserve">Котликов А.А        Дорожный рабочий </t>
  </si>
  <si>
    <t xml:space="preserve">Лапотков А.С.       Дорожный рабочий </t>
  </si>
  <si>
    <t xml:space="preserve">Лапотков С.И.       Дорожный рабочий </t>
  </si>
  <si>
    <t>Любашенко В.Н.          Механизатор</t>
  </si>
  <si>
    <t>Любомищенко А.А. Дорожный рабочий</t>
  </si>
  <si>
    <t>Лялюшко С.А. Асфальтобетонщик</t>
  </si>
  <si>
    <t>Макаров А.А.             Асфальтобетонщик</t>
  </si>
  <si>
    <t>Макаров А.А.             Механизатор</t>
  </si>
  <si>
    <t>Малинкин А.А.     Асфальтобетонщик</t>
  </si>
  <si>
    <t>Марков О.Ю       Асфальтобетонщик</t>
  </si>
  <si>
    <t xml:space="preserve">Миронов Д.С.   Дорожный рабочий </t>
  </si>
  <si>
    <t>Мирошников В.В Механизатор</t>
  </si>
  <si>
    <t>Митяков М.А.       Асфальтобетонщик</t>
  </si>
  <si>
    <t>Митяков П.А.       Дорожный рабочий</t>
  </si>
  <si>
    <t xml:space="preserve">Митяков П.А.       Афальтобетонщик </t>
  </si>
  <si>
    <t xml:space="preserve">Муратов А.М. Афальтобетонщик </t>
  </si>
  <si>
    <t xml:space="preserve">Муратов С.М. Асфальтобетонщик </t>
  </si>
  <si>
    <t xml:space="preserve">Никитин Ю.А     Механизатор </t>
  </si>
  <si>
    <t>Павлов А.П.          Дорожный рабочий</t>
  </si>
  <si>
    <t>Палачев В.Ю. Заместитель начальника отдела</t>
  </si>
  <si>
    <t xml:space="preserve">Поденок Н.В. Асфальтобеьонщик </t>
  </si>
  <si>
    <t xml:space="preserve">Полуэтков А.Н            Механизатор </t>
  </si>
  <si>
    <t>Привалов В.И. Механизатор</t>
  </si>
  <si>
    <t>Рассказов И.М.            Заместитель начальника участка</t>
  </si>
  <si>
    <t>Ривочкин А.Ю. Дорожный рабочий</t>
  </si>
  <si>
    <t>Семенов О.Н.       Дорожный рабочий</t>
  </si>
  <si>
    <t>Сидорин С.И.     Механизатор</t>
  </si>
  <si>
    <t>Сорокин А.А.          Старший мастер</t>
  </si>
  <si>
    <t xml:space="preserve">Степанов В.В           Старший мастер </t>
  </si>
  <si>
    <t xml:space="preserve">Томин М.С. Асфальтобетонщик </t>
  </si>
  <si>
    <t>Филатов В.В. Механизатор</t>
  </si>
  <si>
    <t>Хайсаров А.М.     Дорожный рабочий</t>
  </si>
  <si>
    <t xml:space="preserve">Цилюк А.А.                    Начальник участка </t>
  </si>
  <si>
    <t>Чернокнижников Г.А.  Асфальтобетонщик</t>
  </si>
  <si>
    <t xml:space="preserve">Чуфаров А.В.             Дарожный рабочий </t>
  </si>
  <si>
    <t>Ямсков С.Ю.      Механизатор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</si>
</sst>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Verdana"/>
      <family val="2"/>
    </font>
    <font>
      <b/>
      <sz val="12"/>
      <name val="Verdana"/>
      <family val="2"/>
    </font>
    <font>
      <sz val="6"/>
      <name val="Verdana"/>
      <family val="2"/>
    </font>
    <font>
      <b/>
      <sz val="8"/>
      <name val="Verdana"/>
      <family val="2"/>
    </font>
    <font>
      <sz val="7"/>
      <name val="Arial"/>
      <family val="2"/>
    </font>
    <font>
      <b/>
      <sz val="7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top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3" fillId="0" borderId="30" xfId="0" applyNumberFormat="1" applyFont="1" applyBorder="1" applyAlignment="1">
      <alignment horizontal="center" vertical="top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38" xfId="0" applyNumberFormat="1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43" xfId="0" applyNumberFormat="1" applyFont="1" applyFill="1" applyBorder="1" applyAlignment="1">
      <alignment horizontal="center" vertical="center" wrapText="1"/>
    </xf>
    <xf numFmtId="1" fontId="5" fillId="2" borderId="22" xfId="0" applyNumberFormat="1" applyFont="1" applyFill="1" applyBorder="1" applyAlignment="1">
      <alignment horizontal="center" vertical="center" wrapText="1"/>
    </xf>
    <xf numFmtId="0" fontId="5" fillId="2" borderId="46" xfId="0" applyNumberFormat="1" applyFont="1" applyFill="1" applyBorder="1" applyAlignment="1">
      <alignment horizontal="center" vertical="center" wrapText="1"/>
    </xf>
    <xf numFmtId="0" fontId="5" fillId="2" borderId="48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1" fontId="5" fillId="2" borderId="35" xfId="0" applyNumberFormat="1" applyFont="1" applyFill="1" applyBorder="1" applyAlignment="1">
      <alignment horizontal="center" vertical="center" wrapText="1"/>
    </xf>
    <xf numFmtId="0" fontId="5" fillId="2" borderId="49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50" xfId="0" applyNumberFormat="1" applyFont="1" applyFill="1" applyBorder="1" applyAlignment="1">
      <alignment horizontal="center" vertical="center" wrapText="1"/>
    </xf>
    <xf numFmtId="0" fontId="5" fillId="2" borderId="51" xfId="0" applyNumberFormat="1" applyFont="1" applyFill="1" applyBorder="1" applyAlignment="1">
      <alignment horizontal="center" vertical="center" wrapText="1"/>
    </xf>
    <xf numFmtId="0" fontId="5" fillId="2" borderId="52" xfId="0" applyNumberFormat="1" applyFont="1" applyFill="1" applyBorder="1" applyAlignment="1">
      <alignment horizontal="center" vertical="center" wrapText="1"/>
    </xf>
    <xf numFmtId="1" fontId="5" fillId="2" borderId="53" xfId="0" applyNumberFormat="1" applyFont="1" applyFill="1" applyBorder="1" applyAlignment="1">
      <alignment horizontal="center" vertical="center" wrapText="1"/>
    </xf>
    <xf numFmtId="1" fontId="5" fillId="2" borderId="39" xfId="0" applyNumberFormat="1" applyFont="1" applyFill="1" applyBorder="1" applyAlignment="1">
      <alignment horizontal="center" vertical="center" wrapText="1"/>
    </xf>
    <xf numFmtId="0" fontId="5" fillId="2" borderId="54" xfId="0" applyNumberFormat="1" applyFont="1" applyFill="1" applyBorder="1" applyAlignment="1">
      <alignment horizontal="center" vertical="center" wrapText="1"/>
    </xf>
    <xf numFmtId="0" fontId="5" fillId="2" borderId="53" xfId="0" applyNumberFormat="1" applyFont="1" applyFill="1" applyBorder="1" applyAlignment="1">
      <alignment horizontal="center" vertical="center" wrapText="1"/>
    </xf>
    <xf numFmtId="0" fontId="5" fillId="2" borderId="55" xfId="0" applyNumberFormat="1" applyFont="1" applyFill="1" applyBorder="1" applyAlignment="1">
      <alignment horizontal="center" vertical="center" wrapText="1"/>
    </xf>
    <xf numFmtId="0" fontId="5" fillId="2" borderId="56" xfId="0" applyNumberFormat="1" applyFont="1" applyFill="1" applyBorder="1" applyAlignment="1">
      <alignment horizontal="center" vertical="center" wrapText="1"/>
    </xf>
    <xf numFmtId="0" fontId="5" fillId="2" borderId="57" xfId="0" applyNumberFormat="1" applyFont="1" applyFill="1" applyBorder="1" applyAlignment="1">
      <alignment horizontal="center" vertical="center" wrapText="1"/>
    </xf>
    <xf numFmtId="1" fontId="5" fillId="2" borderId="56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left" vertical="center"/>
    </xf>
    <xf numFmtId="0" fontId="3" fillId="0" borderId="28" xfId="0" applyNumberFormat="1" applyFont="1" applyBorder="1" applyAlignment="1">
      <alignment horizontal="left" vertical="center"/>
    </xf>
    <xf numFmtId="0" fontId="3" fillId="0" borderId="61" xfId="0" applyNumberFormat="1" applyFont="1" applyBorder="1" applyAlignment="1">
      <alignment horizontal="left" vertical="center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0" xfId="0" applyNumberFormat="1" applyFont="1" applyAlignment="1">
      <alignment horizontal="center" vertical="center" wrapText="1"/>
    </xf>
    <xf numFmtId="0" fontId="1" fillId="2" borderId="21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1" fillId="2" borderId="55" xfId="0" applyFont="1" applyFill="1" applyBorder="1" applyAlignment="1">
      <alignment horizontal="left"/>
    </xf>
    <xf numFmtId="0" fontId="1" fillId="2" borderId="68" xfId="0" applyFont="1" applyFill="1" applyBorder="1" applyAlignment="1">
      <alignment horizontal="left"/>
    </xf>
    <xf numFmtId="0" fontId="1" fillId="2" borderId="48" xfId="0" applyFont="1" applyFill="1" applyBorder="1" applyAlignment="1">
      <alignment horizontal="left"/>
    </xf>
    <xf numFmtId="0" fontId="5" fillId="2" borderId="5" xfId="0" applyNumberFormat="1" applyFont="1" applyFill="1" applyBorder="1" applyAlignment="1">
      <alignment horizontal="center" vertical="center" wrapText="1"/>
    </xf>
    <xf numFmtId="1" fontId="5" fillId="2" borderId="27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/>
    </xf>
    <xf numFmtId="0" fontId="5" fillId="2" borderId="67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38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1" fontId="6" fillId="2" borderId="43" xfId="0" applyNumberFormat="1" applyFont="1" applyFill="1" applyBorder="1" applyAlignment="1">
      <alignment horizontal="center" vertical="center" wrapText="1"/>
    </xf>
    <xf numFmtId="1" fontId="6" fillId="2" borderId="22" xfId="0" applyNumberFormat="1" applyFont="1" applyFill="1" applyBorder="1" applyAlignment="1">
      <alignment horizontal="center" vertical="center" wrapText="1"/>
    </xf>
    <xf numFmtId="0" fontId="7" fillId="2" borderId="46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43" xfId="0" applyNumberFormat="1" applyFont="1" applyFill="1" applyBorder="1" applyAlignment="1">
      <alignment horizontal="center" vertical="center" wrapText="1"/>
    </xf>
    <xf numFmtId="0" fontId="6" fillId="2" borderId="48" xfId="0" applyNumberFormat="1" applyFont="1" applyFill="1" applyBorder="1" applyAlignment="1">
      <alignment horizontal="center" vertical="center" wrapText="1"/>
    </xf>
    <xf numFmtId="0" fontId="6" fillId="2" borderId="44" xfId="0" applyNumberFormat="1" applyFont="1" applyFill="1" applyBorder="1" applyAlignment="1">
      <alignment horizontal="center" vertical="center" wrapText="1"/>
    </xf>
    <xf numFmtId="1" fontId="6" fillId="2" borderId="35" xfId="0" applyNumberFormat="1" applyFont="1" applyFill="1" applyBorder="1" applyAlignment="1">
      <alignment horizontal="center" vertical="center" wrapText="1"/>
    </xf>
    <xf numFmtId="0" fontId="5" fillId="3" borderId="50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46" xfId="0" applyFont="1" applyFill="1" applyBorder="1" applyAlignment="1">
      <alignment horizontal="left"/>
    </xf>
    <xf numFmtId="1" fontId="5" fillId="3" borderId="53" xfId="0" applyNumberFormat="1" applyFont="1" applyFill="1" applyBorder="1" applyAlignment="1">
      <alignment horizontal="center" vertical="center" wrapText="1"/>
    </xf>
    <xf numFmtId="1" fontId="5" fillId="3" borderId="39" xfId="0" applyNumberFormat="1" applyFont="1" applyFill="1" applyBorder="1" applyAlignment="1">
      <alignment horizontal="center" vertical="center" wrapText="1"/>
    </xf>
    <xf numFmtId="0" fontId="5" fillId="3" borderId="39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3" xfId="0" applyNumberFormat="1" applyFont="1" applyFill="1" applyBorder="1" applyAlignment="1">
      <alignment horizontal="center" vertical="center" wrapText="1"/>
    </xf>
    <xf numFmtId="0" fontId="5" fillId="3" borderId="57" xfId="0" applyNumberFormat="1" applyFont="1" applyFill="1" applyBorder="1" applyAlignment="1">
      <alignment horizontal="center" vertical="center" wrapText="1"/>
    </xf>
    <xf numFmtId="0" fontId="5" fillId="3" borderId="56" xfId="0" applyNumberFormat="1" applyFont="1" applyFill="1" applyBorder="1" applyAlignment="1">
      <alignment horizontal="center" vertical="center" wrapText="1"/>
    </xf>
    <xf numFmtId="0" fontId="5" fillId="3" borderId="49" xfId="0" applyNumberFormat="1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left"/>
    </xf>
    <xf numFmtId="0" fontId="1" fillId="3" borderId="68" xfId="0" applyFont="1" applyFill="1" applyBorder="1" applyAlignment="1">
      <alignment horizontal="left"/>
    </xf>
    <xf numFmtId="0" fontId="1" fillId="3" borderId="4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" fontId="6" fillId="2" borderId="53" xfId="0" applyNumberFormat="1" applyFont="1" applyFill="1" applyBorder="1" applyAlignment="1">
      <alignment horizontal="center" vertical="center" wrapText="1"/>
    </xf>
    <xf numFmtId="1" fontId="6" fillId="2" borderId="39" xfId="0" applyNumberFormat="1" applyFont="1" applyFill="1" applyBorder="1" applyAlignment="1">
      <alignment horizontal="center" vertical="center" wrapText="1"/>
    </xf>
    <xf numFmtId="0" fontId="6" fillId="2" borderId="39" xfId="0" applyNumberFormat="1" applyFont="1" applyFill="1" applyBorder="1" applyAlignment="1">
      <alignment horizontal="center" vertical="center" wrapText="1"/>
    </xf>
    <xf numFmtId="0" fontId="7" fillId="2" borderId="57" xfId="0" applyNumberFormat="1" applyFont="1" applyFill="1" applyBorder="1" applyAlignment="1">
      <alignment horizontal="center" vertical="center" wrapText="1"/>
    </xf>
    <xf numFmtId="0" fontId="7" fillId="2" borderId="56" xfId="0" applyNumberFormat="1" applyFont="1" applyFill="1" applyBorder="1" applyAlignment="1">
      <alignment horizontal="center" vertical="center" wrapText="1"/>
    </xf>
    <xf numFmtId="1" fontId="7" fillId="2" borderId="56" xfId="0" applyNumberFormat="1" applyFont="1" applyFill="1" applyBorder="1" applyAlignment="1">
      <alignment horizontal="center" vertical="center" wrapText="1"/>
    </xf>
    <xf numFmtId="0" fontId="6" fillId="2" borderId="56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47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4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5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40" xfId="0" applyNumberFormat="1" applyFont="1" applyFill="1" applyBorder="1" applyAlignment="1">
      <alignment horizontal="center" vertical="center"/>
    </xf>
    <xf numFmtId="1" fontId="1" fillId="2" borderId="41" xfId="0" applyNumberFormat="1" applyFont="1" applyFill="1" applyBorder="1" applyAlignment="1">
      <alignment horizontal="center" vertical="center"/>
    </xf>
    <xf numFmtId="1" fontId="1" fillId="2" borderId="42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1" fillId="2" borderId="45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47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47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47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47" xfId="0" applyNumberFormat="1" applyFont="1" applyFill="1" applyBorder="1" applyAlignment="1">
      <alignment horizontal="center" vertical="center" wrapText="1"/>
    </xf>
    <xf numFmtId="1" fontId="4" fillId="2" borderId="36" xfId="0" applyNumberFormat="1" applyFont="1" applyFill="1" applyBorder="1" applyAlignment="1">
      <alignment horizontal="left" vertical="center"/>
    </xf>
    <xf numFmtId="1" fontId="4" fillId="2" borderId="37" xfId="0" applyNumberFormat="1" applyFont="1" applyFill="1" applyBorder="1" applyAlignment="1">
      <alignment horizontal="left" vertical="center"/>
    </xf>
    <xf numFmtId="0" fontId="3" fillId="0" borderId="27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61" xfId="0" applyNumberFormat="1" applyFont="1" applyBorder="1" applyAlignment="1">
      <alignment horizontal="center" vertical="center" wrapText="1"/>
    </xf>
    <xf numFmtId="0" fontId="3" fillId="0" borderId="43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1" fontId="3" fillId="0" borderId="35" xfId="0" applyNumberFormat="1" applyFont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/>
    </xf>
    <xf numFmtId="0" fontId="3" fillId="0" borderId="28" xfId="0" applyNumberFormat="1" applyFont="1" applyBorder="1" applyAlignment="1">
      <alignment horizontal="center"/>
    </xf>
    <xf numFmtId="0" fontId="3" fillId="0" borderId="66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62" xfId="0" applyNumberFormat="1" applyFont="1" applyBorder="1" applyAlignment="1">
      <alignment horizontal="center" vertical="center" wrapText="1"/>
    </xf>
    <xf numFmtId="0" fontId="1" fillId="0" borderId="60" xfId="0" applyNumberFormat="1" applyFont="1" applyBorder="1" applyAlignment="1">
      <alignment horizontal="center" vertical="center" wrapText="1"/>
    </xf>
    <xf numFmtId="0" fontId="1" fillId="0" borderId="63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1" fillId="0" borderId="58" xfId="0" applyNumberFormat="1" applyFont="1" applyBorder="1" applyAlignment="1">
      <alignment horizontal="center" vertical="center"/>
    </xf>
    <xf numFmtId="0" fontId="1" fillId="0" borderId="59" xfId="0" applyNumberFormat="1" applyFont="1" applyBorder="1" applyAlignment="1">
      <alignment horizontal="center" vertical="center"/>
    </xf>
    <xf numFmtId="0" fontId="1" fillId="0" borderId="6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65" xfId="0" applyNumberFormat="1" applyFont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65" xfId="0" applyNumberFormat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65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wrapText="1"/>
    </xf>
    <xf numFmtId="0" fontId="4" fillId="0" borderId="46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4" fillId="0" borderId="4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1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3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4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5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6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7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8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0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1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2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3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4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5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6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7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8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2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3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30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3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7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8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48;&#1070;&#1053;&#1068;/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рудники"/>
      <sheetName val="НЗДР1"/>
      <sheetName val="НЗДР2"/>
      <sheetName val="НЗДР3"/>
      <sheetName val="НЗДР4"/>
      <sheetName val="НЗДР5"/>
      <sheetName val="НЗДР6"/>
      <sheetName val="НЗДР7"/>
      <sheetName val="НЗДР8"/>
      <sheetName val="НЗДР9"/>
      <sheetName val="НЗДР10"/>
      <sheetName val="НЗДР11"/>
      <sheetName val="НЗДР12"/>
      <sheetName val="НЗДР13"/>
      <sheetName val="НЗДР14"/>
      <sheetName val="НЗДР15"/>
      <sheetName val="НЗДР16"/>
      <sheetName val="НЗДР17"/>
      <sheetName val="НЗДР18"/>
      <sheetName val="НЗДР19"/>
      <sheetName val="НЗДР20"/>
    </sheetNames>
    <sheetDataSet>
      <sheetData sheetId="0">
        <row r="226">
          <cell r="G226"/>
        </row>
        <row r="227">
          <cell r="G227"/>
        </row>
        <row r="228">
          <cell r="G228"/>
        </row>
        <row r="229">
          <cell r="G229"/>
        </row>
        <row r="230">
          <cell r="G230"/>
        </row>
        <row r="231">
          <cell r="G231"/>
        </row>
        <row r="232">
          <cell r="G232"/>
        </row>
        <row r="233">
          <cell r="G233"/>
        </row>
        <row r="234">
          <cell r="G234"/>
        </row>
        <row r="235">
          <cell r="G235"/>
        </row>
        <row r="236">
          <cell r="G236"/>
        </row>
        <row r="237">
          <cell r="G237"/>
        </row>
        <row r="238">
          <cell r="G238"/>
        </row>
        <row r="239">
          <cell r="G239"/>
        </row>
        <row r="240">
          <cell r="G240"/>
        </row>
        <row r="285">
          <cell r="G285"/>
        </row>
        <row r="286">
          <cell r="G286"/>
        </row>
        <row r="287">
          <cell r="G287"/>
        </row>
        <row r="288">
          <cell r="G288"/>
        </row>
        <row r="290">
          <cell r="G290"/>
        </row>
        <row r="291">
          <cell r="G291"/>
        </row>
        <row r="292">
          <cell r="G292"/>
        </row>
        <row r="293">
          <cell r="G293"/>
        </row>
        <row r="294">
          <cell r="G294"/>
        </row>
        <row r="295">
          <cell r="G295"/>
        </row>
        <row r="296">
          <cell r="G296"/>
        </row>
        <row r="297">
          <cell r="G297"/>
        </row>
        <row r="298">
          <cell r="G298"/>
        </row>
        <row r="299">
          <cell r="G299"/>
        </row>
        <row r="301">
          <cell r="G301"/>
        </row>
        <row r="307">
          <cell r="G30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8"/>
  <sheetViews>
    <sheetView tabSelected="1" topLeftCell="A7" workbookViewId="0">
      <selection activeCell="R22" sqref="R22"/>
    </sheetView>
  </sheetViews>
  <sheetFormatPr defaultRowHeight="14.4" x14ac:dyDescent="0.3"/>
  <cols>
    <col min="1" max="1" width="4.77734375" style="1" customWidth="1"/>
    <col min="2" max="2" width="18.109375" style="1" customWidth="1"/>
    <col min="3" max="3" width="12.44140625" style="1" customWidth="1"/>
    <col min="4" max="4" width="2.5546875" style="2" customWidth="1"/>
    <col min="5" max="5" width="2.5546875" style="1" customWidth="1"/>
    <col min="6" max="8" width="2.5546875" style="2" customWidth="1"/>
    <col min="9" max="19" width="2.5546875" style="1" customWidth="1"/>
    <col min="20" max="20" width="1.77734375" style="1" customWidth="1"/>
    <col min="21" max="21" width="5.5546875" style="1" customWidth="1"/>
    <col min="22" max="22" width="1.77734375" style="1" customWidth="1"/>
    <col min="23" max="23" width="5.44140625" style="1" customWidth="1"/>
    <col min="24" max="24" width="0.21875" style="1" customWidth="1"/>
    <col min="25" max="25" width="6.21875" style="1" customWidth="1"/>
    <col min="26" max="26" width="0.88671875" style="1" customWidth="1"/>
    <col min="27" max="27" width="5.21875" style="1" customWidth="1"/>
    <col min="28" max="28" width="0.21875" style="1" customWidth="1"/>
    <col min="29" max="29" width="4.88671875" style="1" customWidth="1"/>
    <col min="30" max="30" width="0.109375" style="1" customWidth="1"/>
    <col min="31" max="31" width="5.21875" style="1" customWidth="1"/>
    <col min="32" max="32" width="0.6640625" style="1" customWidth="1"/>
    <col min="33" max="33" width="4.77734375" style="1" customWidth="1"/>
    <col min="34" max="34" width="0.21875" style="1" customWidth="1"/>
    <col min="35" max="35" width="4.77734375" style="1" customWidth="1"/>
  </cols>
  <sheetData>
    <row r="1" spans="1:35" x14ac:dyDescent="0.3">
      <c r="Y1" s="1">
        <v>9</v>
      </c>
    </row>
    <row r="2" spans="1:35" x14ac:dyDescent="0.3">
      <c r="AD2" s="200" t="s">
        <v>24</v>
      </c>
      <c r="AE2" s="200"/>
      <c r="AF2" s="200"/>
      <c r="AG2" s="200"/>
      <c r="AH2" s="200"/>
      <c r="AI2" s="200"/>
    </row>
    <row r="6" spans="1:35" x14ac:dyDescent="0.3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</row>
    <row r="7" spans="1:35" x14ac:dyDescent="0.3">
      <c r="A7" s="202" t="s">
        <v>25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</row>
    <row r="8" spans="1:35" x14ac:dyDescent="0.3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</row>
    <row r="9" spans="1:35" x14ac:dyDescent="0.3">
      <c r="A9" s="202" t="s">
        <v>26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</row>
    <row r="10" spans="1:35" x14ac:dyDescent="0.3">
      <c r="V10" s="180" t="s">
        <v>27</v>
      </c>
      <c r="W10" s="181"/>
      <c r="X10" s="181"/>
      <c r="Y10" s="182"/>
      <c r="Z10" s="180" t="s">
        <v>28</v>
      </c>
      <c r="AA10" s="181"/>
      <c r="AB10" s="181"/>
      <c r="AC10" s="182"/>
      <c r="AF10" s="186" t="s">
        <v>29</v>
      </c>
      <c r="AG10" s="187"/>
      <c r="AH10" s="187"/>
      <c r="AI10" s="187"/>
    </row>
    <row r="11" spans="1:35" ht="15" thickBot="1" x14ac:dyDescent="0.35">
      <c r="V11" s="183"/>
      <c r="W11" s="184"/>
      <c r="X11" s="184"/>
      <c r="Y11" s="185"/>
      <c r="Z11" s="183"/>
      <c r="AA11" s="184"/>
      <c r="AB11" s="184"/>
      <c r="AC11" s="185"/>
      <c r="AF11" s="188" t="s">
        <v>30</v>
      </c>
      <c r="AG11" s="189"/>
      <c r="AH11" s="189"/>
      <c r="AI11" s="190"/>
    </row>
    <row r="12" spans="1:35" ht="16.8" thickBot="1" x14ac:dyDescent="0.35">
      <c r="P12" s="3" t="s">
        <v>0</v>
      </c>
      <c r="V12" s="191"/>
      <c r="W12" s="192"/>
      <c r="X12" s="192"/>
      <c r="Y12" s="193"/>
      <c r="Z12" s="194"/>
      <c r="AA12" s="195"/>
      <c r="AB12" s="195"/>
      <c r="AC12" s="196"/>
      <c r="AF12" s="197"/>
      <c r="AG12" s="198"/>
      <c r="AH12" s="198"/>
      <c r="AI12" s="199"/>
    </row>
    <row r="13" spans="1:35" ht="16.8" thickBot="1" x14ac:dyDescent="0.35">
      <c r="L13" s="4" t="s">
        <v>1</v>
      </c>
    </row>
    <row r="14" spans="1:35" ht="15" thickTop="1" x14ac:dyDescent="0.3">
      <c r="A14" s="153" t="s">
        <v>2</v>
      </c>
      <c r="B14" s="156" t="s">
        <v>3</v>
      </c>
      <c r="C14" s="156" t="s">
        <v>4</v>
      </c>
      <c r="D14" s="159" t="s">
        <v>5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1"/>
      <c r="T14" s="159" t="s">
        <v>6</v>
      </c>
      <c r="U14" s="160"/>
      <c r="V14" s="5"/>
      <c r="W14" s="5"/>
      <c r="X14" s="159" t="s">
        <v>31</v>
      </c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1"/>
    </row>
    <row r="15" spans="1:35" x14ac:dyDescent="0.3">
      <c r="A15" s="154"/>
      <c r="B15" s="157"/>
      <c r="C15" s="157"/>
      <c r="D15" s="141">
        <v>1</v>
      </c>
      <c r="E15" s="143">
        <v>2</v>
      </c>
      <c r="F15" s="145">
        <v>3</v>
      </c>
      <c r="G15" s="147">
        <v>4</v>
      </c>
      <c r="H15" s="147">
        <v>5</v>
      </c>
      <c r="I15" s="143">
        <v>6</v>
      </c>
      <c r="J15" s="143">
        <v>7</v>
      </c>
      <c r="K15" s="143">
        <v>8</v>
      </c>
      <c r="L15" s="143">
        <v>9</v>
      </c>
      <c r="M15" s="143">
        <v>10</v>
      </c>
      <c r="N15" s="143">
        <v>11</v>
      </c>
      <c r="O15" s="143">
        <v>12</v>
      </c>
      <c r="P15" s="143">
        <v>13</v>
      </c>
      <c r="Q15" s="143">
        <v>14</v>
      </c>
      <c r="R15" s="149">
        <v>15</v>
      </c>
      <c r="S15" s="167" t="s">
        <v>7</v>
      </c>
      <c r="T15" s="170" t="s">
        <v>8</v>
      </c>
      <c r="U15" s="171"/>
      <c r="V15" s="174" t="s">
        <v>9</v>
      </c>
      <c r="W15" s="175"/>
      <c r="X15" s="138" t="s">
        <v>32</v>
      </c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40"/>
    </row>
    <row r="16" spans="1:35" ht="14.4" customHeight="1" x14ac:dyDescent="0.3">
      <c r="A16" s="154"/>
      <c r="B16" s="157"/>
      <c r="C16" s="157"/>
      <c r="D16" s="162"/>
      <c r="E16" s="163"/>
      <c r="F16" s="164"/>
      <c r="G16" s="165"/>
      <c r="H16" s="165"/>
      <c r="I16" s="163"/>
      <c r="J16" s="163"/>
      <c r="K16" s="163"/>
      <c r="L16" s="163"/>
      <c r="M16" s="163"/>
      <c r="N16" s="163"/>
      <c r="O16" s="163"/>
      <c r="P16" s="163"/>
      <c r="Q16" s="163"/>
      <c r="R16" s="166"/>
      <c r="S16" s="168"/>
      <c r="T16" s="157"/>
      <c r="U16" s="172"/>
      <c r="V16" s="176"/>
      <c r="W16" s="177"/>
      <c r="X16" s="37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9"/>
    </row>
    <row r="17" spans="1:35" x14ac:dyDescent="0.3">
      <c r="A17" s="154"/>
      <c r="B17" s="157"/>
      <c r="C17" s="157"/>
      <c r="D17" s="142"/>
      <c r="E17" s="144"/>
      <c r="F17" s="146"/>
      <c r="G17" s="148"/>
      <c r="H17" s="148"/>
      <c r="I17" s="144"/>
      <c r="J17" s="144"/>
      <c r="K17" s="144"/>
      <c r="L17" s="144"/>
      <c r="M17" s="144"/>
      <c r="N17" s="144"/>
      <c r="O17" s="144"/>
      <c r="P17" s="144"/>
      <c r="Q17" s="144"/>
      <c r="R17" s="150"/>
      <c r="S17" s="169"/>
      <c r="T17" s="158"/>
      <c r="U17" s="173"/>
      <c r="V17" s="178"/>
      <c r="W17" s="179"/>
      <c r="X17" s="138" t="s">
        <v>34</v>
      </c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40"/>
    </row>
    <row r="18" spans="1:35" x14ac:dyDescent="0.3">
      <c r="A18" s="154"/>
      <c r="B18" s="157"/>
      <c r="C18" s="157"/>
      <c r="D18" s="141">
        <v>16</v>
      </c>
      <c r="E18" s="143">
        <v>17</v>
      </c>
      <c r="F18" s="145">
        <v>18</v>
      </c>
      <c r="G18" s="147">
        <v>19</v>
      </c>
      <c r="H18" s="147">
        <v>20</v>
      </c>
      <c r="I18" s="143">
        <v>21</v>
      </c>
      <c r="J18" s="143">
        <v>22</v>
      </c>
      <c r="K18" s="143">
        <v>23</v>
      </c>
      <c r="L18" s="143">
        <v>24</v>
      </c>
      <c r="M18" s="143">
        <v>25</v>
      </c>
      <c r="N18" s="143">
        <v>26</v>
      </c>
      <c r="O18" s="143">
        <v>27</v>
      </c>
      <c r="P18" s="143">
        <v>28</v>
      </c>
      <c r="Q18" s="143">
        <v>29</v>
      </c>
      <c r="R18" s="149">
        <v>30</v>
      </c>
      <c r="S18" s="151">
        <v>31</v>
      </c>
      <c r="T18" s="127" t="s">
        <v>10</v>
      </c>
      <c r="U18" s="128"/>
      <c r="V18" s="7"/>
      <c r="W18" s="7"/>
      <c r="X18" s="40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1:35" ht="15.6" x14ac:dyDescent="0.3">
      <c r="A19" s="155"/>
      <c r="B19" s="158"/>
      <c r="C19" s="158"/>
      <c r="D19" s="142"/>
      <c r="E19" s="144"/>
      <c r="F19" s="146"/>
      <c r="G19" s="148"/>
      <c r="H19" s="148"/>
      <c r="I19" s="144"/>
      <c r="J19" s="144"/>
      <c r="K19" s="144"/>
      <c r="L19" s="144"/>
      <c r="M19" s="144"/>
      <c r="N19" s="144"/>
      <c r="O19" s="144"/>
      <c r="P19" s="144"/>
      <c r="Q19" s="144"/>
      <c r="R19" s="150"/>
      <c r="S19" s="152"/>
      <c r="T19" s="127" t="s">
        <v>11</v>
      </c>
      <c r="U19" s="128"/>
      <c r="V19" s="8"/>
      <c r="W19" s="8"/>
      <c r="X19" s="129" t="s">
        <v>32</v>
      </c>
      <c r="Y19" s="130"/>
      <c r="Z19" s="131" t="s">
        <v>35</v>
      </c>
      <c r="AA19" s="132"/>
      <c r="AB19" s="130"/>
      <c r="AC19" s="6" t="s">
        <v>33</v>
      </c>
      <c r="AD19" s="131" t="s">
        <v>32</v>
      </c>
      <c r="AE19" s="130"/>
      <c r="AF19" s="131" t="s">
        <v>35</v>
      </c>
      <c r="AG19" s="132"/>
      <c r="AH19" s="130"/>
      <c r="AI19" s="42" t="s">
        <v>33</v>
      </c>
    </row>
    <row r="20" spans="1:35" ht="15" thickBot="1" x14ac:dyDescent="0.35">
      <c r="A20" s="9">
        <v>1</v>
      </c>
      <c r="B20" s="9">
        <v>2</v>
      </c>
      <c r="C20" s="9">
        <v>3</v>
      </c>
      <c r="D20" s="133">
        <v>4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5"/>
      <c r="T20" s="133">
        <v>5</v>
      </c>
      <c r="U20" s="136"/>
      <c r="V20" s="137">
        <v>6</v>
      </c>
      <c r="W20" s="135"/>
      <c r="X20" s="133">
        <v>7</v>
      </c>
      <c r="Y20" s="136"/>
      <c r="Z20" s="137">
        <v>8</v>
      </c>
      <c r="AA20" s="134"/>
      <c r="AB20" s="136"/>
      <c r="AC20" s="11">
        <v>9</v>
      </c>
      <c r="AD20" s="137">
        <v>7</v>
      </c>
      <c r="AE20" s="136"/>
      <c r="AF20" s="137">
        <v>8</v>
      </c>
      <c r="AG20" s="134"/>
      <c r="AH20" s="136"/>
      <c r="AI20" s="10">
        <v>9</v>
      </c>
    </row>
    <row r="21" spans="1:35" ht="15.6" thickTop="1" thickBot="1" x14ac:dyDescent="0.35">
      <c r="A21" s="125" t="s">
        <v>12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</row>
    <row r="22" spans="1:35" ht="15" thickTop="1" x14ac:dyDescent="0.3">
      <c r="A22" s="96">
        <v>1</v>
      </c>
      <c r="B22" s="99" t="s">
        <v>13</v>
      </c>
      <c r="C22" s="113">
        <v>26213</v>
      </c>
      <c r="D22" s="12"/>
      <c r="E22" s="1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4"/>
      <c r="S22" s="15" t="s">
        <v>14</v>
      </c>
      <c r="T22" s="105" t="str">
        <f>IF(COUNTIF(D22:R22,"*я*")=0,(""),(COUNTIF(D22:R22,"*я*")))</f>
        <v/>
      </c>
      <c r="U22" s="106"/>
      <c r="V22" s="107" t="str">
        <f>IF(SUM(T22,T24)=0,"",SUM(T22,T24))</f>
        <v/>
      </c>
      <c r="W22" s="108"/>
      <c r="X22" s="43"/>
      <c r="Y22" s="44"/>
      <c r="Z22" s="45"/>
      <c r="AA22" s="45"/>
      <c r="AB22" s="44"/>
      <c r="AC22" s="44"/>
      <c r="AD22" s="45"/>
      <c r="AE22" s="44"/>
      <c r="AF22" s="45"/>
      <c r="AG22" s="45"/>
      <c r="AH22" s="44"/>
      <c r="AI22" s="45"/>
    </row>
    <row r="23" spans="1:35" ht="15" thickBot="1" x14ac:dyDescent="0.35">
      <c r="A23" s="97"/>
      <c r="B23" s="100"/>
      <c r="C23" s="114"/>
      <c r="D23" s="16"/>
      <c r="E23" s="17"/>
      <c r="F23" s="18"/>
      <c r="G23" s="17"/>
      <c r="H23" s="17"/>
      <c r="I23" s="14"/>
      <c r="J23" s="14"/>
      <c r="K23" s="14"/>
      <c r="L23" s="14"/>
      <c r="M23" s="14"/>
      <c r="N23" s="17"/>
      <c r="O23" s="17"/>
      <c r="P23" s="14"/>
      <c r="Q23" s="14"/>
      <c r="R23" s="14"/>
      <c r="S23" s="15" t="s">
        <v>14</v>
      </c>
      <c r="T23" s="111" t="str">
        <f>IF(SUM(D23:R23)=0,"",SUM(D23:R23))</f>
        <v/>
      </c>
      <c r="U23" s="112"/>
      <c r="V23" s="109"/>
      <c r="W23" s="110"/>
      <c r="X23" s="43"/>
      <c r="Y23" s="44"/>
      <c r="Z23" s="45"/>
      <c r="AA23" s="45"/>
      <c r="AB23" s="44"/>
      <c r="AC23" s="44"/>
      <c r="AD23" s="45"/>
      <c r="AE23" s="44"/>
      <c r="AF23" s="45"/>
      <c r="AG23" s="45"/>
      <c r="AH23" s="44"/>
      <c r="AI23" s="45"/>
    </row>
    <row r="24" spans="1:35" ht="15" thickTop="1" x14ac:dyDescent="0.3">
      <c r="A24" s="97"/>
      <c r="B24" s="100"/>
      <c r="C24" s="114"/>
      <c r="D24" s="19"/>
      <c r="E24" s="14"/>
      <c r="F24" s="18"/>
      <c r="G24" s="17"/>
      <c r="H24" s="17"/>
      <c r="I24" s="17"/>
      <c r="J24" s="17"/>
      <c r="K24" s="17"/>
      <c r="L24" s="17"/>
      <c r="M24" s="14"/>
      <c r="N24" s="14"/>
      <c r="O24" s="14"/>
      <c r="P24" s="14"/>
      <c r="Q24" s="14"/>
      <c r="R24" s="14"/>
      <c r="S24" s="15"/>
      <c r="T24" s="105" t="str">
        <f>IF(COUNTIF(D24:R24,"*я*")=0,(""),(COUNTIF(D24:R24,"*я*")))</f>
        <v/>
      </c>
      <c r="U24" s="106"/>
      <c r="V24" s="107" t="str">
        <f>IF(SUM(T23,T25)=0,"",SUM(T23,T25))</f>
        <v/>
      </c>
      <c r="W24" s="108"/>
      <c r="X24" s="43"/>
      <c r="Y24" s="44"/>
      <c r="Z24" s="45"/>
      <c r="AA24" s="45"/>
      <c r="AB24" s="44"/>
      <c r="AC24" s="44"/>
      <c r="AD24" s="45"/>
      <c r="AE24" s="44"/>
      <c r="AF24" s="45"/>
      <c r="AG24" s="45"/>
      <c r="AH24" s="44"/>
      <c r="AI24" s="45"/>
    </row>
    <row r="25" spans="1:35" ht="15" thickBot="1" x14ac:dyDescent="0.35">
      <c r="A25" s="98"/>
      <c r="B25" s="101"/>
      <c r="C25" s="115"/>
      <c r="D25" s="20"/>
      <c r="E25" s="21"/>
      <c r="F25" s="21"/>
      <c r="G25" s="22"/>
      <c r="H25" s="22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3"/>
      <c r="T25" s="111" t="str">
        <f>IF(SUM(D25:S25)=0,"",SUM(D25:S25))</f>
        <v/>
      </c>
      <c r="U25" s="112"/>
      <c r="V25" s="109"/>
      <c r="W25" s="110"/>
      <c r="X25" s="46"/>
      <c r="Y25" s="47"/>
      <c r="Z25" s="48"/>
      <c r="AA25" s="48"/>
      <c r="AB25" s="47"/>
      <c r="AC25" s="47"/>
      <c r="AD25" s="48"/>
      <c r="AE25" s="47"/>
      <c r="AF25" s="48"/>
      <c r="AG25" s="48"/>
      <c r="AH25" s="47"/>
      <c r="AI25" s="48"/>
    </row>
    <row r="26" spans="1:35" ht="15" thickTop="1" x14ac:dyDescent="0.3">
      <c r="A26" s="96">
        <v>2</v>
      </c>
      <c r="B26" s="99" t="s">
        <v>15</v>
      </c>
      <c r="C26" s="113">
        <v>26355</v>
      </c>
      <c r="D26" s="12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/>
      <c r="S26" s="15" t="s">
        <v>14</v>
      </c>
      <c r="T26" s="105" t="str">
        <f>IF(COUNTIF(D26:R26,"*я*")=0,(""),(COUNTIF(D26:R26,"*я*")))</f>
        <v/>
      </c>
      <c r="U26" s="106"/>
      <c r="V26" s="107" t="str">
        <f>IF(SUM(T26,T28)=0,"",SUM(T26,T28))</f>
        <v/>
      </c>
      <c r="W26" s="108"/>
      <c r="X26" s="43"/>
      <c r="Y26" s="44"/>
      <c r="Z26" s="45"/>
      <c r="AA26" s="45"/>
      <c r="AB26" s="44"/>
      <c r="AC26" s="44"/>
      <c r="AD26" s="45"/>
      <c r="AE26" s="44"/>
      <c r="AF26" s="45"/>
      <c r="AG26" s="45"/>
      <c r="AH26" s="44"/>
      <c r="AI26" s="45"/>
    </row>
    <row r="27" spans="1:35" ht="15" thickBot="1" x14ac:dyDescent="0.35">
      <c r="A27" s="97"/>
      <c r="B27" s="100"/>
      <c r="C27" s="114"/>
      <c r="D27" s="16"/>
      <c r="E27" s="17"/>
      <c r="F27" s="18"/>
      <c r="G27" s="17"/>
      <c r="H27" s="17"/>
      <c r="I27" s="14"/>
      <c r="J27" s="14"/>
      <c r="K27" s="14"/>
      <c r="L27" s="14"/>
      <c r="M27" s="14"/>
      <c r="N27" s="17"/>
      <c r="O27" s="17"/>
      <c r="P27" s="14"/>
      <c r="Q27" s="14"/>
      <c r="R27" s="14"/>
      <c r="S27" s="15" t="s">
        <v>14</v>
      </c>
      <c r="T27" s="111" t="str">
        <f>IF(SUM(D27:R27)=0,"",SUM(D27:R27))</f>
        <v/>
      </c>
      <c r="U27" s="112"/>
      <c r="V27" s="109"/>
      <c r="W27" s="110"/>
      <c r="X27" s="43"/>
      <c r="Y27" s="44"/>
      <c r="Z27" s="45"/>
      <c r="AA27" s="45"/>
      <c r="AB27" s="44"/>
      <c r="AC27" s="44"/>
      <c r="AD27" s="45"/>
      <c r="AE27" s="44"/>
      <c r="AF27" s="45"/>
      <c r="AG27" s="45"/>
      <c r="AH27" s="44"/>
      <c r="AI27" s="45"/>
    </row>
    <row r="28" spans="1:35" ht="15" thickTop="1" x14ac:dyDescent="0.3">
      <c r="A28" s="97"/>
      <c r="B28" s="100"/>
      <c r="C28" s="114"/>
      <c r="D28" s="19"/>
      <c r="E28" s="14"/>
      <c r="F28" s="18"/>
      <c r="G28" s="17"/>
      <c r="H28" s="17"/>
      <c r="I28" s="17"/>
      <c r="J28" s="17"/>
      <c r="K28" s="17"/>
      <c r="L28" s="17"/>
      <c r="M28" s="14"/>
      <c r="N28" s="14"/>
      <c r="O28" s="14"/>
      <c r="P28" s="14"/>
      <c r="Q28" s="14"/>
      <c r="R28" s="14"/>
      <c r="S28" s="15"/>
      <c r="T28" s="105" t="str">
        <f>IF(COUNTIF(D28:R28,"*я*")=0,(""),(COUNTIF(D28:R28,"*я*")))</f>
        <v/>
      </c>
      <c r="U28" s="106"/>
      <c r="V28" s="107" t="str">
        <f>IF(SUM(T27,T29)=0,"",SUM(T27,T29))</f>
        <v/>
      </c>
      <c r="W28" s="108"/>
      <c r="X28" s="43"/>
      <c r="Y28" s="44"/>
      <c r="Z28" s="45"/>
      <c r="AA28" s="45"/>
      <c r="AB28" s="44"/>
      <c r="AC28" s="44"/>
      <c r="AD28" s="45"/>
      <c r="AE28" s="44"/>
      <c r="AF28" s="45"/>
      <c r="AG28" s="45"/>
      <c r="AH28" s="44"/>
      <c r="AI28" s="45"/>
    </row>
    <row r="29" spans="1:35" ht="15" thickBot="1" x14ac:dyDescent="0.35">
      <c r="A29" s="98"/>
      <c r="B29" s="101"/>
      <c r="C29" s="115"/>
      <c r="D29" s="24"/>
      <c r="E29" s="25"/>
      <c r="F29" s="25"/>
      <c r="G29" s="22"/>
      <c r="H29" s="22"/>
      <c r="I29" s="22"/>
      <c r="J29" s="22"/>
      <c r="K29" s="22"/>
      <c r="L29" s="25"/>
      <c r="M29" s="25"/>
      <c r="N29" s="25"/>
      <c r="O29" s="25"/>
      <c r="P29" s="25"/>
      <c r="Q29" s="25"/>
      <c r="R29" s="25"/>
      <c r="S29" s="23"/>
      <c r="T29" s="111" t="str">
        <f>IF(SUM(D29:S29)=0,"",SUM(D29:S29))</f>
        <v/>
      </c>
      <c r="U29" s="112"/>
      <c r="V29" s="109"/>
      <c r="W29" s="110"/>
      <c r="X29" s="46"/>
      <c r="Y29" s="47"/>
      <c r="Z29" s="48"/>
      <c r="AA29" s="48"/>
      <c r="AB29" s="47"/>
      <c r="AC29" s="47"/>
      <c r="AD29" s="48"/>
      <c r="AE29" s="47"/>
      <c r="AF29" s="48"/>
      <c r="AG29" s="48"/>
      <c r="AH29" s="47"/>
      <c r="AI29" s="48"/>
    </row>
    <row r="30" spans="1:35" ht="15" thickTop="1" x14ac:dyDescent="0.3">
      <c r="A30" s="96">
        <v>3</v>
      </c>
      <c r="B30" s="99" t="s">
        <v>16</v>
      </c>
      <c r="C30" s="113">
        <v>27352</v>
      </c>
      <c r="D30" s="19"/>
      <c r="E30" s="14"/>
      <c r="F30" s="18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5" t="s">
        <v>14</v>
      </c>
      <c r="T30" s="105" t="str">
        <f>IF(COUNTIF(D30:R30,"*я*")=0,(""),(COUNTIF(D30:R30,"*я*")))</f>
        <v/>
      </c>
      <c r="U30" s="106"/>
      <c r="V30" s="107" t="str">
        <f>IF(SUM(T30,T32)=0,"",SUM(T30,T32))</f>
        <v/>
      </c>
      <c r="W30" s="108"/>
      <c r="X30" s="43"/>
      <c r="Y30" s="44"/>
      <c r="Z30" s="45"/>
      <c r="AA30" s="45"/>
      <c r="AB30" s="44"/>
      <c r="AC30" s="44"/>
      <c r="AD30" s="45"/>
      <c r="AE30" s="44"/>
      <c r="AF30" s="45"/>
      <c r="AG30" s="45"/>
      <c r="AH30" s="44"/>
      <c r="AI30" s="45"/>
    </row>
    <row r="31" spans="1:35" ht="15" thickBot="1" x14ac:dyDescent="0.35">
      <c r="A31" s="97"/>
      <c r="B31" s="100"/>
      <c r="C31" s="114"/>
      <c r="D31" s="16"/>
      <c r="E31" s="17"/>
      <c r="F31" s="18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5" t="s">
        <v>14</v>
      </c>
      <c r="T31" s="111" t="str">
        <f>IF(SUM(D31:R31)=0,"",SUM(D31:R31))</f>
        <v/>
      </c>
      <c r="U31" s="112"/>
      <c r="V31" s="109"/>
      <c r="W31" s="110"/>
      <c r="X31" s="43"/>
      <c r="Y31" s="44"/>
      <c r="Z31" s="45"/>
      <c r="AA31" s="45"/>
      <c r="AB31" s="44"/>
      <c r="AC31" s="44"/>
      <c r="AD31" s="45"/>
      <c r="AE31" s="44"/>
      <c r="AF31" s="45"/>
      <c r="AG31" s="45"/>
      <c r="AH31" s="44"/>
      <c r="AI31" s="45"/>
    </row>
    <row r="32" spans="1:35" ht="15" thickTop="1" x14ac:dyDescent="0.3">
      <c r="A32" s="97"/>
      <c r="B32" s="100"/>
      <c r="C32" s="114"/>
      <c r="D32" s="19"/>
      <c r="E32" s="14"/>
      <c r="F32" s="18"/>
      <c r="G32" s="17"/>
      <c r="H32" s="17"/>
      <c r="I32" s="17"/>
      <c r="J32" s="17"/>
      <c r="K32" s="17"/>
      <c r="L32" s="17"/>
      <c r="M32" s="14"/>
      <c r="N32" s="14"/>
      <c r="O32" s="14"/>
      <c r="P32" s="14"/>
      <c r="Q32" s="14"/>
      <c r="R32" s="14"/>
      <c r="S32" s="15"/>
      <c r="T32" s="105" t="str">
        <f>IF(COUNTIF(D32:R32,"*я*")=0,(""),(COUNTIF(D32:R32,"*я*")))</f>
        <v/>
      </c>
      <c r="U32" s="106"/>
      <c r="V32" s="107" t="str">
        <f>IF(SUM(T31,T33)=0,"",SUM(T31,T33))</f>
        <v/>
      </c>
      <c r="W32" s="108"/>
      <c r="X32" s="43"/>
      <c r="Y32" s="44"/>
      <c r="Z32" s="45"/>
      <c r="AA32" s="45"/>
      <c r="AB32" s="44"/>
      <c r="AC32" s="44"/>
      <c r="AD32" s="45"/>
      <c r="AE32" s="44"/>
      <c r="AF32" s="45"/>
      <c r="AG32" s="45"/>
      <c r="AH32" s="44"/>
      <c r="AI32" s="45"/>
    </row>
    <row r="33" spans="1:35" ht="15" thickBot="1" x14ac:dyDescent="0.35">
      <c r="A33" s="98"/>
      <c r="B33" s="101"/>
      <c r="C33" s="115"/>
      <c r="D33" s="20"/>
      <c r="E33" s="21"/>
      <c r="F33" s="21"/>
      <c r="G33" s="22"/>
      <c r="H33" s="22"/>
      <c r="I33" s="14"/>
      <c r="J33" s="14"/>
      <c r="K33" s="14"/>
      <c r="L33" s="21"/>
      <c r="M33" s="21"/>
      <c r="N33" s="21"/>
      <c r="O33" s="21"/>
      <c r="P33" s="21"/>
      <c r="Q33" s="21"/>
      <c r="R33" s="21"/>
      <c r="S33" s="23"/>
      <c r="T33" s="111" t="str">
        <f>IF(SUM(D33:S33)=0,"",SUM(D33:S33))</f>
        <v/>
      </c>
      <c r="U33" s="112"/>
      <c r="V33" s="109"/>
      <c r="W33" s="110"/>
      <c r="X33" s="46"/>
      <c r="Y33" s="47"/>
      <c r="Z33" s="48"/>
      <c r="AA33" s="48"/>
      <c r="AB33" s="47"/>
      <c r="AC33" s="47"/>
      <c r="AD33" s="48"/>
      <c r="AE33" s="47"/>
      <c r="AF33" s="48"/>
      <c r="AG33" s="48"/>
      <c r="AH33" s="47"/>
      <c r="AI33" s="48"/>
    </row>
    <row r="34" spans="1:35" ht="15" thickTop="1" x14ac:dyDescent="0.3">
      <c r="A34" s="96">
        <v>4</v>
      </c>
      <c r="B34" s="99" t="s">
        <v>17</v>
      </c>
      <c r="C34" s="113">
        <v>27960</v>
      </c>
      <c r="D34" s="12" t="str">
        <f>IF([1]Сотрудники!$G$237&gt;=1,("Я"),(""))</f>
        <v/>
      </c>
      <c r="E34" s="13" t="str">
        <f>IF([2]Сотрудники!$G$237&gt;=1,("Я"),(""))</f>
        <v/>
      </c>
      <c r="F34" s="14" t="str">
        <f>IF([3]Сотрудники!$G$237&gt;=1,("Я"),(""))</f>
        <v/>
      </c>
      <c r="G34" s="13" t="str">
        <f>IF([4]Сотрудники!$G$237&gt;=1,("Я"),(""))</f>
        <v/>
      </c>
      <c r="H34" s="13" t="str">
        <f>IF([5]Сотрудники!$G$237&gt;=1,("Я"),(""))</f>
        <v/>
      </c>
      <c r="I34" s="13" t="str">
        <f>IF([6]Сотрудники!$G$237&gt;=1,("Я"),(""))</f>
        <v/>
      </c>
      <c r="J34" s="13" t="str">
        <f>IF([7]Сотрудники!$G$237&gt;=1,("Я"),(""))</f>
        <v/>
      </c>
      <c r="K34" s="13" t="str">
        <f>IF([8]Сотрудники!$G$237&gt;=1,("Я"),(""))</f>
        <v/>
      </c>
      <c r="L34" s="13" t="str">
        <f>IF([9]Сотрудники!$G$237&gt;=1,("Я"),(""))</f>
        <v/>
      </c>
      <c r="M34" s="13" t="str">
        <f>IF([10]Сотрудники!$G$237&gt;=1,("Я"),(""))</f>
        <v/>
      </c>
      <c r="N34" s="13" t="str">
        <f>IF([11]Сотрудники!$G$237&gt;=1,("Я"),(""))</f>
        <v/>
      </c>
      <c r="O34" s="13" t="str">
        <f>IF([12]Сотрудники!$G$237&gt;=1,("Я"),(""))</f>
        <v/>
      </c>
      <c r="P34" s="13" t="str">
        <f>IF([13]Сотрудники!$G$237&gt;=1,("Я"),(""))</f>
        <v/>
      </c>
      <c r="Q34" s="13" t="str">
        <f>IF([14]Сотрудники!$G$237&gt;=1,("Я"),(""))</f>
        <v/>
      </c>
      <c r="R34" s="14" t="str">
        <f>IF([15]Сотрудники!$G$237&gt;=1,("Я"),(""))</f>
        <v/>
      </c>
      <c r="S34" s="15" t="s">
        <v>14</v>
      </c>
      <c r="T34" s="105" t="str">
        <f>IF(COUNTIF(D34:R34,"*я*")=0,(""),(COUNTIF(D34:R34,"*я*")))</f>
        <v/>
      </c>
      <c r="U34" s="106"/>
      <c r="V34" s="107" t="str">
        <f>IF(SUM(T34,T36)=0,"",SUM(T34,T36))</f>
        <v/>
      </c>
      <c r="W34" s="108"/>
      <c r="X34" s="43"/>
      <c r="Y34" s="44"/>
      <c r="Z34" s="45"/>
      <c r="AA34" s="45"/>
      <c r="AB34" s="44"/>
      <c r="AC34" s="44"/>
      <c r="AD34" s="45"/>
      <c r="AE34" s="44"/>
      <c r="AF34" s="45"/>
      <c r="AG34" s="45"/>
      <c r="AH34" s="44"/>
      <c r="AI34" s="45"/>
    </row>
    <row r="35" spans="1:35" ht="15" thickBot="1" x14ac:dyDescent="0.35">
      <c r="A35" s="97"/>
      <c r="B35" s="100"/>
      <c r="C35" s="114"/>
      <c r="D35" s="15"/>
      <c r="E35" s="17"/>
      <c r="F35" s="18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5" t="s">
        <v>14</v>
      </c>
      <c r="T35" s="111" t="str">
        <f>IF(SUM(D35:R35)=0,"",SUM(D35:R35))</f>
        <v/>
      </c>
      <c r="U35" s="112"/>
      <c r="V35" s="109"/>
      <c r="W35" s="110"/>
      <c r="X35" s="43"/>
      <c r="Y35" s="44"/>
      <c r="Z35" s="45"/>
      <c r="AA35" s="45"/>
      <c r="AB35" s="44"/>
      <c r="AC35" s="44"/>
      <c r="AD35" s="45"/>
      <c r="AE35" s="44"/>
      <c r="AF35" s="45"/>
      <c r="AG35" s="45"/>
      <c r="AH35" s="44"/>
      <c r="AI35" s="45"/>
    </row>
    <row r="36" spans="1:35" ht="15" thickTop="1" x14ac:dyDescent="0.3">
      <c r="A36" s="97"/>
      <c r="B36" s="100"/>
      <c r="C36" s="114"/>
      <c r="D36" s="14" t="str">
        <f>IF([16]Сотрудники!$G$237&gt;=1,("Я"),(""))</f>
        <v/>
      </c>
      <c r="E36" s="14" t="str">
        <f>IF([17]Сотрудники!$G$237&gt;=1,("Я"),(""))</f>
        <v/>
      </c>
      <c r="F36" s="14" t="str">
        <f>IF([18]Сотрудники!$G$237&gt;=1,("Я"),(""))</f>
        <v/>
      </c>
      <c r="G36" s="14" t="str">
        <f>IF([19]Сотрудники!$G$237&gt;=1,("Я"),(""))</f>
        <v/>
      </c>
      <c r="H36" s="14" t="str">
        <f>IF([20]Сотрудники!$G$237&gt;=1,("Я"),(""))</f>
        <v/>
      </c>
      <c r="I36" s="14" t="str">
        <f>IF([21]Сотрудники!$G$237&gt;=1,("Я"),(""))</f>
        <v/>
      </c>
      <c r="J36" s="14" t="str">
        <f>IF([22]Сотрудники!$G$237&gt;=1,("Я"),(""))</f>
        <v/>
      </c>
      <c r="K36" s="14" t="str">
        <f>IF([23]Сотрудники!$G$237&gt;=1,("Я"),(""))</f>
        <v/>
      </c>
      <c r="L36" s="14" t="str">
        <f>IF([24]Сотрудники!$G$237&gt;=1,("Я"),(""))</f>
        <v/>
      </c>
      <c r="M36" s="14" t="str">
        <f>IF([25]Сотрудники!$G$237&gt;=1,("Я"),(""))</f>
        <v/>
      </c>
      <c r="N36" s="14" t="str">
        <f>IF([26]Сотрудники!$G$237&gt;=1,("Я"),(""))</f>
        <v/>
      </c>
      <c r="O36" s="14" t="str">
        <f>IF([27]Сотрудники!$G$237&gt;=1,("Я"),(""))</f>
        <v/>
      </c>
      <c r="P36" s="14" t="str">
        <f>IF([28]Сотрудники!$G$237&gt;=1,("Я"),(""))</f>
        <v/>
      </c>
      <c r="Q36" s="14" t="str">
        <f>IF([29]Сотрудники!$G$237&gt;=1,("Я"),(""))</f>
        <v/>
      </c>
      <c r="R36" s="14" t="str">
        <f>IF([30]Сотрудники!$G$237&gt;=1,("Я"),(""))</f>
        <v/>
      </c>
      <c r="S36" s="14" t="str">
        <f>IF([15]Сотрудники!$G$237&gt;=1,("Я"),("х"))</f>
        <v>х</v>
      </c>
      <c r="T36" s="105" t="str">
        <f>IF(COUNTIF(D36:R36,"*я*")=0,(""),(COUNTIF(D36:R36,"*я*")))</f>
        <v/>
      </c>
      <c r="U36" s="106"/>
      <c r="V36" s="107" t="str">
        <f>IF(SUM(T35,T37)=0,"",SUM(T35,T37))</f>
        <v/>
      </c>
      <c r="W36" s="108"/>
      <c r="X36" s="43"/>
      <c r="Y36" s="44"/>
      <c r="Z36" s="45"/>
      <c r="AA36" s="45"/>
      <c r="AB36" s="44"/>
      <c r="AC36" s="44"/>
      <c r="AD36" s="45"/>
      <c r="AE36" s="44"/>
      <c r="AF36" s="45"/>
      <c r="AG36" s="45"/>
      <c r="AH36" s="44"/>
      <c r="AI36" s="45"/>
    </row>
    <row r="37" spans="1:35" ht="15" thickBot="1" x14ac:dyDescent="0.35">
      <c r="A37" s="98"/>
      <c r="B37" s="101"/>
      <c r="C37" s="115"/>
      <c r="D37" s="20"/>
      <c r="E37" s="21"/>
      <c r="F37" s="21"/>
      <c r="G37" s="22"/>
      <c r="H37" s="22"/>
      <c r="I37" s="14"/>
      <c r="J37" s="14"/>
      <c r="K37" s="14"/>
      <c r="L37" s="21"/>
      <c r="M37" s="21"/>
      <c r="N37" s="21"/>
      <c r="O37" s="21"/>
      <c r="P37" s="21"/>
      <c r="Q37" s="21"/>
      <c r="R37" s="21"/>
      <c r="S37" s="23"/>
      <c r="T37" s="111" t="str">
        <f>IF(SUM(D37:S37)=0,"",SUM(D37:S37))</f>
        <v/>
      </c>
      <c r="U37" s="112"/>
      <c r="V37" s="109"/>
      <c r="W37" s="110"/>
      <c r="X37" s="46"/>
      <c r="Y37" s="47"/>
      <c r="Z37" s="48"/>
      <c r="AA37" s="48"/>
      <c r="AB37" s="47"/>
      <c r="AC37" s="47"/>
      <c r="AD37" s="48"/>
      <c r="AE37" s="47"/>
      <c r="AF37" s="48"/>
      <c r="AG37" s="48"/>
      <c r="AH37" s="47"/>
      <c r="AI37" s="48"/>
    </row>
    <row r="38" spans="1:35" ht="15" thickTop="1" x14ac:dyDescent="0.3">
      <c r="A38" s="96">
        <v>5</v>
      </c>
      <c r="B38" s="99" t="s">
        <v>18</v>
      </c>
      <c r="C38" s="113">
        <v>28273</v>
      </c>
      <c r="D38" s="12"/>
      <c r="E38" s="13"/>
      <c r="F38" s="14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4"/>
      <c r="S38" s="15" t="s">
        <v>14</v>
      </c>
      <c r="T38" s="105" t="str">
        <f>IF(COUNTIF(D38:R38,"*я*")=0,(""),(COUNTIF(D38:R38,"*я*")))</f>
        <v/>
      </c>
      <c r="U38" s="106"/>
      <c r="V38" s="107" t="str">
        <f>IF(SUM(T38,T40)=0,"",SUM(T38,T40))</f>
        <v/>
      </c>
      <c r="W38" s="108"/>
      <c r="X38" s="53"/>
      <c r="Y38" s="44"/>
      <c r="Z38" s="45"/>
      <c r="AA38" s="45"/>
      <c r="AB38" s="44"/>
      <c r="AC38" s="44"/>
      <c r="AD38" s="45"/>
      <c r="AE38" s="44"/>
      <c r="AF38" s="45"/>
      <c r="AG38" s="45"/>
      <c r="AH38" s="44"/>
      <c r="AI38" s="45"/>
    </row>
    <row r="39" spans="1:35" ht="15" thickBot="1" x14ac:dyDescent="0.35">
      <c r="A39" s="97"/>
      <c r="B39" s="100"/>
      <c r="C39" s="114"/>
      <c r="D39" s="16"/>
      <c r="E39" s="17"/>
      <c r="F39" s="18"/>
      <c r="G39" s="17"/>
      <c r="H39" s="17"/>
      <c r="I39" s="14"/>
      <c r="J39" s="14"/>
      <c r="K39" s="14"/>
      <c r="L39" s="14"/>
      <c r="M39" s="14"/>
      <c r="N39" s="17"/>
      <c r="O39" s="17"/>
      <c r="P39" s="14"/>
      <c r="Q39" s="14"/>
      <c r="R39" s="14"/>
      <c r="S39" s="15" t="s">
        <v>14</v>
      </c>
      <c r="T39" s="111" t="str">
        <f>IF(SUM(D39:R39)=0,"",SUM(D39:R39))</f>
        <v/>
      </c>
      <c r="U39" s="112"/>
      <c r="V39" s="109"/>
      <c r="W39" s="110"/>
      <c r="X39" s="53"/>
      <c r="Y39" s="44"/>
      <c r="Z39" s="45"/>
      <c r="AA39" s="45"/>
      <c r="AB39" s="44"/>
      <c r="AC39" s="44"/>
      <c r="AD39" s="45"/>
      <c r="AE39" s="44"/>
      <c r="AF39" s="45"/>
      <c r="AG39" s="45"/>
      <c r="AH39" s="44"/>
      <c r="AI39" s="45"/>
    </row>
    <row r="40" spans="1:35" ht="15" thickTop="1" x14ac:dyDescent="0.3">
      <c r="A40" s="97"/>
      <c r="B40" s="100"/>
      <c r="C40" s="114"/>
      <c r="D40" s="19"/>
      <c r="E40" s="14"/>
      <c r="F40" s="18"/>
      <c r="G40" s="17"/>
      <c r="H40" s="17"/>
      <c r="I40" s="17"/>
      <c r="J40" s="17"/>
      <c r="K40" s="17"/>
      <c r="L40" s="17"/>
      <c r="M40" s="14"/>
      <c r="N40" s="14"/>
      <c r="O40" s="14"/>
      <c r="P40" s="14"/>
      <c r="Q40" s="14"/>
      <c r="R40" s="14"/>
      <c r="S40" s="15"/>
      <c r="T40" s="105" t="str">
        <f>IF(COUNTIF(D40:R40,"*я*")=0,(""),(COUNTIF(D40:R40,"*я*")))</f>
        <v/>
      </c>
      <c r="U40" s="106"/>
      <c r="V40" s="107" t="str">
        <f>IF(SUM(T39,T41)=0,"",SUM(T39,T41))</f>
        <v/>
      </c>
      <c r="W40" s="108"/>
      <c r="X40" s="53"/>
      <c r="Y40" s="44"/>
      <c r="Z40" s="45"/>
      <c r="AA40" s="45"/>
      <c r="AB40" s="44"/>
      <c r="AC40" s="44"/>
      <c r="AD40" s="45"/>
      <c r="AE40" s="44"/>
      <c r="AF40" s="45"/>
      <c r="AG40" s="45"/>
      <c r="AH40" s="44"/>
      <c r="AI40" s="45"/>
    </row>
    <row r="41" spans="1:35" ht="15" thickBot="1" x14ac:dyDescent="0.35">
      <c r="A41" s="98"/>
      <c r="B41" s="101"/>
      <c r="C41" s="115"/>
      <c r="D41" s="20"/>
      <c r="E41" s="21"/>
      <c r="F41" s="21"/>
      <c r="G41" s="22"/>
      <c r="H41" s="22"/>
      <c r="I41" s="14"/>
      <c r="J41" s="14"/>
      <c r="K41" s="14"/>
      <c r="L41" s="21"/>
      <c r="M41" s="21"/>
      <c r="N41" s="21"/>
      <c r="O41" s="21"/>
      <c r="P41" s="21"/>
      <c r="Q41" s="21"/>
      <c r="R41" s="21"/>
      <c r="S41" s="23"/>
      <c r="T41" s="111" t="str">
        <f>IF(SUM(D41:S41)=0,"",SUM(D41:S41))</f>
        <v/>
      </c>
      <c r="U41" s="112"/>
      <c r="V41" s="109"/>
      <c r="W41" s="110"/>
      <c r="X41" s="53"/>
      <c r="Y41" s="47"/>
      <c r="Z41" s="48"/>
      <c r="AA41" s="48"/>
      <c r="AB41" s="47"/>
      <c r="AC41" s="47"/>
      <c r="AD41" s="48"/>
      <c r="AE41" s="47"/>
      <c r="AF41" s="48"/>
      <c r="AG41" s="48"/>
      <c r="AH41" s="47"/>
      <c r="AI41" s="48"/>
    </row>
    <row r="42" spans="1:35" ht="15" thickTop="1" x14ac:dyDescent="0.3">
      <c r="A42" s="96">
        <v>6</v>
      </c>
      <c r="B42" s="99" t="s">
        <v>19</v>
      </c>
      <c r="C42" s="113">
        <v>27755</v>
      </c>
      <c r="D42" s="12"/>
      <c r="E42" s="13"/>
      <c r="F42" s="14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4"/>
      <c r="S42" s="15" t="s">
        <v>14</v>
      </c>
      <c r="T42" s="105" t="str">
        <f>IF(COUNTIF(D42:R42,"*я*")=0,(""),(COUNTIF(D42:R42,"*я*")))</f>
        <v/>
      </c>
      <c r="U42" s="106"/>
      <c r="V42" s="107" t="str">
        <f>IF(SUM(T42,T44)=0,"",SUM(T42,T44))</f>
        <v/>
      </c>
      <c r="W42" s="108"/>
      <c r="X42" s="53"/>
      <c r="Y42" s="44"/>
      <c r="Z42" s="45"/>
      <c r="AA42" s="45"/>
      <c r="AB42" s="44"/>
      <c r="AC42" s="44"/>
      <c r="AD42" s="45"/>
      <c r="AE42" s="44"/>
      <c r="AF42" s="45"/>
      <c r="AG42" s="45"/>
      <c r="AH42" s="44"/>
      <c r="AI42" s="45"/>
    </row>
    <row r="43" spans="1:35" ht="15" thickBot="1" x14ac:dyDescent="0.35">
      <c r="A43" s="97"/>
      <c r="B43" s="100"/>
      <c r="C43" s="114"/>
      <c r="D43" s="16"/>
      <c r="E43" s="17"/>
      <c r="F43" s="18"/>
      <c r="G43" s="17"/>
      <c r="H43" s="17"/>
      <c r="I43" s="14"/>
      <c r="J43" s="14"/>
      <c r="K43" s="14"/>
      <c r="L43" s="14"/>
      <c r="M43" s="14"/>
      <c r="N43" s="17"/>
      <c r="O43" s="17"/>
      <c r="P43" s="14"/>
      <c r="Q43" s="14"/>
      <c r="R43" s="14"/>
      <c r="S43" s="15" t="s">
        <v>14</v>
      </c>
      <c r="T43" s="111" t="str">
        <f>IF(SUM(D43:R43)=0,"",SUM(D43:R43))</f>
        <v/>
      </c>
      <c r="U43" s="112"/>
      <c r="V43" s="109"/>
      <c r="W43" s="110"/>
      <c r="X43" s="53"/>
      <c r="Y43" s="44"/>
      <c r="Z43" s="45"/>
      <c r="AA43" s="45"/>
      <c r="AB43" s="44"/>
      <c r="AC43" s="44"/>
      <c r="AD43" s="45"/>
      <c r="AE43" s="44"/>
      <c r="AF43" s="45"/>
      <c r="AG43" s="45"/>
      <c r="AH43" s="44"/>
      <c r="AI43" s="45"/>
    </row>
    <row r="44" spans="1:35" ht="15" thickTop="1" x14ac:dyDescent="0.3">
      <c r="A44" s="97"/>
      <c r="B44" s="100"/>
      <c r="C44" s="114"/>
      <c r="D44" s="19"/>
      <c r="E44" s="14"/>
      <c r="F44" s="18"/>
      <c r="G44" s="17"/>
      <c r="H44" s="17"/>
      <c r="I44" s="17"/>
      <c r="J44" s="17"/>
      <c r="K44" s="17"/>
      <c r="L44" s="17"/>
      <c r="M44" s="14"/>
      <c r="N44" s="14"/>
      <c r="O44" s="14"/>
      <c r="P44" s="14"/>
      <c r="Q44" s="14"/>
      <c r="R44" s="14"/>
      <c r="S44" s="15"/>
      <c r="T44" s="105" t="str">
        <f>IF(COUNTIF(D44:R44,"*я*")=0,(""),(COUNTIF(D44:R44,"*я*")))</f>
        <v/>
      </c>
      <c r="U44" s="106"/>
      <c r="V44" s="107" t="str">
        <f>IF(SUM(T43,T45)=0,"",SUM(T43,T45))</f>
        <v/>
      </c>
      <c r="W44" s="108"/>
      <c r="X44" s="53"/>
      <c r="Y44" s="44"/>
      <c r="Z44" s="45"/>
      <c r="AA44" s="45"/>
      <c r="AB44" s="44"/>
      <c r="AC44" s="44"/>
      <c r="AD44" s="45"/>
      <c r="AE44" s="44"/>
      <c r="AF44" s="45"/>
      <c r="AG44" s="45"/>
      <c r="AH44" s="44"/>
      <c r="AI44" s="45"/>
    </row>
    <row r="45" spans="1:35" ht="15" thickBot="1" x14ac:dyDescent="0.35">
      <c r="A45" s="98"/>
      <c r="B45" s="101"/>
      <c r="C45" s="115"/>
      <c r="D45" s="20"/>
      <c r="E45" s="21"/>
      <c r="F45" s="21"/>
      <c r="G45" s="22"/>
      <c r="H45" s="22"/>
      <c r="I45" s="14"/>
      <c r="J45" s="14"/>
      <c r="K45" s="14"/>
      <c r="L45" s="21"/>
      <c r="M45" s="21"/>
      <c r="N45" s="21"/>
      <c r="O45" s="21"/>
      <c r="P45" s="21"/>
      <c r="Q45" s="21"/>
      <c r="R45" s="21"/>
      <c r="S45" s="23"/>
      <c r="T45" s="111" t="str">
        <f>IF(SUM(D45:S45)=0,"",SUM(D45:S45))</f>
        <v/>
      </c>
      <c r="U45" s="112"/>
      <c r="V45" s="109"/>
      <c r="W45" s="110"/>
      <c r="X45" s="53"/>
      <c r="Y45" s="47"/>
      <c r="Z45" s="48"/>
      <c r="AA45" s="48"/>
      <c r="AB45" s="47"/>
      <c r="AC45" s="47"/>
      <c r="AD45" s="48"/>
      <c r="AE45" s="47"/>
      <c r="AF45" s="48"/>
      <c r="AG45" s="48"/>
      <c r="AH45" s="47"/>
      <c r="AI45" s="48"/>
    </row>
    <row r="46" spans="1:35" ht="15" thickTop="1" x14ac:dyDescent="0.3">
      <c r="A46" s="96">
        <v>7</v>
      </c>
      <c r="B46" s="99" t="s">
        <v>20</v>
      </c>
      <c r="C46" s="102">
        <v>26512</v>
      </c>
      <c r="D46" s="26" t="str">
        <f>IF([1]Сотрудники!$G$229&gt;=1,("Я"),(""))</f>
        <v/>
      </c>
      <c r="E46" s="27" t="str">
        <f>IF([2]Сотрудники!$G$229&gt;=1,("Я"),(""))</f>
        <v/>
      </c>
      <c r="F46" s="27" t="str">
        <f>IF([3]Сотрудники!$G$229&gt;=1,("Я"),(""))</f>
        <v/>
      </c>
      <c r="G46" s="13" t="str">
        <f>IF([4]Сотрудники!$G$229&gt;=1,("Я"),(""))</f>
        <v/>
      </c>
      <c r="H46" s="13" t="str">
        <f>IF([5]Сотрудники!$G$229&gt;=1,("Я"),(""))</f>
        <v/>
      </c>
      <c r="I46" s="13" t="str">
        <f>IF([6]Сотрудники!$G$229&gt;=1,("Я"),(""))</f>
        <v/>
      </c>
      <c r="J46" s="13" t="str">
        <f>IF([7]Сотрудники!$G$229&gt;=1,("Я"),(""))</f>
        <v/>
      </c>
      <c r="K46" s="13" t="str">
        <f>IF([8]Сотрудники!$G$229&gt;=1,("Я"),(""))</f>
        <v/>
      </c>
      <c r="L46" s="13" t="str">
        <f>IF([9]Сотрудники!$G$229&gt;=1,("Я"),(""))</f>
        <v/>
      </c>
      <c r="M46" s="13" t="str">
        <f>IF([10]Сотрудники!$G$229&gt;=1,("Я"),(""))</f>
        <v/>
      </c>
      <c r="N46" s="13" t="str">
        <f>IF([11]Сотрудники!$G$229&gt;=1,("Я"),(""))</f>
        <v/>
      </c>
      <c r="O46" s="13" t="str">
        <f>IF([12]Сотрудники!$G$229&gt;=1,("Я"),(""))</f>
        <v/>
      </c>
      <c r="P46" s="13" t="str">
        <f>IF([13]Сотрудники!$G$229&gt;=1,("Я"),(""))</f>
        <v/>
      </c>
      <c r="Q46" s="13" t="str">
        <f>IF([14]Сотрудники!$G$229&gt;=1,("Я"),(""))</f>
        <v/>
      </c>
      <c r="R46" s="13" t="str">
        <f>IF([15]Сотрудники!$G$229&gt;=1,("Я"),(""))</f>
        <v/>
      </c>
      <c r="S46" s="28" t="s">
        <v>14</v>
      </c>
      <c r="T46" s="105" t="str">
        <f>IF(COUNTIF(D46:R46,"*я*")=0,(""),(COUNTIF(D46:R46,"*я*")))</f>
        <v/>
      </c>
      <c r="U46" s="106"/>
      <c r="V46" s="107" t="str">
        <f>IF(SUM(T46,T48)=0,"",SUM(T46,T48))</f>
        <v/>
      </c>
      <c r="W46" s="108"/>
      <c r="X46" s="43"/>
      <c r="Y46" s="44"/>
      <c r="Z46" s="45"/>
      <c r="AA46" s="45"/>
      <c r="AB46" s="44"/>
      <c r="AC46" s="44"/>
      <c r="AD46" s="45"/>
      <c r="AE46" s="44"/>
      <c r="AF46" s="45"/>
      <c r="AG46" s="45"/>
      <c r="AH46" s="44"/>
      <c r="AI46" s="45"/>
    </row>
    <row r="47" spans="1:35" ht="15" thickBot="1" x14ac:dyDescent="0.35">
      <c r="A47" s="97"/>
      <c r="B47" s="100"/>
      <c r="C47" s="103"/>
      <c r="D47" s="29"/>
      <c r="E47" s="30"/>
      <c r="F47" s="30"/>
      <c r="G47" s="17"/>
      <c r="H47" s="17"/>
      <c r="I47" s="14"/>
      <c r="J47" s="14"/>
      <c r="K47" s="14"/>
      <c r="L47" s="14"/>
      <c r="M47" s="14"/>
      <c r="N47" s="17"/>
      <c r="O47" s="17"/>
      <c r="P47" s="14"/>
      <c r="Q47" s="14"/>
      <c r="R47" s="14"/>
      <c r="S47" s="31" t="s">
        <v>14</v>
      </c>
      <c r="T47" s="111" t="str">
        <f>IF(SUM(D47:R47)=0,"",SUM(D47:R47))</f>
        <v/>
      </c>
      <c r="U47" s="112"/>
      <c r="V47" s="109"/>
      <c r="W47" s="110"/>
      <c r="X47" s="43"/>
      <c r="Y47" s="44"/>
      <c r="Z47" s="45"/>
      <c r="AA47" s="45"/>
      <c r="AB47" s="44"/>
      <c r="AC47" s="44"/>
      <c r="AD47" s="45"/>
      <c r="AE47" s="44"/>
      <c r="AF47" s="45"/>
      <c r="AG47" s="45"/>
      <c r="AH47" s="44"/>
      <c r="AI47" s="45"/>
    </row>
    <row r="48" spans="1:35" ht="15" thickTop="1" x14ac:dyDescent="0.3">
      <c r="A48" s="97"/>
      <c r="B48" s="100"/>
      <c r="C48" s="114"/>
      <c r="D48" s="32" t="str">
        <f>IF([16]Сотрудники!$G$229&gt;=1,("Я"),(""))</f>
        <v/>
      </c>
      <c r="E48" s="15" t="str">
        <f>IF([17]Сотрудники!$G$229&gt;=1,("Я"),(""))</f>
        <v/>
      </c>
      <c r="F48" s="30" t="str">
        <f>IF([18]Сотрудники!$G$229&gt;=1,("Я"),(""))</f>
        <v/>
      </c>
      <c r="G48" s="17" t="str">
        <f>IF([19]Сотрудники!$G$229&gt;=1,("Я"),(""))</f>
        <v/>
      </c>
      <c r="H48" s="17" t="str">
        <f>IF([20]Сотрудники!$G$229&gt;=1,("Я"),(""))</f>
        <v/>
      </c>
      <c r="I48" s="17" t="str">
        <f>IF([21]Сотрудники!$G$229&gt;=1,("Я"),(""))</f>
        <v/>
      </c>
      <c r="J48" s="17" t="str">
        <f>IF([22]Сотрудники!$G$229&gt;=1,("Я"),(""))</f>
        <v/>
      </c>
      <c r="K48" s="17" t="str">
        <f>IF([23]Сотрудники!$G$229&gt;=1,("Я"),(""))</f>
        <v/>
      </c>
      <c r="L48" s="17" t="str">
        <f>IF([24]Сотрудники!$G$229&gt;=1,("Я"),(""))</f>
        <v/>
      </c>
      <c r="M48" s="14" t="str">
        <f>IF([25]Сотрудники!$G$229&gt;=1,("Я"),(""))</f>
        <v/>
      </c>
      <c r="N48" s="14" t="str">
        <f>IF([26]Сотрудники!$G$229&gt;=1,("Я"),(""))</f>
        <v/>
      </c>
      <c r="O48" s="14" t="str">
        <f>IF([27]Сотрудники!$G$229&gt;=1,("Я"),(""))</f>
        <v/>
      </c>
      <c r="P48" s="14" t="str">
        <f>IF([28]Сотрудники!$G$229&gt;=1,("Я"),(""))</f>
        <v/>
      </c>
      <c r="Q48" s="14" t="str">
        <f>IF([29]Сотрудники!$G$229&gt;=1,("Я"),(""))</f>
        <v/>
      </c>
      <c r="R48" s="14" t="str">
        <f>IF([30]Сотрудники!$G$229&gt;=1,("Я"),(""))</f>
        <v/>
      </c>
      <c r="S48" s="31" t="str">
        <f>IF([31]Сотрудники!$G$229&gt;=1,("Я"),("х"))</f>
        <v>х</v>
      </c>
      <c r="T48" s="105" t="str">
        <f>IF(COUNTIF(D48:R48,"*я*")=0,(""),(COUNTIF(D48:R48,"*я*")))</f>
        <v/>
      </c>
      <c r="U48" s="106"/>
      <c r="V48" s="107" t="str">
        <f>IF(SUM(T47,T49)=0,"",SUM(T47,T49))</f>
        <v/>
      </c>
      <c r="W48" s="108"/>
      <c r="X48" s="43"/>
      <c r="Y48" s="44"/>
      <c r="Z48" s="45"/>
      <c r="AA48" s="45"/>
      <c r="AB48" s="44"/>
      <c r="AC48" s="44"/>
      <c r="AD48" s="45"/>
      <c r="AE48" s="44"/>
      <c r="AF48" s="45"/>
      <c r="AG48" s="45"/>
      <c r="AH48" s="44"/>
      <c r="AI48" s="45"/>
    </row>
    <row r="49" spans="1:35" ht="15" thickBot="1" x14ac:dyDescent="0.35">
      <c r="A49" s="98"/>
      <c r="B49" s="101"/>
      <c r="C49" s="115"/>
      <c r="D49" s="33"/>
      <c r="E49" s="34"/>
      <c r="F49" s="21"/>
      <c r="G49" s="22"/>
      <c r="H49" s="22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3"/>
      <c r="T49" s="111" t="str">
        <f>IF(SUM(D49:S49)=0,"",SUM(D49:S49))</f>
        <v/>
      </c>
      <c r="U49" s="112"/>
      <c r="V49" s="109"/>
      <c r="W49" s="110"/>
      <c r="X49" s="46"/>
      <c r="Y49" s="47"/>
      <c r="Z49" s="48"/>
      <c r="AA49" s="48"/>
      <c r="AB49" s="47"/>
      <c r="AC49" s="47"/>
      <c r="AD49" s="48"/>
      <c r="AE49" s="47"/>
      <c r="AF49" s="48"/>
      <c r="AG49" s="48"/>
      <c r="AH49" s="47"/>
      <c r="AI49" s="48"/>
    </row>
    <row r="50" spans="1:35" ht="15" thickTop="1" x14ac:dyDescent="0.3">
      <c r="A50" s="96">
        <v>8</v>
      </c>
      <c r="B50" s="99" t="s">
        <v>21</v>
      </c>
      <c r="C50" s="102">
        <v>26510</v>
      </c>
      <c r="D50" s="26" t="str">
        <f>IF([1]Сотрудники!$G$230&gt;=1,("Я"),(""))</f>
        <v/>
      </c>
      <c r="E50" s="27" t="str">
        <f>IF([2]Сотрудники!$G$230&gt;=1,("Я"),(""))</f>
        <v/>
      </c>
      <c r="F50" s="27" t="str">
        <f>IF([3]Сотрудники!$G$230&gt;=1,("Я"),(""))</f>
        <v/>
      </c>
      <c r="G50" s="13" t="str">
        <f>IF([4]Сотрудники!$G$230&gt;=1,("Я"),(""))</f>
        <v/>
      </c>
      <c r="H50" s="13" t="str">
        <f>IF([5]Сотрудники!$G$230&gt;=1,("Я"),(""))</f>
        <v/>
      </c>
      <c r="I50" s="13" t="str">
        <f>IF([6]Сотрудники!$G$230&gt;=1,("Я"),(""))</f>
        <v/>
      </c>
      <c r="J50" s="13" t="str">
        <f>IF([7]Сотрудники!$G$230&gt;=1,("Я"),(""))</f>
        <v/>
      </c>
      <c r="K50" s="13" t="str">
        <f>IF([8]Сотрудники!$G$230&gt;=1,("Я"),(""))</f>
        <v/>
      </c>
      <c r="L50" s="13" t="str">
        <f>IF([9]Сотрудники!$G$230&gt;=1,("Я"),(""))</f>
        <v/>
      </c>
      <c r="M50" s="13" t="str">
        <f>IF([10]Сотрудники!$G$230&gt;=1,("Я"),(""))</f>
        <v/>
      </c>
      <c r="N50" s="13" t="str">
        <f>IF([11]Сотрудники!$G$230&gt;=1,("Я"),(""))</f>
        <v/>
      </c>
      <c r="O50" s="13" t="str">
        <f>IF([12]Сотрудники!$G$230&gt;=1,("Я"),(""))</f>
        <v/>
      </c>
      <c r="P50" s="13" t="str">
        <f>IF([13]Сотрудники!$G$230&gt;=1,("Я"),(""))</f>
        <v/>
      </c>
      <c r="Q50" s="13" t="str">
        <f>IF([14]Сотрудники!$G$230&gt;=1,("Я"),(""))</f>
        <v/>
      </c>
      <c r="R50" s="13" t="str">
        <f>IF([15]Сотрудники!$G$230&gt;=1,("Я"),(""))</f>
        <v/>
      </c>
      <c r="S50" s="28" t="s">
        <v>14</v>
      </c>
      <c r="T50" s="105" t="str">
        <f>IF(COUNTIF(D50:R50,"*я*")=0,(""),(COUNTIF(D50:R50,"*я*")))</f>
        <v/>
      </c>
      <c r="U50" s="106"/>
      <c r="V50" s="107" t="str">
        <f>IF(SUM(T50,T52)=0,"",SUM(T50,T52))</f>
        <v/>
      </c>
      <c r="W50" s="108"/>
      <c r="X50" s="43"/>
      <c r="Y50" s="44"/>
      <c r="Z50" s="45"/>
      <c r="AA50" s="45"/>
      <c r="AB50" s="44"/>
      <c r="AC50" s="44"/>
      <c r="AD50" s="45"/>
      <c r="AE50" s="44"/>
      <c r="AF50" s="45"/>
      <c r="AG50" s="45"/>
      <c r="AH50" s="44"/>
      <c r="AI50" s="45"/>
    </row>
    <row r="51" spans="1:35" ht="15" thickBot="1" x14ac:dyDescent="0.35">
      <c r="A51" s="97"/>
      <c r="B51" s="100"/>
      <c r="C51" s="103"/>
      <c r="D51" s="29"/>
      <c r="E51" s="30"/>
      <c r="F51" s="30"/>
      <c r="G51" s="17"/>
      <c r="H51" s="17"/>
      <c r="I51" s="14"/>
      <c r="J51" s="14"/>
      <c r="K51" s="14"/>
      <c r="L51" s="14"/>
      <c r="M51" s="14"/>
      <c r="N51" s="17"/>
      <c r="O51" s="17"/>
      <c r="P51" s="14"/>
      <c r="Q51" s="14"/>
      <c r="R51" s="14"/>
      <c r="S51" s="31" t="s">
        <v>14</v>
      </c>
      <c r="T51" s="111" t="str">
        <f>IF(SUM(D51:R51)=0,"",SUM(D51:R51))</f>
        <v/>
      </c>
      <c r="U51" s="112"/>
      <c r="V51" s="109"/>
      <c r="W51" s="110"/>
      <c r="X51" s="43"/>
      <c r="Y51" s="44"/>
      <c r="Z51" s="45"/>
      <c r="AA51" s="45"/>
      <c r="AB51" s="44"/>
      <c r="AC51" s="44"/>
      <c r="AD51" s="45"/>
      <c r="AE51" s="44"/>
      <c r="AF51" s="45"/>
      <c r="AG51" s="45"/>
      <c r="AH51" s="44"/>
      <c r="AI51" s="45"/>
    </row>
    <row r="52" spans="1:35" ht="15" thickTop="1" x14ac:dyDescent="0.3">
      <c r="A52" s="97"/>
      <c r="B52" s="100"/>
      <c r="C52" s="114"/>
      <c r="D52" s="32" t="str">
        <f>IF([16]Сотрудники!$G$230&gt;=1,("Я"),(""))</f>
        <v/>
      </c>
      <c r="E52" s="15" t="str">
        <f>IF([17]Сотрудники!$G$230&gt;=1,("Я"),(""))</f>
        <v/>
      </c>
      <c r="F52" s="30" t="str">
        <f>IF([18]Сотрудники!$G$230&gt;=1,("Я"),(""))</f>
        <v/>
      </c>
      <c r="G52" s="17" t="str">
        <f>IF([19]Сотрудники!$G$230&gt;=1,("Я"),(""))</f>
        <v/>
      </c>
      <c r="H52" s="17" t="str">
        <f>IF([20]Сотрудники!$G$230&gt;=1,("Я"),(""))</f>
        <v/>
      </c>
      <c r="I52" s="17" t="str">
        <f>IF([21]Сотрудники!$G$230&gt;=1,("Я"),(""))</f>
        <v/>
      </c>
      <c r="J52" s="17" t="str">
        <f>IF([22]Сотрудники!$G$230&gt;=1,("Я"),(""))</f>
        <v/>
      </c>
      <c r="K52" s="17" t="str">
        <f>IF([23]Сотрудники!$G$230&gt;=1,("Я"),(""))</f>
        <v/>
      </c>
      <c r="L52" s="17" t="str">
        <f>IF([24]Сотрудники!$G$230&gt;=1,("Я"),(""))</f>
        <v/>
      </c>
      <c r="M52" s="14" t="str">
        <f>IF([25]Сотрудники!$G$230&gt;=1,("Я"),(""))</f>
        <v/>
      </c>
      <c r="N52" s="14" t="str">
        <f>IF([26]Сотрудники!$G$230&gt;=1,("Я"),(""))</f>
        <v/>
      </c>
      <c r="O52" s="14" t="str">
        <f>IF([27]Сотрудники!$G$230&gt;=1,("Я"),(""))</f>
        <v/>
      </c>
      <c r="P52" s="14" t="str">
        <f>IF([28]Сотрудники!$G$230&gt;=1,("Я"),(""))</f>
        <v/>
      </c>
      <c r="Q52" s="14" t="str">
        <f>IF([29]Сотрудники!$G$230&gt;=1,("Я"),(""))</f>
        <v/>
      </c>
      <c r="R52" s="14" t="str">
        <f>IF([30]Сотрудники!$G$230&gt;=1,("Я"),(""))</f>
        <v/>
      </c>
      <c r="S52" s="31" t="str">
        <f>IF([31]Сотрудники!$G$230&gt;=1,("Я"),("х"))</f>
        <v>х</v>
      </c>
      <c r="T52" s="105" t="str">
        <f>IF(COUNTIF(D52:R52,"*я*")=0,(""),(COUNTIF(D52:R52,"*я*")))</f>
        <v/>
      </c>
      <c r="U52" s="106"/>
      <c r="V52" s="107" t="str">
        <f>IF(SUM(T51,T53)=0,"",SUM(T51,T53))</f>
        <v/>
      </c>
      <c r="W52" s="108"/>
      <c r="X52" s="43"/>
      <c r="Y52" s="44"/>
      <c r="Z52" s="45"/>
      <c r="AA52" s="45"/>
      <c r="AB52" s="44"/>
      <c r="AC52" s="44"/>
      <c r="AD52" s="45"/>
      <c r="AE52" s="44"/>
      <c r="AF52" s="45"/>
      <c r="AG52" s="45"/>
      <c r="AH52" s="44"/>
      <c r="AI52" s="45"/>
    </row>
    <row r="53" spans="1:35" ht="15" thickBot="1" x14ac:dyDescent="0.35">
      <c r="A53" s="98"/>
      <c r="B53" s="101"/>
      <c r="C53" s="115"/>
      <c r="D53" s="33"/>
      <c r="E53" s="34"/>
      <c r="F53" s="21"/>
      <c r="G53" s="22"/>
      <c r="H53" s="22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3"/>
      <c r="T53" s="111" t="str">
        <f>IF(SUM(D53:S53)=0,"",SUM(D53:S53))</f>
        <v/>
      </c>
      <c r="U53" s="112"/>
      <c r="V53" s="109"/>
      <c r="W53" s="110"/>
      <c r="X53" s="46"/>
      <c r="Y53" s="47"/>
      <c r="Z53" s="48"/>
      <c r="AA53" s="48"/>
      <c r="AB53" s="47"/>
      <c r="AC53" s="47"/>
      <c r="AD53" s="48"/>
      <c r="AE53" s="47"/>
      <c r="AF53" s="48"/>
      <c r="AG53" s="48"/>
      <c r="AH53" s="47"/>
      <c r="AI53" s="48"/>
    </row>
    <row r="54" spans="1:35" ht="15" thickTop="1" x14ac:dyDescent="0.3">
      <c r="A54" s="96">
        <v>9</v>
      </c>
      <c r="B54" s="99" t="s">
        <v>22</v>
      </c>
      <c r="C54" s="113">
        <v>27741</v>
      </c>
      <c r="D54" s="26" t="str">
        <f>IF([1]Сотрудники!$G$296&gt;=1,("Я"),(""))</f>
        <v/>
      </c>
      <c r="E54" s="27" t="str">
        <f>IF([2]Сотрудники!$G$296&gt;=1,("Я"),(""))</f>
        <v/>
      </c>
      <c r="F54" s="27" t="str">
        <f>IF([3]Сотрудники!$G$296&gt;=1,("Я"),(""))</f>
        <v/>
      </c>
      <c r="G54" s="27" t="str">
        <f>IF([4]Сотрудники!$G$296&gt;=1,("Я"),(""))</f>
        <v/>
      </c>
      <c r="H54" s="27" t="str">
        <f>IF([5]Сотрудники!$G$296&gt;=1,("Я"),(""))</f>
        <v/>
      </c>
      <c r="I54" s="27" t="str">
        <f>IF([6]Сотрудники!$G$296&gt;=1,("Я"),(""))</f>
        <v/>
      </c>
      <c r="J54" s="27" t="str">
        <f>IF([7]Сотрудники!$G$296&gt;=1,("Я"),(""))</f>
        <v/>
      </c>
      <c r="K54" s="27" t="str">
        <f>IF([8]Сотрудники!$G$296&gt;=1,("Я"),(""))</f>
        <v/>
      </c>
      <c r="L54" s="27" t="str">
        <f>IF([9]Сотрудники!$G$296&gt;=1,("Я"),(""))</f>
        <v/>
      </c>
      <c r="M54" s="27" t="str">
        <f>IF([10]Сотрудники!$G$296&gt;=1,("Я"),(""))</f>
        <v/>
      </c>
      <c r="N54" s="27" t="str">
        <f>IF([11]Сотрудники!$G$296&gt;=1,("Я"),(""))</f>
        <v/>
      </c>
      <c r="O54" s="27" t="str">
        <f>IF([12]Сотрудники!$G$296&gt;=1,("Я"),(""))</f>
        <v/>
      </c>
      <c r="P54" s="27" t="str">
        <f>IF([13]Сотрудники!$G$296&gt;=1,("Я"),(""))</f>
        <v/>
      </c>
      <c r="Q54" s="27" t="str">
        <f>IF([14]Сотрудники!$G$296&gt;=1,("Я"),(""))</f>
        <v/>
      </c>
      <c r="R54" s="27" t="str">
        <f>IF([15]Сотрудники!$G$296&gt;=1,("Я"),(""))</f>
        <v/>
      </c>
      <c r="S54" s="28" t="s">
        <v>14</v>
      </c>
      <c r="T54" s="105" t="str">
        <f>IF(COUNTIF(D54:R54,"*я*")=0,(""),(COUNTIF(D54:R54,"*я*")))</f>
        <v/>
      </c>
      <c r="U54" s="106"/>
      <c r="V54" s="107" t="str">
        <f>IF(SUM(T54,T56)=0,"",SUM(T54,T56))</f>
        <v/>
      </c>
      <c r="W54" s="108"/>
      <c r="X54" s="53"/>
      <c r="Y54" s="44"/>
      <c r="Z54" s="45"/>
      <c r="AA54" s="45"/>
      <c r="AB54" s="44"/>
      <c r="AC54" s="44"/>
      <c r="AD54" s="45"/>
      <c r="AE54" s="44"/>
      <c r="AF54" s="45"/>
      <c r="AG54" s="45"/>
      <c r="AH54" s="44"/>
      <c r="AI54" s="45"/>
    </row>
    <row r="55" spans="1:35" ht="15" thickBot="1" x14ac:dyDescent="0.35">
      <c r="A55" s="97"/>
      <c r="B55" s="100"/>
      <c r="C55" s="114"/>
      <c r="D55" s="29"/>
      <c r="E55" s="30"/>
      <c r="F55" s="30"/>
      <c r="G55" s="30"/>
      <c r="H55" s="30"/>
      <c r="I55" s="15"/>
      <c r="J55" s="15"/>
      <c r="K55" s="15"/>
      <c r="L55" s="15"/>
      <c r="M55" s="15"/>
      <c r="N55" s="30"/>
      <c r="O55" s="30"/>
      <c r="P55" s="15"/>
      <c r="Q55" s="15"/>
      <c r="R55" s="15"/>
      <c r="S55" s="31" t="s">
        <v>14</v>
      </c>
      <c r="T55" s="111" t="str">
        <f>IF(SUM(D55:R55)=0,"",SUM(D55:R55))</f>
        <v/>
      </c>
      <c r="U55" s="112"/>
      <c r="V55" s="109"/>
      <c r="W55" s="110"/>
      <c r="X55" s="53"/>
      <c r="Y55" s="44"/>
      <c r="Z55" s="45"/>
      <c r="AA55" s="45"/>
      <c r="AB55" s="44"/>
      <c r="AC55" s="44"/>
      <c r="AD55" s="45"/>
      <c r="AE55" s="44"/>
      <c r="AF55" s="45"/>
      <c r="AG55" s="45"/>
      <c r="AH55" s="44"/>
      <c r="AI55" s="45"/>
    </row>
    <row r="56" spans="1:35" ht="15" thickTop="1" x14ac:dyDescent="0.3">
      <c r="A56" s="97"/>
      <c r="B56" s="100"/>
      <c r="C56" s="114"/>
      <c r="D56" s="32" t="str">
        <f>IF([16]Сотрудники!$G$296&gt;=1,("Я"),(""))</f>
        <v/>
      </c>
      <c r="E56" s="15" t="str">
        <f>IF([17]Сотрудники!$G$296&gt;=1,("Я"),(""))</f>
        <v/>
      </c>
      <c r="F56" s="15" t="str">
        <f>IF([18]Сотрудники!$G$296&gt;=1,("Я"),(""))</f>
        <v/>
      </c>
      <c r="G56" s="15" t="str">
        <f>IF([19]Сотрудники!$G$296&gt;=1,("Я"),(""))</f>
        <v/>
      </c>
      <c r="H56" s="15" t="str">
        <f>IF([20]Сотрудники!$G$296&gt;=1,("Я"),(""))</f>
        <v/>
      </c>
      <c r="I56" s="15" t="str">
        <f>IF([21]Сотрудники!$G$296&gt;=1,("Я"),(""))</f>
        <v/>
      </c>
      <c r="J56" s="15" t="str">
        <f>IF([22]Сотрудники!$G$296&gt;=1,("Я"),(""))</f>
        <v/>
      </c>
      <c r="K56" s="15" t="str">
        <f>IF([23]Сотрудники!$G$296&gt;=1,("Я"),(""))</f>
        <v/>
      </c>
      <c r="L56" s="15" t="str">
        <f>IF([24]Сотрудники!$G$296&gt;=1,("Я"),(""))</f>
        <v/>
      </c>
      <c r="M56" s="15" t="str">
        <f>IF([25]Сотрудники!$G$296&gt;=1,("Я"),(""))</f>
        <v/>
      </c>
      <c r="N56" s="15" t="str">
        <f>IF([26]Сотрудники!$G$296&gt;=1,("Я"),(""))</f>
        <v/>
      </c>
      <c r="O56" s="15" t="str">
        <f>IF([27]Сотрудники!$G$296&gt;=1,("Я"),(""))</f>
        <v/>
      </c>
      <c r="P56" s="15" t="str">
        <f>IF([28]Сотрудники!$G$296&gt;=1,("Я"),(""))</f>
        <v/>
      </c>
      <c r="Q56" s="15" t="str">
        <f>IF([29]Сотрудники!$G$296&gt;=1,("Я"),(""))</f>
        <v/>
      </c>
      <c r="R56" s="15" t="str">
        <f>IF([30]Сотрудники!$G$296&gt;=1,("Я"),(""))</f>
        <v/>
      </c>
      <c r="S56" s="31" t="str">
        <f>IF([31]Сотрудники!$G$296&gt;=1,("Я"),("х"))</f>
        <v>х</v>
      </c>
      <c r="T56" s="105" t="str">
        <f>IF(COUNTIF(D56:R56,"*я*")=0,(""),(COUNTIF(D56:R56,"*я*")))</f>
        <v/>
      </c>
      <c r="U56" s="106"/>
      <c r="V56" s="107" t="str">
        <f>IF(SUM(T55,T57)=0,"",SUM(T55,T57))</f>
        <v/>
      </c>
      <c r="W56" s="108"/>
      <c r="X56" s="53"/>
      <c r="Y56" s="44"/>
      <c r="Z56" s="45"/>
      <c r="AA56" s="45"/>
      <c r="AB56" s="44"/>
      <c r="AC56" s="44"/>
      <c r="AD56" s="45"/>
      <c r="AE56" s="44"/>
      <c r="AF56" s="45"/>
      <c r="AG56" s="45"/>
      <c r="AH56" s="44"/>
      <c r="AI56" s="45"/>
    </row>
    <row r="57" spans="1:35" ht="15" thickBot="1" x14ac:dyDescent="0.35">
      <c r="A57" s="98"/>
      <c r="B57" s="101"/>
      <c r="C57" s="115"/>
      <c r="D57" s="35"/>
      <c r="E57" s="34"/>
      <c r="F57" s="34"/>
      <c r="G57" s="36"/>
      <c r="H57" s="36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23"/>
      <c r="T57" s="111" t="str">
        <f>IF(SUM(D57:S57)=0,"",SUM(D57:S57))</f>
        <v/>
      </c>
      <c r="U57" s="112"/>
      <c r="V57" s="109"/>
      <c r="W57" s="110"/>
      <c r="X57" s="53"/>
      <c r="Y57" s="47"/>
      <c r="Z57" s="48"/>
      <c r="AA57" s="48"/>
      <c r="AB57" s="47"/>
      <c r="AC57" s="47"/>
      <c r="AD57" s="48"/>
      <c r="AE57" s="47"/>
      <c r="AF57" s="48"/>
      <c r="AG57" s="48"/>
      <c r="AH57" s="47"/>
      <c r="AI57" s="48"/>
    </row>
    <row r="58" spans="1:35" ht="15" thickTop="1" x14ac:dyDescent="0.3">
      <c r="A58" s="96">
        <v>10</v>
      </c>
      <c r="B58" s="99" t="s">
        <v>23</v>
      </c>
      <c r="C58" s="113">
        <v>26315</v>
      </c>
      <c r="D58" s="26" t="str">
        <f>IF([1]Сотрудники!$G$285&gt;=1,("Я"),(""))</f>
        <v/>
      </c>
      <c r="E58" s="27" t="str">
        <f>IF([2]Сотрудники!$G$285&gt;=1,("Я"),(""))</f>
        <v/>
      </c>
      <c r="F58" s="27" t="str">
        <f>IF([3]Сотрудники!$G$285&gt;=1,("Я"),(""))</f>
        <v/>
      </c>
      <c r="G58" s="27" t="str">
        <f>IF([4]Сотрудники!$G$285&gt;=1,("Я"),(""))</f>
        <v/>
      </c>
      <c r="H58" s="27" t="str">
        <f>IF([5]Сотрудники!$G$285&gt;=1,("Я"),(""))</f>
        <v/>
      </c>
      <c r="I58" s="27" t="str">
        <f>IF([6]Сотрудники!$G$285&gt;=1,("Я"),(""))</f>
        <v/>
      </c>
      <c r="J58" s="27" t="str">
        <f>IF([7]Сотрудники!$G$285&gt;=1,("Я"),(""))</f>
        <v/>
      </c>
      <c r="K58" s="27" t="str">
        <f>IF([8]Сотрудники!$G$285&gt;=1,("Я"),(""))</f>
        <v/>
      </c>
      <c r="L58" s="27" t="str">
        <f>IF([9]Сотрудники!$G$285&gt;=1,("Я"),(""))</f>
        <v/>
      </c>
      <c r="M58" s="27" t="str">
        <f>IF([10]Сотрудники!$G$285&gt;=1,("Я"),(""))</f>
        <v/>
      </c>
      <c r="N58" s="27" t="str">
        <f>IF([11]Сотрудники!$G$285&gt;=1,("Я"),(""))</f>
        <v/>
      </c>
      <c r="O58" s="27" t="str">
        <f>IF([12]Сотрудники!$G$285&gt;=1,("Я"),(""))</f>
        <v/>
      </c>
      <c r="P58" s="27" t="str">
        <f>IF([13]Сотрудники!$G$285&gt;=1,("Я"),(""))</f>
        <v/>
      </c>
      <c r="Q58" s="27" t="str">
        <f>IF([14]Сотрудники!$G$285&gt;=1,("Я"),(""))</f>
        <v/>
      </c>
      <c r="R58" s="27" t="str">
        <f>IF([15]Сотрудники!$G$285&gt;=1,("Я"),(""))</f>
        <v/>
      </c>
      <c r="S58" s="28" t="s">
        <v>14</v>
      </c>
      <c r="T58" s="105" t="str">
        <f>IF(COUNTIF(D58:R58,"*я*")=0,(""),(COUNTIF(D58:R58,"*я*")))</f>
        <v/>
      </c>
      <c r="U58" s="106"/>
      <c r="V58" s="107" t="str">
        <f>IF(SUM(T58,T60)=0,"",SUM(T58,T60))</f>
        <v/>
      </c>
      <c r="W58" s="108"/>
      <c r="X58" s="53"/>
      <c r="Y58" s="44"/>
      <c r="Z58" s="45"/>
      <c r="AA58" s="45"/>
      <c r="AB58" s="44"/>
      <c r="AC58" s="44"/>
      <c r="AD58" s="45"/>
      <c r="AE58" s="44"/>
      <c r="AF58" s="45"/>
      <c r="AG58" s="45"/>
      <c r="AH58" s="44"/>
      <c r="AI58" s="45"/>
    </row>
    <row r="59" spans="1:35" ht="15" thickBot="1" x14ac:dyDescent="0.35">
      <c r="A59" s="97"/>
      <c r="B59" s="100"/>
      <c r="C59" s="114"/>
      <c r="D59" s="29"/>
      <c r="E59" s="30"/>
      <c r="F59" s="30"/>
      <c r="G59" s="30"/>
      <c r="H59" s="30"/>
      <c r="I59" s="15"/>
      <c r="J59" s="15"/>
      <c r="K59" s="15"/>
      <c r="L59" s="15"/>
      <c r="M59" s="15"/>
      <c r="N59" s="30"/>
      <c r="O59" s="30"/>
      <c r="P59" s="15"/>
      <c r="Q59" s="15"/>
      <c r="R59" s="15"/>
      <c r="S59" s="31" t="s">
        <v>14</v>
      </c>
      <c r="T59" s="111" t="str">
        <f>IF(SUM(D59:R59)=0,"",SUM(D59:R59))</f>
        <v/>
      </c>
      <c r="U59" s="112"/>
      <c r="V59" s="109"/>
      <c r="W59" s="110"/>
      <c r="X59" s="53"/>
      <c r="Y59" s="44"/>
      <c r="Z59" s="45"/>
      <c r="AA59" s="45"/>
      <c r="AB59" s="44"/>
      <c r="AC59" s="44"/>
      <c r="AD59" s="45"/>
      <c r="AE59" s="44"/>
      <c r="AF59" s="45"/>
      <c r="AG59" s="45"/>
      <c r="AH59" s="44"/>
      <c r="AI59" s="45"/>
    </row>
    <row r="60" spans="1:35" ht="15" thickTop="1" x14ac:dyDescent="0.3">
      <c r="A60" s="97"/>
      <c r="B60" s="100"/>
      <c r="C60" s="114"/>
      <c r="D60" s="32" t="str">
        <f>IF([16]Сотрудники!$G$285&gt;=1,("Я"),(""))</f>
        <v/>
      </c>
      <c r="E60" s="15" t="str">
        <f>IF([17]Сотрудники!$G$285&gt;=1,("Я"),(""))</f>
        <v/>
      </c>
      <c r="F60" s="15" t="str">
        <f>IF([18]Сотрудники!$G$285&gt;=1,("Я"),(""))</f>
        <v/>
      </c>
      <c r="G60" s="15" t="str">
        <f>IF([19]Сотрудники!$G$285&gt;=1,("Я"),(""))</f>
        <v/>
      </c>
      <c r="H60" s="15" t="str">
        <f>IF([20]Сотрудники!$G$285&gt;=1,("Я"),(""))</f>
        <v/>
      </c>
      <c r="I60" s="15" t="str">
        <f>IF([21]Сотрудники!$G$285&gt;=1,("Я"),(""))</f>
        <v/>
      </c>
      <c r="J60" s="15" t="str">
        <f>IF([22]Сотрудники!$G$285&gt;=1,("Я"),(""))</f>
        <v/>
      </c>
      <c r="K60" s="15" t="str">
        <f>IF([23]Сотрудники!$G$285&gt;=1,("Я"),(""))</f>
        <v/>
      </c>
      <c r="L60" s="15" t="str">
        <f>IF([24]Сотрудники!$G$285&gt;=1,("Я"),(""))</f>
        <v/>
      </c>
      <c r="M60" s="15" t="str">
        <f>IF([25]Сотрудники!$G$285&gt;=1,("Я"),(""))</f>
        <v/>
      </c>
      <c r="N60" s="15" t="str">
        <f>IF([26]Сотрудники!$G$285&gt;=1,("Я"),(""))</f>
        <v/>
      </c>
      <c r="O60" s="15" t="str">
        <f>IF([27]Сотрудники!$G$285&gt;=1,("Я"),(""))</f>
        <v/>
      </c>
      <c r="P60" s="15" t="str">
        <f>IF([28]Сотрудники!$G$285&gt;=1,("Я"),(""))</f>
        <v/>
      </c>
      <c r="Q60" s="15" t="str">
        <f>IF([29]Сотрудники!$G$285&gt;=1,("Я"),(""))</f>
        <v/>
      </c>
      <c r="R60" s="15" t="str">
        <f>IF([30]Сотрудники!$G$285&gt;=1,("Я"),(""))</f>
        <v/>
      </c>
      <c r="S60" s="31" t="str">
        <f>IF([31]Сотрудники!$G$285&gt;=1,("Я"),("х"))</f>
        <v>х</v>
      </c>
      <c r="T60" s="105" t="str">
        <f>IF(COUNTIF(D60:R60,"*я*")=0,(""),(COUNTIF(D60:R60,"*я*")))</f>
        <v/>
      </c>
      <c r="U60" s="106"/>
      <c r="V60" s="107" t="str">
        <f>IF(SUM(T59,T61)=0,"",SUM(T59,T61))</f>
        <v/>
      </c>
      <c r="W60" s="108"/>
      <c r="X60" s="53"/>
      <c r="Y60" s="44"/>
      <c r="Z60" s="45"/>
      <c r="AA60" s="45"/>
      <c r="AB60" s="44"/>
      <c r="AC60" s="44"/>
      <c r="AD60" s="45"/>
      <c r="AE60" s="44"/>
      <c r="AF60" s="45"/>
      <c r="AG60" s="45"/>
      <c r="AH60" s="44"/>
      <c r="AI60" s="45"/>
    </row>
    <row r="61" spans="1:35" ht="15" thickBot="1" x14ac:dyDescent="0.35">
      <c r="A61" s="98"/>
      <c r="B61" s="101"/>
      <c r="C61" s="115"/>
      <c r="D61" s="35"/>
      <c r="E61" s="34"/>
      <c r="F61" s="34"/>
      <c r="G61" s="36"/>
      <c r="H61" s="36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23"/>
      <c r="T61" s="111" t="str">
        <f>IF(SUM(D61:S61)=0,"",SUM(D61:S61))</f>
        <v/>
      </c>
      <c r="U61" s="112"/>
      <c r="V61" s="109"/>
      <c r="W61" s="110"/>
      <c r="X61" s="53"/>
      <c r="Y61" s="47"/>
      <c r="Z61" s="48"/>
      <c r="AA61" s="48"/>
      <c r="AB61" s="47"/>
      <c r="AC61" s="47"/>
      <c r="AD61" s="48"/>
      <c r="AE61" s="47"/>
      <c r="AF61" s="48"/>
      <c r="AG61" s="48"/>
      <c r="AH61" s="47"/>
      <c r="AI61" s="48"/>
    </row>
    <row r="62" spans="1:35" ht="15" thickTop="1" x14ac:dyDescent="0.3">
      <c r="A62" s="96">
        <v>11</v>
      </c>
      <c r="B62" s="99" t="s">
        <v>36</v>
      </c>
      <c r="C62" s="113">
        <v>28229</v>
      </c>
      <c r="D62" s="54" t="str">
        <f>IF([1]Сотрудники!$G$301&gt;=1,("Я"),(""))</f>
        <v/>
      </c>
      <c r="E62" s="52" t="str">
        <f>IF([2]Сотрудники!$G$301&gt;=1,("Я"),(""))</f>
        <v/>
      </c>
      <c r="F62" s="52" t="str">
        <f>IF([3]Сотрудники!$G$301&gt;=1,("Я"),(""))</f>
        <v/>
      </c>
      <c r="G62" s="52" t="str">
        <f>IF([4]Сотрудники!$G$301&gt;=1,("Я"),(""))</f>
        <v/>
      </c>
      <c r="H62" s="52" t="str">
        <f>IF([5]Сотрудники!$G$301&gt;=1,("Я"),(""))</f>
        <v/>
      </c>
      <c r="I62" s="52" t="str">
        <f>IF([6]Сотрудники!$G$301&gt;=1,("Я"),(""))</f>
        <v/>
      </c>
      <c r="J62" s="52" t="str">
        <f>IF([7]Сотрудники!$G$301&gt;=1,("Я"),(""))</f>
        <v/>
      </c>
      <c r="K62" s="52" t="str">
        <f>IF([8]Сотрудники!$G$301&gt;=1,("Я"),(""))</f>
        <v/>
      </c>
      <c r="L62" s="52" t="str">
        <f>IF([9]Сотрудники!$G$301&gt;=1,("Я"),(""))</f>
        <v/>
      </c>
      <c r="M62" s="52" t="str">
        <f>IF([10]Сотрудники!$G$301&gt;=1,("Я"),(""))</f>
        <v/>
      </c>
      <c r="N62" s="52" t="str">
        <f>IF([11]Сотрудники!$G$301&gt;=1,("Я"),(""))</f>
        <v/>
      </c>
      <c r="O62" s="52" t="str">
        <f>IF([12]Сотрудники!$G$301&gt;=1,("Я"),(""))</f>
        <v/>
      </c>
      <c r="P62" s="52" t="str">
        <f>IF([13]Сотрудники!$G$301&gt;=1,("Я"),(""))</f>
        <v/>
      </c>
      <c r="Q62" s="52" t="str">
        <f>IF([14]Сотрудники!$G$301&gt;=1,("Я"),(""))</f>
        <v/>
      </c>
      <c r="R62" s="52" t="str">
        <f>IF([15]Сотрудники!$G$301&gt;=1,("Я"),(""))</f>
        <v/>
      </c>
      <c r="S62" s="55" t="s">
        <v>14</v>
      </c>
      <c r="T62" s="105" t="str">
        <f>IF(COUNTIF(D62:R62,"*я*")=0,(""),(COUNTIF(D62:R62,"*я*")))</f>
        <v/>
      </c>
      <c r="U62" s="106"/>
      <c r="V62" s="107" t="str">
        <f>IF(SUM(T62,T64)=0,"",SUM(T62,T64))</f>
        <v/>
      </c>
      <c r="W62" s="108"/>
      <c r="X62" s="43"/>
      <c r="Y62" s="44"/>
      <c r="Z62" s="45"/>
      <c r="AA62" s="45"/>
      <c r="AB62" s="44"/>
      <c r="AC62" s="44"/>
      <c r="AD62" s="45"/>
      <c r="AE62" s="44"/>
      <c r="AF62" s="45"/>
      <c r="AG62" s="45"/>
      <c r="AH62" s="44"/>
      <c r="AI62" s="45"/>
    </row>
    <row r="63" spans="1:35" ht="15" thickBot="1" x14ac:dyDescent="0.35">
      <c r="A63" s="97"/>
      <c r="B63" s="100"/>
      <c r="C63" s="114"/>
      <c r="D63" s="29"/>
      <c r="E63" s="30"/>
      <c r="F63" s="30"/>
      <c r="G63" s="30"/>
      <c r="H63" s="30"/>
      <c r="I63" s="15"/>
      <c r="J63" s="15"/>
      <c r="K63" s="15"/>
      <c r="L63" s="15"/>
      <c r="M63" s="15"/>
      <c r="N63" s="30"/>
      <c r="O63" s="30"/>
      <c r="P63" s="15"/>
      <c r="Q63" s="15"/>
      <c r="R63" s="15"/>
      <c r="S63" s="31" t="s">
        <v>14</v>
      </c>
      <c r="T63" s="111" t="str">
        <f>IF(SUM(D63:R63)=0,"",SUM(D63:R63))</f>
        <v/>
      </c>
      <c r="U63" s="112"/>
      <c r="V63" s="109"/>
      <c r="W63" s="110"/>
      <c r="X63" s="43"/>
      <c r="Y63" s="44"/>
      <c r="Z63" s="45"/>
      <c r="AA63" s="45"/>
      <c r="AB63" s="44"/>
      <c r="AC63" s="44"/>
      <c r="AD63" s="45"/>
      <c r="AE63" s="44"/>
      <c r="AF63" s="45"/>
      <c r="AG63" s="45"/>
      <c r="AH63" s="44"/>
      <c r="AI63" s="45"/>
    </row>
    <row r="64" spans="1:35" ht="15" thickTop="1" x14ac:dyDescent="0.3">
      <c r="A64" s="97"/>
      <c r="B64" s="100"/>
      <c r="C64" s="114"/>
      <c r="D64" s="32" t="str">
        <f>IF([16]Сотрудники!$G$301&gt;=1,("Я"),(""))</f>
        <v/>
      </c>
      <c r="E64" s="15" t="str">
        <f>IF([17]Сотрудники!$G$301&gt;=1,("Я"),(""))</f>
        <v/>
      </c>
      <c r="F64" s="15" t="str">
        <f>IF([18]Сотрудники!$G$301&gt;=1,("Я"),(""))</f>
        <v/>
      </c>
      <c r="G64" s="15" t="str">
        <f>IF([19]Сотрудники!$G$301&gt;=1,("Я"),(""))</f>
        <v/>
      </c>
      <c r="H64" s="15" t="str">
        <f>IF([20]Сотрудники!$G$301&gt;=1,("Я"),(""))</f>
        <v/>
      </c>
      <c r="I64" s="15" t="str">
        <f>IF([21]Сотрудники!$G$301&gt;=1,("Я"),(""))</f>
        <v/>
      </c>
      <c r="J64" s="15" t="str">
        <f>IF([22]Сотрудники!$G$301&gt;=1,("Я"),(""))</f>
        <v/>
      </c>
      <c r="K64" s="15" t="str">
        <f>IF([23]Сотрудники!$G$301&gt;=1,("Я"),(""))</f>
        <v/>
      </c>
      <c r="L64" s="15" t="str">
        <f>IF([24]Сотрудники!$G$301&gt;=1,("Я"),(""))</f>
        <v/>
      </c>
      <c r="M64" s="15" t="str">
        <f>IF([25]Сотрудники!$G$301&gt;=1,("Я"),(""))</f>
        <v/>
      </c>
      <c r="N64" s="15" t="str">
        <f>IF([26]Сотрудники!$G$301&gt;=1,("Я"),(""))</f>
        <v/>
      </c>
      <c r="O64" s="15" t="str">
        <f>IF([27]Сотрудники!$G$301&gt;=1,("Я"),(""))</f>
        <v/>
      </c>
      <c r="P64" s="15" t="str">
        <f>IF([28]Сотрудники!$G$301&gt;=1,("Я"),(""))</f>
        <v/>
      </c>
      <c r="Q64" s="15" t="str">
        <f>IF([29]Сотрудники!$G$301&gt;=1,("Я"),(""))</f>
        <v/>
      </c>
      <c r="R64" s="15" t="str">
        <f>IF([30]Сотрудники!$G$301&gt;=1,("Я"),(""))</f>
        <v/>
      </c>
      <c r="S64" s="31" t="str">
        <f>IF([31]Сотрудники!$G$301&gt;=1,("Я"),("х"))</f>
        <v>х</v>
      </c>
      <c r="T64" s="105" t="str">
        <f>IF(COUNTIF(D64:R64,"*я*")=0,(""),(COUNTIF(D64:R64,"*я*")))</f>
        <v/>
      </c>
      <c r="U64" s="106"/>
      <c r="V64" s="107" t="str">
        <f>IF(SUM(T63,T65)=0,"",SUM(T63,T65))</f>
        <v/>
      </c>
      <c r="W64" s="108"/>
      <c r="X64" s="43"/>
      <c r="Y64" s="44"/>
      <c r="Z64" s="45"/>
      <c r="AA64" s="45"/>
      <c r="AB64" s="44"/>
      <c r="AC64" s="44"/>
      <c r="AD64" s="45"/>
      <c r="AE64" s="44"/>
      <c r="AF64" s="45"/>
      <c r="AG64" s="45"/>
      <c r="AH64" s="44"/>
      <c r="AI64" s="45"/>
    </row>
    <row r="65" spans="1:35" ht="15" thickBot="1" x14ac:dyDescent="0.35">
      <c r="A65" s="98"/>
      <c r="B65" s="101"/>
      <c r="C65" s="115"/>
      <c r="D65" s="35"/>
      <c r="E65" s="34"/>
      <c r="F65" s="34"/>
      <c r="G65" s="36"/>
      <c r="H65" s="36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23"/>
      <c r="T65" s="111" t="str">
        <f>IF(SUM(D65:S65)=0,"",SUM(D65:S65))</f>
        <v/>
      </c>
      <c r="U65" s="112"/>
      <c r="V65" s="109"/>
      <c r="W65" s="110"/>
      <c r="X65" s="46"/>
      <c r="Y65" s="47"/>
      <c r="Z65" s="48"/>
      <c r="AA65" s="48"/>
      <c r="AB65" s="47"/>
      <c r="AC65" s="47"/>
      <c r="AD65" s="48"/>
      <c r="AE65" s="47"/>
      <c r="AF65" s="48"/>
      <c r="AG65" s="48"/>
      <c r="AH65" s="47"/>
      <c r="AI65" s="48"/>
    </row>
    <row r="66" spans="1:35" ht="15" thickTop="1" x14ac:dyDescent="0.3">
      <c r="A66" s="96">
        <v>12</v>
      </c>
      <c r="B66" s="99" t="s">
        <v>37</v>
      </c>
      <c r="C66" s="113">
        <v>27716</v>
      </c>
      <c r="D66" s="12"/>
      <c r="E66" s="13"/>
      <c r="F66" s="14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4"/>
      <c r="S66" s="15" t="s">
        <v>14</v>
      </c>
      <c r="T66" s="105" t="str">
        <f>IF(COUNTIF(D66:R66,"*я*")=0,(""),(COUNTIF(D66:R66,"*я*")))</f>
        <v/>
      </c>
      <c r="U66" s="106"/>
      <c r="V66" s="107" t="str">
        <f>IF(SUM(T66,T68)=0,"",SUM(T66,T68))</f>
        <v/>
      </c>
      <c r="W66" s="108"/>
      <c r="X66" s="53"/>
      <c r="Y66" s="44"/>
      <c r="Z66" s="45"/>
      <c r="AA66" s="45"/>
      <c r="AB66" s="44"/>
      <c r="AC66" s="44"/>
      <c r="AD66" s="45"/>
      <c r="AE66" s="44"/>
      <c r="AF66" s="45"/>
      <c r="AG66" s="45"/>
      <c r="AH66" s="44"/>
      <c r="AI66" s="45"/>
    </row>
    <row r="67" spans="1:35" ht="15" thickBot="1" x14ac:dyDescent="0.35">
      <c r="A67" s="97"/>
      <c r="B67" s="100"/>
      <c r="C67" s="114"/>
      <c r="D67" s="16"/>
      <c r="E67" s="17"/>
      <c r="F67" s="18"/>
      <c r="G67" s="17"/>
      <c r="H67" s="17"/>
      <c r="I67" s="14"/>
      <c r="J67" s="14"/>
      <c r="K67" s="14"/>
      <c r="L67" s="14"/>
      <c r="M67" s="14"/>
      <c r="N67" s="17"/>
      <c r="O67" s="17"/>
      <c r="P67" s="14"/>
      <c r="Q67" s="14"/>
      <c r="R67" s="14"/>
      <c r="S67" s="15" t="s">
        <v>14</v>
      </c>
      <c r="T67" s="111" t="str">
        <f>IF(SUM(D67:R67)=0,"",SUM(D67:R67))</f>
        <v/>
      </c>
      <c r="U67" s="112"/>
      <c r="V67" s="109"/>
      <c r="W67" s="110"/>
      <c r="X67" s="53"/>
      <c r="Y67" s="44"/>
      <c r="Z67" s="45"/>
      <c r="AA67" s="45"/>
      <c r="AB67" s="44"/>
      <c r="AC67" s="44"/>
      <c r="AD67" s="45"/>
      <c r="AE67" s="44"/>
      <c r="AF67" s="45"/>
      <c r="AG67" s="45"/>
      <c r="AH67" s="44"/>
      <c r="AI67" s="45"/>
    </row>
    <row r="68" spans="1:35" ht="15" thickTop="1" x14ac:dyDescent="0.3">
      <c r="A68" s="97"/>
      <c r="B68" s="100"/>
      <c r="C68" s="114"/>
      <c r="D68" s="19"/>
      <c r="E68" s="14"/>
      <c r="F68" s="18"/>
      <c r="G68" s="17"/>
      <c r="H68" s="17"/>
      <c r="I68" s="17"/>
      <c r="J68" s="17"/>
      <c r="K68" s="17"/>
      <c r="L68" s="17"/>
      <c r="M68" s="14"/>
      <c r="N68" s="14"/>
      <c r="O68" s="14"/>
      <c r="P68" s="14"/>
      <c r="Q68" s="14"/>
      <c r="R68" s="14"/>
      <c r="S68" s="15"/>
      <c r="T68" s="105" t="str">
        <f>IF(COUNTIF(D68:R68,"*я*")=0,(""),(COUNTIF(D68:R68,"*я*")))</f>
        <v/>
      </c>
      <c r="U68" s="106"/>
      <c r="V68" s="107" t="str">
        <f>IF(SUM(T67,T69)=0,"",SUM(T67,T69))</f>
        <v/>
      </c>
      <c r="W68" s="108"/>
      <c r="X68" s="53"/>
      <c r="Y68" s="44"/>
      <c r="Z68" s="45"/>
      <c r="AA68" s="45"/>
      <c r="AB68" s="44"/>
      <c r="AC68" s="44"/>
      <c r="AD68" s="45"/>
      <c r="AE68" s="44"/>
      <c r="AF68" s="45"/>
      <c r="AG68" s="45"/>
      <c r="AH68" s="44"/>
      <c r="AI68" s="45"/>
    </row>
    <row r="69" spans="1:35" ht="15" thickBot="1" x14ac:dyDescent="0.35">
      <c r="A69" s="98"/>
      <c r="B69" s="101"/>
      <c r="C69" s="115"/>
      <c r="D69" s="20"/>
      <c r="E69" s="21"/>
      <c r="F69" s="21"/>
      <c r="G69" s="22"/>
      <c r="H69" s="22"/>
      <c r="I69" s="14"/>
      <c r="J69" s="14"/>
      <c r="K69" s="14"/>
      <c r="L69" s="21"/>
      <c r="M69" s="21"/>
      <c r="N69" s="21"/>
      <c r="O69" s="21"/>
      <c r="P69" s="21"/>
      <c r="Q69" s="21"/>
      <c r="R69" s="21"/>
      <c r="S69" s="23"/>
      <c r="T69" s="111" t="str">
        <f>IF(SUM(D69:S69)=0,"",SUM(D69:S69))</f>
        <v/>
      </c>
      <c r="U69" s="112"/>
      <c r="V69" s="109"/>
      <c r="W69" s="110"/>
      <c r="X69" s="53"/>
      <c r="Y69" s="47"/>
      <c r="Z69" s="48"/>
      <c r="AA69" s="48"/>
      <c r="AB69" s="47"/>
      <c r="AC69" s="47"/>
      <c r="AD69" s="48"/>
      <c r="AE69" s="47"/>
      <c r="AF69" s="48"/>
      <c r="AG69" s="48"/>
      <c r="AH69" s="47"/>
      <c r="AI69" s="48"/>
    </row>
    <row r="70" spans="1:35" ht="15" thickTop="1" x14ac:dyDescent="0.3">
      <c r="A70" s="96">
        <v>13</v>
      </c>
      <c r="B70" s="99" t="s">
        <v>38</v>
      </c>
      <c r="C70" s="113">
        <v>26684</v>
      </c>
      <c r="D70" s="26" t="str">
        <f>IF([1]Сотрудники!$G$307&gt;=1,("Я"),(""))</f>
        <v/>
      </c>
      <c r="E70" s="27" t="str">
        <f>IF([2]Сотрудники!$G$307&gt;=1,("Я"),(""))</f>
        <v/>
      </c>
      <c r="F70" s="27" t="str">
        <f>IF([3]Сотрудники!$G$307&gt;=1,("Я"),(""))</f>
        <v/>
      </c>
      <c r="G70" s="27" t="str">
        <f>IF([4]Сотрудники!$G$307&gt;=1,("Я"),(""))</f>
        <v/>
      </c>
      <c r="H70" s="27" t="str">
        <f>IF([5]Сотрудники!$G$307&gt;=1,("Я"),(""))</f>
        <v/>
      </c>
      <c r="I70" s="27" t="str">
        <f>IF([6]Сотрудники!$G$307&gt;=1,("Я"),(""))</f>
        <v/>
      </c>
      <c r="J70" s="27" t="str">
        <f>IF([7]Сотрудники!$G$307&gt;=1,("Я"),(""))</f>
        <v/>
      </c>
      <c r="K70" s="27" t="str">
        <f>IF([8]Сотрудники!$G$307&gt;=1,("Я"),(""))</f>
        <v/>
      </c>
      <c r="L70" s="27" t="str">
        <f>IF([9]Сотрудники!$G$307&gt;=1,("Я"),(""))</f>
        <v/>
      </c>
      <c r="M70" s="27" t="str">
        <f>IF([10]Сотрудники!$G$307&gt;=1,("Я"),(""))</f>
        <v/>
      </c>
      <c r="N70" s="27" t="str">
        <f>IF([11]Сотрудники!$G$307&gt;=1,("Я"),(""))</f>
        <v/>
      </c>
      <c r="O70" s="27" t="str">
        <f>IF([12]Сотрудники!$G$307&gt;=1,("Я"),(""))</f>
        <v/>
      </c>
      <c r="P70" s="27" t="str">
        <f>IF([13]Сотрудники!$G$307&gt;=1,("Я"),(""))</f>
        <v/>
      </c>
      <c r="Q70" s="27" t="str">
        <f>IF([14]Сотрудники!$G$307&gt;=1,("Я"),(""))</f>
        <v/>
      </c>
      <c r="R70" s="27" t="str">
        <f>IF([15]Сотрудники!$G$307&gt;=1,("Я"),(""))</f>
        <v/>
      </c>
      <c r="S70" s="28" t="s">
        <v>14</v>
      </c>
      <c r="T70" s="105" t="str">
        <f>IF(COUNTIF(D70:R70,"*я*")=0,(""),(COUNTIF(D70:R70,"*я*")))</f>
        <v/>
      </c>
      <c r="U70" s="106"/>
      <c r="V70" s="107" t="str">
        <f>IF(SUM(T70,T72)=0,"",SUM(T70,T72))</f>
        <v/>
      </c>
      <c r="W70" s="108"/>
      <c r="X70" s="43"/>
      <c r="Y70" s="44"/>
      <c r="Z70" s="45"/>
      <c r="AA70" s="45"/>
      <c r="AB70" s="44"/>
      <c r="AC70" s="44"/>
      <c r="AD70" s="45"/>
      <c r="AE70" s="44"/>
      <c r="AF70" s="45"/>
      <c r="AG70" s="45"/>
      <c r="AH70" s="44"/>
      <c r="AI70" s="45"/>
    </row>
    <row r="71" spans="1:35" ht="15" thickBot="1" x14ac:dyDescent="0.35">
      <c r="A71" s="97"/>
      <c r="B71" s="100"/>
      <c r="C71" s="114"/>
      <c r="D71" s="29"/>
      <c r="E71" s="30"/>
      <c r="F71" s="30"/>
      <c r="G71" s="30"/>
      <c r="H71" s="30"/>
      <c r="I71" s="15"/>
      <c r="J71" s="15"/>
      <c r="K71" s="15"/>
      <c r="L71" s="15"/>
      <c r="M71" s="15"/>
      <c r="N71" s="30"/>
      <c r="O71" s="30"/>
      <c r="P71" s="15"/>
      <c r="Q71" s="15"/>
      <c r="R71" s="15"/>
      <c r="S71" s="31" t="s">
        <v>14</v>
      </c>
      <c r="T71" s="111" t="str">
        <f>IF(SUM(D71:R71)=0,"",SUM(D71:R71))</f>
        <v/>
      </c>
      <c r="U71" s="112"/>
      <c r="V71" s="109"/>
      <c r="W71" s="110"/>
      <c r="X71" s="43"/>
      <c r="Y71" s="44"/>
      <c r="Z71" s="45"/>
      <c r="AA71" s="45"/>
      <c r="AB71" s="44"/>
      <c r="AC71" s="44"/>
      <c r="AD71" s="45"/>
      <c r="AE71" s="44"/>
      <c r="AF71" s="45"/>
      <c r="AG71" s="45"/>
      <c r="AH71" s="44"/>
      <c r="AI71" s="45"/>
    </row>
    <row r="72" spans="1:35" ht="15" thickTop="1" x14ac:dyDescent="0.3">
      <c r="A72" s="97"/>
      <c r="B72" s="100"/>
      <c r="C72" s="114"/>
      <c r="D72" s="32" t="str">
        <f>IF([16]Сотрудники!$G$307&gt;=1,("Я"),(""))</f>
        <v/>
      </c>
      <c r="E72" s="15" t="str">
        <f>IF([17]Сотрудники!$G$307&gt;=1,("Я"),(""))</f>
        <v/>
      </c>
      <c r="F72" s="15" t="str">
        <f>IF([18]Сотрудники!$G$307&gt;=1,("Я"),(""))</f>
        <v/>
      </c>
      <c r="G72" s="15" t="str">
        <f>IF([19]Сотрудники!$G$307&gt;=1,("Я"),(""))</f>
        <v/>
      </c>
      <c r="H72" s="15" t="str">
        <f>IF([20]Сотрудники!$G$307&gt;=1,("Я"),(""))</f>
        <v/>
      </c>
      <c r="I72" s="15" t="str">
        <f>IF([21]Сотрудники!$G$307&gt;=1,("Я"),(""))</f>
        <v/>
      </c>
      <c r="J72" s="15" t="str">
        <f>IF([22]Сотрудники!$G$307&gt;=1,("Я"),(""))</f>
        <v/>
      </c>
      <c r="K72" s="15" t="str">
        <f>IF([23]Сотрудники!$G$307&gt;=1,("Я"),(""))</f>
        <v/>
      </c>
      <c r="L72" s="15" t="str">
        <f>IF([24]Сотрудники!$G$307&gt;=1,("Я"),(""))</f>
        <v/>
      </c>
      <c r="M72" s="15" t="str">
        <f>IF([25]Сотрудники!$G$307&gt;=1,("Я"),(""))</f>
        <v/>
      </c>
      <c r="N72" s="15" t="str">
        <f>IF([26]Сотрудники!$G$307&gt;=1,("Я"),(""))</f>
        <v/>
      </c>
      <c r="O72" s="15" t="str">
        <f>IF([27]Сотрудники!$G$307&gt;=1,("Я"),(""))</f>
        <v/>
      </c>
      <c r="P72" s="15" t="str">
        <f>IF([28]Сотрудники!$G$307&gt;=1,("Я"),(""))</f>
        <v/>
      </c>
      <c r="Q72" s="15" t="str">
        <f>IF([29]Сотрудники!$G$307&gt;=1,("Я"),(""))</f>
        <v/>
      </c>
      <c r="R72" s="15" t="str">
        <f>IF([30]Сотрудники!$G$307&gt;=1,("Я"),(""))</f>
        <v/>
      </c>
      <c r="S72" s="31" t="str">
        <f>IF([31]Сотрудники!$G$307&gt;=1,("Я"),("х"))</f>
        <v>х</v>
      </c>
      <c r="T72" s="105" t="str">
        <f>IF(COUNTIF(D72:R72,"*я*")=0,(""),(COUNTIF(D72:R72,"*я*")))</f>
        <v/>
      </c>
      <c r="U72" s="106"/>
      <c r="V72" s="107" t="str">
        <f>IF(SUM(T71,T73)=0,"",SUM(T71,T73))</f>
        <v/>
      </c>
      <c r="W72" s="108"/>
      <c r="X72" s="43"/>
      <c r="Y72" s="44"/>
      <c r="Z72" s="45"/>
      <c r="AA72" s="45"/>
      <c r="AB72" s="44"/>
      <c r="AC72" s="44"/>
      <c r="AD72" s="45"/>
      <c r="AE72" s="44"/>
      <c r="AF72" s="45"/>
      <c r="AG72" s="45"/>
      <c r="AH72" s="44"/>
      <c r="AI72" s="45"/>
    </row>
    <row r="73" spans="1:35" ht="15" thickBot="1" x14ac:dyDescent="0.35">
      <c r="A73" s="98"/>
      <c r="B73" s="101"/>
      <c r="C73" s="115"/>
      <c r="D73" s="35"/>
      <c r="E73" s="34"/>
      <c r="F73" s="34"/>
      <c r="G73" s="36"/>
      <c r="H73" s="36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23"/>
      <c r="T73" s="111" t="str">
        <f>IF(SUM(D73:S73)=0,"",SUM(D73:S73))</f>
        <v/>
      </c>
      <c r="U73" s="112"/>
      <c r="V73" s="109"/>
      <c r="W73" s="110"/>
      <c r="X73" s="46"/>
      <c r="Y73" s="47"/>
      <c r="Z73" s="48"/>
      <c r="AA73" s="48"/>
      <c r="AB73" s="47"/>
      <c r="AC73" s="47"/>
      <c r="AD73" s="48"/>
      <c r="AE73" s="47"/>
      <c r="AF73" s="48"/>
      <c r="AG73" s="48"/>
      <c r="AH73" s="47"/>
      <c r="AI73" s="48"/>
    </row>
    <row r="74" spans="1:35" ht="15" thickTop="1" x14ac:dyDescent="0.3">
      <c r="A74" s="96">
        <v>14</v>
      </c>
      <c r="B74" s="99" t="s">
        <v>39</v>
      </c>
      <c r="C74" s="113">
        <v>28475</v>
      </c>
      <c r="D74" s="49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28" t="s">
        <v>14</v>
      </c>
      <c r="T74" s="105" t="str">
        <f>IF(COUNTIF(D74:R74,"*я*")=0,(""),(COUNTIF(D74:R74,"*я*")))</f>
        <v/>
      </c>
      <c r="U74" s="106"/>
      <c r="V74" s="107" t="str">
        <f>IF(SUM(T74,T76)=0,"",SUM(T74,T76))</f>
        <v/>
      </c>
      <c r="W74" s="108"/>
      <c r="X74" s="43"/>
      <c r="Y74" s="44"/>
      <c r="Z74" s="45"/>
      <c r="AA74" s="45"/>
      <c r="AB74" s="44"/>
      <c r="AC74" s="44"/>
      <c r="AD74" s="45"/>
      <c r="AE74" s="44"/>
      <c r="AF74" s="45"/>
      <c r="AG74" s="45"/>
      <c r="AH74" s="44"/>
      <c r="AI74" s="45"/>
    </row>
    <row r="75" spans="1:35" ht="15" thickBot="1" x14ac:dyDescent="0.35">
      <c r="A75" s="97"/>
      <c r="B75" s="100"/>
      <c r="C75" s="114"/>
      <c r="D75" s="50"/>
      <c r="E75" s="17"/>
      <c r="F75" s="18"/>
      <c r="G75" s="17"/>
      <c r="H75" s="17"/>
      <c r="I75" s="14"/>
      <c r="J75" s="14"/>
      <c r="K75" s="14"/>
      <c r="L75" s="14"/>
      <c r="M75" s="14"/>
      <c r="N75" s="17"/>
      <c r="O75" s="17"/>
      <c r="P75" s="14"/>
      <c r="Q75" s="14"/>
      <c r="R75" s="14"/>
      <c r="S75" s="31" t="s">
        <v>14</v>
      </c>
      <c r="T75" s="111" t="str">
        <f>IF(SUM(D75:R75)=0,"",SUM(D75:R75))</f>
        <v/>
      </c>
      <c r="U75" s="112"/>
      <c r="V75" s="109"/>
      <c r="W75" s="110"/>
      <c r="X75" s="43"/>
      <c r="Y75" s="44"/>
      <c r="Z75" s="45"/>
      <c r="AA75" s="45"/>
      <c r="AB75" s="44"/>
      <c r="AC75" s="44"/>
      <c r="AD75" s="45"/>
      <c r="AE75" s="44"/>
      <c r="AF75" s="45"/>
      <c r="AG75" s="45"/>
      <c r="AH75" s="44"/>
      <c r="AI75" s="45"/>
    </row>
    <row r="76" spans="1:35" ht="15" thickTop="1" x14ac:dyDescent="0.3">
      <c r="A76" s="97"/>
      <c r="B76" s="100"/>
      <c r="C76" s="114"/>
      <c r="D76" s="51"/>
      <c r="E76" s="14"/>
      <c r="F76" s="18"/>
      <c r="G76" s="17"/>
      <c r="H76" s="17"/>
      <c r="I76" s="17"/>
      <c r="J76" s="17"/>
      <c r="K76" s="17"/>
      <c r="L76" s="17"/>
      <c r="M76" s="14"/>
      <c r="N76" s="14"/>
      <c r="O76" s="14"/>
      <c r="P76" s="14"/>
      <c r="Q76" s="14"/>
      <c r="R76" s="14"/>
      <c r="S76" s="31"/>
      <c r="T76" s="105" t="str">
        <f>IF(COUNTIF(D76:R76,"*я*")=0,(""),(COUNTIF(D76:R76,"*я*")))</f>
        <v/>
      </c>
      <c r="U76" s="106"/>
      <c r="V76" s="107" t="str">
        <f>IF(SUM(T75,T77)=0,"",SUM(T75,T77))</f>
        <v/>
      </c>
      <c r="W76" s="108"/>
      <c r="X76" s="43"/>
      <c r="Y76" s="44"/>
      <c r="Z76" s="45"/>
      <c r="AA76" s="45"/>
      <c r="AB76" s="44"/>
      <c r="AC76" s="44"/>
      <c r="AD76" s="45"/>
      <c r="AE76" s="44"/>
      <c r="AF76" s="45"/>
      <c r="AG76" s="45"/>
      <c r="AH76" s="44"/>
      <c r="AI76" s="45"/>
    </row>
    <row r="77" spans="1:35" ht="15" thickBot="1" x14ac:dyDescent="0.35">
      <c r="A77" s="98"/>
      <c r="B77" s="101"/>
      <c r="C77" s="115"/>
      <c r="D77" s="33"/>
      <c r="E77" s="21"/>
      <c r="F77" s="21"/>
      <c r="G77" s="22"/>
      <c r="H77" s="22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3"/>
      <c r="T77" s="111" t="str">
        <f>IF(SUM(D77:S77)=0,"",SUM(D77:S77))</f>
        <v/>
      </c>
      <c r="U77" s="112"/>
      <c r="V77" s="109"/>
      <c r="W77" s="110"/>
      <c r="X77" s="46"/>
      <c r="Y77" s="47"/>
      <c r="Z77" s="48"/>
      <c r="AA77" s="48"/>
      <c r="AB77" s="47"/>
      <c r="AC77" s="47"/>
      <c r="AD77" s="48"/>
      <c r="AE77" s="47"/>
      <c r="AF77" s="48"/>
      <c r="AG77" s="48"/>
      <c r="AH77" s="47"/>
      <c r="AI77" s="48"/>
    </row>
    <row r="78" spans="1:35" ht="15" thickTop="1" x14ac:dyDescent="0.3">
      <c r="A78" s="96">
        <v>15</v>
      </c>
      <c r="B78" s="99" t="s">
        <v>40</v>
      </c>
      <c r="C78" s="113">
        <v>24642</v>
      </c>
      <c r="D78" s="26" t="str">
        <f>IF([1]Сотрудники!$G$285&gt;=1,("Я"),(""))</f>
        <v/>
      </c>
      <c r="E78" s="27" t="str">
        <f>IF([2]Сотрудники!$G$285&gt;=1,("Я"),(""))</f>
        <v/>
      </c>
      <c r="F78" s="27" t="str">
        <f>IF([3]Сотрудники!$G$285&gt;=1,("Я"),(""))</f>
        <v/>
      </c>
      <c r="G78" s="27" t="str">
        <f>IF([4]Сотрудники!$G$285&gt;=1,("Я"),(""))</f>
        <v/>
      </c>
      <c r="H78" s="27" t="str">
        <f>IF([5]Сотрудники!$G$285&gt;=1,("Я"),(""))</f>
        <v/>
      </c>
      <c r="I78" s="27" t="str">
        <f>IF([6]Сотрудники!$G$285&gt;=1,("Я"),(""))</f>
        <v/>
      </c>
      <c r="J78" s="27" t="str">
        <f>IF([7]Сотрудники!$G$285&gt;=1,("Я"),(""))</f>
        <v/>
      </c>
      <c r="K78" s="27" t="str">
        <f>IF([8]Сотрудники!$G$285&gt;=1,("Я"),(""))</f>
        <v/>
      </c>
      <c r="L78" s="27" t="str">
        <f>IF([9]Сотрудники!$G$285&gt;=1,("Я"),(""))</f>
        <v/>
      </c>
      <c r="M78" s="27" t="str">
        <f>IF([10]Сотрудники!$G$285&gt;=1,("Я"),(""))</f>
        <v/>
      </c>
      <c r="N78" s="27" t="str">
        <f>IF([11]Сотрудники!$G$285&gt;=1,("Я"),(""))</f>
        <v/>
      </c>
      <c r="O78" s="27" t="str">
        <f>IF([12]Сотрудники!$G$285&gt;=1,("Я"),(""))</f>
        <v/>
      </c>
      <c r="P78" s="27" t="str">
        <f>IF([13]Сотрудники!$G$285&gt;=1,("Я"),(""))</f>
        <v/>
      </c>
      <c r="Q78" s="27" t="str">
        <f>IF([14]Сотрудники!$G$285&gt;=1,("Я"),(""))</f>
        <v/>
      </c>
      <c r="R78" s="27" t="str">
        <f>IF([15]Сотрудники!$G$285&gt;=1,("Я"),(""))</f>
        <v/>
      </c>
      <c r="S78" s="28" t="s">
        <v>14</v>
      </c>
      <c r="T78" s="105" t="str">
        <f>IF(COUNTIF(D78:R78,"*я*")=0,(""),(COUNTIF(D78:R78,"*я*")))</f>
        <v/>
      </c>
      <c r="U78" s="106"/>
      <c r="V78" s="107" t="str">
        <f>IF(SUM(T78,T80)=0,"",SUM(T78,T80))</f>
        <v/>
      </c>
      <c r="W78" s="108"/>
      <c r="X78" s="43"/>
      <c r="Y78" s="44"/>
      <c r="Z78" s="45"/>
      <c r="AA78" s="45"/>
      <c r="AB78" s="44"/>
      <c r="AC78" s="44"/>
      <c r="AD78" s="45"/>
      <c r="AE78" s="44"/>
      <c r="AF78" s="45"/>
      <c r="AG78" s="45"/>
      <c r="AH78" s="44"/>
      <c r="AI78" s="45"/>
    </row>
    <row r="79" spans="1:35" ht="15" thickBot="1" x14ac:dyDescent="0.35">
      <c r="A79" s="97"/>
      <c r="B79" s="100"/>
      <c r="C79" s="114"/>
      <c r="D79" s="29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1" t="s">
        <v>14</v>
      </c>
      <c r="T79" s="111" t="str">
        <f>IF(SUM(D79:R79)=0,"",SUM(D79:R79))</f>
        <v/>
      </c>
      <c r="U79" s="112"/>
      <c r="V79" s="109"/>
      <c r="W79" s="110"/>
      <c r="X79" s="43"/>
      <c r="Y79" s="44"/>
      <c r="Z79" s="45"/>
      <c r="AA79" s="45"/>
      <c r="AB79" s="44"/>
      <c r="AC79" s="44"/>
      <c r="AD79" s="45"/>
      <c r="AE79" s="44"/>
      <c r="AF79" s="45"/>
      <c r="AG79" s="45"/>
      <c r="AH79" s="44"/>
      <c r="AI79" s="45"/>
    </row>
    <row r="80" spans="1:35" ht="15" thickTop="1" x14ac:dyDescent="0.3">
      <c r="A80" s="97"/>
      <c r="B80" s="100"/>
      <c r="C80" s="114"/>
      <c r="D80" s="32" t="str">
        <f>IF([16]Сотрудники!$G$285&gt;=1,("Я"),(""))</f>
        <v/>
      </c>
      <c r="E80" s="15" t="str">
        <f>IF([17]Сотрудники!$G$285&gt;=1,("Я"),(""))</f>
        <v/>
      </c>
      <c r="F80" s="15" t="str">
        <f>IF([18]Сотрудники!$G$285&gt;=1,("Я"),(""))</f>
        <v/>
      </c>
      <c r="G80" s="15" t="str">
        <f>IF([19]Сотрудники!$G$285&gt;=1,("Я"),(""))</f>
        <v/>
      </c>
      <c r="H80" s="15" t="str">
        <f>IF([20]Сотрудники!$G$285&gt;=1,("Я"),(""))</f>
        <v/>
      </c>
      <c r="I80" s="15" t="str">
        <f>IF([21]Сотрудники!$G$285&gt;=1,("Я"),(""))</f>
        <v/>
      </c>
      <c r="J80" s="15" t="str">
        <f>IF([22]Сотрудники!$G$285&gt;=1,("Я"),(""))</f>
        <v/>
      </c>
      <c r="K80" s="15" t="str">
        <f>IF([23]Сотрудники!$G$285&gt;=1,("Я"),(""))</f>
        <v/>
      </c>
      <c r="L80" s="15" t="str">
        <f>IF([24]Сотрудники!$G$285&gt;=1,("Я"),(""))</f>
        <v/>
      </c>
      <c r="M80" s="15" t="str">
        <f>IF([25]Сотрудники!$G$285&gt;=1,("Я"),(""))</f>
        <v/>
      </c>
      <c r="N80" s="15" t="str">
        <f>IF([26]Сотрудники!$G$285&gt;=1,("Я"),(""))</f>
        <v/>
      </c>
      <c r="O80" s="15" t="str">
        <f>IF([27]Сотрудники!$G$285&gt;=1,("Я"),(""))</f>
        <v/>
      </c>
      <c r="P80" s="15" t="str">
        <f>IF([28]Сотрудники!$G$285&gt;=1,("Я"),(""))</f>
        <v/>
      </c>
      <c r="Q80" s="15" t="str">
        <f>IF([29]Сотрудники!$G$285&gt;=1,("Я"),(""))</f>
        <v/>
      </c>
      <c r="R80" s="15" t="str">
        <f>IF([30]Сотрудники!$G$285&gt;=1,("Я"),(""))</f>
        <v/>
      </c>
      <c r="S80" s="31" t="str">
        <f>IF([31]Сотрудники!$G$285&gt;=1,("Я"),("х"))</f>
        <v>х</v>
      </c>
      <c r="T80" s="105" t="str">
        <f>IF(COUNTIF(D80:R80,"*я*")=0,(""),(COUNTIF(D80:R80,"*я*")))</f>
        <v/>
      </c>
      <c r="U80" s="106"/>
      <c r="V80" s="107" t="str">
        <f>IF(SUM(T79,T81)=0,"",SUM(T79,T81))</f>
        <v/>
      </c>
      <c r="W80" s="108"/>
      <c r="X80" s="43"/>
      <c r="Y80" s="44"/>
      <c r="Z80" s="45"/>
      <c r="AA80" s="45"/>
      <c r="AB80" s="44"/>
      <c r="AC80" s="44"/>
      <c r="AD80" s="45"/>
      <c r="AE80" s="44"/>
      <c r="AF80" s="45"/>
      <c r="AG80" s="45"/>
      <c r="AH80" s="44"/>
      <c r="AI80" s="45"/>
    </row>
    <row r="81" spans="1:35" ht="15" thickBot="1" x14ac:dyDescent="0.35">
      <c r="A81" s="98"/>
      <c r="B81" s="101"/>
      <c r="C81" s="115"/>
      <c r="D81" s="35"/>
      <c r="E81" s="34"/>
      <c r="F81" s="34"/>
      <c r="G81" s="36"/>
      <c r="H81" s="36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23"/>
      <c r="T81" s="111" t="str">
        <f>IF(SUM(D81:S81)=0,"",SUM(D81:S81))</f>
        <v/>
      </c>
      <c r="U81" s="112"/>
      <c r="V81" s="109"/>
      <c r="W81" s="110"/>
      <c r="X81" s="46"/>
      <c r="Y81" s="47"/>
      <c r="Z81" s="48"/>
      <c r="AA81" s="48"/>
      <c r="AB81" s="47"/>
      <c r="AC81" s="47"/>
      <c r="AD81" s="48"/>
      <c r="AE81" s="47"/>
      <c r="AF81" s="48"/>
      <c r="AG81" s="48"/>
      <c r="AH81" s="47"/>
      <c r="AI81" s="48"/>
    </row>
    <row r="82" spans="1:35" ht="15" thickTop="1" x14ac:dyDescent="0.3">
      <c r="A82" s="96">
        <v>16</v>
      </c>
      <c r="B82" s="99" t="s">
        <v>41</v>
      </c>
      <c r="C82" s="113">
        <v>26882</v>
      </c>
      <c r="D82" s="26" t="str">
        <f>IF([1]Сотрудники!$G$228&gt;=1,("Я"),(""))</f>
        <v/>
      </c>
      <c r="E82" s="27" t="str">
        <f>IF([2]Сотрудники!$G$228&gt;=1,("Я"),(""))</f>
        <v/>
      </c>
      <c r="F82" s="27" t="str">
        <f>IF([3]Сотрудники!$G$228&gt;=1,("Я"),(""))</f>
        <v/>
      </c>
      <c r="G82" s="27" t="str">
        <f>IF([4]Сотрудники!$G$228&gt;=1,("Я"),(""))</f>
        <v/>
      </c>
      <c r="H82" s="27" t="str">
        <f>IF([5]Сотрудники!$G$228&gt;=1,("Я"),(""))</f>
        <v/>
      </c>
      <c r="I82" s="27" t="str">
        <f>IF([6]Сотрудники!$G$228&gt;=1,("Я"),(""))</f>
        <v/>
      </c>
      <c r="J82" s="27" t="str">
        <f>IF([7]Сотрудники!$G$228&gt;=1,("Я"),(""))</f>
        <v/>
      </c>
      <c r="K82" s="27" t="str">
        <f>IF([8]Сотрудники!$G$228&gt;=1,("Я"),(""))</f>
        <v/>
      </c>
      <c r="L82" s="27" t="str">
        <f>IF([9]Сотрудники!$G$228&gt;=1,("Я"),(""))</f>
        <v/>
      </c>
      <c r="M82" s="27" t="str">
        <f>IF([10]Сотрудники!$G$228&gt;=1,("Я"),(""))</f>
        <v/>
      </c>
      <c r="N82" s="27" t="str">
        <f>IF([11]Сотрудники!$G$228&gt;=1,("Я"),(""))</f>
        <v/>
      </c>
      <c r="O82" s="27" t="str">
        <f>IF([12]Сотрудники!$G$228&gt;=1,("Я"),(""))</f>
        <v/>
      </c>
      <c r="P82" s="27" t="str">
        <f>IF([13]Сотрудники!$G$228&gt;=1,("Я"),(""))</f>
        <v/>
      </c>
      <c r="Q82" s="27" t="str">
        <f>IF([14]Сотрудники!$G$228&gt;=1,("Я"),(""))</f>
        <v/>
      </c>
      <c r="R82" s="27" t="str">
        <f>IF([15]Сотрудники!$G$228&gt;=1,("Я"),(""))</f>
        <v/>
      </c>
      <c r="S82" s="28" t="s">
        <v>14</v>
      </c>
      <c r="T82" s="105" t="str">
        <f>IF(COUNTIF(D82:R82,"*я*")=0,(""),(COUNTIF(D82:R82,"*я*")))</f>
        <v/>
      </c>
      <c r="U82" s="106"/>
      <c r="V82" s="107" t="str">
        <f>IF(SUM(T82,T84)=0,"",SUM(T82,T84))</f>
        <v/>
      </c>
      <c r="W82" s="108"/>
      <c r="X82" s="43"/>
      <c r="Y82" s="44"/>
      <c r="Z82" s="45"/>
      <c r="AA82" s="45"/>
      <c r="AB82" s="44"/>
      <c r="AC82" s="44"/>
      <c r="AD82" s="45"/>
      <c r="AE82" s="44"/>
      <c r="AF82" s="45"/>
      <c r="AG82" s="45"/>
      <c r="AH82" s="44"/>
      <c r="AI82" s="45"/>
    </row>
    <row r="83" spans="1:35" ht="15" thickBot="1" x14ac:dyDescent="0.35">
      <c r="A83" s="97"/>
      <c r="B83" s="100"/>
      <c r="C83" s="114"/>
      <c r="D83" s="29"/>
      <c r="E83" s="30"/>
      <c r="F83" s="30"/>
      <c r="G83" s="30"/>
      <c r="H83" s="30"/>
      <c r="I83" s="15"/>
      <c r="J83" s="15"/>
      <c r="K83" s="15"/>
      <c r="L83" s="15"/>
      <c r="M83" s="15"/>
      <c r="N83" s="30"/>
      <c r="O83" s="30"/>
      <c r="P83" s="15"/>
      <c r="Q83" s="15"/>
      <c r="R83" s="15"/>
      <c r="S83" s="31" t="s">
        <v>14</v>
      </c>
      <c r="T83" s="111" t="str">
        <f>IF(SUM(D83:R83)=0,"",SUM(D83:R83))</f>
        <v/>
      </c>
      <c r="U83" s="112"/>
      <c r="V83" s="109"/>
      <c r="W83" s="110"/>
      <c r="X83" s="43"/>
      <c r="Y83" s="44"/>
      <c r="Z83" s="45"/>
      <c r="AA83" s="45"/>
      <c r="AB83" s="44"/>
      <c r="AC83" s="44"/>
      <c r="AD83" s="45"/>
      <c r="AE83" s="44"/>
      <c r="AF83" s="45"/>
      <c r="AG83" s="45"/>
      <c r="AH83" s="44"/>
      <c r="AI83" s="45"/>
    </row>
    <row r="84" spans="1:35" ht="15" thickTop="1" x14ac:dyDescent="0.3">
      <c r="A84" s="97"/>
      <c r="B84" s="100"/>
      <c r="C84" s="114"/>
      <c r="D84" s="32" t="str">
        <f>IF([16]Сотрудники!$G$228&gt;=1,("Я"),(""))</f>
        <v/>
      </c>
      <c r="E84" s="15" t="str">
        <f>IF([17]Сотрудники!$G$228&gt;=1,("Я"),(""))</f>
        <v/>
      </c>
      <c r="F84" s="15" t="str">
        <f>IF([18]Сотрудники!$G$228&gt;=1,("Я"),(""))</f>
        <v/>
      </c>
      <c r="G84" s="15" t="str">
        <f>IF([19]Сотрудники!$G$228&gt;=1,("Я"),(""))</f>
        <v/>
      </c>
      <c r="H84" s="15" t="str">
        <f>IF([20]Сотрудники!$G$228&gt;=1,("Я"),(""))</f>
        <v/>
      </c>
      <c r="I84" s="15" t="str">
        <f>IF([21]Сотрудники!$G$228&gt;=1,("Я"),(""))</f>
        <v/>
      </c>
      <c r="J84" s="15" t="str">
        <f>IF([22]Сотрудники!$G$228&gt;=1,("Я"),(""))</f>
        <v/>
      </c>
      <c r="K84" s="15" t="str">
        <f>IF([23]Сотрудники!$G$228&gt;=1,("Я"),(""))</f>
        <v/>
      </c>
      <c r="L84" s="15" t="str">
        <f>IF([24]Сотрудники!$G$228&gt;=1,("Я"),(""))</f>
        <v/>
      </c>
      <c r="M84" s="15" t="str">
        <f>IF([25]Сотрудники!$G$228&gt;=1,("Я"),(""))</f>
        <v/>
      </c>
      <c r="N84" s="15" t="str">
        <f>IF([26]Сотрудники!$G$228&gt;=1,("Я"),(""))</f>
        <v/>
      </c>
      <c r="O84" s="15" t="str">
        <f>IF([27]Сотрудники!$G$228&gt;=1,("Я"),(""))</f>
        <v/>
      </c>
      <c r="P84" s="15" t="str">
        <f>IF([28]Сотрудники!$G$228&gt;=1,("Я"),(""))</f>
        <v/>
      </c>
      <c r="Q84" s="15" t="str">
        <f>IF([29]Сотрудники!$G$228&gt;=1,("Я"),(""))</f>
        <v/>
      </c>
      <c r="R84" s="15" t="str">
        <f>IF([30]Сотрудники!$G$228&gt;=1,("Я"),(""))</f>
        <v/>
      </c>
      <c r="S84" s="31" t="str">
        <f>IF([31]Сотрудники!$G$228&gt;=1,("Я"),("х"))</f>
        <v>х</v>
      </c>
      <c r="T84" s="105" t="str">
        <f>IF(COUNTIF(D84:R84,"*я*")=0,(""),(COUNTIF(D84:R84,"*я*")))</f>
        <v/>
      </c>
      <c r="U84" s="106"/>
      <c r="V84" s="107" t="str">
        <f>IF(SUM(T83,T85)=0,"",SUM(T83,T85))</f>
        <v/>
      </c>
      <c r="W84" s="108"/>
      <c r="X84" s="43"/>
      <c r="Y84" s="44"/>
      <c r="Z84" s="45"/>
      <c r="AA84" s="45"/>
      <c r="AB84" s="44"/>
      <c r="AC84" s="44"/>
      <c r="AD84" s="45"/>
      <c r="AE84" s="44"/>
      <c r="AF84" s="45"/>
      <c r="AG84" s="45"/>
      <c r="AH84" s="44"/>
      <c r="AI84" s="45"/>
    </row>
    <row r="85" spans="1:35" ht="15" thickBot="1" x14ac:dyDescent="0.35">
      <c r="A85" s="98"/>
      <c r="B85" s="101"/>
      <c r="C85" s="115"/>
      <c r="D85" s="35"/>
      <c r="E85" s="34"/>
      <c r="F85" s="34"/>
      <c r="G85" s="36"/>
      <c r="H85" s="36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23"/>
      <c r="T85" s="111" t="str">
        <f>IF(SUM(D85:S85)=0,"",SUM(D85:S85))</f>
        <v/>
      </c>
      <c r="U85" s="112"/>
      <c r="V85" s="109"/>
      <c r="W85" s="110"/>
      <c r="X85" s="46"/>
      <c r="Y85" s="47"/>
      <c r="Z85" s="48"/>
      <c r="AA85" s="48"/>
      <c r="AB85" s="47"/>
      <c r="AC85" s="47"/>
      <c r="AD85" s="48"/>
      <c r="AE85" s="47"/>
      <c r="AF85" s="48"/>
      <c r="AG85" s="48"/>
      <c r="AH85" s="47"/>
      <c r="AI85" s="48"/>
    </row>
    <row r="86" spans="1:35" ht="15" thickTop="1" x14ac:dyDescent="0.3">
      <c r="A86" s="96">
        <v>17</v>
      </c>
      <c r="B86" s="99" t="s">
        <v>42</v>
      </c>
      <c r="C86" s="113">
        <v>27862</v>
      </c>
      <c r="D86" s="26" t="str">
        <f>IF([1]Сотрудники!$G$295&gt;=1,("Я"),(""))</f>
        <v/>
      </c>
      <c r="E86" s="27" t="str">
        <f>IF([2]Сотрудники!$G$295&gt;=1,("Я"),(""))</f>
        <v/>
      </c>
      <c r="F86" s="27" t="str">
        <f>IF([3]Сотрудники!$G$295&gt;=1,("Я"),(""))</f>
        <v/>
      </c>
      <c r="G86" s="27" t="str">
        <f>IF([4]Сотрудники!$G$295&gt;=1,("Я"),(""))</f>
        <v/>
      </c>
      <c r="H86" s="27" t="str">
        <f>IF([5]Сотрудники!$G$295&gt;=1,("Я"),(""))</f>
        <v/>
      </c>
      <c r="I86" s="27" t="str">
        <f>IF([6]Сотрудники!$G$295&gt;=1,("Я"),(""))</f>
        <v/>
      </c>
      <c r="J86" s="27" t="str">
        <f>IF([7]Сотрудники!$G$295&gt;=1,("Я"),(""))</f>
        <v/>
      </c>
      <c r="K86" s="27" t="str">
        <f>IF([8]Сотрудники!$G$295&gt;=1,("Я"),(""))</f>
        <v/>
      </c>
      <c r="L86" s="27" t="str">
        <f>IF([9]Сотрудники!$G$295&gt;=1,("Я"),(""))</f>
        <v/>
      </c>
      <c r="M86" s="27" t="str">
        <f>IF([10]Сотрудники!$G$295&gt;=1,("Я"),(""))</f>
        <v/>
      </c>
      <c r="N86" s="27" t="str">
        <f>IF([11]Сотрудники!$G$295&gt;=1,("Я"),(""))</f>
        <v/>
      </c>
      <c r="O86" s="27" t="str">
        <f>IF([12]Сотрудники!$G$295&gt;=1,("Я"),(""))</f>
        <v/>
      </c>
      <c r="P86" s="27" t="str">
        <f>IF([13]Сотрудники!$G$295&gt;=1,("Я"),(""))</f>
        <v/>
      </c>
      <c r="Q86" s="27" t="str">
        <f>IF([14]Сотрудники!$G$295&gt;=1,("Я"),(""))</f>
        <v/>
      </c>
      <c r="R86" s="27" t="str">
        <f>IF([15]Сотрудники!$G$295&gt;=1,("Я"),(""))</f>
        <v/>
      </c>
      <c r="S86" s="28" t="s">
        <v>14</v>
      </c>
      <c r="T86" s="105" t="str">
        <f>IF(COUNTIF(D86:R86,"*я*")=0,(""),(COUNTIF(D86:R86,"*я*")))</f>
        <v/>
      </c>
      <c r="U86" s="106"/>
      <c r="V86" s="107" t="str">
        <f>IF(SUM(T86,T88)=0,"",SUM(T86,T88))</f>
        <v/>
      </c>
      <c r="W86" s="108"/>
      <c r="X86" s="53"/>
      <c r="Y86" s="44"/>
      <c r="Z86" s="45"/>
      <c r="AA86" s="45"/>
      <c r="AB86" s="44"/>
      <c r="AC86" s="44"/>
      <c r="AD86" s="45"/>
      <c r="AE86" s="44"/>
      <c r="AF86" s="45"/>
      <c r="AG86" s="45"/>
      <c r="AH86" s="44"/>
      <c r="AI86" s="45"/>
    </row>
    <row r="87" spans="1:35" ht="15" thickBot="1" x14ac:dyDescent="0.35">
      <c r="A87" s="97"/>
      <c r="B87" s="100"/>
      <c r="C87" s="114"/>
      <c r="D87" s="29"/>
      <c r="E87" s="30"/>
      <c r="F87" s="30"/>
      <c r="G87" s="30"/>
      <c r="H87" s="30"/>
      <c r="I87" s="15"/>
      <c r="J87" s="15"/>
      <c r="K87" s="15"/>
      <c r="L87" s="15"/>
      <c r="M87" s="15"/>
      <c r="N87" s="30"/>
      <c r="O87" s="30"/>
      <c r="P87" s="15"/>
      <c r="Q87" s="15"/>
      <c r="R87" s="15"/>
      <c r="S87" s="31" t="s">
        <v>14</v>
      </c>
      <c r="T87" s="111" t="str">
        <f>IF(SUM(D87:R87)=0,"",SUM(D87:R87))</f>
        <v/>
      </c>
      <c r="U87" s="112"/>
      <c r="V87" s="109"/>
      <c r="W87" s="110"/>
      <c r="X87" s="53"/>
      <c r="Y87" s="44"/>
      <c r="Z87" s="45"/>
      <c r="AA87" s="45"/>
      <c r="AB87" s="44"/>
      <c r="AC87" s="44"/>
      <c r="AD87" s="45"/>
      <c r="AE87" s="44"/>
      <c r="AF87" s="45"/>
      <c r="AG87" s="45"/>
      <c r="AH87" s="44"/>
      <c r="AI87" s="45"/>
    </row>
    <row r="88" spans="1:35" ht="15" thickTop="1" x14ac:dyDescent="0.3">
      <c r="A88" s="97"/>
      <c r="B88" s="100"/>
      <c r="C88" s="114"/>
      <c r="D88" s="32" t="str">
        <f>IF([16]Сотрудники!$G$295&gt;=1,("Я"),(""))</f>
        <v/>
      </c>
      <c r="E88" s="15" t="str">
        <f>IF([17]Сотрудники!$G$295&gt;=1,("Я"),(""))</f>
        <v/>
      </c>
      <c r="F88" s="15" t="str">
        <f>IF([18]Сотрудники!$G$295&gt;=1,("Я"),(""))</f>
        <v/>
      </c>
      <c r="G88" s="15" t="str">
        <f>IF([19]Сотрудники!$G$295&gt;=1,("Я"),(""))</f>
        <v/>
      </c>
      <c r="H88" s="15" t="str">
        <f>IF([20]Сотрудники!$G$295&gt;=1,("Я"),(""))</f>
        <v/>
      </c>
      <c r="I88" s="15" t="str">
        <f>IF([21]Сотрудники!$G$295&gt;=1,("Я"),(""))</f>
        <v/>
      </c>
      <c r="J88" s="15" t="str">
        <f>IF([22]Сотрудники!$G$295&gt;=1,("Я"),(""))</f>
        <v/>
      </c>
      <c r="K88" s="15" t="str">
        <f>IF([23]Сотрудники!$G$295&gt;=1,("Я"),(""))</f>
        <v/>
      </c>
      <c r="L88" s="15" t="str">
        <f>IF([24]Сотрудники!$G$295&gt;=1,("Я"),(""))</f>
        <v/>
      </c>
      <c r="M88" s="15" t="str">
        <f>IF([25]Сотрудники!$G$295&gt;=1,("Я"),(""))</f>
        <v/>
      </c>
      <c r="N88" s="15" t="str">
        <f>IF([26]Сотрудники!$G$295&gt;=1,("Я"),(""))</f>
        <v/>
      </c>
      <c r="O88" s="15" t="str">
        <f>IF([27]Сотрудники!$G$295&gt;=1,("Я"),(""))</f>
        <v/>
      </c>
      <c r="P88" s="15" t="str">
        <f>IF([28]Сотрудники!$G$295&gt;=1,("Я"),(""))</f>
        <v/>
      </c>
      <c r="Q88" s="15" t="str">
        <f>IF([29]Сотрудники!$G$295&gt;=1,("Я"),(""))</f>
        <v/>
      </c>
      <c r="R88" s="15" t="str">
        <f>IF([30]Сотрудники!$G$295&gt;=1,("Я"),(""))</f>
        <v/>
      </c>
      <c r="S88" s="31" t="str">
        <f>IF([31]Сотрудники!$G$295&gt;=1,("Я"),("х"))</f>
        <v>х</v>
      </c>
      <c r="T88" s="105" t="str">
        <f>IF(COUNTIF(D88:R88,"*я*")=0,(""),(COUNTIF(D88:R88,"*я*")))</f>
        <v/>
      </c>
      <c r="U88" s="106"/>
      <c r="V88" s="107" t="str">
        <f>IF(SUM(T87,T89)=0,"",SUM(T87,T89))</f>
        <v/>
      </c>
      <c r="W88" s="108"/>
      <c r="X88" s="53"/>
      <c r="Y88" s="44"/>
      <c r="Z88" s="45"/>
      <c r="AA88" s="45"/>
      <c r="AB88" s="44"/>
      <c r="AC88" s="44"/>
      <c r="AD88" s="45"/>
      <c r="AE88" s="44"/>
      <c r="AF88" s="45"/>
      <c r="AG88" s="45"/>
      <c r="AH88" s="44"/>
      <c r="AI88" s="45"/>
    </row>
    <row r="89" spans="1:35" ht="15" thickBot="1" x14ac:dyDescent="0.35">
      <c r="A89" s="98"/>
      <c r="B89" s="101"/>
      <c r="C89" s="115"/>
      <c r="D89" s="35"/>
      <c r="E89" s="34"/>
      <c r="F89" s="34"/>
      <c r="G89" s="36"/>
      <c r="H89" s="36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23"/>
      <c r="T89" s="111" t="str">
        <f>IF(SUM(D89:S89)=0,"",SUM(D89:S89))</f>
        <v/>
      </c>
      <c r="U89" s="112"/>
      <c r="V89" s="109"/>
      <c r="W89" s="110"/>
      <c r="X89" s="53"/>
      <c r="Y89" s="47"/>
      <c r="Z89" s="48"/>
      <c r="AA89" s="48"/>
      <c r="AB89" s="47"/>
      <c r="AC89" s="47"/>
      <c r="AD89" s="48"/>
      <c r="AE89" s="47"/>
      <c r="AF89" s="48"/>
      <c r="AG89" s="48"/>
      <c r="AH89" s="47"/>
      <c r="AI89" s="48"/>
    </row>
    <row r="90" spans="1:35" ht="15" thickTop="1" x14ac:dyDescent="0.3">
      <c r="A90" s="96">
        <v>18</v>
      </c>
      <c r="B90" s="99" t="s">
        <v>43</v>
      </c>
      <c r="C90" s="113">
        <v>26932</v>
      </c>
      <c r="D90" s="26" t="str">
        <f>IF([1]Сотрудники!$G$232&gt;=1,("Я"),(""))</f>
        <v/>
      </c>
      <c r="E90" s="27" t="str">
        <f>IF([2]Сотрудники!$G$232&gt;=1,("Я"),(""))</f>
        <v/>
      </c>
      <c r="F90" s="27" t="str">
        <f>IF([3]Сотрудники!$G$232&gt;=1,("Я"),(""))</f>
        <v/>
      </c>
      <c r="G90" s="27" t="str">
        <f>IF([4]Сотрудники!$G$232&gt;=1,("Я"),(""))</f>
        <v/>
      </c>
      <c r="H90" s="27" t="str">
        <f>IF([5]Сотрудники!$G$232&gt;=1,("Я"),(""))</f>
        <v/>
      </c>
      <c r="I90" s="27" t="str">
        <f>IF([6]Сотрудники!$G$232&gt;=1,("Я"),(""))</f>
        <v/>
      </c>
      <c r="J90" s="27" t="str">
        <f>IF([7]Сотрудники!$G$232&gt;=1,("Я"),(""))</f>
        <v/>
      </c>
      <c r="K90" s="27" t="str">
        <f>IF([8]Сотрудники!$G$232&gt;=1,("Я"),(""))</f>
        <v/>
      </c>
      <c r="L90" s="27" t="str">
        <f>IF([9]Сотрудники!$G$232&gt;=1,("Я"),(""))</f>
        <v/>
      </c>
      <c r="M90" s="27" t="str">
        <f>IF([10]Сотрудники!$G$232&gt;=1,("Я"),(""))</f>
        <v/>
      </c>
      <c r="N90" s="27" t="str">
        <f>IF([11]Сотрудники!$G$232&gt;=1,("Я"),(""))</f>
        <v/>
      </c>
      <c r="O90" s="27" t="str">
        <f>IF([12]Сотрудники!$G$232&gt;=1,("Я"),(""))</f>
        <v/>
      </c>
      <c r="P90" s="27" t="str">
        <f>IF([13]Сотрудники!$G$232&gt;=1,("Я"),(""))</f>
        <v/>
      </c>
      <c r="Q90" s="27" t="str">
        <f>IF([14]Сотрудники!$G$232&gt;=1,("Я"),(""))</f>
        <v/>
      </c>
      <c r="R90" s="27" t="str">
        <f>IF([15]Сотрудники!$G$232&gt;=1,("Я"),(""))</f>
        <v/>
      </c>
      <c r="S90" s="28" t="s">
        <v>14</v>
      </c>
      <c r="T90" s="105" t="str">
        <f>IF(COUNTIF(D90:R90,"*я*")=0,(""),(COUNTIF(D90:R90,"*я*")))</f>
        <v/>
      </c>
      <c r="U90" s="106"/>
      <c r="V90" s="107" t="str">
        <f>IF(SUM(T90,T92)=0,"",SUM(T90,T92))</f>
        <v/>
      </c>
      <c r="W90" s="108"/>
      <c r="X90" s="43"/>
      <c r="Y90" s="44"/>
      <c r="Z90" s="45"/>
      <c r="AA90" s="45"/>
      <c r="AB90" s="44"/>
      <c r="AC90" s="44"/>
      <c r="AD90" s="45"/>
      <c r="AE90" s="44"/>
      <c r="AF90" s="45"/>
      <c r="AG90" s="45"/>
      <c r="AH90" s="44"/>
      <c r="AI90" s="45"/>
    </row>
    <row r="91" spans="1:35" ht="15" thickBot="1" x14ac:dyDescent="0.35">
      <c r="A91" s="97"/>
      <c r="B91" s="100"/>
      <c r="C91" s="114"/>
      <c r="D91" s="29"/>
      <c r="E91" s="30"/>
      <c r="F91" s="30"/>
      <c r="G91" s="30"/>
      <c r="H91" s="30"/>
      <c r="I91" s="15"/>
      <c r="J91" s="15"/>
      <c r="K91" s="15"/>
      <c r="L91" s="15"/>
      <c r="M91" s="15"/>
      <c r="N91" s="30"/>
      <c r="O91" s="30"/>
      <c r="P91" s="15"/>
      <c r="Q91" s="15"/>
      <c r="R91" s="15"/>
      <c r="S91" s="31" t="s">
        <v>14</v>
      </c>
      <c r="T91" s="111" t="str">
        <f>IF(SUM(D91:R91)=0,"",SUM(D91:R91))</f>
        <v/>
      </c>
      <c r="U91" s="112"/>
      <c r="V91" s="109"/>
      <c r="W91" s="110"/>
      <c r="X91" s="43"/>
      <c r="Y91" s="44"/>
      <c r="Z91" s="45"/>
      <c r="AA91" s="45"/>
      <c r="AB91" s="44"/>
      <c r="AC91" s="44"/>
      <c r="AD91" s="45"/>
      <c r="AE91" s="44"/>
      <c r="AF91" s="45"/>
      <c r="AG91" s="45"/>
      <c r="AH91" s="44"/>
      <c r="AI91" s="45"/>
    </row>
    <row r="92" spans="1:35" ht="15" thickTop="1" x14ac:dyDescent="0.3">
      <c r="A92" s="97"/>
      <c r="B92" s="100"/>
      <c r="C92" s="114"/>
      <c r="D92" s="32" t="str">
        <f>IF([16]Сотрудники!$G$232&gt;=1,("Я"),(""))</f>
        <v/>
      </c>
      <c r="E92" s="15" t="str">
        <f>IF([17]Сотрудники!$G$232&gt;=1,("Я"),(""))</f>
        <v/>
      </c>
      <c r="F92" s="15" t="str">
        <f>IF([18]Сотрудники!$G$232&gt;=1,("Я"),(""))</f>
        <v/>
      </c>
      <c r="G92" s="15" t="str">
        <f>IF([19]Сотрудники!$G$232&gt;=1,("Я"),(""))</f>
        <v/>
      </c>
      <c r="H92" s="15" t="str">
        <f>IF([20]Сотрудники!$G$232&gt;=1,("Я"),(""))</f>
        <v/>
      </c>
      <c r="I92" s="15" t="str">
        <f>IF([21]Сотрудники!$G$232&gt;=1,("Я"),(""))</f>
        <v/>
      </c>
      <c r="J92" s="15" t="str">
        <f>IF([22]Сотрудники!$G$232&gt;=1,("Я"),(""))</f>
        <v/>
      </c>
      <c r="K92" s="15" t="str">
        <f>IF([23]Сотрудники!$G$232&gt;=1,("Я"),(""))</f>
        <v/>
      </c>
      <c r="L92" s="15" t="str">
        <f>IF([24]Сотрудники!$G$232&gt;=1,("Я"),(""))</f>
        <v/>
      </c>
      <c r="M92" s="15" t="str">
        <f>IF([25]Сотрудники!$G$232&gt;=1,("Я"),(""))</f>
        <v/>
      </c>
      <c r="N92" s="15" t="str">
        <f>IF([26]Сотрудники!$G$232&gt;=1,("Я"),(""))</f>
        <v/>
      </c>
      <c r="O92" s="15" t="str">
        <f>IF([27]Сотрудники!$G$232&gt;=1,("Я"),(""))</f>
        <v/>
      </c>
      <c r="P92" s="15" t="str">
        <f>IF([28]Сотрудники!$G$232&gt;=1,("Я"),(""))</f>
        <v/>
      </c>
      <c r="Q92" s="15" t="str">
        <f>IF([29]Сотрудники!$G$232&gt;=1,("Я"),(""))</f>
        <v/>
      </c>
      <c r="R92" s="15" t="str">
        <f>IF([30]Сотрудники!$G$232&gt;=1,("Я"),(""))</f>
        <v/>
      </c>
      <c r="S92" s="31" t="str">
        <f>IF([31]Сотрудники!$G$232&gt;=1,("Я"),("х"))</f>
        <v>х</v>
      </c>
      <c r="T92" s="105" t="str">
        <f>IF(COUNTIF(D92:R92,"*я*")=0,(""),(COUNTIF(D92:R92,"*я*")))</f>
        <v/>
      </c>
      <c r="U92" s="106"/>
      <c r="V92" s="107" t="str">
        <f>IF(SUM(T91,T93)=0,"",SUM(T91,T93))</f>
        <v/>
      </c>
      <c r="W92" s="108"/>
      <c r="X92" s="43"/>
      <c r="Y92" s="44"/>
      <c r="Z92" s="45"/>
      <c r="AA92" s="45"/>
      <c r="AB92" s="44"/>
      <c r="AC92" s="44"/>
      <c r="AD92" s="45"/>
      <c r="AE92" s="44"/>
      <c r="AF92" s="45"/>
      <c r="AG92" s="45"/>
      <c r="AH92" s="44"/>
      <c r="AI92" s="45"/>
    </row>
    <row r="93" spans="1:35" ht="15" thickBot="1" x14ac:dyDescent="0.35">
      <c r="A93" s="98"/>
      <c r="B93" s="101"/>
      <c r="C93" s="115"/>
      <c r="D93" s="35"/>
      <c r="E93" s="34"/>
      <c r="F93" s="34"/>
      <c r="G93" s="36"/>
      <c r="H93" s="36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23"/>
      <c r="T93" s="111" t="str">
        <f>IF(SUM(D93:S93)=0,"",SUM(D93:S93))</f>
        <v/>
      </c>
      <c r="U93" s="112"/>
      <c r="V93" s="109"/>
      <c r="W93" s="110"/>
      <c r="X93" s="46"/>
      <c r="Y93" s="47"/>
      <c r="Z93" s="48"/>
      <c r="AA93" s="48"/>
      <c r="AB93" s="47"/>
      <c r="AC93" s="47"/>
      <c r="AD93" s="48"/>
      <c r="AE93" s="47"/>
      <c r="AF93" s="48"/>
      <c r="AG93" s="48"/>
      <c r="AH93" s="47"/>
      <c r="AI93" s="48"/>
    </row>
    <row r="94" spans="1:35" ht="15" thickTop="1" x14ac:dyDescent="0.3">
      <c r="A94" s="96">
        <v>19</v>
      </c>
      <c r="B94" s="99" t="s">
        <v>44</v>
      </c>
      <c r="C94" s="113">
        <v>27359</v>
      </c>
      <c r="D94" s="26" t="str">
        <f>IF([1]Сотрудники!$G$293&gt;=1,("Я"),(""))</f>
        <v/>
      </c>
      <c r="E94" s="27" t="str">
        <f>IF([2]Сотрудники!$G$293&gt;=1,("Я"),(""))</f>
        <v/>
      </c>
      <c r="F94" s="27" t="str">
        <f>IF([3]Сотрудники!$G$293&gt;=1,("Я"),(""))</f>
        <v/>
      </c>
      <c r="G94" s="27" t="str">
        <f>IF([4]Сотрудники!$G$293&gt;=1,("Я"),(""))</f>
        <v/>
      </c>
      <c r="H94" s="27" t="str">
        <f>IF([5]Сотрудники!$G$293&gt;=1,("Я"),(""))</f>
        <v/>
      </c>
      <c r="I94" s="27" t="str">
        <f>IF([6]Сотрудники!$G$293&gt;=1,("Я"),(""))</f>
        <v/>
      </c>
      <c r="J94" s="27" t="str">
        <f>IF([7]Сотрудники!$G$293&gt;=1,("Я"),(""))</f>
        <v/>
      </c>
      <c r="K94" s="27" t="str">
        <f>IF([8]Сотрудники!$G$293&gt;=1,("Я"),(""))</f>
        <v/>
      </c>
      <c r="L94" s="27" t="str">
        <f>IF([9]Сотрудники!$G$293&gt;=1,("Я"),(""))</f>
        <v/>
      </c>
      <c r="M94" s="27" t="str">
        <f>IF([10]Сотрудники!$G$293&gt;=1,("Я"),(""))</f>
        <v/>
      </c>
      <c r="N94" s="27" t="str">
        <f>IF([11]Сотрудники!$G$293&gt;=1,("Я"),(""))</f>
        <v/>
      </c>
      <c r="O94" s="27" t="str">
        <f>IF([12]Сотрудники!$G$293&gt;=1,("Я"),(""))</f>
        <v/>
      </c>
      <c r="P94" s="27" t="str">
        <f>IF([13]Сотрудники!$G$293&gt;=1,("Я"),(""))</f>
        <v/>
      </c>
      <c r="Q94" s="27" t="str">
        <f>IF([14]Сотрудники!$G$293&gt;=1,("Я"),(""))</f>
        <v/>
      </c>
      <c r="R94" s="27" t="str">
        <f>IF([15]Сотрудники!$G$293&gt;=1,("Я"),(""))</f>
        <v/>
      </c>
      <c r="S94" s="28" t="s">
        <v>14</v>
      </c>
      <c r="T94" s="105" t="str">
        <f>IF(COUNTIF(D94:R94,"*я*")=0,(""),(COUNTIF(D94:R94,"*я*")))</f>
        <v/>
      </c>
      <c r="U94" s="106"/>
      <c r="V94" s="107" t="str">
        <f>IF(SUM(T94,T96)=0,"",SUM(T94,T96))</f>
        <v/>
      </c>
      <c r="W94" s="108"/>
      <c r="X94" s="43"/>
      <c r="Y94" s="44"/>
      <c r="Z94" s="45"/>
      <c r="AA94" s="45"/>
      <c r="AB94" s="44"/>
      <c r="AC94" s="44"/>
      <c r="AD94" s="45"/>
      <c r="AE94" s="44"/>
      <c r="AF94" s="45"/>
      <c r="AG94" s="45"/>
      <c r="AH94" s="44"/>
      <c r="AI94" s="45"/>
    </row>
    <row r="95" spans="1:35" ht="15" thickBot="1" x14ac:dyDescent="0.35">
      <c r="A95" s="97"/>
      <c r="B95" s="100"/>
      <c r="C95" s="114"/>
      <c r="D95" s="29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1" t="s">
        <v>14</v>
      </c>
      <c r="T95" s="111" t="str">
        <f>IF(SUM(D95:R95)=0,"",SUM(D95:R95))</f>
        <v/>
      </c>
      <c r="U95" s="112"/>
      <c r="V95" s="109"/>
      <c r="W95" s="110"/>
      <c r="X95" s="43"/>
      <c r="Y95" s="44"/>
      <c r="Z95" s="45"/>
      <c r="AA95" s="45"/>
      <c r="AB95" s="44"/>
      <c r="AC95" s="44"/>
      <c r="AD95" s="45"/>
      <c r="AE95" s="44"/>
      <c r="AF95" s="45"/>
      <c r="AG95" s="45"/>
      <c r="AH95" s="44"/>
      <c r="AI95" s="45"/>
    </row>
    <row r="96" spans="1:35" ht="15" thickTop="1" x14ac:dyDescent="0.3">
      <c r="A96" s="97"/>
      <c r="B96" s="100"/>
      <c r="C96" s="114"/>
      <c r="D96" s="32" t="str">
        <f>IF([16]Сотрудники!$G$293&gt;=1,("Я"),(""))</f>
        <v/>
      </c>
      <c r="E96" s="15" t="str">
        <f>IF([17]Сотрудники!$G$293&gt;=1,("Я"),(""))</f>
        <v/>
      </c>
      <c r="F96" s="15" t="str">
        <f>IF([18]Сотрудники!$G$293&gt;=1,("Я"),(""))</f>
        <v/>
      </c>
      <c r="G96" s="15" t="str">
        <f>IF([19]Сотрудники!$G$293&gt;=1,("Я"),(""))</f>
        <v/>
      </c>
      <c r="H96" s="15" t="str">
        <f>IF([20]Сотрудники!$G$293&gt;=1,("Я"),(""))</f>
        <v/>
      </c>
      <c r="I96" s="15" t="str">
        <f>IF([21]Сотрудники!$G$293&gt;=1,("Я"),(""))</f>
        <v/>
      </c>
      <c r="J96" s="15" t="str">
        <f>IF([22]Сотрудники!$G$293&gt;=1,("Я"),(""))</f>
        <v/>
      </c>
      <c r="K96" s="15" t="str">
        <f>IF([23]Сотрудники!$G$293&gt;=1,("Я"),(""))</f>
        <v/>
      </c>
      <c r="L96" s="15" t="str">
        <f>IF([24]Сотрудники!$G$293&gt;=1,("Я"),(""))</f>
        <v/>
      </c>
      <c r="M96" s="15" t="str">
        <f>IF([25]Сотрудники!$G$293&gt;=1,("Я"),(""))</f>
        <v/>
      </c>
      <c r="N96" s="15" t="str">
        <f>IF([26]Сотрудники!$G$293&gt;=1,("Я"),(""))</f>
        <v/>
      </c>
      <c r="O96" s="15" t="str">
        <f>IF([27]Сотрудники!$G$293&gt;=1,("Я"),(""))</f>
        <v/>
      </c>
      <c r="P96" s="15" t="str">
        <f>IF([28]Сотрудники!$G$293&gt;=1,("Я"),(""))</f>
        <v/>
      </c>
      <c r="Q96" s="15" t="str">
        <f>IF([29]Сотрудники!$G$293&gt;=1,("Я"),(""))</f>
        <v/>
      </c>
      <c r="R96" s="15" t="str">
        <f>IF([30]Сотрудники!$G$293&gt;=1,("Я"),(""))</f>
        <v/>
      </c>
      <c r="S96" s="31" t="str">
        <f>IF([31]Сотрудники!$G$293&gt;=1,("Я"),("х"))</f>
        <v>х</v>
      </c>
      <c r="T96" s="105" t="str">
        <f>IF(COUNTIF(D96:R96,"*я*")=0,(""),(COUNTIF(D96:R96,"*я*")))</f>
        <v/>
      </c>
      <c r="U96" s="106"/>
      <c r="V96" s="107" t="str">
        <f>IF(SUM(T95,T97)=0,"",SUM(T95,T97))</f>
        <v/>
      </c>
      <c r="W96" s="108"/>
      <c r="X96" s="43"/>
      <c r="Y96" s="44"/>
      <c r="Z96" s="45"/>
      <c r="AA96" s="45"/>
      <c r="AB96" s="44"/>
      <c r="AC96" s="44"/>
      <c r="AD96" s="45"/>
      <c r="AE96" s="44"/>
      <c r="AF96" s="45"/>
      <c r="AG96" s="45"/>
      <c r="AH96" s="44"/>
      <c r="AI96" s="45"/>
    </row>
    <row r="97" spans="1:35" ht="15" thickBot="1" x14ac:dyDescent="0.35">
      <c r="A97" s="98"/>
      <c r="B97" s="101"/>
      <c r="C97" s="115"/>
      <c r="D97" s="35"/>
      <c r="E97" s="34"/>
      <c r="F97" s="34"/>
      <c r="G97" s="36"/>
      <c r="H97" s="36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23"/>
      <c r="T97" s="111" t="str">
        <f>IF(SUM(D97:S97)=0,"",SUM(D97:S97))</f>
        <v/>
      </c>
      <c r="U97" s="112"/>
      <c r="V97" s="109"/>
      <c r="W97" s="110"/>
      <c r="X97" s="46"/>
      <c r="Y97" s="47"/>
      <c r="Z97" s="48"/>
      <c r="AA97" s="48"/>
      <c r="AB97" s="47"/>
      <c r="AC97" s="47"/>
      <c r="AD97" s="48"/>
      <c r="AE97" s="47"/>
      <c r="AF97" s="48"/>
      <c r="AG97" s="48"/>
      <c r="AH97" s="47"/>
      <c r="AI97" s="48"/>
    </row>
    <row r="98" spans="1:35" ht="15" thickTop="1" x14ac:dyDescent="0.3">
      <c r="A98" s="96">
        <v>20</v>
      </c>
      <c r="B98" s="99" t="s">
        <v>45</v>
      </c>
      <c r="C98" s="113">
        <v>27354</v>
      </c>
      <c r="D98" s="26" t="str">
        <f>IF([1]Сотрудники!$G$291&gt;=1,("Я"),(""))</f>
        <v/>
      </c>
      <c r="E98" s="27" t="str">
        <f>IF([2]Сотрудники!$G$291&gt;=1,("Я"),(""))</f>
        <v/>
      </c>
      <c r="F98" s="27" t="str">
        <f>IF([3]Сотрудники!$G$291&gt;=1,("Я"),(""))</f>
        <v/>
      </c>
      <c r="G98" s="27" t="str">
        <f>IF([4]Сотрудники!$G$291&gt;=1,("Я"),(""))</f>
        <v/>
      </c>
      <c r="H98" s="27" t="str">
        <f>IF([5]Сотрудники!$G$291&gt;=1,("Я"),(""))</f>
        <v/>
      </c>
      <c r="I98" s="27" t="str">
        <f>IF([6]Сотрудники!$G$291&gt;=1,("Я"),(""))</f>
        <v/>
      </c>
      <c r="J98" s="27" t="str">
        <f>IF([7]Сотрудники!$G$291&gt;=1,("Я"),(""))</f>
        <v/>
      </c>
      <c r="K98" s="27" t="str">
        <f>IF([8]Сотрудники!$G$291&gt;=1,("Я"),(""))</f>
        <v/>
      </c>
      <c r="L98" s="27" t="str">
        <f>IF([9]Сотрудники!$G$291&gt;=1,("Я"),(""))</f>
        <v/>
      </c>
      <c r="M98" s="27" t="str">
        <f>IF([10]Сотрудники!$G$291&gt;=1,("Я"),(""))</f>
        <v/>
      </c>
      <c r="N98" s="27" t="str">
        <f>IF([11]Сотрудники!$G$291&gt;=1,("Я"),(""))</f>
        <v/>
      </c>
      <c r="O98" s="27" t="str">
        <f>IF([12]Сотрудники!$G$291&gt;=1,("Я"),(""))</f>
        <v/>
      </c>
      <c r="P98" s="27" t="str">
        <f>IF([13]Сотрудники!$G$291&gt;=1,("Я"),(""))</f>
        <v/>
      </c>
      <c r="Q98" s="27" t="str">
        <f>IF([14]Сотрудники!$G$291&gt;=1,("Я"),(""))</f>
        <v/>
      </c>
      <c r="R98" s="27" t="str">
        <f>IF([15]Сотрудники!$G$291&gt;=1,("Я"),(""))</f>
        <v/>
      </c>
      <c r="S98" s="28" t="s">
        <v>14</v>
      </c>
      <c r="T98" s="105" t="str">
        <f>IF(COUNTIF(D98:R98,"*я*")=0,(""),(COUNTIF(D98:R98,"*я*")))</f>
        <v/>
      </c>
      <c r="U98" s="106"/>
      <c r="V98" s="107" t="str">
        <f>IF(SUM(T98,T100)=0,"",SUM(T98,T100))</f>
        <v/>
      </c>
      <c r="W98" s="108"/>
      <c r="X98" s="43"/>
      <c r="Y98" s="44"/>
      <c r="Z98" s="45"/>
      <c r="AA98" s="45"/>
      <c r="AB98" s="44"/>
      <c r="AC98" s="44"/>
      <c r="AD98" s="45"/>
      <c r="AE98" s="44"/>
      <c r="AF98" s="45"/>
      <c r="AG98" s="45"/>
      <c r="AH98" s="44"/>
      <c r="AI98" s="45"/>
    </row>
    <row r="99" spans="1:35" ht="15" thickBot="1" x14ac:dyDescent="0.35">
      <c r="A99" s="97"/>
      <c r="B99" s="100"/>
      <c r="C99" s="114"/>
      <c r="D99" s="29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1" t="s">
        <v>14</v>
      </c>
      <c r="T99" s="111" t="str">
        <f>IF(SUM(D99:R99)=0,"",SUM(D99:R99))</f>
        <v/>
      </c>
      <c r="U99" s="112"/>
      <c r="V99" s="109"/>
      <c r="W99" s="110"/>
      <c r="X99" s="43"/>
      <c r="Y99" s="44"/>
      <c r="Z99" s="45"/>
      <c r="AA99" s="45"/>
      <c r="AB99" s="44"/>
      <c r="AC99" s="44"/>
      <c r="AD99" s="45"/>
      <c r="AE99" s="44"/>
      <c r="AF99" s="45"/>
      <c r="AG99" s="45"/>
      <c r="AH99" s="44"/>
      <c r="AI99" s="45"/>
    </row>
    <row r="100" spans="1:35" ht="15" thickTop="1" x14ac:dyDescent="0.3">
      <c r="A100" s="97"/>
      <c r="B100" s="100"/>
      <c r="C100" s="114"/>
      <c r="D100" s="32" t="str">
        <f>IF([16]Сотрудники!$G$291&gt;=1,("Я"),(""))</f>
        <v/>
      </c>
      <c r="E100" s="15" t="str">
        <f>IF([17]Сотрудники!$G$291&gt;=1,("Я"),(""))</f>
        <v/>
      </c>
      <c r="F100" s="15" t="str">
        <f>IF([18]Сотрудники!$G$291&gt;=1,("Я"),(""))</f>
        <v/>
      </c>
      <c r="G100" s="15" t="str">
        <f>IF([19]Сотрудники!$G$291&gt;=1,("Я"),(""))</f>
        <v/>
      </c>
      <c r="H100" s="15" t="str">
        <f>IF([20]Сотрудники!$G$291&gt;=1,("Я"),(""))</f>
        <v/>
      </c>
      <c r="I100" s="15" t="str">
        <f>IF([21]Сотрудники!$G$291&gt;=1,("Я"),(""))</f>
        <v/>
      </c>
      <c r="J100" s="15" t="str">
        <f>IF([22]Сотрудники!$G$291&gt;=1,("Я"),(""))</f>
        <v/>
      </c>
      <c r="K100" s="15" t="str">
        <f>IF([23]Сотрудники!$G$291&gt;=1,("Я"),(""))</f>
        <v/>
      </c>
      <c r="L100" s="15" t="str">
        <f>IF([24]Сотрудники!$G$291&gt;=1,("Я"),(""))</f>
        <v/>
      </c>
      <c r="M100" s="15" t="str">
        <f>IF([25]Сотрудники!$G$291&gt;=1,("Я"),(""))</f>
        <v/>
      </c>
      <c r="N100" s="15" t="str">
        <f>IF([26]Сотрудники!$G$291&gt;=1,("Я"),(""))</f>
        <v/>
      </c>
      <c r="O100" s="15" t="str">
        <f>IF([27]Сотрудники!$G$291&gt;=1,("Я"),(""))</f>
        <v/>
      </c>
      <c r="P100" s="15" t="str">
        <f>IF([28]Сотрудники!$G$291&gt;=1,("Я"),(""))</f>
        <v/>
      </c>
      <c r="Q100" s="15" t="str">
        <f>IF([29]Сотрудники!$G$291&gt;=1,("Я"),(""))</f>
        <v/>
      </c>
      <c r="R100" s="15" t="str">
        <f>IF([30]Сотрудники!$G$291&gt;=1,("Я"),(""))</f>
        <v/>
      </c>
      <c r="S100" s="31" t="str">
        <f>IF([31]Сотрудники!$G$291&gt;=1,("Я"),("х"))</f>
        <v>х</v>
      </c>
      <c r="T100" s="105" t="str">
        <f>IF(COUNTIF(D100:R100,"*я*")=0,(""),(COUNTIF(D100:R100,"*я*")))</f>
        <v/>
      </c>
      <c r="U100" s="106"/>
      <c r="V100" s="107" t="str">
        <f>IF(SUM(T99,T101)=0,"",SUM(T99,T101))</f>
        <v/>
      </c>
      <c r="W100" s="108"/>
      <c r="X100" s="43"/>
      <c r="Y100" s="44"/>
      <c r="Z100" s="45"/>
      <c r="AA100" s="45"/>
      <c r="AB100" s="44"/>
      <c r="AC100" s="44"/>
      <c r="AD100" s="45"/>
      <c r="AE100" s="44"/>
      <c r="AF100" s="45"/>
      <c r="AG100" s="45"/>
      <c r="AH100" s="44"/>
      <c r="AI100" s="45"/>
    </row>
    <row r="101" spans="1:35" ht="15" thickBot="1" x14ac:dyDescent="0.35">
      <c r="A101" s="98"/>
      <c r="B101" s="101"/>
      <c r="C101" s="115"/>
      <c r="D101" s="35"/>
      <c r="E101" s="34"/>
      <c r="F101" s="34"/>
      <c r="G101" s="36"/>
      <c r="H101" s="36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23"/>
      <c r="T101" s="111" t="str">
        <f>IF(SUM(D101:S101)=0,"",SUM(D101:S101))</f>
        <v/>
      </c>
      <c r="U101" s="112"/>
      <c r="V101" s="109"/>
      <c r="W101" s="110"/>
      <c r="X101" s="46"/>
      <c r="Y101" s="47"/>
      <c r="Z101" s="48"/>
      <c r="AA101" s="48"/>
      <c r="AB101" s="47"/>
      <c r="AC101" s="47"/>
      <c r="AD101" s="48"/>
      <c r="AE101" s="47"/>
      <c r="AF101" s="48"/>
      <c r="AG101" s="48"/>
      <c r="AH101" s="47"/>
      <c r="AI101" s="48"/>
    </row>
    <row r="102" spans="1:35" ht="15" thickTop="1" x14ac:dyDescent="0.3">
      <c r="A102" s="96">
        <v>21</v>
      </c>
      <c r="B102" s="99" t="s">
        <v>46</v>
      </c>
      <c r="C102" s="113">
        <v>27355</v>
      </c>
      <c r="D102" s="26" t="str">
        <f>IF([1]Сотрудники!$G$292&gt;=1,("Я"),(""))</f>
        <v/>
      </c>
      <c r="E102" s="27" t="str">
        <f>IF([2]Сотрудники!$G$292&gt;=1,("Я"),(""))</f>
        <v/>
      </c>
      <c r="F102" s="27" t="str">
        <f>IF([3]Сотрудники!$G$292&gt;=1,("Я"),(""))</f>
        <v/>
      </c>
      <c r="G102" s="27" t="str">
        <f>IF([4]Сотрудники!$G$292&gt;=1,("Я"),(""))</f>
        <v/>
      </c>
      <c r="H102" s="27" t="str">
        <f>IF([5]Сотрудники!$G$292&gt;=1,("Я"),(""))</f>
        <v/>
      </c>
      <c r="I102" s="27" t="str">
        <f>IF([6]Сотрудники!$G$292&gt;=1,("Я"),(""))</f>
        <v/>
      </c>
      <c r="J102" s="27" t="str">
        <f>IF([7]Сотрудники!$G$292&gt;=1,("Я"),(""))</f>
        <v/>
      </c>
      <c r="K102" s="27" t="str">
        <f>IF([8]Сотрудники!$G$292&gt;=1,("Я"),(""))</f>
        <v/>
      </c>
      <c r="L102" s="27" t="str">
        <f>IF([9]Сотрудники!$G$292&gt;=1,("Я"),(""))</f>
        <v/>
      </c>
      <c r="M102" s="27" t="str">
        <f>IF([10]Сотрудники!$G$292&gt;=1,("Я"),(""))</f>
        <v/>
      </c>
      <c r="N102" s="27" t="str">
        <f>IF([11]Сотрудники!$G$292&gt;=1,("Я"),(""))</f>
        <v/>
      </c>
      <c r="O102" s="27" t="str">
        <f>IF([12]Сотрудники!$G$292&gt;=1,("Я"),(""))</f>
        <v/>
      </c>
      <c r="P102" s="27" t="str">
        <f>IF([13]Сотрудники!$G$292&gt;=1,("Я"),(""))</f>
        <v/>
      </c>
      <c r="Q102" s="27" t="str">
        <f>IF([14]Сотрудники!$G$292&gt;=1,("Я"),(""))</f>
        <v/>
      </c>
      <c r="R102" s="27" t="str">
        <f>IF([15]Сотрудники!$G$292&gt;=1,("Я"),(""))</f>
        <v/>
      </c>
      <c r="S102" s="28" t="s">
        <v>14</v>
      </c>
      <c r="T102" s="105" t="str">
        <f>IF(COUNTIF(D102:R102,"*я*")=0,(""),(COUNTIF(D102:R102,"*я*")))</f>
        <v/>
      </c>
      <c r="U102" s="106"/>
      <c r="V102" s="107" t="str">
        <f>IF(SUM(T102,T104)=0,"",SUM(T102,T104))</f>
        <v/>
      </c>
      <c r="W102" s="108"/>
      <c r="X102" s="43"/>
      <c r="Y102" s="44"/>
      <c r="Z102" s="45"/>
      <c r="AA102" s="45"/>
      <c r="AB102" s="44"/>
      <c r="AC102" s="44"/>
      <c r="AD102" s="45"/>
      <c r="AE102" s="44"/>
      <c r="AF102" s="45"/>
      <c r="AG102" s="45"/>
      <c r="AH102" s="44"/>
      <c r="AI102" s="45"/>
    </row>
    <row r="103" spans="1:35" ht="15" thickBot="1" x14ac:dyDescent="0.35">
      <c r="A103" s="97"/>
      <c r="B103" s="100"/>
      <c r="C103" s="114"/>
      <c r="D103" s="29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1" t="s">
        <v>14</v>
      </c>
      <c r="T103" s="111" t="str">
        <f>IF(SUM(D103:R103)=0,"",SUM(D103:R103))</f>
        <v/>
      </c>
      <c r="U103" s="112"/>
      <c r="V103" s="109"/>
      <c r="W103" s="110"/>
      <c r="X103" s="43"/>
      <c r="Y103" s="44"/>
      <c r="Z103" s="45"/>
      <c r="AA103" s="45"/>
      <c r="AB103" s="44"/>
      <c r="AC103" s="44"/>
      <c r="AD103" s="45"/>
      <c r="AE103" s="44"/>
      <c r="AF103" s="45"/>
      <c r="AG103" s="45"/>
      <c r="AH103" s="44"/>
      <c r="AI103" s="45"/>
    </row>
    <row r="104" spans="1:35" ht="15" thickTop="1" x14ac:dyDescent="0.3">
      <c r="A104" s="97"/>
      <c r="B104" s="100"/>
      <c r="C104" s="114"/>
      <c r="D104" s="32" t="str">
        <f>IF([16]Сотрудники!$G$292&gt;=1,("Я"),(""))</f>
        <v/>
      </c>
      <c r="E104" s="15" t="str">
        <f>IF([17]Сотрудники!$G$292&gt;=1,("Я"),(""))</f>
        <v/>
      </c>
      <c r="F104" s="15" t="str">
        <f>IF([18]Сотрудники!$G$292&gt;=1,("Я"),(""))</f>
        <v/>
      </c>
      <c r="G104" s="15" t="str">
        <f>IF([19]Сотрудники!$G$292&gt;=1,("Я"),(""))</f>
        <v/>
      </c>
      <c r="H104" s="15" t="str">
        <f>IF([20]Сотрудники!$G$292&gt;=1,("Я"),(""))</f>
        <v/>
      </c>
      <c r="I104" s="15" t="str">
        <f>IF([21]Сотрудники!$G$292&gt;=1,("Я"),(""))</f>
        <v/>
      </c>
      <c r="J104" s="15" t="str">
        <f>IF([22]Сотрудники!$G$292&gt;=1,("Я"),(""))</f>
        <v/>
      </c>
      <c r="K104" s="15" t="str">
        <f>IF([23]Сотрудники!$G$292&gt;=1,("Я"),(""))</f>
        <v/>
      </c>
      <c r="L104" s="15" t="str">
        <f>IF([24]Сотрудники!$G$292&gt;=1,("Я"),(""))</f>
        <v/>
      </c>
      <c r="M104" s="15" t="str">
        <f>IF([25]Сотрудники!$G$292&gt;=1,("Я"),(""))</f>
        <v/>
      </c>
      <c r="N104" s="15" t="str">
        <f>IF([26]Сотрудники!$G$292&gt;=1,("Я"),(""))</f>
        <v/>
      </c>
      <c r="O104" s="15" t="str">
        <f>IF([27]Сотрудники!$G$292&gt;=1,("Я"),(""))</f>
        <v/>
      </c>
      <c r="P104" s="15" t="str">
        <f>IF([28]Сотрудники!$G$292&gt;=1,("Я"),(""))</f>
        <v/>
      </c>
      <c r="Q104" s="15" t="str">
        <f>IF([29]Сотрудники!$G$292&gt;=1,("Я"),(""))</f>
        <v/>
      </c>
      <c r="R104" s="15" t="str">
        <f>IF([30]Сотрудники!$G$292&gt;=1,("Я"),(""))</f>
        <v/>
      </c>
      <c r="S104" s="31" t="str">
        <f>IF([31]Сотрудники!$G$292&gt;=1,("Я"),("х"))</f>
        <v>х</v>
      </c>
      <c r="T104" s="105" t="str">
        <f>IF(COUNTIF(D104:R104,"*я*")=0,(""),(COUNTIF(D104:R104,"*я*")))</f>
        <v/>
      </c>
      <c r="U104" s="106"/>
      <c r="V104" s="107" t="str">
        <f>IF(SUM(T103,T105)=0,"",SUM(T103,T105))</f>
        <v/>
      </c>
      <c r="W104" s="108"/>
      <c r="X104" s="43"/>
      <c r="Y104" s="44"/>
      <c r="Z104" s="45"/>
      <c r="AA104" s="45"/>
      <c r="AB104" s="44"/>
      <c r="AC104" s="44"/>
      <c r="AD104" s="45"/>
      <c r="AE104" s="44"/>
      <c r="AF104" s="45"/>
      <c r="AG104" s="45"/>
      <c r="AH104" s="44"/>
      <c r="AI104" s="45"/>
    </row>
    <row r="105" spans="1:35" ht="15" thickBot="1" x14ac:dyDescent="0.35">
      <c r="A105" s="98"/>
      <c r="B105" s="101"/>
      <c r="C105" s="115"/>
      <c r="D105" s="35"/>
      <c r="E105" s="34"/>
      <c r="F105" s="34"/>
      <c r="G105" s="36"/>
      <c r="H105" s="36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23"/>
      <c r="T105" s="111" t="str">
        <f>IF(SUM(D105:S105)=0,"",SUM(D105:S105))</f>
        <v/>
      </c>
      <c r="U105" s="112"/>
      <c r="V105" s="109"/>
      <c r="W105" s="110"/>
      <c r="X105" s="46"/>
      <c r="Y105" s="47"/>
      <c r="Z105" s="48"/>
      <c r="AA105" s="48"/>
      <c r="AB105" s="47"/>
      <c r="AC105" s="47"/>
      <c r="AD105" s="48"/>
      <c r="AE105" s="47"/>
      <c r="AF105" s="48"/>
      <c r="AG105" s="48"/>
      <c r="AH105" s="47"/>
      <c r="AI105" s="48"/>
    </row>
    <row r="106" spans="1:35" ht="15" thickTop="1" x14ac:dyDescent="0.3">
      <c r="A106" s="96">
        <v>22</v>
      </c>
      <c r="B106" s="99" t="s">
        <v>47</v>
      </c>
      <c r="C106" s="113">
        <v>26194</v>
      </c>
      <c r="D106" s="19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52" t="s">
        <v>14</v>
      </c>
      <c r="T106" s="105" t="str">
        <f>IF(COUNTIF(D106:R106,"*я*")=0,(""),(COUNTIF(D106:R106,"*я*")))</f>
        <v/>
      </c>
      <c r="U106" s="106"/>
      <c r="V106" s="107" t="str">
        <f>IF(SUM(T106,T108)=0,"",SUM(T106,T108))</f>
        <v/>
      </c>
      <c r="W106" s="108"/>
      <c r="X106" s="43"/>
      <c r="Y106" s="44"/>
      <c r="Z106" s="45"/>
      <c r="AA106" s="45"/>
      <c r="AB106" s="44"/>
      <c r="AC106" s="44"/>
      <c r="AD106" s="45"/>
      <c r="AE106" s="44"/>
      <c r="AF106" s="45"/>
      <c r="AG106" s="45"/>
      <c r="AH106" s="44"/>
      <c r="AI106" s="45"/>
    </row>
    <row r="107" spans="1:35" ht="15" thickBot="1" x14ac:dyDescent="0.35">
      <c r="A107" s="97"/>
      <c r="B107" s="100"/>
      <c r="C107" s="114"/>
      <c r="D107" s="16"/>
      <c r="E107" s="17"/>
      <c r="F107" s="18"/>
      <c r="G107" s="17"/>
      <c r="H107" s="17"/>
      <c r="I107" s="14"/>
      <c r="J107" s="14"/>
      <c r="K107" s="14"/>
      <c r="L107" s="14"/>
      <c r="M107" s="14"/>
      <c r="N107" s="17"/>
      <c r="O107" s="17"/>
      <c r="P107" s="14"/>
      <c r="Q107" s="14"/>
      <c r="R107" s="14"/>
      <c r="S107" s="15" t="s">
        <v>14</v>
      </c>
      <c r="T107" s="111" t="str">
        <f>IF(SUM(D107:R107)=0,"",SUM(D107:R107))</f>
        <v/>
      </c>
      <c r="U107" s="112"/>
      <c r="V107" s="109"/>
      <c r="W107" s="110"/>
      <c r="X107" s="43"/>
      <c r="Y107" s="44"/>
      <c r="Z107" s="45"/>
      <c r="AA107" s="45"/>
      <c r="AB107" s="44"/>
      <c r="AC107" s="44"/>
      <c r="AD107" s="45"/>
      <c r="AE107" s="44"/>
      <c r="AF107" s="45"/>
      <c r="AG107" s="45"/>
      <c r="AH107" s="44"/>
      <c r="AI107" s="45"/>
    </row>
    <row r="108" spans="1:35" ht="15" thickTop="1" x14ac:dyDescent="0.3">
      <c r="A108" s="97"/>
      <c r="B108" s="100"/>
      <c r="C108" s="114"/>
      <c r="D108" s="19"/>
      <c r="E108" s="14"/>
      <c r="F108" s="18"/>
      <c r="G108" s="17"/>
      <c r="H108" s="17"/>
      <c r="I108" s="17"/>
      <c r="J108" s="17"/>
      <c r="K108" s="17"/>
      <c r="L108" s="17"/>
      <c r="M108" s="14"/>
      <c r="N108" s="14"/>
      <c r="O108" s="14"/>
      <c r="P108" s="14"/>
      <c r="Q108" s="14"/>
      <c r="R108" s="14"/>
      <c r="S108" s="15"/>
      <c r="T108" s="105" t="str">
        <f>IF(COUNTIF(D108:R108,"*я*")=0,(""),(COUNTIF(D108:R108,"*я*")))</f>
        <v/>
      </c>
      <c r="U108" s="106"/>
      <c r="V108" s="107" t="str">
        <f>IF(SUM(T107,T109)=0,"",SUM(T107,T109))</f>
        <v/>
      </c>
      <c r="W108" s="108"/>
      <c r="X108" s="43"/>
      <c r="Y108" s="44"/>
      <c r="Z108" s="45"/>
      <c r="AA108" s="45"/>
      <c r="AB108" s="44"/>
      <c r="AC108" s="44"/>
      <c r="AD108" s="45"/>
      <c r="AE108" s="44"/>
      <c r="AF108" s="45"/>
      <c r="AG108" s="45"/>
      <c r="AH108" s="44"/>
      <c r="AI108" s="45"/>
    </row>
    <row r="109" spans="1:35" ht="15" thickBot="1" x14ac:dyDescent="0.35">
      <c r="A109" s="98"/>
      <c r="B109" s="101"/>
      <c r="C109" s="115"/>
      <c r="D109" s="20"/>
      <c r="E109" s="21"/>
      <c r="F109" s="21"/>
      <c r="G109" s="22"/>
      <c r="H109" s="22"/>
      <c r="I109" s="14"/>
      <c r="J109" s="14"/>
      <c r="K109" s="14"/>
      <c r="L109" s="21"/>
      <c r="M109" s="21"/>
      <c r="N109" s="21"/>
      <c r="O109" s="21"/>
      <c r="P109" s="21"/>
      <c r="Q109" s="21"/>
      <c r="R109" s="21"/>
      <c r="S109" s="23"/>
      <c r="T109" s="111" t="str">
        <f>IF(SUM(D109:S109)=0,"",SUM(D109:S109))</f>
        <v/>
      </c>
      <c r="U109" s="112"/>
      <c r="V109" s="109"/>
      <c r="W109" s="110"/>
      <c r="X109" s="46"/>
      <c r="Y109" s="47"/>
      <c r="Z109" s="48"/>
      <c r="AA109" s="48"/>
      <c r="AB109" s="47"/>
      <c r="AC109" s="47"/>
      <c r="AD109" s="48"/>
      <c r="AE109" s="47"/>
      <c r="AF109" s="48"/>
      <c r="AG109" s="48"/>
      <c r="AH109" s="47"/>
      <c r="AI109" s="48"/>
    </row>
    <row r="110" spans="1:35" ht="15" thickTop="1" x14ac:dyDescent="0.3">
      <c r="A110" s="96">
        <v>23</v>
      </c>
      <c r="B110" s="99" t="s">
        <v>48</v>
      </c>
      <c r="C110" s="113">
        <v>28192</v>
      </c>
      <c r="D110" s="26" t="str">
        <f>IF([1]Сотрудники!$G$299&gt;=1,("Я"),(""))</f>
        <v/>
      </c>
      <c r="E110" s="27" t="str">
        <f>IF([2]Сотрудники!$G$299&gt;=1,("Я"),(""))</f>
        <v/>
      </c>
      <c r="F110" s="27" t="str">
        <f>IF([3]Сотрудники!$G$299&gt;=1,("Я"),(""))</f>
        <v/>
      </c>
      <c r="G110" s="27" t="str">
        <f>IF([4]Сотрудники!$G$299&gt;=1,("Я"),(""))</f>
        <v/>
      </c>
      <c r="H110" s="27" t="str">
        <f>IF([5]Сотрудники!$G$299&gt;=1,("Я"),(""))</f>
        <v/>
      </c>
      <c r="I110" s="27" t="str">
        <f>IF([6]Сотрудники!$G$299&gt;=1,("Я"),(""))</f>
        <v/>
      </c>
      <c r="J110" s="27" t="str">
        <f>IF([7]Сотрудники!$G$299&gt;=1,("Я"),(""))</f>
        <v/>
      </c>
      <c r="K110" s="27" t="str">
        <f>IF([8]Сотрудники!$G$299&gt;=1,("Я"),(""))</f>
        <v/>
      </c>
      <c r="L110" s="27" t="str">
        <f>IF([9]Сотрудники!$G$299&gt;=1,("Я"),(""))</f>
        <v/>
      </c>
      <c r="M110" s="27" t="str">
        <f>IF([10]Сотрудники!$G$299&gt;=1,("Я"),(""))</f>
        <v/>
      </c>
      <c r="N110" s="27" t="str">
        <f>IF([11]Сотрудники!$G$299&gt;=1,("Я"),(""))</f>
        <v/>
      </c>
      <c r="O110" s="27" t="str">
        <f>IF([12]Сотрудники!$G$299&gt;=1,("Я"),(""))</f>
        <v/>
      </c>
      <c r="P110" s="27" t="str">
        <f>IF([13]Сотрудники!$G$299&gt;=1,("Я"),(""))</f>
        <v/>
      </c>
      <c r="Q110" s="27" t="str">
        <f>IF([14]Сотрудники!$G$299&gt;=1,("Я"),(""))</f>
        <v/>
      </c>
      <c r="R110" s="27" t="str">
        <f>IF([15]Сотрудники!$G$299&gt;=1,("Я"),(""))</f>
        <v/>
      </c>
      <c r="S110" s="28" t="s">
        <v>14</v>
      </c>
      <c r="T110" s="105" t="str">
        <f>IF(COUNTIF(D110:R110,"*я*")=0,(""),(COUNTIF(D110:R110,"*я*")))</f>
        <v/>
      </c>
      <c r="U110" s="106"/>
      <c r="V110" s="107" t="str">
        <f>IF(SUM(T110,T112)=0,"",SUM(T110,T112))</f>
        <v/>
      </c>
      <c r="W110" s="108"/>
      <c r="X110" s="43"/>
      <c r="Y110" s="44"/>
      <c r="Z110" s="45"/>
      <c r="AA110" s="45"/>
      <c r="AB110" s="44"/>
      <c r="AC110" s="44"/>
      <c r="AD110" s="45"/>
      <c r="AE110" s="44"/>
      <c r="AF110" s="45"/>
      <c r="AG110" s="45"/>
      <c r="AH110" s="44"/>
      <c r="AI110" s="45"/>
    </row>
    <row r="111" spans="1:35" ht="15" thickBot="1" x14ac:dyDescent="0.35">
      <c r="A111" s="97"/>
      <c r="B111" s="100"/>
      <c r="C111" s="114"/>
      <c r="D111" s="29"/>
      <c r="E111" s="30"/>
      <c r="F111" s="30"/>
      <c r="G111" s="30"/>
      <c r="H111" s="30"/>
      <c r="I111" s="15"/>
      <c r="J111" s="15"/>
      <c r="K111" s="15"/>
      <c r="L111" s="15"/>
      <c r="M111" s="15"/>
      <c r="N111" s="30"/>
      <c r="O111" s="30"/>
      <c r="P111" s="15"/>
      <c r="Q111" s="15"/>
      <c r="R111" s="15"/>
      <c r="S111" s="31" t="s">
        <v>14</v>
      </c>
      <c r="T111" s="111" t="str">
        <f>IF(SUM(D111:R111)=0,"",SUM(D111:R111))</f>
        <v/>
      </c>
      <c r="U111" s="112"/>
      <c r="V111" s="109"/>
      <c r="W111" s="110"/>
      <c r="X111" s="43"/>
      <c r="Y111" s="44"/>
      <c r="Z111" s="45"/>
      <c r="AA111" s="45"/>
      <c r="AB111" s="44"/>
      <c r="AC111" s="44"/>
      <c r="AD111" s="45"/>
      <c r="AE111" s="44"/>
      <c r="AF111" s="45"/>
      <c r="AG111" s="45"/>
      <c r="AH111" s="44"/>
      <c r="AI111" s="45"/>
    </row>
    <row r="112" spans="1:35" ht="15" thickTop="1" x14ac:dyDescent="0.3">
      <c r="A112" s="97"/>
      <c r="B112" s="100"/>
      <c r="C112" s="114"/>
      <c r="D112" s="32" t="str">
        <f>IF([16]Сотрудники!$G$299&gt;=1,("Я"),(""))</f>
        <v/>
      </c>
      <c r="E112" s="15" t="str">
        <f>IF([17]Сотрудники!$G$299&gt;=1,("Я"),(""))</f>
        <v/>
      </c>
      <c r="F112" s="15" t="str">
        <f>IF([18]Сотрудники!$G$299&gt;=1,("Я"),(""))</f>
        <v/>
      </c>
      <c r="G112" s="15" t="str">
        <f>IF([19]Сотрудники!$G$299&gt;=1,("Я"),(""))</f>
        <v/>
      </c>
      <c r="H112" s="15" t="str">
        <f>IF([20]Сотрудники!$G$299&gt;=1,("Я"),(""))</f>
        <v/>
      </c>
      <c r="I112" s="15" t="str">
        <f>IF([21]Сотрудники!$G$299&gt;=1,("Я"),(""))</f>
        <v/>
      </c>
      <c r="J112" s="15" t="str">
        <f>IF([22]Сотрудники!$G$299&gt;=1,("Я"),(""))</f>
        <v/>
      </c>
      <c r="K112" s="15" t="str">
        <f>IF([23]Сотрудники!$G$299&gt;=1,("Я"),(""))</f>
        <v/>
      </c>
      <c r="L112" s="15" t="str">
        <f>IF([24]Сотрудники!$G$299&gt;=1,("Я"),(""))</f>
        <v/>
      </c>
      <c r="M112" s="15" t="str">
        <f>IF([25]Сотрудники!$G$299&gt;=1,("Я"),(""))</f>
        <v/>
      </c>
      <c r="N112" s="15" t="str">
        <f>IF([26]Сотрудники!$G$299&gt;=1,("Я"),(""))</f>
        <v/>
      </c>
      <c r="O112" s="15" t="str">
        <f>IF([27]Сотрудники!$G$299&gt;=1,("Я"),(""))</f>
        <v/>
      </c>
      <c r="P112" s="15" t="str">
        <f>IF([28]Сотрудники!$G$299&gt;=1,("Я"),(""))</f>
        <v/>
      </c>
      <c r="Q112" s="15" t="str">
        <f>IF([29]Сотрудники!$G$299&gt;=1,("Я"),(""))</f>
        <v/>
      </c>
      <c r="R112" s="15" t="str">
        <f>IF([30]Сотрудники!$G$299&gt;=1,("Я"),(""))</f>
        <v/>
      </c>
      <c r="S112" s="31" t="str">
        <f>IF([31]Сотрудники!$G$299&gt;=1,("Я"),("х"))</f>
        <v>х</v>
      </c>
      <c r="T112" s="105" t="str">
        <f>IF(COUNTIF(D112:R112,"*я*")=0,(""),(COUNTIF(D112:R112,"*я*")))</f>
        <v/>
      </c>
      <c r="U112" s="106"/>
      <c r="V112" s="107" t="str">
        <f>IF(SUM(T111,T113)=0,"",SUM(T111,T113))</f>
        <v/>
      </c>
      <c r="W112" s="108"/>
      <c r="X112" s="43"/>
      <c r="Y112" s="44"/>
      <c r="Z112" s="45"/>
      <c r="AA112" s="45"/>
      <c r="AB112" s="44"/>
      <c r="AC112" s="44"/>
      <c r="AD112" s="45"/>
      <c r="AE112" s="44"/>
      <c r="AF112" s="45"/>
      <c r="AG112" s="45"/>
      <c r="AH112" s="44"/>
      <c r="AI112" s="45"/>
    </row>
    <row r="113" spans="1:35" ht="15" thickBot="1" x14ac:dyDescent="0.35">
      <c r="A113" s="98"/>
      <c r="B113" s="101"/>
      <c r="C113" s="115"/>
      <c r="D113" s="35"/>
      <c r="E113" s="34"/>
      <c r="F113" s="34"/>
      <c r="G113" s="36"/>
      <c r="H113" s="36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23"/>
      <c r="T113" s="111" t="str">
        <f>IF(SUM(D113:S113)=0,"",SUM(D113:S113))</f>
        <v/>
      </c>
      <c r="U113" s="112"/>
      <c r="V113" s="109"/>
      <c r="W113" s="110"/>
      <c r="X113" s="46"/>
      <c r="Y113" s="47"/>
      <c r="Z113" s="48"/>
      <c r="AA113" s="48"/>
      <c r="AB113" s="47"/>
      <c r="AC113" s="47"/>
      <c r="AD113" s="48"/>
      <c r="AE113" s="47"/>
      <c r="AF113" s="48"/>
      <c r="AG113" s="48"/>
      <c r="AH113" s="47"/>
      <c r="AI113" s="48"/>
    </row>
    <row r="114" spans="1:35" ht="15" thickTop="1" x14ac:dyDescent="0.3">
      <c r="A114" s="96">
        <v>24</v>
      </c>
      <c r="B114" s="99" t="s">
        <v>49</v>
      </c>
      <c r="C114" s="113">
        <v>24424</v>
      </c>
      <c r="D114" s="26" t="str">
        <f>IF([1]Сотрудники!$G$238&gt;=1,("Я"),(""))</f>
        <v/>
      </c>
      <c r="E114" s="27" t="str">
        <f>IF([2]Сотрудники!$G$238&gt;=1,("Я"),(""))</f>
        <v/>
      </c>
      <c r="F114" s="27" t="str">
        <f>IF([3]Сотрудники!$G$238&gt;=1,("Я"),(""))</f>
        <v/>
      </c>
      <c r="G114" s="27" t="str">
        <f>IF([4]Сотрудники!$G$238&gt;=1,("Я"),(""))</f>
        <v/>
      </c>
      <c r="H114" s="27" t="str">
        <f>IF([5]Сотрудники!$G$238&gt;=1,("Я"),(""))</f>
        <v/>
      </c>
      <c r="I114" s="27" t="str">
        <f>IF([6]Сотрудники!$G$238&gt;=1,("Я"),(""))</f>
        <v/>
      </c>
      <c r="J114" s="27" t="str">
        <f>IF([7]Сотрудники!$G$238&gt;=1,("Я"),(""))</f>
        <v/>
      </c>
      <c r="K114" s="27" t="str">
        <f>IF([8]Сотрудники!$G$238&gt;=1,("Я"),(""))</f>
        <v/>
      </c>
      <c r="L114" s="27" t="str">
        <f>IF([9]Сотрудники!$G$238&gt;=1,("Я"),(""))</f>
        <v/>
      </c>
      <c r="M114" s="27" t="str">
        <f>IF([10]Сотрудники!$G$238&gt;=1,("Я"),(""))</f>
        <v/>
      </c>
      <c r="N114" s="27" t="str">
        <f>IF([11]Сотрудники!$G$238&gt;=1,("Я"),(""))</f>
        <v/>
      </c>
      <c r="O114" s="27" t="str">
        <f>IF([12]Сотрудники!$G$238&gt;=1,("Я"),(""))</f>
        <v/>
      </c>
      <c r="P114" s="27" t="str">
        <f>IF([13]Сотрудники!$G$238&gt;=1,("Я"),(""))</f>
        <v/>
      </c>
      <c r="Q114" s="27" t="str">
        <f>IF([14]Сотрудники!$G$238&gt;=1,("Я"),(""))</f>
        <v/>
      </c>
      <c r="R114" s="27" t="str">
        <f>IF([15]Сотрудники!$G$238&gt;=1,("Я"),(""))</f>
        <v/>
      </c>
      <c r="S114" s="28" t="s">
        <v>14</v>
      </c>
      <c r="T114" s="105" t="str">
        <f>IF(COUNTIF(D114:R114,"*я*")=0,(""),(COUNTIF(D114:R114,"*я*")))</f>
        <v/>
      </c>
      <c r="U114" s="106"/>
      <c r="V114" s="107" t="str">
        <f>IF(SUM(T114,T116)=0,"",SUM(T114,T116))</f>
        <v/>
      </c>
      <c r="W114" s="108"/>
      <c r="X114" s="43"/>
      <c r="Y114" s="44"/>
      <c r="Z114" s="45"/>
      <c r="AA114" s="45"/>
      <c r="AB114" s="44"/>
      <c r="AC114" s="44"/>
      <c r="AD114" s="45"/>
      <c r="AE114" s="44"/>
      <c r="AF114" s="45"/>
      <c r="AG114" s="45"/>
      <c r="AH114" s="44"/>
      <c r="AI114" s="45"/>
    </row>
    <row r="115" spans="1:35" ht="15" thickBot="1" x14ac:dyDescent="0.35">
      <c r="A115" s="97"/>
      <c r="B115" s="100"/>
      <c r="C115" s="114"/>
      <c r="D115" s="29"/>
      <c r="E115" s="30"/>
      <c r="F115" s="30"/>
      <c r="G115" s="30"/>
      <c r="H115" s="30"/>
      <c r="I115" s="15"/>
      <c r="J115" s="15"/>
      <c r="K115" s="15"/>
      <c r="L115" s="15"/>
      <c r="M115" s="15"/>
      <c r="N115" s="30"/>
      <c r="O115" s="30"/>
      <c r="P115" s="15"/>
      <c r="Q115" s="15"/>
      <c r="R115" s="15"/>
      <c r="S115" s="31" t="s">
        <v>14</v>
      </c>
      <c r="T115" s="111" t="str">
        <f>IF(SUM(D115:R115)=0,"",SUM(D115:R115))</f>
        <v/>
      </c>
      <c r="U115" s="112"/>
      <c r="V115" s="109"/>
      <c r="W115" s="110"/>
      <c r="X115" s="43"/>
      <c r="Y115" s="44"/>
      <c r="Z115" s="45"/>
      <c r="AA115" s="45"/>
      <c r="AB115" s="44"/>
      <c r="AC115" s="44"/>
      <c r="AD115" s="45"/>
      <c r="AE115" s="44"/>
      <c r="AF115" s="45"/>
      <c r="AG115" s="45"/>
      <c r="AH115" s="44"/>
      <c r="AI115" s="45"/>
    </row>
    <row r="116" spans="1:35" ht="15" thickTop="1" x14ac:dyDescent="0.3">
      <c r="A116" s="97"/>
      <c r="B116" s="100"/>
      <c r="C116" s="114"/>
      <c r="D116" s="32" t="str">
        <f>IF([16]Сотрудники!$G$238&gt;=1,("Я"),(""))</f>
        <v/>
      </c>
      <c r="E116" s="15" t="str">
        <f>IF([17]Сотрудники!$G$238&gt;=1,("Я"),(""))</f>
        <v/>
      </c>
      <c r="F116" s="15" t="str">
        <f>IF([18]Сотрудники!$G$238&gt;=1,("Я"),(""))</f>
        <v/>
      </c>
      <c r="G116" s="15" t="str">
        <f>IF([19]Сотрудники!$G$238&gt;=1,("Я"),(""))</f>
        <v/>
      </c>
      <c r="H116" s="15" t="str">
        <f>IF([20]Сотрудники!$G$238&gt;=1,("Я"),(""))</f>
        <v/>
      </c>
      <c r="I116" s="15" t="str">
        <f>IF([21]Сотрудники!$G$238&gt;=1,("Я"),(""))</f>
        <v/>
      </c>
      <c r="J116" s="15" t="str">
        <f>IF([22]Сотрудники!$G$238&gt;=1,("Я"),(""))</f>
        <v/>
      </c>
      <c r="K116" s="15" t="str">
        <f>IF([23]Сотрудники!$G$238&gt;=1,("Я"),(""))</f>
        <v/>
      </c>
      <c r="L116" s="15" t="str">
        <f>IF([24]Сотрудники!$G$238&gt;=1,("Я"),(""))</f>
        <v/>
      </c>
      <c r="M116" s="15" t="str">
        <f>IF([25]Сотрудники!$G$238&gt;=1,("Я"),(""))</f>
        <v/>
      </c>
      <c r="N116" s="15" t="str">
        <f>IF([26]Сотрудники!$G$238&gt;=1,("Я"),(""))</f>
        <v/>
      </c>
      <c r="O116" s="15" t="str">
        <f>IF([27]Сотрудники!$G$238&gt;=1,("Я"),(""))</f>
        <v/>
      </c>
      <c r="P116" s="15" t="str">
        <f>IF([28]Сотрудники!$G$238&gt;=1,("Я"),(""))</f>
        <v/>
      </c>
      <c r="Q116" s="15" t="str">
        <f>IF([29]Сотрудники!$G$238&gt;=1,("Я"),(""))</f>
        <v/>
      </c>
      <c r="R116" s="15" t="str">
        <f>IF([30]Сотрудники!$G$238&gt;=1,("Я"),(""))</f>
        <v/>
      </c>
      <c r="S116" s="31" t="str">
        <f>IF([31]Сотрудники!$G$238&gt;=1,("Я"),("х"))</f>
        <v>х</v>
      </c>
      <c r="T116" s="105" t="str">
        <f>IF(COUNTIF(D116:R116,"*я*")=0,(""),(COUNTIF(D116:R116,"*я*")))</f>
        <v/>
      </c>
      <c r="U116" s="106"/>
      <c r="V116" s="107" t="str">
        <f>IF(SUM(T115,T117)=0,"",SUM(T115,T117))</f>
        <v/>
      </c>
      <c r="W116" s="108"/>
      <c r="X116" s="43"/>
      <c r="Y116" s="44"/>
      <c r="Z116" s="45"/>
      <c r="AA116" s="45"/>
      <c r="AB116" s="44"/>
      <c r="AC116" s="44"/>
      <c r="AD116" s="45"/>
      <c r="AE116" s="44"/>
      <c r="AF116" s="45"/>
      <c r="AG116" s="45"/>
      <c r="AH116" s="44"/>
      <c r="AI116" s="45"/>
    </row>
    <row r="117" spans="1:35" ht="15" thickBot="1" x14ac:dyDescent="0.35">
      <c r="A117" s="98"/>
      <c r="B117" s="101"/>
      <c r="C117" s="115"/>
      <c r="D117" s="35"/>
      <c r="E117" s="34"/>
      <c r="F117" s="34"/>
      <c r="G117" s="36"/>
      <c r="H117" s="36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23"/>
      <c r="T117" s="111" t="str">
        <f>IF(SUM(D117:S117)=0,"",SUM(D117:S117))</f>
        <v/>
      </c>
      <c r="U117" s="112"/>
      <c r="V117" s="109"/>
      <c r="W117" s="110"/>
      <c r="X117" s="46"/>
      <c r="Y117" s="47"/>
      <c r="Z117" s="48"/>
      <c r="AA117" s="48"/>
      <c r="AB117" s="47"/>
      <c r="AC117" s="47"/>
      <c r="AD117" s="48"/>
      <c r="AE117" s="47"/>
      <c r="AF117" s="48"/>
      <c r="AG117" s="48"/>
      <c r="AH117" s="47"/>
      <c r="AI117" s="48"/>
    </row>
    <row r="118" spans="1:35" ht="15" thickTop="1" x14ac:dyDescent="0.3">
      <c r="A118" s="96">
        <v>25</v>
      </c>
      <c r="B118" s="99" t="s">
        <v>50</v>
      </c>
      <c r="C118" s="113">
        <v>26195</v>
      </c>
      <c r="D118" s="26" t="str">
        <f>IF([1]Сотрудники!$G$226&gt;=1,("Я"),(""))</f>
        <v/>
      </c>
      <c r="E118" s="27" t="str">
        <f>IF([2]Сотрудники!$G$226&gt;=1,("Я"),(""))</f>
        <v/>
      </c>
      <c r="F118" s="27" t="str">
        <f>IF([3]Сотрудники!$G$226&gt;=1,("Я"),(""))</f>
        <v/>
      </c>
      <c r="G118" s="27" t="str">
        <f>IF([4]Сотрудники!$G$226&gt;=1,("Я"),(""))</f>
        <v/>
      </c>
      <c r="H118" s="27" t="str">
        <f>IF([5]Сотрудники!$G$226&gt;=1,("Я"),(""))</f>
        <v/>
      </c>
      <c r="I118" s="27" t="str">
        <f>IF([6]Сотрудники!$G$226&gt;=1,("Я"),(""))</f>
        <v/>
      </c>
      <c r="J118" s="27" t="str">
        <f>IF([7]Сотрудники!$G$226&gt;=1,("Я"),(""))</f>
        <v/>
      </c>
      <c r="K118" s="27" t="str">
        <f>IF([8]Сотрудники!$G$226&gt;=1,("Я"),(""))</f>
        <v/>
      </c>
      <c r="L118" s="27" t="str">
        <f>IF([9]Сотрудники!$G$226&gt;=1,("Я"),(""))</f>
        <v/>
      </c>
      <c r="M118" s="27" t="str">
        <f>IF([10]Сотрудники!$G$226&gt;=1,("Я"),(""))</f>
        <v/>
      </c>
      <c r="N118" s="27" t="str">
        <f>IF([11]Сотрудники!$G$226&gt;=1,("Я"),(""))</f>
        <v/>
      </c>
      <c r="O118" s="27" t="str">
        <f>IF([12]Сотрудники!$G$226&gt;=1,("Я"),(""))</f>
        <v/>
      </c>
      <c r="P118" s="27" t="str">
        <f>IF([13]Сотрудники!$G$226&gt;=1,("Я"),(""))</f>
        <v/>
      </c>
      <c r="Q118" s="27" t="str">
        <f>IF([14]Сотрудники!$G$226&gt;=1,("Я"),(""))</f>
        <v/>
      </c>
      <c r="R118" s="27" t="str">
        <f>IF([15]Сотрудники!$G$226&gt;=1,("Я"),(""))</f>
        <v/>
      </c>
      <c r="S118" s="28" t="s">
        <v>14</v>
      </c>
      <c r="T118" s="105" t="str">
        <f>IF(COUNTIF(D118:R118,"*я*")=0,(""),(COUNTIF(D118:R118,"*я*")))</f>
        <v/>
      </c>
      <c r="U118" s="106"/>
      <c r="V118" s="107" t="str">
        <f>IF(SUM(T118,T120)=0,"",SUM(T118,T120))</f>
        <v/>
      </c>
      <c r="W118" s="108"/>
      <c r="X118" s="43"/>
      <c r="Y118" s="44"/>
      <c r="Z118" s="45"/>
      <c r="AA118" s="45"/>
      <c r="AB118" s="44"/>
      <c r="AC118" s="44"/>
      <c r="AD118" s="45"/>
      <c r="AE118" s="44"/>
      <c r="AF118" s="45"/>
      <c r="AG118" s="45"/>
      <c r="AH118" s="44"/>
      <c r="AI118" s="45"/>
    </row>
    <row r="119" spans="1:35" ht="15" thickBot="1" x14ac:dyDescent="0.35">
      <c r="A119" s="97"/>
      <c r="B119" s="100"/>
      <c r="C119" s="114"/>
      <c r="D119" s="29"/>
      <c r="E119" s="30"/>
      <c r="F119" s="30"/>
      <c r="G119" s="30"/>
      <c r="H119" s="30"/>
      <c r="I119" s="15"/>
      <c r="J119" s="15"/>
      <c r="K119" s="15"/>
      <c r="L119" s="15"/>
      <c r="M119" s="15"/>
      <c r="N119" s="30"/>
      <c r="O119" s="30"/>
      <c r="P119" s="15"/>
      <c r="Q119" s="15"/>
      <c r="R119" s="15"/>
      <c r="S119" s="31" t="s">
        <v>14</v>
      </c>
      <c r="T119" s="111" t="str">
        <f>IF(SUM(D119:R119)=0,"",SUM(D119:R119))</f>
        <v/>
      </c>
      <c r="U119" s="112"/>
      <c r="V119" s="109"/>
      <c r="W119" s="110"/>
      <c r="X119" s="43"/>
      <c r="Y119" s="44"/>
      <c r="Z119" s="45"/>
      <c r="AA119" s="45"/>
      <c r="AB119" s="44"/>
      <c r="AC119" s="44"/>
      <c r="AD119" s="45"/>
      <c r="AE119" s="44"/>
      <c r="AF119" s="45"/>
      <c r="AG119" s="45"/>
      <c r="AH119" s="44"/>
      <c r="AI119" s="45"/>
    </row>
    <row r="120" spans="1:35" ht="15" thickTop="1" x14ac:dyDescent="0.3">
      <c r="A120" s="97"/>
      <c r="B120" s="100"/>
      <c r="C120" s="114"/>
      <c r="D120" s="32" t="str">
        <f>IF([16]Сотрудники!$G$226&gt;=1,("Я"),(""))</f>
        <v/>
      </c>
      <c r="E120" s="15" t="str">
        <f>IF([17]Сотрудники!$G$226&gt;=1,("Я"),(""))</f>
        <v/>
      </c>
      <c r="F120" s="15" t="str">
        <f>IF([18]Сотрудники!$G$226&gt;=1,("Я"),(""))</f>
        <v/>
      </c>
      <c r="G120" s="15" t="str">
        <f>IF([19]Сотрудники!$G$226&gt;=1,("Я"),(""))</f>
        <v/>
      </c>
      <c r="H120" s="15" t="str">
        <f>IF([20]Сотрудники!$G$226&gt;=1,("Я"),(""))</f>
        <v/>
      </c>
      <c r="I120" s="15" t="str">
        <f>IF([21]Сотрудники!$G$226&gt;=1,("Я"),(""))</f>
        <v/>
      </c>
      <c r="J120" s="15" t="str">
        <f>IF([22]Сотрудники!$G$226&gt;=1,("Я"),(""))</f>
        <v/>
      </c>
      <c r="K120" s="15" t="str">
        <f>IF([23]Сотрудники!$G$226&gt;=1,("Я"),(""))</f>
        <v/>
      </c>
      <c r="L120" s="15" t="str">
        <f>IF([24]Сотрудники!$G$226&gt;=1,("Я"),(""))</f>
        <v/>
      </c>
      <c r="M120" s="15" t="str">
        <f>IF([25]Сотрудники!$G$226&gt;=1,("Я"),(""))</f>
        <v/>
      </c>
      <c r="N120" s="15" t="str">
        <f>IF([26]Сотрудники!$G$226&gt;=1,("Я"),(""))</f>
        <v/>
      </c>
      <c r="O120" s="15" t="str">
        <f>IF([27]Сотрудники!$G$226&gt;=1,("Я"),(""))</f>
        <v/>
      </c>
      <c r="P120" s="15" t="str">
        <f>IF([28]Сотрудники!$G$226&gt;=1,("Я"),(""))</f>
        <v/>
      </c>
      <c r="Q120" s="15" t="str">
        <f>IF([29]Сотрудники!$G$226&gt;=1,("Я"),(""))</f>
        <v/>
      </c>
      <c r="R120" s="15" t="str">
        <f>IF([30]Сотрудники!$G$226&gt;=1,("Я"),(""))</f>
        <v/>
      </c>
      <c r="S120" s="31" t="str">
        <f>IF([31]Сотрудники!$G$226&gt;=1,("Я"),("х"))</f>
        <v>х</v>
      </c>
      <c r="T120" s="105" t="str">
        <f>IF(COUNTIF(D120:R120,"*я*")=0,(""),(COUNTIF(D120:R120,"*я*")))</f>
        <v/>
      </c>
      <c r="U120" s="106"/>
      <c r="V120" s="107" t="str">
        <f>IF(SUM(T119,T121)=0,"",SUM(T119,T121))</f>
        <v/>
      </c>
      <c r="W120" s="108"/>
      <c r="X120" s="43"/>
      <c r="Y120" s="44"/>
      <c r="Z120" s="45"/>
      <c r="AA120" s="45"/>
      <c r="AB120" s="44"/>
      <c r="AC120" s="44"/>
      <c r="AD120" s="45"/>
      <c r="AE120" s="44"/>
      <c r="AF120" s="45"/>
      <c r="AG120" s="45"/>
      <c r="AH120" s="44"/>
      <c r="AI120" s="45"/>
    </row>
    <row r="121" spans="1:35" ht="15" thickBot="1" x14ac:dyDescent="0.35">
      <c r="A121" s="98"/>
      <c r="B121" s="101"/>
      <c r="C121" s="115"/>
      <c r="D121" s="35"/>
      <c r="E121" s="34"/>
      <c r="F121" s="34"/>
      <c r="G121" s="36"/>
      <c r="H121" s="36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23"/>
      <c r="T121" s="111" t="str">
        <f>IF(SUM(D121:S121)=0,"",SUM(D121:S121))</f>
        <v/>
      </c>
      <c r="U121" s="112"/>
      <c r="V121" s="109"/>
      <c r="W121" s="110"/>
      <c r="X121" s="46"/>
      <c r="Y121" s="47"/>
      <c r="Z121" s="48"/>
      <c r="AA121" s="48"/>
      <c r="AB121" s="47"/>
      <c r="AC121" s="47"/>
      <c r="AD121" s="48"/>
      <c r="AE121" s="47"/>
      <c r="AF121" s="48"/>
      <c r="AG121" s="48"/>
      <c r="AH121" s="47"/>
      <c r="AI121" s="48"/>
    </row>
    <row r="122" spans="1:35" ht="15" thickTop="1" x14ac:dyDescent="0.3">
      <c r="A122" s="96">
        <v>26</v>
      </c>
      <c r="B122" s="99" t="s">
        <v>51</v>
      </c>
      <c r="C122" s="113">
        <v>26068</v>
      </c>
      <c r="D122" s="12"/>
      <c r="E122" s="13"/>
      <c r="F122" s="14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4"/>
      <c r="S122" s="15" t="s">
        <v>14</v>
      </c>
      <c r="T122" s="105" t="str">
        <f>IF(COUNTIF(D122:R122,"*я*")=0,(""),(COUNTIF(D122:R122,"*я*")))</f>
        <v/>
      </c>
      <c r="U122" s="106"/>
      <c r="V122" s="107" t="str">
        <f>IF(SUM(T122,T124)=0,"",SUM(T122,T124))</f>
        <v/>
      </c>
      <c r="W122" s="108"/>
      <c r="X122" s="43"/>
      <c r="Y122" s="44"/>
      <c r="Z122" s="45"/>
      <c r="AA122" s="45"/>
      <c r="AB122" s="44"/>
      <c r="AC122" s="44"/>
      <c r="AD122" s="45"/>
      <c r="AE122" s="44"/>
      <c r="AF122" s="45"/>
      <c r="AG122" s="45"/>
      <c r="AH122" s="44"/>
      <c r="AI122" s="45"/>
    </row>
    <row r="123" spans="1:35" ht="15" thickBot="1" x14ac:dyDescent="0.35">
      <c r="A123" s="97"/>
      <c r="B123" s="100"/>
      <c r="C123" s="114"/>
      <c r="D123" s="16"/>
      <c r="E123" s="17"/>
      <c r="F123" s="18"/>
      <c r="G123" s="17"/>
      <c r="H123" s="17"/>
      <c r="I123" s="14"/>
      <c r="J123" s="14"/>
      <c r="K123" s="14"/>
      <c r="L123" s="14"/>
      <c r="M123" s="14"/>
      <c r="N123" s="17"/>
      <c r="O123" s="17"/>
      <c r="P123" s="14"/>
      <c r="Q123" s="14"/>
      <c r="R123" s="14"/>
      <c r="S123" s="15" t="s">
        <v>14</v>
      </c>
      <c r="T123" s="111" t="str">
        <f>IF(SUM(D123:R123)=0,"",SUM(D123:R123))</f>
        <v/>
      </c>
      <c r="U123" s="112"/>
      <c r="V123" s="109"/>
      <c r="W123" s="110"/>
      <c r="X123" s="43"/>
      <c r="Y123" s="44"/>
      <c r="Z123" s="45"/>
      <c r="AA123" s="45"/>
      <c r="AB123" s="44"/>
      <c r="AC123" s="44"/>
      <c r="AD123" s="45"/>
      <c r="AE123" s="44"/>
      <c r="AF123" s="45"/>
      <c r="AG123" s="45"/>
      <c r="AH123" s="44"/>
      <c r="AI123" s="45"/>
    </row>
    <row r="124" spans="1:35" ht="15" thickTop="1" x14ac:dyDescent="0.3">
      <c r="A124" s="97"/>
      <c r="B124" s="100"/>
      <c r="C124" s="114"/>
      <c r="D124" s="19"/>
      <c r="E124" s="14"/>
      <c r="F124" s="18"/>
      <c r="G124" s="17"/>
      <c r="H124" s="17"/>
      <c r="I124" s="17"/>
      <c r="J124" s="17"/>
      <c r="K124" s="17"/>
      <c r="L124" s="17"/>
      <c r="M124" s="14"/>
      <c r="N124" s="14"/>
      <c r="O124" s="14"/>
      <c r="P124" s="14"/>
      <c r="Q124" s="14"/>
      <c r="R124" s="14"/>
      <c r="S124" s="15"/>
      <c r="T124" s="105" t="str">
        <f>IF(COUNTIF(D124:R124,"*я*")=0,(""),(COUNTIF(D124:R124,"*я*")))</f>
        <v/>
      </c>
      <c r="U124" s="106"/>
      <c r="V124" s="107" t="str">
        <f>IF(SUM(T123,T125)=0,"",SUM(T123,T125))</f>
        <v/>
      </c>
      <c r="W124" s="108"/>
      <c r="X124" s="43"/>
      <c r="Y124" s="44"/>
      <c r="Z124" s="45"/>
      <c r="AA124" s="45"/>
      <c r="AB124" s="44"/>
      <c r="AC124" s="44"/>
      <c r="AD124" s="45"/>
      <c r="AE124" s="44"/>
      <c r="AF124" s="45"/>
      <c r="AG124" s="45"/>
      <c r="AH124" s="44"/>
      <c r="AI124" s="45"/>
    </row>
    <row r="125" spans="1:35" ht="15" thickBot="1" x14ac:dyDescent="0.35">
      <c r="A125" s="98"/>
      <c r="B125" s="101"/>
      <c r="C125" s="115"/>
      <c r="D125" s="20"/>
      <c r="E125" s="21"/>
      <c r="F125" s="21"/>
      <c r="G125" s="22"/>
      <c r="H125" s="22"/>
      <c r="I125" s="14"/>
      <c r="J125" s="14"/>
      <c r="K125" s="14"/>
      <c r="L125" s="21"/>
      <c r="M125" s="21"/>
      <c r="N125" s="21"/>
      <c r="O125" s="21"/>
      <c r="P125" s="21"/>
      <c r="Q125" s="21"/>
      <c r="R125" s="21"/>
      <c r="S125" s="23"/>
      <c r="T125" s="111" t="str">
        <f>IF(SUM(D125:S125)=0,"",SUM(D125:S125))</f>
        <v/>
      </c>
      <c r="U125" s="112"/>
      <c r="V125" s="109"/>
      <c r="W125" s="110"/>
      <c r="X125" s="46"/>
      <c r="Y125" s="47"/>
      <c r="Z125" s="48"/>
      <c r="AA125" s="48"/>
      <c r="AB125" s="47"/>
      <c r="AC125" s="47"/>
      <c r="AD125" s="48"/>
      <c r="AE125" s="47"/>
      <c r="AF125" s="48"/>
      <c r="AG125" s="48"/>
      <c r="AH125" s="47"/>
      <c r="AI125" s="48"/>
    </row>
    <row r="126" spans="1:35" ht="15" thickTop="1" x14ac:dyDescent="0.3">
      <c r="A126" s="96">
        <v>27</v>
      </c>
      <c r="B126" s="99" t="s">
        <v>52</v>
      </c>
      <c r="C126" s="113">
        <v>26833</v>
      </c>
      <c r="D126" s="26" t="str">
        <f>IF([1]Сотрудники!$G$231&gt;=1,("Я"),(""))</f>
        <v/>
      </c>
      <c r="E126" s="27" t="str">
        <f>IF([2]Сотрудники!$G$231&gt;=1,("Я"),(""))</f>
        <v/>
      </c>
      <c r="F126" s="27" t="str">
        <f>IF([3]Сотрудники!$G$231&gt;=1,("Я"),(""))</f>
        <v/>
      </c>
      <c r="G126" s="27" t="str">
        <f>IF([4]Сотрудники!$G$231&gt;=1,("Я"),(""))</f>
        <v/>
      </c>
      <c r="H126" s="27" t="str">
        <f>IF([5]Сотрудники!$G$231&gt;=1,("Я"),(""))</f>
        <v/>
      </c>
      <c r="I126" s="27" t="str">
        <f>IF([6]Сотрудники!$G$231&gt;=1,("Я"),(""))</f>
        <v/>
      </c>
      <c r="J126" s="27" t="str">
        <f>IF([7]Сотрудники!$G$231&gt;=1,("Я"),(""))</f>
        <v/>
      </c>
      <c r="K126" s="27" t="str">
        <f>IF([8]Сотрудники!$G$231&gt;=1,("Я"),(""))</f>
        <v/>
      </c>
      <c r="L126" s="27" t="str">
        <f>IF([9]Сотрудники!$G$231&gt;=1,("Я"),(""))</f>
        <v/>
      </c>
      <c r="M126" s="27" t="str">
        <f>IF([10]Сотрудники!$G$231&gt;=1,("Я"),(""))</f>
        <v/>
      </c>
      <c r="N126" s="27" t="str">
        <f>IF([11]Сотрудники!$G$231&gt;=1,("Я"),(""))</f>
        <v/>
      </c>
      <c r="O126" s="27" t="str">
        <f>IF([12]Сотрудники!$G$231&gt;=1,("Я"),(""))</f>
        <v/>
      </c>
      <c r="P126" s="27" t="str">
        <f>IF([13]Сотрудники!$G$231&gt;=1,("Я"),(""))</f>
        <v/>
      </c>
      <c r="Q126" s="27" t="str">
        <f>IF([14]Сотрудники!$G$231&gt;=1,("Я"),(""))</f>
        <v/>
      </c>
      <c r="R126" s="27" t="str">
        <f>IF([15]Сотрудники!$G$231&gt;=1,("Я"),(""))</f>
        <v/>
      </c>
      <c r="S126" s="28" t="s">
        <v>14</v>
      </c>
      <c r="T126" s="105" t="str">
        <f>IF(COUNTIF(D126:R126,"*я*")=0,(""),(COUNTIF(D126:R126,"*я*")))</f>
        <v/>
      </c>
      <c r="U126" s="106"/>
      <c r="V126" s="107" t="str">
        <f>IF(SUM(T126,T128)=0,"",SUM(T126,T128))</f>
        <v/>
      </c>
      <c r="W126" s="108"/>
      <c r="X126" s="43"/>
      <c r="Y126" s="44"/>
      <c r="Z126" s="45"/>
      <c r="AA126" s="45"/>
      <c r="AB126" s="44"/>
      <c r="AC126" s="44"/>
      <c r="AD126" s="45"/>
      <c r="AE126" s="44"/>
      <c r="AF126" s="45"/>
      <c r="AG126" s="45"/>
      <c r="AH126" s="44"/>
      <c r="AI126" s="45"/>
    </row>
    <row r="127" spans="1:35" ht="15" thickBot="1" x14ac:dyDescent="0.35">
      <c r="A127" s="97"/>
      <c r="B127" s="100"/>
      <c r="C127" s="114"/>
      <c r="D127" s="29"/>
      <c r="E127" s="30"/>
      <c r="F127" s="30"/>
      <c r="G127" s="30"/>
      <c r="H127" s="30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31" t="s">
        <v>14</v>
      </c>
      <c r="T127" s="111" t="str">
        <f>IF(SUM(D127:R127)=0,"",SUM(D127:R127))</f>
        <v/>
      </c>
      <c r="U127" s="112"/>
      <c r="V127" s="109"/>
      <c r="W127" s="110"/>
      <c r="X127" s="43"/>
      <c r="Y127" s="44"/>
      <c r="Z127" s="45"/>
      <c r="AA127" s="45"/>
      <c r="AB127" s="44"/>
      <c r="AC127" s="44"/>
      <c r="AD127" s="45"/>
      <c r="AE127" s="44"/>
      <c r="AF127" s="45"/>
      <c r="AG127" s="45"/>
      <c r="AH127" s="44"/>
      <c r="AI127" s="45"/>
    </row>
    <row r="128" spans="1:35" ht="15" thickTop="1" x14ac:dyDescent="0.3">
      <c r="A128" s="97"/>
      <c r="B128" s="100"/>
      <c r="C128" s="114"/>
      <c r="D128" s="32" t="str">
        <f>IF([16]Сотрудники!$G$231&gt;=1,("Я"),(""))</f>
        <v/>
      </c>
      <c r="E128" s="15" t="str">
        <f>IF([17]Сотрудники!$G$231&gt;=1,("Я"),(""))</f>
        <v/>
      </c>
      <c r="F128" s="15" t="str">
        <f>IF([18]Сотрудники!$G$231&gt;=1,("Я"),(""))</f>
        <v/>
      </c>
      <c r="G128" s="15" t="str">
        <f>IF([19]Сотрудники!$G$231&gt;=1,("Я"),(""))</f>
        <v/>
      </c>
      <c r="H128" s="15" t="str">
        <f>IF([20]Сотрудники!$G$231&gt;=1,("Я"),(""))</f>
        <v/>
      </c>
      <c r="I128" s="15" t="str">
        <f>IF([21]Сотрудники!$G$231&gt;=1,("Я"),(""))</f>
        <v/>
      </c>
      <c r="J128" s="15" t="str">
        <f>IF([22]Сотрудники!$G$231&gt;=1,("Я"),(""))</f>
        <v/>
      </c>
      <c r="K128" s="15" t="str">
        <f>IF([23]Сотрудники!$G$231&gt;=1,("Я"),(""))</f>
        <v/>
      </c>
      <c r="L128" s="15" t="str">
        <f>IF([24]Сотрудники!$G$231&gt;=1,("Я"),(""))</f>
        <v/>
      </c>
      <c r="M128" s="15" t="str">
        <f>IF([25]Сотрудники!$G$231&gt;=1,("Я"),(""))</f>
        <v/>
      </c>
      <c r="N128" s="15" t="str">
        <f>IF([26]Сотрудники!$G$231&gt;=1,("Я"),(""))</f>
        <v/>
      </c>
      <c r="O128" s="15" t="str">
        <f>IF([27]Сотрудники!$G$231&gt;=1,("Я"),(""))</f>
        <v/>
      </c>
      <c r="P128" s="15" t="str">
        <f>IF([28]Сотрудники!$G$231&gt;=1,("Я"),(""))</f>
        <v/>
      </c>
      <c r="Q128" s="15" t="str">
        <f>IF([29]Сотрудники!$G$231&gt;=1,("Я"),(""))</f>
        <v/>
      </c>
      <c r="R128" s="15" t="str">
        <f>IF([30]Сотрудники!$G$231&gt;=1,("Я"),(""))</f>
        <v/>
      </c>
      <c r="S128" s="31" t="str">
        <f>IF([31]Сотрудники!$G$231&gt;=1,("Я"),("х"))</f>
        <v>х</v>
      </c>
      <c r="T128" s="105" t="str">
        <f>IF(COUNTIF(D128:R128,"*я*")=0,(""),(COUNTIF(D128:R128,"*я*")))</f>
        <v/>
      </c>
      <c r="U128" s="106"/>
      <c r="V128" s="107" t="str">
        <f>IF(SUM(T127,T129)=0,"",SUM(T127,T129))</f>
        <v/>
      </c>
      <c r="W128" s="108"/>
      <c r="X128" s="43"/>
      <c r="Y128" s="44"/>
      <c r="Z128" s="45"/>
      <c r="AA128" s="45"/>
      <c r="AB128" s="44"/>
      <c r="AC128" s="44"/>
      <c r="AD128" s="45"/>
      <c r="AE128" s="44"/>
      <c r="AF128" s="45"/>
      <c r="AG128" s="45"/>
      <c r="AH128" s="44"/>
      <c r="AI128" s="45"/>
    </row>
    <row r="129" spans="1:35" ht="15" thickBot="1" x14ac:dyDescent="0.35">
      <c r="A129" s="98"/>
      <c r="B129" s="101"/>
      <c r="C129" s="115"/>
      <c r="D129" s="35"/>
      <c r="E129" s="34"/>
      <c r="F129" s="34"/>
      <c r="G129" s="36"/>
      <c r="H129" s="36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23"/>
      <c r="T129" s="111" t="str">
        <f>IF(SUM(D129:S129)=0,"",SUM(D129:S129))</f>
        <v/>
      </c>
      <c r="U129" s="112"/>
      <c r="V129" s="109"/>
      <c r="W129" s="110"/>
      <c r="X129" s="46"/>
      <c r="Y129" s="47"/>
      <c r="Z129" s="48"/>
      <c r="AA129" s="48"/>
      <c r="AB129" s="47"/>
      <c r="AC129" s="47"/>
      <c r="AD129" s="48"/>
      <c r="AE129" s="47"/>
      <c r="AF129" s="48"/>
      <c r="AG129" s="48"/>
      <c r="AH129" s="47"/>
      <c r="AI129" s="48"/>
    </row>
    <row r="130" spans="1:35" ht="15" thickTop="1" x14ac:dyDescent="0.3">
      <c r="A130" s="96">
        <v>28</v>
      </c>
      <c r="B130" s="99" t="s">
        <v>53</v>
      </c>
      <c r="C130" s="113">
        <v>27547</v>
      </c>
      <c r="D130" s="26" t="str">
        <f>IF([1]Сотрудники!$G$233&gt;=1,("Я"),(""))</f>
        <v/>
      </c>
      <c r="E130" s="27" t="str">
        <f>IF([2]Сотрудники!$G$233&gt;=1,("Я"),(""))</f>
        <v/>
      </c>
      <c r="F130" s="27" t="str">
        <f>IF([3]Сотрудники!$G$233&gt;=1,("Я"),(""))</f>
        <v/>
      </c>
      <c r="G130" s="27" t="str">
        <f>IF([4]Сотрудники!$G$233&gt;=1,("Я"),(""))</f>
        <v/>
      </c>
      <c r="H130" s="27" t="str">
        <f>IF([5]Сотрудники!$G$233&gt;=1,("Я"),(""))</f>
        <v/>
      </c>
      <c r="I130" s="27" t="str">
        <f>IF([6]Сотрудники!$G$233&gt;=1,("Я"),(""))</f>
        <v/>
      </c>
      <c r="J130" s="27" t="str">
        <f>IF([7]Сотрудники!$G$233&gt;=1,("Я"),(""))</f>
        <v/>
      </c>
      <c r="K130" s="27" t="str">
        <f>IF([8]Сотрудники!$G$233&gt;=1,("Я"),(""))</f>
        <v/>
      </c>
      <c r="L130" s="27" t="str">
        <f>IF([9]Сотрудники!$G$233&gt;=1,("Я"),(""))</f>
        <v/>
      </c>
      <c r="M130" s="27" t="str">
        <f>IF([10]Сотрудники!$G$233&gt;=1,("Я"),(""))</f>
        <v/>
      </c>
      <c r="N130" s="27" t="str">
        <f>IF([11]Сотрудники!$G$233&gt;=1,("Я"),(""))</f>
        <v/>
      </c>
      <c r="O130" s="27" t="str">
        <f>IF([12]Сотрудники!$G$233&gt;=1,("Я"),(""))</f>
        <v/>
      </c>
      <c r="P130" s="27" t="str">
        <f>IF([13]Сотрудники!$G$233&gt;=1,("Я"),(""))</f>
        <v/>
      </c>
      <c r="Q130" s="27" t="str">
        <f>IF([14]Сотрудники!$G$233&gt;=1,("Я"),(""))</f>
        <v/>
      </c>
      <c r="R130" s="27" t="str">
        <f>IF([15]Сотрудники!$G$233&gt;=1,("Я"),(""))</f>
        <v/>
      </c>
      <c r="S130" s="28" t="s">
        <v>14</v>
      </c>
      <c r="T130" s="105" t="str">
        <f>IF(COUNTIF(D130:R130,"*я*")=0,(""),(COUNTIF(D130:R130,"*я*")))</f>
        <v/>
      </c>
      <c r="U130" s="106"/>
      <c r="V130" s="107" t="str">
        <f>IF(SUM(T130,T132)=0,"",SUM(T130,T132))</f>
        <v/>
      </c>
      <c r="W130" s="108"/>
      <c r="X130" s="43"/>
      <c r="Y130" s="44"/>
      <c r="Z130" s="45"/>
      <c r="AA130" s="45"/>
      <c r="AB130" s="44"/>
      <c r="AC130" s="44"/>
      <c r="AD130" s="45"/>
      <c r="AE130" s="44"/>
      <c r="AF130" s="45"/>
      <c r="AG130" s="45"/>
      <c r="AH130" s="44"/>
      <c r="AI130" s="45"/>
    </row>
    <row r="131" spans="1:35" ht="15" thickBot="1" x14ac:dyDescent="0.35">
      <c r="A131" s="97"/>
      <c r="B131" s="100"/>
      <c r="C131" s="114"/>
      <c r="D131" s="29"/>
      <c r="E131" s="30"/>
      <c r="F131" s="30"/>
      <c r="G131" s="30"/>
      <c r="H131" s="30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31" t="s">
        <v>14</v>
      </c>
      <c r="T131" s="111" t="str">
        <f>IF(SUM(D131:R131)=0,"",SUM(D131:R131))</f>
        <v/>
      </c>
      <c r="U131" s="112"/>
      <c r="V131" s="109"/>
      <c r="W131" s="110"/>
      <c r="X131" s="43"/>
      <c r="Y131" s="44"/>
      <c r="Z131" s="45"/>
      <c r="AA131" s="45"/>
      <c r="AB131" s="44"/>
      <c r="AC131" s="44"/>
      <c r="AD131" s="45"/>
      <c r="AE131" s="44"/>
      <c r="AF131" s="45"/>
      <c r="AG131" s="45"/>
      <c r="AH131" s="44"/>
      <c r="AI131" s="45"/>
    </row>
    <row r="132" spans="1:35" ht="15" thickTop="1" x14ac:dyDescent="0.3">
      <c r="A132" s="97"/>
      <c r="B132" s="100"/>
      <c r="C132" s="114"/>
      <c r="D132" s="32" t="str">
        <f>IF([16]Сотрудники!$G$233&gt;=1,("Я"),(""))</f>
        <v/>
      </c>
      <c r="E132" s="15" t="str">
        <f>IF([17]Сотрудники!$G$233&gt;=1,("Я"),(""))</f>
        <v/>
      </c>
      <c r="F132" s="15" t="str">
        <f>IF([18]Сотрудники!$G$233&gt;=1,("Я"),(""))</f>
        <v/>
      </c>
      <c r="G132" s="15" t="str">
        <f>IF([19]Сотрудники!$G$233&gt;=1,("Я"),(""))</f>
        <v/>
      </c>
      <c r="H132" s="15" t="str">
        <f>IF([20]Сотрудники!$G$233&gt;=1,("Я"),(""))</f>
        <v/>
      </c>
      <c r="I132" s="15" t="str">
        <f>IF([21]Сотрудники!$G$233&gt;=1,("Я"),(""))</f>
        <v/>
      </c>
      <c r="J132" s="15" t="str">
        <f>IF([22]Сотрудники!$G$233&gt;=1,("Я"),(""))</f>
        <v/>
      </c>
      <c r="K132" s="15" t="str">
        <f>IF([23]Сотрудники!$G$233&gt;=1,("Я"),(""))</f>
        <v/>
      </c>
      <c r="L132" s="15" t="str">
        <f>IF([24]Сотрудники!$G$233&gt;=1,("Я"),(""))</f>
        <v/>
      </c>
      <c r="M132" s="15" t="str">
        <f>IF([25]Сотрудники!$G$233&gt;=1,("Я"),(""))</f>
        <v/>
      </c>
      <c r="N132" s="15" t="str">
        <f>IF([26]Сотрудники!$G$233&gt;=1,("Я"),(""))</f>
        <v/>
      </c>
      <c r="O132" s="15" t="str">
        <f>IF([27]Сотрудники!$G$233&gt;=1,("Я"),(""))</f>
        <v/>
      </c>
      <c r="P132" s="15" t="str">
        <f>IF([28]Сотрудники!$G$233&gt;=1,("Я"),(""))</f>
        <v/>
      </c>
      <c r="Q132" s="15" t="str">
        <f>IF([29]Сотрудники!$G$233&gt;=1,("Я"),(""))</f>
        <v/>
      </c>
      <c r="R132" s="15" t="str">
        <f>IF([30]Сотрудники!$G$233&gt;=1,("Я"),(""))</f>
        <v/>
      </c>
      <c r="S132" s="31" t="str">
        <f>IF([31]Сотрудники!$G$233&gt;=1,("Я"),("х"))</f>
        <v>х</v>
      </c>
      <c r="T132" s="105" t="str">
        <f>IF(COUNTIF(D132:R132,"*я*")=0,(""),(COUNTIF(D132:R132,"*я*")))</f>
        <v/>
      </c>
      <c r="U132" s="106"/>
      <c r="V132" s="107" t="str">
        <f>IF(SUM(T131,T133)=0,"",SUM(T131,T133))</f>
        <v/>
      </c>
      <c r="W132" s="108"/>
      <c r="X132" s="43"/>
      <c r="Y132" s="44"/>
      <c r="Z132" s="45"/>
      <c r="AA132" s="45"/>
      <c r="AB132" s="44"/>
      <c r="AC132" s="44"/>
      <c r="AD132" s="45"/>
      <c r="AE132" s="44"/>
      <c r="AF132" s="45"/>
      <c r="AG132" s="45"/>
      <c r="AH132" s="44"/>
      <c r="AI132" s="45"/>
    </row>
    <row r="133" spans="1:35" ht="15" thickBot="1" x14ac:dyDescent="0.35">
      <c r="A133" s="98"/>
      <c r="B133" s="101"/>
      <c r="C133" s="115"/>
      <c r="D133" s="35"/>
      <c r="E133" s="34"/>
      <c r="F133" s="34"/>
      <c r="G133" s="36"/>
      <c r="H133" s="36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23"/>
      <c r="T133" s="111" t="str">
        <f>IF(SUM(D133:S133)=0,"",SUM(D133:S133))</f>
        <v/>
      </c>
      <c r="U133" s="112"/>
      <c r="V133" s="109"/>
      <c r="W133" s="110"/>
      <c r="X133" s="46"/>
      <c r="Y133" s="47"/>
      <c r="Z133" s="48"/>
      <c r="AA133" s="48"/>
      <c r="AB133" s="47"/>
      <c r="AC133" s="47"/>
      <c r="AD133" s="48"/>
      <c r="AE133" s="47"/>
      <c r="AF133" s="48"/>
      <c r="AG133" s="48"/>
      <c r="AH133" s="47"/>
      <c r="AI133" s="48"/>
    </row>
    <row r="134" spans="1:35" ht="15" thickTop="1" x14ac:dyDescent="0.3">
      <c r="A134" s="96">
        <v>29</v>
      </c>
      <c r="B134" s="99" t="s">
        <v>54</v>
      </c>
      <c r="C134" s="113">
        <v>28214</v>
      </c>
      <c r="D134" s="26" t="str">
        <f>IF([1]Сотрудники!$G$298&gt;=1,("Я"),(""))</f>
        <v/>
      </c>
      <c r="E134" s="27" t="str">
        <f>IF([2]Сотрудники!$G$298&gt;=1,("Я"),(""))</f>
        <v/>
      </c>
      <c r="F134" s="27" t="str">
        <f>IF([3]Сотрудники!$G$298&gt;=1,("Я"),(""))</f>
        <v/>
      </c>
      <c r="G134" s="27" t="str">
        <f>IF([4]Сотрудники!$G$298&gt;=1,("Я"),(""))</f>
        <v/>
      </c>
      <c r="H134" s="27" t="str">
        <f>IF([5]Сотрудники!$G$298&gt;=1,("Я"),(""))</f>
        <v/>
      </c>
      <c r="I134" s="27" t="str">
        <f>IF([6]Сотрудники!$G$298&gt;=1,("Я"),(""))</f>
        <v/>
      </c>
      <c r="J134" s="27" t="str">
        <f>IF([7]Сотрудники!$G$298&gt;=1,("Я"),(""))</f>
        <v/>
      </c>
      <c r="K134" s="27" t="str">
        <f>IF([8]Сотрудники!$G$298&gt;=1,("Я"),(""))</f>
        <v/>
      </c>
      <c r="L134" s="27" t="str">
        <f>IF([9]Сотрудники!$G$298&gt;=1,("Я"),(""))</f>
        <v/>
      </c>
      <c r="M134" s="27" t="str">
        <f>IF([10]Сотрудники!$G$298&gt;=1,("Я"),(""))</f>
        <v/>
      </c>
      <c r="N134" s="27" t="str">
        <f>IF([11]Сотрудники!$G$298&gt;=1,("Я"),(""))</f>
        <v/>
      </c>
      <c r="O134" s="27" t="str">
        <f>IF([12]Сотрудники!$G$298&gt;=1,("Я"),(""))</f>
        <v/>
      </c>
      <c r="P134" s="27" t="str">
        <f>IF([13]Сотрудники!$G$298&gt;=1,("Я"),(""))</f>
        <v/>
      </c>
      <c r="Q134" s="27" t="str">
        <f>IF([14]Сотрудники!$G$298&gt;=1,("Я"),(""))</f>
        <v/>
      </c>
      <c r="R134" s="27" t="str">
        <f>IF([15]Сотрудники!$G$298&gt;=1,("Я"),(""))</f>
        <v/>
      </c>
      <c r="S134" s="28" t="s">
        <v>14</v>
      </c>
      <c r="T134" s="105" t="str">
        <f>IF(COUNTIF(D134:R134,"*я*")=0,(""),(COUNTIF(D134:R134,"*я*")))</f>
        <v/>
      </c>
      <c r="U134" s="106"/>
      <c r="V134" s="107" t="str">
        <f>IF(SUM(T134,T136)=0,"",SUM(T134,T136))</f>
        <v/>
      </c>
      <c r="W134" s="108"/>
      <c r="X134" s="43"/>
      <c r="Y134" s="44"/>
      <c r="Z134" s="45"/>
      <c r="AA134" s="45"/>
      <c r="AB134" s="44"/>
      <c r="AC134" s="44"/>
      <c r="AD134" s="45"/>
      <c r="AE134" s="44"/>
      <c r="AF134" s="45"/>
      <c r="AG134" s="45"/>
      <c r="AH134" s="44"/>
      <c r="AI134" s="45"/>
    </row>
    <row r="135" spans="1:35" ht="15" thickBot="1" x14ac:dyDescent="0.35">
      <c r="A135" s="97"/>
      <c r="B135" s="100"/>
      <c r="C135" s="114"/>
      <c r="D135" s="29"/>
      <c r="E135" s="30"/>
      <c r="F135" s="30"/>
      <c r="G135" s="30"/>
      <c r="H135" s="30"/>
      <c r="I135" s="15"/>
      <c r="J135" s="15"/>
      <c r="K135" s="15"/>
      <c r="L135" s="15"/>
      <c r="M135" s="15"/>
      <c r="N135" s="30"/>
      <c r="O135" s="30"/>
      <c r="P135" s="30"/>
      <c r="Q135" s="30"/>
      <c r="R135" s="30"/>
      <c r="S135" s="31" t="s">
        <v>14</v>
      </c>
      <c r="T135" s="111" t="str">
        <f>IF(SUM(D135:R135)=0,"",SUM(D135:R135))</f>
        <v/>
      </c>
      <c r="U135" s="112"/>
      <c r="V135" s="109"/>
      <c r="W135" s="110"/>
      <c r="X135" s="43"/>
      <c r="Y135" s="44"/>
      <c r="Z135" s="45"/>
      <c r="AA135" s="45"/>
      <c r="AB135" s="44"/>
      <c r="AC135" s="44"/>
      <c r="AD135" s="45"/>
      <c r="AE135" s="44"/>
      <c r="AF135" s="45"/>
      <c r="AG135" s="45"/>
      <c r="AH135" s="44"/>
      <c r="AI135" s="45"/>
    </row>
    <row r="136" spans="1:35" ht="15" thickTop="1" x14ac:dyDescent="0.3">
      <c r="A136" s="97"/>
      <c r="B136" s="100"/>
      <c r="C136" s="114"/>
      <c r="D136" s="32" t="str">
        <f>IF([16]Сотрудники!$G$298&gt;=1,("Я"),(""))</f>
        <v/>
      </c>
      <c r="E136" s="15" t="str">
        <f>IF([17]Сотрудники!$G$298&gt;=1,("Я"),(""))</f>
        <v/>
      </c>
      <c r="F136" s="15" t="str">
        <f>IF([18]Сотрудники!$G$298&gt;=1,("Я"),(""))</f>
        <v/>
      </c>
      <c r="G136" s="15" t="str">
        <f>IF([19]Сотрудники!$G$298&gt;=1,("Я"),(""))</f>
        <v/>
      </c>
      <c r="H136" s="15" t="str">
        <f>IF([20]Сотрудники!$G$298&gt;=1,("Я"),(""))</f>
        <v/>
      </c>
      <c r="I136" s="15" t="str">
        <f>IF([21]Сотрудники!$G$298&gt;=1,("Я"),(""))</f>
        <v/>
      </c>
      <c r="J136" s="15" t="str">
        <f>IF([22]Сотрудники!$G$298&gt;=1,("Я"),(""))</f>
        <v/>
      </c>
      <c r="K136" s="15" t="str">
        <f>IF([23]Сотрудники!$G$298&gt;=1,("Я"),(""))</f>
        <v/>
      </c>
      <c r="L136" s="15" t="str">
        <f>IF([24]Сотрудники!$G$298&gt;=1,("Я"),(""))</f>
        <v/>
      </c>
      <c r="M136" s="15" t="str">
        <f>IF([25]Сотрудники!$G$298&gt;=1,("Я"),(""))</f>
        <v/>
      </c>
      <c r="N136" s="15" t="str">
        <f>IF([26]Сотрудники!$G$298&gt;=1,("Я"),(""))</f>
        <v/>
      </c>
      <c r="O136" s="15" t="str">
        <f>IF([27]Сотрудники!$G$298&gt;=1,("Я"),(""))</f>
        <v/>
      </c>
      <c r="P136" s="15" t="str">
        <f>IF([28]Сотрудники!$G$298&gt;=1,("Я"),(""))</f>
        <v/>
      </c>
      <c r="Q136" s="15" t="str">
        <f>IF([29]Сотрудники!$G$298&gt;=1,("Я"),(""))</f>
        <v/>
      </c>
      <c r="R136" s="15" t="str">
        <f>IF([30]Сотрудники!$G$298&gt;=1,("Я"),(""))</f>
        <v/>
      </c>
      <c r="S136" s="31" t="str">
        <f>IF([31]Сотрудники!$G$298&gt;=1,("Я"),("х"))</f>
        <v>х</v>
      </c>
      <c r="T136" s="105" t="str">
        <f>IF(COUNTIF(D136:R136,"*я*")=0,(""),(COUNTIF(D136:R136,"*я*")))</f>
        <v/>
      </c>
      <c r="U136" s="106"/>
      <c r="V136" s="107" t="str">
        <f>IF(SUM(T135,T137)=0,"",SUM(T135,T137))</f>
        <v/>
      </c>
      <c r="W136" s="108"/>
      <c r="X136" s="43"/>
      <c r="Y136" s="44"/>
      <c r="Z136" s="45"/>
      <c r="AA136" s="45"/>
      <c r="AB136" s="44"/>
      <c r="AC136" s="44"/>
      <c r="AD136" s="45"/>
      <c r="AE136" s="44"/>
      <c r="AF136" s="45"/>
      <c r="AG136" s="45"/>
      <c r="AH136" s="44"/>
      <c r="AI136" s="45"/>
    </row>
    <row r="137" spans="1:35" ht="15" thickBot="1" x14ac:dyDescent="0.35">
      <c r="A137" s="98"/>
      <c r="B137" s="101"/>
      <c r="C137" s="115"/>
      <c r="D137" s="35"/>
      <c r="E137" s="34"/>
      <c r="F137" s="34"/>
      <c r="G137" s="36"/>
      <c r="H137" s="36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23"/>
      <c r="T137" s="111" t="str">
        <f>IF(SUM(D137:S137)=0,"",SUM(D137:S137))</f>
        <v/>
      </c>
      <c r="U137" s="112"/>
      <c r="V137" s="109"/>
      <c r="W137" s="110"/>
      <c r="X137" s="46"/>
      <c r="Y137" s="47"/>
      <c r="Z137" s="48"/>
      <c r="AA137" s="48"/>
      <c r="AB137" s="47"/>
      <c r="AC137" s="47"/>
      <c r="AD137" s="48"/>
      <c r="AE137" s="47"/>
      <c r="AF137" s="48"/>
      <c r="AG137" s="48"/>
      <c r="AH137" s="47"/>
      <c r="AI137" s="48"/>
    </row>
    <row r="138" spans="1:35" ht="15" thickTop="1" x14ac:dyDescent="0.3">
      <c r="A138" s="96">
        <v>30</v>
      </c>
      <c r="B138" s="99" t="s">
        <v>55</v>
      </c>
      <c r="C138" s="113">
        <v>27775</v>
      </c>
      <c r="D138" s="56"/>
      <c r="E138" s="57"/>
      <c r="F138" s="58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8"/>
      <c r="S138" s="59" t="s">
        <v>14</v>
      </c>
      <c r="T138" s="105" t="str">
        <f>IF(COUNTIF(D138:R138,"*я*")=0,(""),(COUNTIF(D138:R138,"*я*")))</f>
        <v/>
      </c>
      <c r="U138" s="106"/>
      <c r="V138" s="107" t="str">
        <f>IF(SUM(T138,T140)=0,"",SUM(T138,T140))</f>
        <v/>
      </c>
      <c r="W138" s="108"/>
      <c r="X138" s="53"/>
      <c r="Y138" s="44"/>
      <c r="Z138" s="45"/>
      <c r="AA138" s="45"/>
      <c r="AB138" s="44"/>
      <c r="AC138" s="44"/>
      <c r="AD138" s="45"/>
      <c r="AE138" s="44"/>
      <c r="AF138" s="45"/>
      <c r="AG138" s="45"/>
      <c r="AH138" s="44"/>
      <c r="AI138" s="45"/>
    </row>
    <row r="139" spans="1:35" ht="15" thickBot="1" x14ac:dyDescent="0.35">
      <c r="A139" s="97"/>
      <c r="B139" s="100"/>
      <c r="C139" s="114"/>
      <c r="D139" s="60"/>
      <c r="E139" s="61"/>
      <c r="F139" s="62"/>
      <c r="G139" s="61"/>
      <c r="H139" s="61"/>
      <c r="I139" s="58"/>
      <c r="J139" s="58"/>
      <c r="K139" s="58"/>
      <c r="L139" s="58"/>
      <c r="M139" s="58"/>
      <c r="N139" s="61"/>
      <c r="O139" s="61"/>
      <c r="P139" s="58"/>
      <c r="Q139" s="58"/>
      <c r="R139" s="58"/>
      <c r="S139" s="59" t="s">
        <v>14</v>
      </c>
      <c r="T139" s="111" t="str">
        <f>IF(SUM(D139:R139)=0,"",SUM(D139:R139))</f>
        <v/>
      </c>
      <c r="U139" s="112"/>
      <c r="V139" s="109"/>
      <c r="W139" s="110"/>
      <c r="X139" s="53"/>
      <c r="Y139" s="44"/>
      <c r="Z139" s="45"/>
      <c r="AA139" s="45"/>
      <c r="AB139" s="44"/>
      <c r="AC139" s="44"/>
      <c r="AD139" s="45"/>
      <c r="AE139" s="44"/>
      <c r="AF139" s="45"/>
      <c r="AG139" s="45"/>
      <c r="AH139" s="44"/>
      <c r="AI139" s="45"/>
    </row>
    <row r="140" spans="1:35" ht="15" thickTop="1" x14ac:dyDescent="0.3">
      <c r="A140" s="97"/>
      <c r="B140" s="100"/>
      <c r="C140" s="114"/>
      <c r="D140" s="63"/>
      <c r="E140" s="64"/>
      <c r="F140" s="65"/>
      <c r="G140" s="66"/>
      <c r="H140" s="66"/>
      <c r="I140" s="66"/>
      <c r="J140" s="66"/>
      <c r="K140" s="66"/>
      <c r="L140" s="61"/>
      <c r="M140" s="58"/>
      <c r="N140" s="58"/>
      <c r="O140" s="58"/>
      <c r="P140" s="58"/>
      <c r="Q140" s="58"/>
      <c r="R140" s="58"/>
      <c r="S140" s="59"/>
      <c r="T140" s="105" t="str">
        <f>IF(COUNTIF(D140:R140,"*я*")=0,(""),(COUNTIF(D140:R140,"*я*")))</f>
        <v/>
      </c>
      <c r="U140" s="106"/>
      <c r="V140" s="107" t="str">
        <f>IF(SUM(T139,T141)=0,"",SUM(T139,T141))</f>
        <v/>
      </c>
      <c r="W140" s="108"/>
      <c r="X140" s="53"/>
      <c r="Y140" s="44"/>
      <c r="Z140" s="45"/>
      <c r="AA140" s="45"/>
      <c r="AB140" s="44"/>
      <c r="AC140" s="44"/>
      <c r="AD140" s="45"/>
      <c r="AE140" s="44"/>
      <c r="AF140" s="45"/>
      <c r="AG140" s="45"/>
      <c r="AH140" s="44"/>
      <c r="AI140" s="45"/>
    </row>
    <row r="141" spans="1:35" ht="15" thickBot="1" x14ac:dyDescent="0.35">
      <c r="A141" s="98"/>
      <c r="B141" s="101"/>
      <c r="C141" s="115"/>
      <c r="D141" s="67"/>
      <c r="E141" s="68"/>
      <c r="F141" s="68"/>
      <c r="G141" s="69"/>
      <c r="H141" s="69"/>
      <c r="I141" s="58"/>
      <c r="J141" s="58"/>
      <c r="K141" s="58"/>
      <c r="L141" s="68"/>
      <c r="M141" s="68"/>
      <c r="N141" s="68"/>
      <c r="O141" s="68"/>
      <c r="P141" s="68"/>
      <c r="Q141" s="68"/>
      <c r="R141" s="68"/>
      <c r="S141" s="59"/>
      <c r="T141" s="111" t="str">
        <f>IF(SUM(D141:S141)=0,"",SUM(D141:S141))</f>
        <v/>
      </c>
      <c r="U141" s="112"/>
      <c r="V141" s="109"/>
      <c r="W141" s="110"/>
      <c r="X141" s="53"/>
      <c r="Y141" s="47"/>
      <c r="Z141" s="48"/>
      <c r="AA141" s="48"/>
      <c r="AB141" s="47"/>
      <c r="AC141" s="47"/>
      <c r="AD141" s="48"/>
      <c r="AE141" s="47"/>
      <c r="AF141" s="48"/>
      <c r="AG141" s="48"/>
      <c r="AH141" s="47"/>
      <c r="AI141" s="48"/>
    </row>
    <row r="142" spans="1:35" ht="15" thickTop="1" x14ac:dyDescent="0.3">
      <c r="A142" s="96">
        <v>31</v>
      </c>
      <c r="B142" s="99" t="s">
        <v>56</v>
      </c>
      <c r="C142" s="113">
        <v>27541</v>
      </c>
      <c r="D142" s="26" t="str">
        <f>IF([1]Сотрудники!$G$234&gt;=1,("Я"),(""))</f>
        <v/>
      </c>
      <c r="E142" s="27" t="str">
        <f>IF([2]Сотрудники!$G$234&gt;=1,("Я"),(""))</f>
        <v/>
      </c>
      <c r="F142" s="27" t="str">
        <f>IF([3]Сотрудники!$G$234&gt;=1,("Я"),(""))</f>
        <v/>
      </c>
      <c r="G142" s="27" t="str">
        <f>IF([4]Сотрудники!$G$234&gt;=1,("Я"),(""))</f>
        <v/>
      </c>
      <c r="H142" s="27" t="str">
        <f>IF([5]Сотрудники!$G$234&gt;=1,("Я"),(""))</f>
        <v/>
      </c>
      <c r="I142" s="27" t="str">
        <f>IF([6]Сотрудники!$G$234&gt;=1,("Я"),(""))</f>
        <v/>
      </c>
      <c r="J142" s="27" t="str">
        <f>IF([7]Сотрудники!$G$234&gt;=1,("Я"),(""))</f>
        <v/>
      </c>
      <c r="K142" s="27" t="str">
        <f>IF([8]Сотрудники!$G$234&gt;=1,("Я"),(""))</f>
        <v/>
      </c>
      <c r="L142" s="27" t="str">
        <f>IF([9]Сотрудники!$G$234&gt;=1,("Я"),(""))</f>
        <v/>
      </c>
      <c r="M142" s="27" t="str">
        <f>IF([10]Сотрудники!$G$234&gt;=1,("Я"),(""))</f>
        <v/>
      </c>
      <c r="N142" s="27" t="str">
        <f>IF([11]Сотрудники!$G$234&gt;=1,("Я"),(""))</f>
        <v/>
      </c>
      <c r="O142" s="27" t="str">
        <f>IF([12]Сотрудники!$G$234&gt;=1,("Я"),(""))</f>
        <v/>
      </c>
      <c r="P142" s="27" t="str">
        <f>IF([13]Сотрудники!$G$234&gt;=1,("Я"),(""))</f>
        <v/>
      </c>
      <c r="Q142" s="27" t="str">
        <f>IF([14]Сотрудники!$G$234&gt;=1,("Я"),(""))</f>
        <v/>
      </c>
      <c r="R142" s="27" t="str">
        <f>IF([15]Сотрудники!$G$234&gt;=1,("Я"),(""))</f>
        <v/>
      </c>
      <c r="S142" s="31" t="s">
        <v>14</v>
      </c>
      <c r="T142" s="105" t="str">
        <f>IF(COUNTIF(D142:R142,"*я*")=0,(""),(COUNTIF(D142:R142,"*я*")))</f>
        <v/>
      </c>
      <c r="U142" s="106"/>
      <c r="V142" s="107" t="str">
        <f>IF(SUM(T142,T144)=0,"",SUM(T142,T144))</f>
        <v/>
      </c>
      <c r="W142" s="108"/>
      <c r="X142" s="43"/>
      <c r="Y142" s="44"/>
      <c r="Z142" s="45"/>
      <c r="AA142" s="45"/>
      <c r="AB142" s="44"/>
      <c r="AC142" s="44"/>
      <c r="AD142" s="45"/>
      <c r="AE142" s="44"/>
      <c r="AF142" s="45"/>
      <c r="AG142" s="45"/>
      <c r="AH142" s="44"/>
      <c r="AI142" s="45"/>
    </row>
    <row r="143" spans="1:35" ht="15" thickBot="1" x14ac:dyDescent="0.35">
      <c r="A143" s="97"/>
      <c r="B143" s="100"/>
      <c r="C143" s="114"/>
      <c r="D143" s="29"/>
      <c r="E143" s="30"/>
      <c r="F143" s="30"/>
      <c r="G143" s="30"/>
      <c r="H143" s="30"/>
      <c r="I143" s="30"/>
      <c r="J143" s="30"/>
      <c r="K143" s="15"/>
      <c r="L143" s="15"/>
      <c r="M143" s="15"/>
      <c r="N143" s="15"/>
      <c r="O143" s="15"/>
      <c r="P143" s="15"/>
      <c r="Q143" s="15"/>
      <c r="R143" s="15"/>
      <c r="S143" s="31" t="s">
        <v>14</v>
      </c>
      <c r="T143" s="111" t="str">
        <f>IF(SUM(D143:R143)=0,"",SUM(D143:R143))</f>
        <v/>
      </c>
      <c r="U143" s="112"/>
      <c r="V143" s="109"/>
      <c r="W143" s="110"/>
      <c r="X143" s="43"/>
      <c r="Y143" s="44"/>
      <c r="Z143" s="45"/>
      <c r="AA143" s="45"/>
      <c r="AB143" s="44"/>
      <c r="AC143" s="44"/>
      <c r="AD143" s="45"/>
      <c r="AE143" s="44"/>
      <c r="AF143" s="45"/>
      <c r="AG143" s="45"/>
      <c r="AH143" s="44"/>
      <c r="AI143" s="45"/>
    </row>
    <row r="144" spans="1:35" ht="15" thickTop="1" x14ac:dyDescent="0.3">
      <c r="A144" s="97"/>
      <c r="B144" s="100"/>
      <c r="C144" s="114"/>
      <c r="D144" s="32" t="str">
        <f>IF([16]Сотрудники!$G$234&gt;=1,("Я"),(""))</f>
        <v/>
      </c>
      <c r="E144" s="15" t="str">
        <f>IF([17]Сотрудники!$G$234&gt;=1,("Я"),(""))</f>
        <v/>
      </c>
      <c r="F144" s="15" t="str">
        <f>IF([18]Сотрудники!$G$234&gt;=1,("Я"),(""))</f>
        <v/>
      </c>
      <c r="G144" s="15" t="str">
        <f>IF([19]Сотрудники!$G$234&gt;=1,("Я"),(""))</f>
        <v/>
      </c>
      <c r="H144" s="15" t="str">
        <f>IF([20]Сотрудники!$G$234&gt;=1,("Я"),(""))</f>
        <v/>
      </c>
      <c r="I144" s="15" t="str">
        <f>IF([21]Сотрудники!$G$234&gt;=1,("Я"),(""))</f>
        <v/>
      </c>
      <c r="J144" s="15" t="str">
        <f>IF([22]Сотрудники!$G$234&gt;=1,("Я"),(""))</f>
        <v/>
      </c>
      <c r="K144" s="15" t="str">
        <f>IF([23]Сотрудники!$G$234&gt;=1,("Я"),(""))</f>
        <v/>
      </c>
      <c r="L144" s="15" t="str">
        <f>IF([24]Сотрудники!$G$234&gt;=1,("Я"),(""))</f>
        <v/>
      </c>
      <c r="M144" s="15" t="str">
        <f>IF([25]Сотрудники!$G$234&gt;=1,("Я"),(""))</f>
        <v/>
      </c>
      <c r="N144" s="15" t="str">
        <f>IF([26]Сотрудники!$G$234&gt;=1,("Я"),(""))</f>
        <v/>
      </c>
      <c r="O144" s="15" t="str">
        <f>IF([27]Сотрудники!$G$234&gt;=1,("Я"),(""))</f>
        <v/>
      </c>
      <c r="P144" s="15" t="str">
        <f>IF([28]Сотрудники!$G$234&gt;=1,("Я"),(""))</f>
        <v/>
      </c>
      <c r="Q144" s="15" t="str">
        <f>IF([29]Сотрудники!$G$234&gt;=1,("Я"),(""))</f>
        <v/>
      </c>
      <c r="R144" s="15" t="str">
        <f>IF([30]Сотрудники!$G$234&gt;=1,("Я"),(""))</f>
        <v/>
      </c>
      <c r="S144" s="31" t="str">
        <f>IF([31]Сотрудники!$G$234&gt;=1,("Я"),("х"))</f>
        <v>х</v>
      </c>
      <c r="T144" s="105" t="str">
        <f>IF(COUNTIF(D144:R144,"*я*")=0,(""),(COUNTIF(D144:R144,"*я*")))</f>
        <v/>
      </c>
      <c r="U144" s="106"/>
      <c r="V144" s="107" t="str">
        <f>IF(SUM(T143,T145)=0,"",SUM(T143,T145))</f>
        <v/>
      </c>
      <c r="W144" s="108"/>
      <c r="X144" s="43"/>
      <c r="Y144" s="44"/>
      <c r="Z144" s="45"/>
      <c r="AA144" s="45"/>
      <c r="AB144" s="44"/>
      <c r="AC144" s="44"/>
      <c r="AD144" s="45"/>
      <c r="AE144" s="44"/>
      <c r="AF144" s="45"/>
      <c r="AG144" s="45"/>
      <c r="AH144" s="44"/>
      <c r="AI144" s="45"/>
    </row>
    <row r="145" spans="1:35" ht="15" thickBot="1" x14ac:dyDescent="0.35">
      <c r="A145" s="98"/>
      <c r="B145" s="101"/>
      <c r="C145" s="115"/>
      <c r="D145" s="35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23"/>
      <c r="T145" s="111" t="str">
        <f>IF(SUM(D145:S145)=0,"",SUM(D145:S145))</f>
        <v/>
      </c>
      <c r="U145" s="112"/>
      <c r="V145" s="109"/>
      <c r="W145" s="110"/>
      <c r="X145" s="46"/>
      <c r="Y145" s="47"/>
      <c r="Z145" s="48"/>
      <c r="AA145" s="48"/>
      <c r="AB145" s="47"/>
      <c r="AC145" s="47"/>
      <c r="AD145" s="48"/>
      <c r="AE145" s="47"/>
      <c r="AF145" s="48"/>
      <c r="AG145" s="48"/>
      <c r="AH145" s="47"/>
      <c r="AI145" s="48"/>
    </row>
    <row r="146" spans="1:35" ht="15" thickTop="1" x14ac:dyDescent="0.3">
      <c r="A146" s="116">
        <v>32</v>
      </c>
      <c r="B146" s="119" t="s">
        <v>57</v>
      </c>
      <c r="C146" s="122">
        <v>26478</v>
      </c>
      <c r="D146" s="70" t="str">
        <f>IF([1]Сотрудники!$G$287&gt;=1,("Я"),(""))</f>
        <v/>
      </c>
      <c r="E146" s="71" t="str">
        <f>IF([2]Сотрудники!$G$287&gt;=1,("Я"),(""))</f>
        <v/>
      </c>
      <c r="F146" s="71" t="str">
        <f>IF([3]Сотрудники!$G$287&gt;=1,("Я"),(""))</f>
        <v/>
      </c>
      <c r="G146" s="71" t="str">
        <f>IF([4]Сотрудники!$G$287&gt;=1,("Я"),(""))</f>
        <v/>
      </c>
      <c r="H146" s="71" t="str">
        <f>IF([5]Сотрудники!$G$287&gt;=1,("Я"),(""))</f>
        <v/>
      </c>
      <c r="I146" s="71" t="str">
        <f>IF([6]Сотрудники!$G$287&gt;=1,("Я"),(""))</f>
        <v/>
      </c>
      <c r="J146" s="71" t="str">
        <f>IF([7]Сотрудники!$G$287&gt;=1,("Я"),(""))</f>
        <v/>
      </c>
      <c r="K146" s="71" t="str">
        <f>IF([8]Сотрудники!$G$287&gt;=1,("Я"),(""))</f>
        <v/>
      </c>
      <c r="L146" s="71" t="str">
        <f>IF([9]Сотрудники!$G$287&gt;=1,("Я"),(""))</f>
        <v/>
      </c>
      <c r="M146" s="71" t="str">
        <f>IF([10]Сотрудники!$G$287&gt;=1,("Я"),(""))</f>
        <v/>
      </c>
      <c r="N146" s="71" t="str">
        <f>IF([11]Сотрудники!$G$287&gt;=1,("Я"),(""))</f>
        <v/>
      </c>
      <c r="O146" s="71" t="str">
        <f>IF([12]Сотрудники!$G$287&gt;=1,("Я"),(""))</f>
        <v/>
      </c>
      <c r="P146" s="71" t="str">
        <f>IF([13]Сотрудники!$G$287&gt;=1,("Я"),(""))</f>
        <v/>
      </c>
      <c r="Q146" s="71" t="str">
        <f>IF([14]Сотрудники!$G$287&gt;=1,("Я"),(""))</f>
        <v/>
      </c>
      <c r="R146" s="71" t="str">
        <f>IF([15]Сотрудники!$G$287&gt;=1,("Я"),(""))</f>
        <v/>
      </c>
      <c r="S146" s="72" t="s">
        <v>14</v>
      </c>
      <c r="T146" s="105" t="str">
        <f>IF(COUNTIF(D146:R146,"*я*")=0,(""),(COUNTIF(D146:R146,"*я*")))</f>
        <v/>
      </c>
      <c r="U146" s="106"/>
      <c r="V146" s="107" t="str">
        <f>IF(SUM(T146,T148)=0,"",SUM(T146,T148))</f>
        <v/>
      </c>
      <c r="W146" s="108"/>
      <c r="X146" s="73"/>
      <c r="Y146" s="74"/>
      <c r="Z146" s="75"/>
      <c r="AA146" s="75"/>
      <c r="AB146" s="74"/>
      <c r="AC146" s="74"/>
      <c r="AD146" s="75"/>
      <c r="AE146" s="74"/>
      <c r="AF146" s="75"/>
      <c r="AG146" s="75"/>
      <c r="AH146" s="74"/>
      <c r="AI146" s="75"/>
    </row>
    <row r="147" spans="1:35" ht="15" thickBot="1" x14ac:dyDescent="0.35">
      <c r="A147" s="117"/>
      <c r="B147" s="120"/>
      <c r="C147" s="123"/>
      <c r="D147" s="76"/>
      <c r="E147" s="77"/>
      <c r="F147" s="77"/>
      <c r="G147" s="77"/>
      <c r="H147" s="77"/>
      <c r="I147" s="77"/>
      <c r="J147" s="77"/>
      <c r="K147" s="78"/>
      <c r="L147" s="78"/>
      <c r="M147" s="78"/>
      <c r="N147" s="78"/>
      <c r="O147" s="78"/>
      <c r="P147" s="78"/>
      <c r="Q147" s="78"/>
      <c r="R147" s="78"/>
      <c r="S147" s="79" t="s">
        <v>14</v>
      </c>
      <c r="T147" s="111" t="str">
        <f>IF(SUM(D147:R147)=0,"",SUM(D147:R147))</f>
        <v/>
      </c>
      <c r="U147" s="112"/>
      <c r="V147" s="109"/>
      <c r="W147" s="110"/>
      <c r="X147" s="73"/>
      <c r="Y147" s="74"/>
      <c r="Z147" s="75"/>
      <c r="AA147" s="75"/>
      <c r="AB147" s="74"/>
      <c r="AC147" s="74"/>
      <c r="AD147" s="75"/>
      <c r="AE147" s="74"/>
      <c r="AF147" s="75"/>
      <c r="AG147" s="75"/>
      <c r="AH147" s="74"/>
      <c r="AI147" s="75"/>
    </row>
    <row r="148" spans="1:35" ht="15" thickTop="1" x14ac:dyDescent="0.3">
      <c r="A148" s="117"/>
      <c r="B148" s="120"/>
      <c r="C148" s="123"/>
      <c r="D148" s="80" t="str">
        <f>IF([16]Сотрудники!$G$287&gt;=1,("Я"),(""))</f>
        <v/>
      </c>
      <c r="E148" s="78" t="str">
        <f>IF([17]Сотрудники!$G$287&gt;=1,("Я"),(""))</f>
        <v/>
      </c>
      <c r="F148" s="78" t="str">
        <f>IF([18]Сотрудники!$G$287&gt;=1,("Я"),(""))</f>
        <v/>
      </c>
      <c r="G148" s="78" t="str">
        <f>IF([19]Сотрудники!$G$287&gt;=1,("Я"),(""))</f>
        <v/>
      </c>
      <c r="H148" s="78" t="str">
        <f>IF([20]Сотрудники!$G$287&gt;=1,("Я"),(""))</f>
        <v/>
      </c>
      <c r="I148" s="78" t="str">
        <f>IF([21]Сотрудники!$G$287&gt;=1,("Я"),(""))</f>
        <v/>
      </c>
      <c r="J148" s="78" t="str">
        <f>IF([22]Сотрудники!$G$287&gt;=1,("Я"),(""))</f>
        <v/>
      </c>
      <c r="K148" s="78" t="str">
        <f>IF([23]Сотрудники!$G$287&gt;=1,("Я"),(""))</f>
        <v/>
      </c>
      <c r="L148" s="78" t="str">
        <f>IF([24]Сотрудники!$G$287&gt;=1,("Я"),(""))</f>
        <v/>
      </c>
      <c r="M148" s="78" t="str">
        <f>IF([25]Сотрудники!$G$287&gt;=1,("Я"),(""))</f>
        <v/>
      </c>
      <c r="N148" s="78" t="str">
        <f>IF([26]Сотрудники!$G$287&gt;=1,("Я"),(""))</f>
        <v/>
      </c>
      <c r="O148" s="78" t="str">
        <f>IF([27]Сотрудники!$G$287&gt;=1,("Я"),(""))</f>
        <v/>
      </c>
      <c r="P148" s="78" t="str">
        <f>IF([28]Сотрудники!$G$287&gt;=1,("Я"),(""))</f>
        <v/>
      </c>
      <c r="Q148" s="78" t="str">
        <f>IF([29]Сотрудники!$G$287&gt;=1,("Я"),(""))</f>
        <v/>
      </c>
      <c r="R148" s="78" t="str">
        <f>IF([30]Сотрудники!$G$287&gt;=1,("Я"),(""))</f>
        <v/>
      </c>
      <c r="S148" s="79" t="str">
        <f>IF([31]Сотрудники!$G$287&gt;=1,("Я"),("х"))</f>
        <v>х</v>
      </c>
      <c r="T148" s="105" t="str">
        <f>IF(COUNTIF(D148:R148,"*я*")=0,(""),(COUNTIF(D148:R148,"*я*")))</f>
        <v/>
      </c>
      <c r="U148" s="106"/>
      <c r="V148" s="107" t="str">
        <f>IF(SUM(T147,T149)=0,"",SUM(T147,T149))</f>
        <v/>
      </c>
      <c r="W148" s="108"/>
      <c r="X148" s="73"/>
      <c r="Y148" s="74"/>
      <c r="Z148" s="75"/>
      <c r="AA148" s="75"/>
      <c r="AB148" s="74"/>
      <c r="AC148" s="74"/>
      <c r="AD148" s="75"/>
      <c r="AE148" s="74"/>
      <c r="AF148" s="75"/>
      <c r="AG148" s="75"/>
      <c r="AH148" s="74"/>
      <c r="AI148" s="75"/>
    </row>
    <row r="149" spans="1:35" ht="15" thickBot="1" x14ac:dyDescent="0.35">
      <c r="A149" s="118"/>
      <c r="B149" s="121"/>
      <c r="C149" s="124"/>
      <c r="D149" s="81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3"/>
      <c r="T149" s="111" t="str">
        <f>IF(SUM(D149:S149)=0,"",SUM(D149:S149))</f>
        <v/>
      </c>
      <c r="U149" s="112"/>
      <c r="V149" s="109"/>
      <c r="W149" s="110"/>
      <c r="X149" s="84"/>
      <c r="Y149" s="85"/>
      <c r="Z149" s="86"/>
      <c r="AA149" s="86"/>
      <c r="AB149" s="85"/>
      <c r="AC149" s="85"/>
      <c r="AD149" s="86"/>
      <c r="AE149" s="85"/>
      <c r="AF149" s="86"/>
      <c r="AG149" s="86"/>
      <c r="AH149" s="85"/>
      <c r="AI149" s="86"/>
    </row>
    <row r="150" spans="1:35" ht="15" thickTop="1" x14ac:dyDescent="0.3">
      <c r="A150" s="116">
        <v>32</v>
      </c>
      <c r="B150" s="119" t="s">
        <v>58</v>
      </c>
      <c r="C150" s="122">
        <v>26478</v>
      </c>
      <c r="D150" s="70" t="str">
        <f>IF([1]Сотрудники!$G$287&gt;=1,("Я"),(""))</f>
        <v/>
      </c>
      <c r="E150" s="71" t="str">
        <f>IF([2]Сотрудники!$G$287&gt;=1,("Я"),(""))</f>
        <v/>
      </c>
      <c r="F150" s="71" t="str">
        <f>IF([3]Сотрудники!$G$287&gt;=1,("Я"),(""))</f>
        <v/>
      </c>
      <c r="G150" s="71" t="str">
        <f>IF([4]Сотрудники!$G$287&gt;=1,("Я"),(""))</f>
        <v/>
      </c>
      <c r="H150" s="71" t="str">
        <f>IF([5]Сотрудники!$G$287&gt;=1,("Я"),(""))</f>
        <v/>
      </c>
      <c r="I150" s="71" t="str">
        <f>IF([6]Сотрудники!$G$287&gt;=1,("Я"),(""))</f>
        <v/>
      </c>
      <c r="J150" s="71" t="str">
        <f>IF([7]Сотрудники!$G$287&gt;=1,("Я"),(""))</f>
        <v/>
      </c>
      <c r="K150" s="71" t="str">
        <f>IF([8]Сотрудники!$G$287&gt;=1,("Я"),(""))</f>
        <v/>
      </c>
      <c r="L150" s="71" t="str">
        <f>IF([9]Сотрудники!$G$287&gt;=1,("Я"),(""))</f>
        <v/>
      </c>
      <c r="M150" s="71" t="str">
        <f>IF([10]Сотрудники!$G$287&gt;=1,("Я"),(""))</f>
        <v/>
      </c>
      <c r="N150" s="71" t="str">
        <f>IF([11]Сотрудники!$G$287&gt;=1,("Я"),(""))</f>
        <v/>
      </c>
      <c r="O150" s="71" t="str">
        <f>IF([12]Сотрудники!$G$287&gt;=1,("Я"),(""))</f>
        <v/>
      </c>
      <c r="P150" s="71" t="str">
        <f>IF([13]Сотрудники!$G$287&gt;=1,("Я"),(""))</f>
        <v/>
      </c>
      <c r="Q150" s="71" t="str">
        <f>IF([14]Сотрудники!$G$287&gt;=1,("Я"),(""))</f>
        <v/>
      </c>
      <c r="R150" s="71" t="str">
        <f>IF([15]Сотрудники!$G$287&gt;=1,("Я"),(""))</f>
        <v/>
      </c>
      <c r="S150" s="72" t="s">
        <v>14</v>
      </c>
      <c r="T150" s="105" t="str">
        <f>IF(COUNTIF(D150:R150,"*я*")=0,(""),(COUNTIF(D150:R150,"*я*")))</f>
        <v/>
      </c>
      <c r="U150" s="106"/>
      <c r="V150" s="107" t="str">
        <f>IF(SUM(T150,T152)=0,"",SUM(T150,T152))</f>
        <v/>
      </c>
      <c r="W150" s="108"/>
      <c r="X150" s="73"/>
      <c r="Y150" s="74"/>
      <c r="Z150" s="75"/>
      <c r="AA150" s="75"/>
      <c r="AB150" s="74"/>
      <c r="AC150" s="74"/>
      <c r="AD150" s="75"/>
      <c r="AE150" s="74"/>
      <c r="AF150" s="75"/>
      <c r="AG150" s="75"/>
      <c r="AH150" s="74"/>
      <c r="AI150" s="75"/>
    </row>
    <row r="151" spans="1:35" ht="15" thickBot="1" x14ac:dyDescent="0.35">
      <c r="A151" s="117"/>
      <c r="B151" s="120"/>
      <c r="C151" s="123"/>
      <c r="D151" s="76"/>
      <c r="E151" s="77"/>
      <c r="F151" s="77"/>
      <c r="G151" s="77"/>
      <c r="H151" s="77"/>
      <c r="I151" s="77"/>
      <c r="J151" s="77"/>
      <c r="K151" s="78"/>
      <c r="L151" s="78"/>
      <c r="M151" s="78"/>
      <c r="N151" s="78"/>
      <c r="O151" s="78"/>
      <c r="P151" s="78"/>
      <c r="Q151" s="78"/>
      <c r="R151" s="78"/>
      <c r="S151" s="79" t="s">
        <v>14</v>
      </c>
      <c r="T151" s="111" t="str">
        <f>IF(SUM(D151:R151)=0,"",SUM(D151:R151))</f>
        <v/>
      </c>
      <c r="U151" s="112"/>
      <c r="V151" s="109"/>
      <c r="W151" s="110"/>
      <c r="X151" s="73"/>
      <c r="Y151" s="74"/>
      <c r="Z151" s="75"/>
      <c r="AA151" s="75"/>
      <c r="AB151" s="74"/>
      <c r="AC151" s="74"/>
      <c r="AD151" s="75"/>
      <c r="AE151" s="74"/>
      <c r="AF151" s="75"/>
      <c r="AG151" s="75"/>
      <c r="AH151" s="74"/>
      <c r="AI151" s="75"/>
    </row>
    <row r="152" spans="1:35" ht="15" thickTop="1" x14ac:dyDescent="0.3">
      <c r="A152" s="117"/>
      <c r="B152" s="120"/>
      <c r="C152" s="123"/>
      <c r="D152" s="80" t="str">
        <f>IF([16]Сотрудники!$G$287&gt;=1,("Я"),(""))</f>
        <v/>
      </c>
      <c r="E152" s="78" t="str">
        <f>IF([17]Сотрудники!$G$287&gt;=1,("Я"),(""))</f>
        <v/>
      </c>
      <c r="F152" s="78" t="str">
        <f>IF([18]Сотрудники!$G$287&gt;=1,("Я"),(""))</f>
        <v/>
      </c>
      <c r="G152" s="78" t="str">
        <f>IF([19]Сотрудники!$G$287&gt;=1,("Я"),(""))</f>
        <v/>
      </c>
      <c r="H152" s="78" t="str">
        <f>IF([20]Сотрудники!$G$287&gt;=1,("Я"),(""))</f>
        <v/>
      </c>
      <c r="I152" s="78" t="str">
        <f>IF([21]Сотрудники!$G$287&gt;=1,("Я"),(""))</f>
        <v/>
      </c>
      <c r="J152" s="78" t="str">
        <f>IF([22]Сотрудники!$G$287&gt;=1,("Я"),(""))</f>
        <v/>
      </c>
      <c r="K152" s="78" t="str">
        <f>IF([23]Сотрудники!$G$287&gt;=1,("Я"),(""))</f>
        <v/>
      </c>
      <c r="L152" s="78" t="str">
        <f>IF([24]Сотрудники!$G$287&gt;=1,("Я"),(""))</f>
        <v/>
      </c>
      <c r="M152" s="78" t="str">
        <f>IF([25]Сотрудники!$G$287&gt;=1,("Я"),(""))</f>
        <v/>
      </c>
      <c r="N152" s="78" t="str">
        <f>IF([26]Сотрудники!$G$287&gt;=1,("Я"),(""))</f>
        <v/>
      </c>
      <c r="O152" s="78" t="str">
        <f>IF([27]Сотрудники!$G$287&gt;=1,("Я"),(""))</f>
        <v/>
      </c>
      <c r="P152" s="78" t="str">
        <f>IF([28]Сотрудники!$G$287&gt;=1,("Я"),(""))</f>
        <v/>
      </c>
      <c r="Q152" s="78" t="str">
        <f>IF([29]Сотрудники!$G$287&gt;=1,("Я"),(""))</f>
        <v/>
      </c>
      <c r="R152" s="78" t="str">
        <f>IF([30]Сотрудники!$G$287&gt;=1,("Я"),(""))</f>
        <v/>
      </c>
      <c r="S152" s="79" t="str">
        <f>IF([31]Сотрудники!$G$287&gt;=1,("Я"),("х"))</f>
        <v>х</v>
      </c>
      <c r="T152" s="105" t="str">
        <f>IF(COUNTIF(D152:R152,"*я*")=0,(""),(COUNTIF(D152:R152,"*я*")))</f>
        <v/>
      </c>
      <c r="U152" s="106"/>
      <c r="V152" s="107" t="str">
        <f>IF(SUM(T151,T153)=0,"",SUM(T151,T153))</f>
        <v/>
      </c>
      <c r="W152" s="108"/>
      <c r="X152" s="73"/>
      <c r="Y152" s="74"/>
      <c r="Z152" s="75"/>
      <c r="AA152" s="75"/>
      <c r="AB152" s="74"/>
      <c r="AC152" s="74"/>
      <c r="AD152" s="75"/>
      <c r="AE152" s="74"/>
      <c r="AF152" s="75"/>
      <c r="AG152" s="75"/>
      <c r="AH152" s="74"/>
      <c r="AI152" s="75"/>
    </row>
    <row r="153" spans="1:35" ht="15" thickBot="1" x14ac:dyDescent="0.35">
      <c r="A153" s="118"/>
      <c r="B153" s="121"/>
      <c r="C153" s="124"/>
      <c r="D153" s="81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3"/>
      <c r="T153" s="111" t="str">
        <f>IF(SUM(D153:S153)=0,"",SUM(D153:S153))</f>
        <v/>
      </c>
      <c r="U153" s="112"/>
      <c r="V153" s="109"/>
      <c r="W153" s="110"/>
      <c r="X153" s="84"/>
      <c r="Y153" s="85"/>
      <c r="Z153" s="86"/>
      <c r="AA153" s="86"/>
      <c r="AB153" s="85"/>
      <c r="AC153" s="85"/>
      <c r="AD153" s="86"/>
      <c r="AE153" s="85"/>
      <c r="AF153" s="86"/>
      <c r="AG153" s="86"/>
      <c r="AH153" s="85"/>
      <c r="AI153" s="86"/>
    </row>
    <row r="154" spans="1:35" ht="15" thickTop="1" x14ac:dyDescent="0.3">
      <c r="A154" s="96">
        <v>33</v>
      </c>
      <c r="B154" s="99" t="s">
        <v>59</v>
      </c>
      <c r="C154" s="113">
        <v>27958</v>
      </c>
      <c r="D154" s="26" t="str">
        <f>IF([1]Сотрудники!$G$235&gt;=1,("Я"),(""))</f>
        <v/>
      </c>
      <c r="E154" s="27" t="str">
        <f>IF([2]Сотрудники!$G$235&gt;=1,("Я"),(""))</f>
        <v/>
      </c>
      <c r="F154" s="27" t="str">
        <f>IF([3]Сотрудники!$G$235&gt;=1,("Я"),(""))</f>
        <v/>
      </c>
      <c r="G154" s="27" t="str">
        <f>IF([4]Сотрудники!$G$235&gt;=1,("Я"),(""))</f>
        <v/>
      </c>
      <c r="H154" s="27" t="str">
        <f>IF([5]Сотрудники!$G$235&gt;=1,("Я"),(""))</f>
        <v/>
      </c>
      <c r="I154" s="27" t="str">
        <f>IF([6]Сотрудники!$G$235&gt;=1,("Я"),(""))</f>
        <v/>
      </c>
      <c r="J154" s="27" t="str">
        <f>IF([7]Сотрудники!$G$235&gt;=1,("Я"),(""))</f>
        <v/>
      </c>
      <c r="K154" s="27" t="str">
        <f>IF([8]Сотрудники!$G$235&gt;=1,("Я"),(""))</f>
        <v/>
      </c>
      <c r="L154" s="27" t="str">
        <f>IF([9]Сотрудники!$G$235&gt;=1,("Я"),(""))</f>
        <v/>
      </c>
      <c r="M154" s="27" t="str">
        <f>IF([10]Сотрудники!$G$235&gt;=1,("Я"),(""))</f>
        <v/>
      </c>
      <c r="N154" s="27" t="str">
        <f>IF([11]Сотрудники!$G$235&gt;=1,("Я"),(""))</f>
        <v/>
      </c>
      <c r="O154" s="27" t="str">
        <f>IF([12]Сотрудники!$G$235&gt;=1,("Я"),(""))</f>
        <v/>
      </c>
      <c r="P154" s="27" t="str">
        <f>IF([13]Сотрудники!$G$235&gt;=1,("Я"),(""))</f>
        <v/>
      </c>
      <c r="Q154" s="27" t="str">
        <f>IF([14]Сотрудники!$G$235&gt;=1,("Я"),(""))</f>
        <v/>
      </c>
      <c r="R154" s="27" t="str">
        <f>IF([15]Сотрудники!$G$235&gt;=1,("Я"),(""))</f>
        <v/>
      </c>
      <c r="S154" s="28" t="s">
        <v>14</v>
      </c>
      <c r="T154" s="105" t="str">
        <f>IF(COUNTIF(D154:R154,"*я*")=0,(""),(COUNTIF(D154:R154,"*я*")))</f>
        <v/>
      </c>
      <c r="U154" s="106"/>
      <c r="V154" s="107" t="str">
        <f>IF(SUM(T154,T156)=0,"",SUM(T154,T156))</f>
        <v/>
      </c>
      <c r="W154" s="108"/>
      <c r="X154" s="43"/>
      <c r="Y154" s="44"/>
      <c r="Z154" s="45"/>
      <c r="AA154" s="45"/>
      <c r="AB154" s="44"/>
      <c r="AC154" s="44"/>
      <c r="AD154" s="45"/>
      <c r="AE154" s="44"/>
      <c r="AF154" s="45"/>
      <c r="AG154" s="45"/>
      <c r="AH154" s="44"/>
      <c r="AI154" s="45"/>
    </row>
    <row r="155" spans="1:35" ht="15" thickBot="1" x14ac:dyDescent="0.35">
      <c r="A155" s="97"/>
      <c r="B155" s="100"/>
      <c r="C155" s="114"/>
      <c r="D155" s="29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1" t="s">
        <v>14</v>
      </c>
      <c r="T155" s="111" t="str">
        <f>IF(SUM(D155:R155)=0,"",SUM(D155:R155))</f>
        <v/>
      </c>
      <c r="U155" s="112"/>
      <c r="V155" s="109"/>
      <c r="W155" s="110"/>
      <c r="X155" s="43"/>
      <c r="Y155" s="44"/>
      <c r="Z155" s="45"/>
      <c r="AA155" s="45"/>
      <c r="AB155" s="44"/>
      <c r="AC155" s="44"/>
      <c r="AD155" s="45"/>
      <c r="AE155" s="44"/>
      <c r="AF155" s="45"/>
      <c r="AG155" s="45"/>
      <c r="AH155" s="44"/>
      <c r="AI155" s="45"/>
    </row>
    <row r="156" spans="1:35" ht="15" thickTop="1" x14ac:dyDescent="0.3">
      <c r="A156" s="97"/>
      <c r="B156" s="100"/>
      <c r="C156" s="114"/>
      <c r="D156" s="32" t="str">
        <f>IF([16]Сотрудники!$G$235&gt;=1,("Я"),(""))</f>
        <v/>
      </c>
      <c r="E156" s="15" t="str">
        <f>IF([17]Сотрудники!$G$235&gt;=1,("Я"),(""))</f>
        <v/>
      </c>
      <c r="F156" s="15" t="str">
        <f>IF([18]Сотрудники!$G$235&gt;=1,("Я"),(""))</f>
        <v/>
      </c>
      <c r="G156" s="15" t="str">
        <f>IF([19]Сотрудники!$G$235&gt;=1,("Я"),(""))</f>
        <v/>
      </c>
      <c r="H156" s="15" t="str">
        <f>IF([20]Сотрудники!$G$235&gt;=1,("Я"),(""))</f>
        <v/>
      </c>
      <c r="I156" s="15" t="str">
        <f>IF([21]Сотрудники!$G$235&gt;=1,("Я"),(""))</f>
        <v/>
      </c>
      <c r="J156" s="15" t="str">
        <f>IF([22]Сотрудники!$G$235&gt;=1,("Я"),(""))</f>
        <v/>
      </c>
      <c r="K156" s="15" t="str">
        <f>IF([23]Сотрудники!$G$235&gt;=1,("Я"),(""))</f>
        <v/>
      </c>
      <c r="L156" s="15" t="str">
        <f>IF([24]Сотрудники!$G$235&gt;=1,("Я"),(""))</f>
        <v/>
      </c>
      <c r="M156" s="15" t="str">
        <f>IF([25]Сотрудники!$G$235&gt;=1,("Я"),(""))</f>
        <v/>
      </c>
      <c r="N156" s="15" t="str">
        <f>IF([26]Сотрудники!$G$235&gt;=1,("Я"),(""))</f>
        <v/>
      </c>
      <c r="O156" s="15" t="str">
        <f>IF([27]Сотрудники!$G$235&gt;=1,("Я"),(""))</f>
        <v/>
      </c>
      <c r="P156" s="15" t="str">
        <f>IF([28]Сотрудники!$G$235&gt;=1,("Я"),(""))</f>
        <v/>
      </c>
      <c r="Q156" s="15" t="str">
        <f>IF([29]Сотрудники!$G$235&gt;=1,("Я"),(""))</f>
        <v/>
      </c>
      <c r="R156" s="15" t="str">
        <f>IF([30]Сотрудники!$G$235&gt;=1,("Я"),(""))</f>
        <v/>
      </c>
      <c r="S156" s="31" t="str">
        <f>IF([31]Сотрудники!$G$235&gt;=1,("Я"),("х"))</f>
        <v>х</v>
      </c>
      <c r="T156" s="105" t="str">
        <f>IF(COUNTIF(D156:R156,"*я*")=0,(""),(COUNTIF(D156:R156,"*я*")))</f>
        <v/>
      </c>
      <c r="U156" s="106"/>
      <c r="V156" s="107" t="str">
        <f>IF(SUM(T155,T157)=0,"",SUM(T155,T157))</f>
        <v/>
      </c>
      <c r="W156" s="108"/>
      <c r="X156" s="43"/>
      <c r="Y156" s="44"/>
      <c r="Z156" s="45"/>
      <c r="AA156" s="45"/>
      <c r="AB156" s="44"/>
      <c r="AC156" s="44"/>
      <c r="AD156" s="45"/>
      <c r="AE156" s="44"/>
      <c r="AF156" s="45"/>
      <c r="AG156" s="45"/>
      <c r="AH156" s="44"/>
      <c r="AI156" s="45"/>
    </row>
    <row r="157" spans="1:35" ht="15" thickBot="1" x14ac:dyDescent="0.35">
      <c r="A157" s="98"/>
      <c r="B157" s="101"/>
      <c r="C157" s="115"/>
      <c r="D157" s="35"/>
      <c r="E157" s="34"/>
      <c r="F157" s="34"/>
      <c r="G157" s="36"/>
      <c r="H157" s="36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23"/>
      <c r="T157" s="111" t="str">
        <f>IF(SUM(D157:S157)=0,"",SUM(D157:S157))</f>
        <v/>
      </c>
      <c r="U157" s="112"/>
      <c r="V157" s="109"/>
      <c r="W157" s="110"/>
      <c r="X157" s="46"/>
      <c r="Y157" s="47"/>
      <c r="Z157" s="48"/>
      <c r="AA157" s="48"/>
      <c r="AB157" s="47"/>
      <c r="AC157" s="47"/>
      <c r="AD157" s="48"/>
      <c r="AE157" s="47"/>
      <c r="AF157" s="48"/>
      <c r="AG157" s="48"/>
      <c r="AH157" s="47"/>
      <c r="AI157" s="48"/>
    </row>
    <row r="158" spans="1:35" ht="15" thickTop="1" x14ac:dyDescent="0.3">
      <c r="A158" s="96">
        <v>34</v>
      </c>
      <c r="B158" s="99" t="s">
        <v>60</v>
      </c>
      <c r="C158" s="113">
        <v>27956</v>
      </c>
      <c r="D158" s="26" t="str">
        <f>IF([1]Сотрудники!$G$236&gt;=1,("Я"),(""))</f>
        <v/>
      </c>
      <c r="E158" s="27" t="str">
        <f>IF([2]Сотрудники!$G$236&gt;=1,("Я"),(""))</f>
        <v/>
      </c>
      <c r="F158" s="27" t="str">
        <f>IF([3]Сотрудники!$G$236&gt;=1,("Я"),(""))</f>
        <v/>
      </c>
      <c r="G158" s="27" t="str">
        <f>IF([4]Сотрудники!$G$236&gt;=1,("Я"),(""))</f>
        <v/>
      </c>
      <c r="H158" s="27" t="str">
        <f>IF([5]Сотрудники!$G$236&gt;=1,("Я"),(""))</f>
        <v/>
      </c>
      <c r="I158" s="27" t="str">
        <f>IF([6]Сотрудники!$G$236&gt;=1,("Я"),(""))</f>
        <v/>
      </c>
      <c r="J158" s="27" t="str">
        <f>IF([7]Сотрудники!$G$236&gt;=1,("Я"),(""))</f>
        <v/>
      </c>
      <c r="K158" s="27" t="str">
        <f>IF([8]Сотрудники!$G$236&gt;=1,("Я"),(""))</f>
        <v/>
      </c>
      <c r="L158" s="27" t="str">
        <f>IF([9]Сотрудники!$G$236&gt;=1,("Я"),(""))</f>
        <v/>
      </c>
      <c r="M158" s="27" t="str">
        <f>IF([10]Сотрудники!$G$236&gt;=1,("Я"),(""))</f>
        <v/>
      </c>
      <c r="N158" s="27" t="str">
        <f>IF([11]Сотрудники!$G$236&gt;=1,("Я"),(""))</f>
        <v/>
      </c>
      <c r="O158" s="27" t="str">
        <f>IF([12]Сотрудники!$G$236&gt;=1,("Я"),(""))</f>
        <v/>
      </c>
      <c r="P158" s="27" t="str">
        <f>IF([13]Сотрудники!$G$236&gt;=1,("Я"),(""))</f>
        <v/>
      </c>
      <c r="Q158" s="27" t="str">
        <f>IF([14]Сотрудники!$G$236&gt;=1,("Я"),(""))</f>
        <v/>
      </c>
      <c r="R158" s="27" t="str">
        <f>IF([15]Сотрудники!$G$236&gt;=1,("Я"),(""))</f>
        <v/>
      </c>
      <c r="S158" s="28" t="s">
        <v>14</v>
      </c>
      <c r="T158" s="105" t="str">
        <f>IF(COUNTIF(D158:R158,"*я*")=0,(""),(COUNTIF(D158:R158,"*я*")))</f>
        <v/>
      </c>
      <c r="U158" s="106"/>
      <c r="V158" s="107" t="str">
        <f>IF(SUM(T158,T160)=0,"",SUM(T158,T160))</f>
        <v/>
      </c>
      <c r="W158" s="108"/>
      <c r="X158" s="43"/>
      <c r="Y158" s="44"/>
      <c r="Z158" s="45"/>
      <c r="AA158" s="45"/>
      <c r="AB158" s="44"/>
      <c r="AC158" s="44"/>
      <c r="AD158" s="45"/>
      <c r="AE158" s="44"/>
      <c r="AF158" s="45"/>
      <c r="AG158" s="45"/>
      <c r="AH158" s="44"/>
      <c r="AI158" s="45"/>
    </row>
    <row r="159" spans="1:35" ht="15" thickBot="1" x14ac:dyDescent="0.35">
      <c r="A159" s="97"/>
      <c r="B159" s="100"/>
      <c r="C159" s="114"/>
      <c r="D159" s="29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1" t="s">
        <v>14</v>
      </c>
      <c r="T159" s="111" t="str">
        <f>IF(SUM(D159:R159)=0,"",SUM(D159:R159))</f>
        <v/>
      </c>
      <c r="U159" s="112"/>
      <c r="V159" s="109"/>
      <c r="W159" s="110"/>
      <c r="X159" s="43"/>
      <c r="Y159" s="44"/>
      <c r="Z159" s="45"/>
      <c r="AA159" s="45"/>
      <c r="AB159" s="44"/>
      <c r="AC159" s="44"/>
      <c r="AD159" s="45"/>
      <c r="AE159" s="44"/>
      <c r="AF159" s="45"/>
      <c r="AG159" s="45"/>
      <c r="AH159" s="44"/>
      <c r="AI159" s="45"/>
    </row>
    <row r="160" spans="1:35" ht="15" thickTop="1" x14ac:dyDescent="0.3">
      <c r="A160" s="97"/>
      <c r="B160" s="100"/>
      <c r="C160" s="114"/>
      <c r="D160" s="32" t="str">
        <f>IF([16]Сотрудники!$G$236&gt;=1,("Я"),(""))</f>
        <v/>
      </c>
      <c r="E160" s="15" t="str">
        <f>IF([17]Сотрудники!$G$236&gt;=1,("Я"),(""))</f>
        <v/>
      </c>
      <c r="F160" s="15" t="str">
        <f>IF([18]Сотрудники!$G$236&gt;=1,("Я"),(""))</f>
        <v/>
      </c>
      <c r="G160" s="15" t="str">
        <f>IF([19]Сотрудники!$G$236&gt;=1,("Я"),(""))</f>
        <v/>
      </c>
      <c r="H160" s="15" t="str">
        <f>IF([20]Сотрудники!$G$236&gt;=1,("Я"),(""))</f>
        <v/>
      </c>
      <c r="I160" s="15" t="str">
        <f>IF([21]Сотрудники!$G$236&gt;=1,("Я"),(""))</f>
        <v/>
      </c>
      <c r="J160" s="15" t="str">
        <f>IF([22]Сотрудники!$G$236&gt;=1,("Я"),(""))</f>
        <v/>
      </c>
      <c r="K160" s="15" t="str">
        <f>IF([23]Сотрудники!$G$236&gt;=1,("Я"),(""))</f>
        <v/>
      </c>
      <c r="L160" s="15" t="str">
        <f>IF([24]Сотрудники!$G$236&gt;=1,("Я"),(""))</f>
        <v/>
      </c>
      <c r="M160" s="15" t="str">
        <f>IF([25]Сотрудники!$G$236&gt;=1,("Я"),(""))</f>
        <v/>
      </c>
      <c r="N160" s="15" t="str">
        <f>IF([26]Сотрудники!$G$236&gt;=1,("Я"),(""))</f>
        <v/>
      </c>
      <c r="O160" s="15" t="str">
        <f>IF([27]Сотрудники!$G$236&gt;=1,("Я"),(""))</f>
        <v/>
      </c>
      <c r="P160" s="15" t="str">
        <f>IF([28]Сотрудники!$G$236&gt;=1,("Я"),(""))</f>
        <v/>
      </c>
      <c r="Q160" s="15" t="str">
        <f>IF([29]Сотрудники!$G$236&gt;=1,("Я"),(""))</f>
        <v/>
      </c>
      <c r="R160" s="15" t="str">
        <f>IF([30]Сотрудники!$G$236&gt;=1,("Я"),(""))</f>
        <v/>
      </c>
      <c r="S160" s="31" t="str">
        <f>IF([31]Сотрудники!$G$236&gt;=1,("Я"),("х"))</f>
        <v>х</v>
      </c>
      <c r="T160" s="105" t="str">
        <f>IF(COUNTIF(D160:R160,"*я*")=0,(""),(COUNTIF(D160:R160,"*я*")))</f>
        <v/>
      </c>
      <c r="U160" s="106"/>
      <c r="V160" s="107" t="str">
        <f>IF(SUM(T159,T161)=0,"",SUM(T159,T161))</f>
        <v/>
      </c>
      <c r="W160" s="108"/>
      <c r="X160" s="43"/>
      <c r="Y160" s="44"/>
      <c r="Z160" s="45"/>
      <c r="AA160" s="45"/>
      <c r="AB160" s="44"/>
      <c r="AC160" s="44"/>
      <c r="AD160" s="45"/>
      <c r="AE160" s="44"/>
      <c r="AF160" s="45"/>
      <c r="AG160" s="45"/>
      <c r="AH160" s="44"/>
      <c r="AI160" s="45"/>
    </row>
    <row r="161" spans="1:35" ht="15" thickBot="1" x14ac:dyDescent="0.35">
      <c r="A161" s="98"/>
      <c r="B161" s="101"/>
      <c r="C161" s="115"/>
      <c r="D161" s="35"/>
      <c r="E161" s="34"/>
      <c r="F161" s="34"/>
      <c r="G161" s="36"/>
      <c r="H161" s="36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23"/>
      <c r="T161" s="111" t="str">
        <f>IF(SUM(D161:S161)=0,"",SUM(D161:S161))</f>
        <v/>
      </c>
      <c r="U161" s="112"/>
      <c r="V161" s="109"/>
      <c r="W161" s="110"/>
      <c r="X161" s="46"/>
      <c r="Y161" s="47"/>
      <c r="Z161" s="48"/>
      <c r="AA161" s="48"/>
      <c r="AB161" s="47"/>
      <c r="AC161" s="47"/>
      <c r="AD161" s="48"/>
      <c r="AE161" s="47"/>
      <c r="AF161" s="48"/>
      <c r="AG161" s="48"/>
      <c r="AH161" s="47"/>
      <c r="AI161" s="48"/>
    </row>
    <row r="162" spans="1:35" ht="15" thickTop="1" x14ac:dyDescent="0.3">
      <c r="A162" s="96">
        <v>35</v>
      </c>
      <c r="B162" s="99" t="s">
        <v>61</v>
      </c>
      <c r="C162" s="113">
        <v>27279</v>
      </c>
      <c r="D162" s="49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28" t="s">
        <v>14</v>
      </c>
      <c r="T162" s="105" t="str">
        <f>IF(COUNTIF(D162:R162,"*я*")=0,(""),(COUNTIF(D162:R162,"*я*")))</f>
        <v/>
      </c>
      <c r="U162" s="106"/>
      <c r="V162" s="107" t="str">
        <f>IF(SUM(T162,T164)=0,"",SUM(T162,T164))</f>
        <v/>
      </c>
      <c r="W162" s="108"/>
      <c r="X162" s="43"/>
      <c r="Y162" s="44"/>
      <c r="Z162" s="45"/>
      <c r="AA162" s="45"/>
      <c r="AB162" s="44"/>
      <c r="AC162" s="44"/>
      <c r="AD162" s="45"/>
      <c r="AE162" s="44"/>
      <c r="AF162" s="45"/>
      <c r="AG162" s="45"/>
      <c r="AH162" s="44"/>
      <c r="AI162" s="45"/>
    </row>
    <row r="163" spans="1:35" ht="15" thickBot="1" x14ac:dyDescent="0.35">
      <c r="A163" s="97"/>
      <c r="B163" s="100"/>
      <c r="C163" s="114"/>
      <c r="D163" s="50"/>
      <c r="E163" s="17"/>
      <c r="F163" s="18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31" t="s">
        <v>14</v>
      </c>
      <c r="T163" s="111" t="str">
        <f>IF(SUM(D163:R163)=0,"",SUM(D163:R163))</f>
        <v/>
      </c>
      <c r="U163" s="112"/>
      <c r="V163" s="109"/>
      <c r="W163" s="110"/>
      <c r="X163" s="43"/>
      <c r="Y163" s="44"/>
      <c r="Z163" s="45"/>
      <c r="AA163" s="45"/>
      <c r="AB163" s="44"/>
      <c r="AC163" s="44"/>
      <c r="AD163" s="45"/>
      <c r="AE163" s="44"/>
      <c r="AF163" s="45"/>
      <c r="AG163" s="45"/>
      <c r="AH163" s="44"/>
      <c r="AI163" s="45"/>
    </row>
    <row r="164" spans="1:35" ht="15" thickTop="1" x14ac:dyDescent="0.3">
      <c r="A164" s="97"/>
      <c r="B164" s="100"/>
      <c r="C164" s="114"/>
      <c r="D164" s="51"/>
      <c r="E164" s="14"/>
      <c r="F164" s="18"/>
      <c r="G164" s="17"/>
      <c r="H164" s="17"/>
      <c r="I164" s="17"/>
      <c r="J164" s="17"/>
      <c r="K164" s="17"/>
      <c r="L164" s="17"/>
      <c r="M164" s="14"/>
      <c r="N164" s="14"/>
      <c r="O164" s="14"/>
      <c r="P164" s="14"/>
      <c r="Q164" s="14"/>
      <c r="R164" s="14"/>
      <c r="S164" s="31"/>
      <c r="T164" s="105" t="str">
        <f>IF(COUNTIF(D164:R164,"*я*")=0,(""),(COUNTIF(D164:R164,"*я*")))</f>
        <v/>
      </c>
      <c r="U164" s="106"/>
      <c r="V164" s="107" t="str">
        <f>IF(SUM(T163,T165)=0,"",SUM(T163,T165))</f>
        <v/>
      </c>
      <c r="W164" s="108"/>
      <c r="X164" s="43"/>
      <c r="Y164" s="44"/>
      <c r="Z164" s="45"/>
      <c r="AA164" s="45"/>
      <c r="AB164" s="44"/>
      <c r="AC164" s="44"/>
      <c r="AD164" s="45"/>
      <c r="AE164" s="44"/>
      <c r="AF164" s="45"/>
      <c r="AG164" s="45"/>
      <c r="AH164" s="44"/>
      <c r="AI164" s="45"/>
    </row>
    <row r="165" spans="1:35" ht="15" thickBot="1" x14ac:dyDescent="0.35">
      <c r="A165" s="98"/>
      <c r="B165" s="101"/>
      <c r="C165" s="115"/>
      <c r="D165" s="33"/>
      <c r="E165" s="21"/>
      <c r="F165" s="21"/>
      <c r="G165" s="22"/>
      <c r="H165" s="22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3"/>
      <c r="T165" s="111" t="str">
        <f>IF(SUM(D165:S165)=0,"",SUM(D165:S165))</f>
        <v/>
      </c>
      <c r="U165" s="112"/>
      <c r="V165" s="109"/>
      <c r="W165" s="110"/>
      <c r="X165" s="46"/>
      <c r="Y165" s="47"/>
      <c r="Z165" s="48"/>
      <c r="AA165" s="48"/>
      <c r="AB165" s="47"/>
      <c r="AC165" s="47"/>
      <c r="AD165" s="48"/>
      <c r="AE165" s="47"/>
      <c r="AF165" s="48"/>
      <c r="AG165" s="48"/>
      <c r="AH165" s="47"/>
      <c r="AI165" s="48"/>
    </row>
    <row r="166" spans="1:35" ht="15" thickTop="1" x14ac:dyDescent="0.3">
      <c r="A166" s="96">
        <v>36</v>
      </c>
      <c r="B166" s="99" t="s">
        <v>62</v>
      </c>
      <c r="C166" s="113">
        <v>26316</v>
      </c>
      <c r="D166" s="26" t="str">
        <f>IF([1]Сотрудники!$G$286&gt;=1,("Я"),(""))</f>
        <v/>
      </c>
      <c r="E166" s="27" t="str">
        <f>IF([2]Сотрудники!$G$286&gt;=1,("Я"),(""))</f>
        <v/>
      </c>
      <c r="F166" s="27" t="str">
        <f>IF([3]Сотрудники!$G$286&gt;=1,("Я"),(""))</f>
        <v/>
      </c>
      <c r="G166" s="27" t="str">
        <f>IF([4]Сотрудники!$G$286&gt;=1,("Я"),(""))</f>
        <v/>
      </c>
      <c r="H166" s="27" t="str">
        <f>IF([5]Сотрудники!$G$286&gt;=1,("Я"),(""))</f>
        <v/>
      </c>
      <c r="I166" s="27" t="str">
        <f>IF([6]Сотрудники!$G$286&gt;=1,("Я"),(""))</f>
        <v/>
      </c>
      <c r="J166" s="27" t="str">
        <f>IF([7]Сотрудники!$G$286&gt;=1,("Я"),(""))</f>
        <v/>
      </c>
      <c r="K166" s="27" t="str">
        <f>IF([8]Сотрудники!$G$286&gt;=1,("Я"),(""))</f>
        <v/>
      </c>
      <c r="L166" s="27" t="str">
        <f>IF([9]Сотрудники!$G$286&gt;=1,("Я"),(""))</f>
        <v/>
      </c>
      <c r="M166" s="27" t="str">
        <f>IF([10]Сотрудники!$G$286&gt;=1,("Я"),(""))</f>
        <v/>
      </c>
      <c r="N166" s="27" t="str">
        <f>IF([11]Сотрудники!$G$286&gt;=1,("Я"),(""))</f>
        <v/>
      </c>
      <c r="O166" s="27" t="str">
        <f>IF([12]Сотрудники!$G$286&gt;=1,("Я"),(""))</f>
        <v/>
      </c>
      <c r="P166" s="27" t="str">
        <f>IF([13]Сотрудники!$G$286&gt;=1,("Я"),(""))</f>
        <v/>
      </c>
      <c r="Q166" s="27" t="str">
        <f>IF([14]Сотрудники!$G$286&gt;=1,("Я"),(""))</f>
        <v/>
      </c>
      <c r="R166" s="27" t="str">
        <f>IF([15]Сотрудники!$G$286&gt;=1,("Я"),(""))</f>
        <v/>
      </c>
      <c r="S166" s="28" t="s">
        <v>14</v>
      </c>
      <c r="T166" s="105" t="str">
        <f>IF(COUNTIF(D166:R166,"*я*")=0,(""),(COUNTIF(D166:R166,"*я*")))</f>
        <v/>
      </c>
      <c r="U166" s="106"/>
      <c r="V166" s="107" t="str">
        <f>IF(SUM(T166,T168)=0,"",SUM(T166,T168))</f>
        <v/>
      </c>
      <c r="W166" s="108"/>
      <c r="X166" s="43"/>
      <c r="Y166" s="44"/>
      <c r="Z166" s="45"/>
      <c r="AA166" s="45"/>
      <c r="AB166" s="44"/>
      <c r="AC166" s="44"/>
      <c r="AD166" s="45"/>
      <c r="AE166" s="44"/>
      <c r="AF166" s="45"/>
      <c r="AG166" s="45"/>
      <c r="AH166" s="44"/>
      <c r="AI166" s="45"/>
    </row>
    <row r="167" spans="1:35" ht="15" thickBot="1" x14ac:dyDescent="0.35">
      <c r="A167" s="97"/>
      <c r="B167" s="100"/>
      <c r="C167" s="114"/>
      <c r="D167" s="29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1" t="s">
        <v>14</v>
      </c>
      <c r="T167" s="111" t="str">
        <f>IF(SUM(D167:R167)=0,"",SUM(D167:R167))</f>
        <v/>
      </c>
      <c r="U167" s="112"/>
      <c r="V167" s="109"/>
      <c r="W167" s="110"/>
      <c r="X167" s="43"/>
      <c r="Y167" s="44"/>
      <c r="Z167" s="45"/>
      <c r="AA167" s="45"/>
      <c r="AB167" s="44"/>
      <c r="AC167" s="44"/>
      <c r="AD167" s="45"/>
      <c r="AE167" s="44"/>
      <c r="AF167" s="45"/>
      <c r="AG167" s="45"/>
      <c r="AH167" s="44"/>
      <c r="AI167" s="45"/>
    </row>
    <row r="168" spans="1:35" ht="15" thickTop="1" x14ac:dyDescent="0.3">
      <c r="A168" s="97"/>
      <c r="B168" s="100"/>
      <c r="C168" s="114"/>
      <c r="D168" s="32" t="str">
        <f>IF([16]Сотрудники!$G$286&gt;=1,("Я"),(""))</f>
        <v/>
      </c>
      <c r="E168" s="15" t="str">
        <f>IF([17]Сотрудники!$G$286&gt;=1,("Я"),(""))</f>
        <v/>
      </c>
      <c r="F168" s="15" t="str">
        <f>IF([18]Сотрудники!$G$286&gt;=1,("Я"),(""))</f>
        <v/>
      </c>
      <c r="G168" s="15" t="str">
        <f>IF([19]Сотрудники!$G$286&gt;=1,("Я"),(""))</f>
        <v/>
      </c>
      <c r="H168" s="15" t="str">
        <f>IF([20]Сотрудники!$G$286&gt;=1,("Я"),(""))</f>
        <v/>
      </c>
      <c r="I168" s="15" t="str">
        <f>IF([21]Сотрудники!$G$286&gt;=1,("Я"),(""))</f>
        <v/>
      </c>
      <c r="J168" s="15" t="str">
        <f>IF([22]Сотрудники!$G$286&gt;=1,("Я"),(""))</f>
        <v/>
      </c>
      <c r="K168" s="15" t="str">
        <f>IF([23]Сотрудники!$G$286&gt;=1,("Я"),(""))</f>
        <v/>
      </c>
      <c r="L168" s="15" t="str">
        <f>IF([24]Сотрудники!$G$286&gt;=1,("Я"),(""))</f>
        <v/>
      </c>
      <c r="M168" s="15" t="str">
        <f>IF([25]Сотрудники!$G$286&gt;=1,("Я"),(""))</f>
        <v/>
      </c>
      <c r="N168" s="15" t="str">
        <f>IF([26]Сотрудники!$G$286&gt;=1,("Я"),(""))</f>
        <v/>
      </c>
      <c r="O168" s="15" t="str">
        <f>IF([27]Сотрудники!$G$286&gt;=1,("Я"),(""))</f>
        <v/>
      </c>
      <c r="P168" s="15" t="str">
        <f>IF([28]Сотрудники!$G$286&gt;=1,("Я"),(""))</f>
        <v/>
      </c>
      <c r="Q168" s="15" t="str">
        <f>IF([29]Сотрудники!$G$286&gt;=1,("Я"),(""))</f>
        <v/>
      </c>
      <c r="R168" s="15" t="str">
        <f>IF([30]Сотрудники!$G$286&gt;=1,("Я"),(""))</f>
        <v/>
      </c>
      <c r="S168" s="31" t="str">
        <f>IF([31]Сотрудники!$G$286&gt;=1,("Я"),("х"))</f>
        <v>х</v>
      </c>
      <c r="T168" s="105" t="str">
        <f>IF(COUNTIF(D168:R168,"*я*")=0,(""),(COUNTIF(D168:R168,"*я*")))</f>
        <v/>
      </c>
      <c r="U168" s="106"/>
      <c r="V168" s="107" t="str">
        <f>IF(SUM(T167,T169)=0,"",SUM(T167,T169))</f>
        <v/>
      </c>
      <c r="W168" s="108"/>
      <c r="X168" s="43"/>
      <c r="Y168" s="44"/>
      <c r="Z168" s="45"/>
      <c r="AA168" s="45"/>
      <c r="AB168" s="44"/>
      <c r="AC168" s="44"/>
      <c r="AD168" s="45"/>
      <c r="AE168" s="44"/>
      <c r="AF168" s="45"/>
      <c r="AG168" s="45"/>
      <c r="AH168" s="44"/>
      <c r="AI168" s="45"/>
    </row>
    <row r="169" spans="1:35" ht="15" thickBot="1" x14ac:dyDescent="0.35">
      <c r="A169" s="98"/>
      <c r="B169" s="101"/>
      <c r="C169" s="115"/>
      <c r="D169" s="35"/>
      <c r="E169" s="34"/>
      <c r="F169" s="34"/>
      <c r="G169" s="36"/>
      <c r="H169" s="36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23"/>
      <c r="T169" s="111" t="str">
        <f>IF(SUM(D169:S169)=0,"",SUM(D169:S169))</f>
        <v/>
      </c>
      <c r="U169" s="112"/>
      <c r="V169" s="109"/>
      <c r="W169" s="110"/>
      <c r="X169" s="46"/>
      <c r="Y169" s="47"/>
      <c r="Z169" s="48"/>
      <c r="AA169" s="48"/>
      <c r="AB169" s="47"/>
      <c r="AC169" s="47"/>
      <c r="AD169" s="48"/>
      <c r="AE169" s="47"/>
      <c r="AF169" s="48"/>
      <c r="AG169" s="48"/>
      <c r="AH169" s="47"/>
      <c r="AI169" s="48"/>
    </row>
    <row r="170" spans="1:35" ht="15" thickTop="1" x14ac:dyDescent="0.3">
      <c r="A170" s="96">
        <v>37</v>
      </c>
      <c r="B170" s="99" t="s">
        <v>63</v>
      </c>
      <c r="C170" s="113">
        <v>24910</v>
      </c>
      <c r="D170" s="19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52" t="s">
        <v>14</v>
      </c>
      <c r="T170" s="105" t="str">
        <f>IF(COUNTIF(D170:R170,"*я*")=0,(""),(COUNTIF(D170:R170,"*я*")))</f>
        <v/>
      </c>
      <c r="U170" s="106"/>
      <c r="V170" s="107" t="str">
        <f>IF(SUM(T170,T172)=0,"",SUM(T170,T172))</f>
        <v/>
      </c>
      <c r="W170" s="108"/>
      <c r="X170" s="43"/>
      <c r="Y170" s="44"/>
      <c r="Z170" s="45"/>
      <c r="AA170" s="45"/>
      <c r="AB170" s="44"/>
      <c r="AC170" s="44"/>
      <c r="AD170" s="45"/>
      <c r="AE170" s="44"/>
      <c r="AF170" s="45"/>
      <c r="AG170" s="45"/>
      <c r="AH170" s="44"/>
      <c r="AI170" s="45"/>
    </row>
    <row r="171" spans="1:35" ht="15" thickBot="1" x14ac:dyDescent="0.35">
      <c r="A171" s="97"/>
      <c r="B171" s="100"/>
      <c r="C171" s="114"/>
      <c r="D171" s="16"/>
      <c r="E171" s="17"/>
      <c r="F171" s="18"/>
      <c r="G171" s="18"/>
      <c r="H171" s="18"/>
      <c r="I171" s="18"/>
      <c r="J171" s="18"/>
      <c r="K171" s="14"/>
      <c r="L171" s="14"/>
      <c r="M171" s="14"/>
      <c r="N171" s="14"/>
      <c r="O171" s="14"/>
      <c r="P171" s="14"/>
      <c r="Q171" s="14"/>
      <c r="R171" s="14"/>
      <c r="S171" s="15" t="s">
        <v>14</v>
      </c>
      <c r="T171" s="111" t="str">
        <f>IF(SUM(D171:R171)=0,"",SUM(D171:R171))</f>
        <v/>
      </c>
      <c r="U171" s="112"/>
      <c r="V171" s="109"/>
      <c r="W171" s="110"/>
      <c r="X171" s="43"/>
      <c r="Y171" s="44"/>
      <c r="Z171" s="45"/>
      <c r="AA171" s="45"/>
      <c r="AB171" s="44"/>
      <c r="AC171" s="44"/>
      <c r="AD171" s="45"/>
      <c r="AE171" s="44"/>
      <c r="AF171" s="45"/>
      <c r="AG171" s="45"/>
      <c r="AH171" s="44"/>
      <c r="AI171" s="45"/>
    </row>
    <row r="172" spans="1:35" ht="15" thickTop="1" x14ac:dyDescent="0.3">
      <c r="A172" s="97"/>
      <c r="B172" s="100"/>
      <c r="C172" s="114"/>
      <c r="D172" s="19"/>
      <c r="E172" s="14"/>
      <c r="F172" s="14"/>
      <c r="G172" s="14"/>
      <c r="H172" s="14"/>
      <c r="I172" s="14"/>
      <c r="J172" s="17"/>
      <c r="K172" s="17"/>
      <c r="L172" s="17"/>
      <c r="M172" s="17"/>
      <c r="N172" s="17"/>
      <c r="O172" s="17"/>
      <c r="P172" s="17"/>
      <c r="Q172" s="14"/>
      <c r="R172" s="14"/>
      <c r="S172" s="15"/>
      <c r="T172" s="105" t="str">
        <f>IF(COUNTIF(D172:R172,"*я*")=0,(""),(COUNTIF(D172:R172,"*я*")))</f>
        <v/>
      </c>
      <c r="U172" s="106"/>
      <c r="V172" s="107" t="str">
        <f>IF(SUM(T171,T173)=0,"",SUM(T171,T173))</f>
        <v/>
      </c>
      <c r="W172" s="108"/>
      <c r="X172" s="43"/>
      <c r="Y172" s="44"/>
      <c r="Z172" s="45"/>
      <c r="AA172" s="45"/>
      <c r="AB172" s="44"/>
      <c r="AC172" s="44"/>
      <c r="AD172" s="45"/>
      <c r="AE172" s="44"/>
      <c r="AF172" s="45"/>
      <c r="AG172" s="45"/>
      <c r="AH172" s="44"/>
      <c r="AI172" s="45"/>
    </row>
    <row r="173" spans="1:35" ht="15" thickBot="1" x14ac:dyDescent="0.35">
      <c r="A173" s="98"/>
      <c r="B173" s="101"/>
      <c r="C173" s="115"/>
      <c r="D173" s="20"/>
      <c r="E173" s="21"/>
      <c r="F173" s="21"/>
      <c r="G173" s="21"/>
      <c r="H173" s="21"/>
      <c r="I173" s="21"/>
      <c r="J173" s="21"/>
      <c r="K173" s="14"/>
      <c r="L173" s="21"/>
      <c r="M173" s="21"/>
      <c r="N173" s="21"/>
      <c r="O173" s="21"/>
      <c r="P173" s="21"/>
      <c r="Q173" s="21"/>
      <c r="R173" s="21"/>
      <c r="S173" s="23"/>
      <c r="T173" s="111" t="str">
        <f>IF(SUM(D173:S173)=0,"",SUM(D173:S173))</f>
        <v/>
      </c>
      <c r="U173" s="112"/>
      <c r="V173" s="109"/>
      <c r="W173" s="110"/>
      <c r="X173" s="46"/>
      <c r="Y173" s="47"/>
      <c r="Z173" s="48"/>
      <c r="AA173" s="48"/>
      <c r="AB173" s="47"/>
      <c r="AC173" s="47"/>
      <c r="AD173" s="48"/>
      <c r="AE173" s="47"/>
      <c r="AF173" s="48"/>
      <c r="AG173" s="48"/>
      <c r="AH173" s="47"/>
      <c r="AI173" s="48"/>
    </row>
    <row r="174" spans="1:35" ht="15" thickTop="1" x14ac:dyDescent="0.3">
      <c r="A174" s="96">
        <v>38</v>
      </c>
      <c r="B174" s="99" t="s">
        <v>64</v>
      </c>
      <c r="C174" s="113">
        <v>28421</v>
      </c>
      <c r="D174" s="26" t="str">
        <f>IF([1]Сотрудники!$G$239&gt;=1,("Я"),(""))</f>
        <v/>
      </c>
      <c r="E174" s="27" t="str">
        <f>IF([2]Сотрудники!$G$239&gt;=1,("Я"),(""))</f>
        <v/>
      </c>
      <c r="F174" s="27" t="str">
        <f>IF([3]Сотрудники!$G$239&gt;=1,("Я"),(""))</f>
        <v/>
      </c>
      <c r="G174" s="27" t="str">
        <f>IF([4]Сотрудники!$G$239&gt;=1,("Я"),(""))</f>
        <v/>
      </c>
      <c r="H174" s="27" t="str">
        <f>IF([5]Сотрудники!$G$239&gt;=1,("Я"),(""))</f>
        <v/>
      </c>
      <c r="I174" s="27" t="str">
        <f>IF([6]Сотрудники!$G$239&gt;=1,("Я"),(""))</f>
        <v/>
      </c>
      <c r="J174" s="27" t="str">
        <f>IF([7]Сотрудники!$G$239&gt;=1,("Я"),(""))</f>
        <v/>
      </c>
      <c r="K174" s="27" t="str">
        <f>IF([8]Сотрудники!$G$239&gt;=1,("Я"),(""))</f>
        <v/>
      </c>
      <c r="L174" s="27" t="str">
        <f>IF([9]Сотрудники!$G$239&gt;=1,("Я"),(""))</f>
        <v/>
      </c>
      <c r="M174" s="27" t="str">
        <f>IF([10]Сотрудники!$G$239&gt;=1,("Я"),(""))</f>
        <v/>
      </c>
      <c r="N174" s="27" t="str">
        <f>IF([11]Сотрудники!$G$239&gt;=1,("Я"),(""))</f>
        <v/>
      </c>
      <c r="O174" s="27" t="str">
        <f>IF([12]Сотрудники!$G$239&gt;=1,("Я"),(""))</f>
        <v/>
      </c>
      <c r="P174" s="27" t="str">
        <f>IF([13]Сотрудники!$G$239&gt;=1,("Я"),(""))</f>
        <v/>
      </c>
      <c r="Q174" s="27" t="str">
        <f>IF([14]Сотрудники!$G$239&gt;=1,("Я"),(""))</f>
        <v/>
      </c>
      <c r="R174" s="27" t="str">
        <f>IF([15]Сотрудники!$G$239&gt;=1,("Я"),(""))</f>
        <v/>
      </c>
      <c r="S174" s="28" t="s">
        <v>14</v>
      </c>
      <c r="T174" s="105" t="str">
        <f>IF(COUNTIF(D174:R174,"*я*")=0,(""),(COUNTIF(D174:R174,"*я*")))</f>
        <v/>
      </c>
      <c r="U174" s="106"/>
      <c r="V174" s="107" t="str">
        <f>IF(SUM(T174,T176)=0,"",SUM(T174,T176))</f>
        <v/>
      </c>
      <c r="W174" s="108"/>
      <c r="X174" s="43"/>
      <c r="Y174" s="44"/>
      <c r="Z174" s="45"/>
      <c r="AA174" s="45"/>
      <c r="AB174" s="44"/>
      <c r="AC174" s="44"/>
      <c r="AD174" s="45"/>
      <c r="AE174" s="44"/>
      <c r="AF174" s="45"/>
      <c r="AG174" s="45"/>
      <c r="AH174" s="44"/>
      <c r="AI174" s="45"/>
    </row>
    <row r="175" spans="1:35" ht="15" thickBot="1" x14ac:dyDescent="0.35">
      <c r="A175" s="97"/>
      <c r="B175" s="100"/>
      <c r="C175" s="114"/>
      <c r="D175" s="29"/>
      <c r="E175" s="30"/>
      <c r="F175" s="30"/>
      <c r="G175" s="30"/>
      <c r="H175" s="30"/>
      <c r="I175" s="30"/>
      <c r="J175" s="30"/>
      <c r="K175" s="15"/>
      <c r="L175" s="15"/>
      <c r="M175" s="15"/>
      <c r="N175" s="15"/>
      <c r="O175" s="15"/>
      <c r="P175" s="15"/>
      <c r="Q175" s="15"/>
      <c r="R175" s="15"/>
      <c r="S175" s="31" t="s">
        <v>14</v>
      </c>
      <c r="T175" s="111" t="str">
        <f>IF(SUM(D175:R175)=0,"",SUM(D175:R175))</f>
        <v/>
      </c>
      <c r="U175" s="112"/>
      <c r="V175" s="109"/>
      <c r="W175" s="110"/>
      <c r="X175" s="43"/>
      <c r="Y175" s="44"/>
      <c r="Z175" s="45"/>
      <c r="AA175" s="45"/>
      <c r="AB175" s="44"/>
      <c r="AC175" s="44"/>
      <c r="AD175" s="45"/>
      <c r="AE175" s="44"/>
      <c r="AF175" s="45"/>
      <c r="AG175" s="45"/>
      <c r="AH175" s="44"/>
      <c r="AI175" s="45"/>
    </row>
    <row r="176" spans="1:35" ht="15" thickTop="1" x14ac:dyDescent="0.3">
      <c r="A176" s="97"/>
      <c r="B176" s="100"/>
      <c r="C176" s="114"/>
      <c r="D176" s="32" t="str">
        <f>IF([16]Сотрудники!$G$239&gt;=1,("Я"),(""))</f>
        <v/>
      </c>
      <c r="E176" s="15" t="str">
        <f>IF([17]Сотрудники!$G$239&gt;=1,("Я"),(""))</f>
        <v/>
      </c>
      <c r="F176" s="15" t="str">
        <f>IF([18]Сотрудники!$G$239&gt;=1,("Я"),(""))</f>
        <v/>
      </c>
      <c r="G176" s="15" t="str">
        <f>IF([19]Сотрудники!$G$239&gt;=1,("Я"),(""))</f>
        <v/>
      </c>
      <c r="H176" s="15" t="str">
        <f>IF([20]Сотрудники!$G$239&gt;=1,("Я"),(""))</f>
        <v/>
      </c>
      <c r="I176" s="15" t="str">
        <f>IF([21]Сотрудники!$G$239&gt;=1,("Я"),(""))</f>
        <v/>
      </c>
      <c r="J176" s="15" t="str">
        <f>IF([22]Сотрудники!$G$239&gt;=1,("Я"),(""))</f>
        <v/>
      </c>
      <c r="K176" s="15" t="str">
        <f>IF([23]Сотрудники!$G$239&gt;=1,("Я"),(""))</f>
        <v/>
      </c>
      <c r="L176" s="15" t="str">
        <f>IF([24]Сотрудники!$G$239&gt;=1,("Я"),(""))</f>
        <v/>
      </c>
      <c r="M176" s="15" t="str">
        <f>IF([25]Сотрудники!$G$239&gt;=1,("Я"),(""))</f>
        <v/>
      </c>
      <c r="N176" s="15" t="str">
        <f>IF([26]Сотрудники!$G$239&gt;=1,("Я"),(""))</f>
        <v/>
      </c>
      <c r="O176" s="15" t="str">
        <f>IF([27]Сотрудники!$G$239&gt;=1,("Я"),(""))</f>
        <v/>
      </c>
      <c r="P176" s="15" t="str">
        <f>IF([28]Сотрудники!$G$239&gt;=1,("Я"),(""))</f>
        <v/>
      </c>
      <c r="Q176" s="15" t="str">
        <f>IF([29]Сотрудники!$G$239&gt;=1,("Я"),(""))</f>
        <v/>
      </c>
      <c r="R176" s="15" t="str">
        <f>IF([30]Сотрудники!$G$239&gt;=1,("Я"),(""))</f>
        <v/>
      </c>
      <c r="S176" s="31" t="str">
        <f>IF([31]Сотрудники!$G$239&gt;=1,("Я"),("х"))</f>
        <v>х</v>
      </c>
      <c r="T176" s="105" t="str">
        <f>IF(COUNTIF(D176:R176,"*я*")=0,(""),(COUNTIF(D176:R176,"*я*")))</f>
        <v/>
      </c>
      <c r="U176" s="106"/>
      <c r="V176" s="107" t="str">
        <f>IF(SUM(T175,T177)=0,"",SUM(T175,T177))</f>
        <v/>
      </c>
      <c r="W176" s="108"/>
      <c r="X176" s="43"/>
      <c r="Y176" s="44"/>
      <c r="Z176" s="45"/>
      <c r="AA176" s="45"/>
      <c r="AB176" s="44"/>
      <c r="AC176" s="44"/>
      <c r="AD176" s="45"/>
      <c r="AE176" s="44"/>
      <c r="AF176" s="45"/>
      <c r="AG176" s="45"/>
      <c r="AH176" s="44"/>
      <c r="AI176" s="45"/>
    </row>
    <row r="177" spans="1:35" ht="15" thickBot="1" x14ac:dyDescent="0.35">
      <c r="A177" s="98"/>
      <c r="B177" s="101"/>
      <c r="C177" s="115"/>
      <c r="D177" s="35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23"/>
      <c r="T177" s="111" t="str">
        <f>IF(SUM(D177:S177)=0,"",SUM(D177:S177))</f>
        <v/>
      </c>
      <c r="U177" s="112"/>
      <c r="V177" s="109"/>
      <c r="W177" s="110"/>
      <c r="X177" s="46"/>
      <c r="Y177" s="47"/>
      <c r="Z177" s="48"/>
      <c r="AA177" s="48"/>
      <c r="AB177" s="47"/>
      <c r="AC177" s="47"/>
      <c r="AD177" s="48"/>
      <c r="AE177" s="47"/>
      <c r="AF177" s="48"/>
      <c r="AG177" s="48"/>
      <c r="AH177" s="47"/>
      <c r="AI177" s="48"/>
    </row>
    <row r="178" spans="1:35" ht="15" thickTop="1" x14ac:dyDescent="0.3">
      <c r="A178" s="96">
        <v>39</v>
      </c>
      <c r="B178" s="99" t="s">
        <v>65</v>
      </c>
      <c r="C178" s="113">
        <v>27346</v>
      </c>
      <c r="D178" s="12"/>
      <c r="E178" s="13"/>
      <c r="F178" s="14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5" t="s">
        <v>14</v>
      </c>
      <c r="T178" s="105" t="str">
        <f>IF(COUNTIF(D178:R178,"*я*")=0,(""),(COUNTIF(D178:R178,"*я*")))</f>
        <v/>
      </c>
      <c r="U178" s="106"/>
      <c r="V178" s="107" t="str">
        <f>IF(SUM(T178,T180)=0,"",SUM(T178,T180))</f>
        <v/>
      </c>
      <c r="W178" s="108"/>
      <c r="X178" s="43"/>
      <c r="Y178" s="44"/>
      <c r="Z178" s="45"/>
      <c r="AA178" s="45"/>
      <c r="AB178" s="44"/>
      <c r="AC178" s="44"/>
      <c r="AD178" s="45"/>
      <c r="AE178" s="44"/>
      <c r="AF178" s="45"/>
      <c r="AG178" s="45"/>
      <c r="AH178" s="44"/>
      <c r="AI178" s="45"/>
    </row>
    <row r="179" spans="1:35" ht="15" thickBot="1" x14ac:dyDescent="0.35">
      <c r="A179" s="97"/>
      <c r="B179" s="100"/>
      <c r="C179" s="114"/>
      <c r="D179" s="16"/>
      <c r="E179" s="17"/>
      <c r="F179" s="18"/>
      <c r="G179" s="17"/>
      <c r="H179" s="17"/>
      <c r="I179" s="14"/>
      <c r="J179" s="14"/>
      <c r="K179" s="14"/>
      <c r="L179" s="14"/>
      <c r="M179" s="14"/>
      <c r="N179" s="17"/>
      <c r="O179" s="17"/>
      <c r="P179" s="14"/>
      <c r="Q179" s="14"/>
      <c r="R179" s="14"/>
      <c r="S179" s="15" t="s">
        <v>14</v>
      </c>
      <c r="T179" s="111" t="str">
        <f>IF(SUM(D179:R179)=0,"",SUM(D179:R179))</f>
        <v/>
      </c>
      <c r="U179" s="112"/>
      <c r="V179" s="109"/>
      <c r="W179" s="110"/>
      <c r="X179" s="43"/>
      <c r="Y179" s="44"/>
      <c r="Z179" s="45"/>
      <c r="AA179" s="45"/>
      <c r="AB179" s="44"/>
      <c r="AC179" s="44"/>
      <c r="AD179" s="45"/>
      <c r="AE179" s="44"/>
      <c r="AF179" s="45"/>
      <c r="AG179" s="45"/>
      <c r="AH179" s="44"/>
      <c r="AI179" s="45"/>
    </row>
    <row r="180" spans="1:35" ht="15" thickTop="1" x14ac:dyDescent="0.3">
      <c r="A180" s="97"/>
      <c r="B180" s="100"/>
      <c r="C180" s="114"/>
      <c r="D180" s="19"/>
      <c r="E180" s="14"/>
      <c r="F180" s="18"/>
      <c r="G180" s="17"/>
      <c r="H180" s="17"/>
      <c r="I180" s="17"/>
      <c r="J180" s="17"/>
      <c r="K180" s="17"/>
      <c r="L180" s="17"/>
      <c r="M180" s="14"/>
      <c r="N180" s="14"/>
      <c r="O180" s="14"/>
      <c r="P180" s="14"/>
      <c r="Q180" s="14"/>
      <c r="R180" s="14"/>
      <c r="S180" s="15"/>
      <c r="T180" s="105" t="str">
        <f>IF(COUNTIF(D180:R180,"*я*")=0,(""),(COUNTIF(D180:R180,"*я*")))</f>
        <v/>
      </c>
      <c r="U180" s="106"/>
      <c r="V180" s="107" t="str">
        <f>IF(SUM(T179,T181)=0,"",SUM(T179,T181))</f>
        <v/>
      </c>
      <c r="W180" s="108"/>
      <c r="X180" s="43"/>
      <c r="Y180" s="44"/>
      <c r="Z180" s="45"/>
      <c r="AA180" s="45"/>
      <c r="AB180" s="44"/>
      <c r="AC180" s="44"/>
      <c r="AD180" s="45"/>
      <c r="AE180" s="44"/>
      <c r="AF180" s="45"/>
      <c r="AG180" s="45"/>
      <c r="AH180" s="44"/>
      <c r="AI180" s="45"/>
    </row>
    <row r="181" spans="1:35" ht="15" thickBot="1" x14ac:dyDescent="0.35">
      <c r="A181" s="98"/>
      <c r="B181" s="101"/>
      <c r="C181" s="115"/>
      <c r="D181" s="20"/>
      <c r="E181" s="21"/>
      <c r="F181" s="21"/>
      <c r="G181" s="22"/>
      <c r="H181" s="22"/>
      <c r="I181" s="14"/>
      <c r="J181" s="14"/>
      <c r="K181" s="14"/>
      <c r="L181" s="21"/>
      <c r="M181" s="21"/>
      <c r="N181" s="21"/>
      <c r="O181" s="21"/>
      <c r="P181" s="21"/>
      <c r="Q181" s="21"/>
      <c r="R181" s="21"/>
      <c r="S181" s="23"/>
      <c r="T181" s="111" t="str">
        <f>IF(SUM(D181:S181)=0,"",SUM(D181:S181))</f>
        <v/>
      </c>
      <c r="U181" s="112"/>
      <c r="V181" s="109"/>
      <c r="W181" s="110"/>
      <c r="X181" s="46"/>
      <c r="Y181" s="47"/>
      <c r="Z181" s="48"/>
      <c r="AA181" s="48"/>
      <c r="AB181" s="47"/>
      <c r="AC181" s="47"/>
      <c r="AD181" s="48"/>
      <c r="AE181" s="47"/>
      <c r="AF181" s="48"/>
      <c r="AG181" s="48"/>
      <c r="AH181" s="47"/>
      <c r="AI181" s="48"/>
    </row>
    <row r="182" spans="1:35" ht="15" thickTop="1" x14ac:dyDescent="0.3">
      <c r="A182" s="96">
        <v>40</v>
      </c>
      <c r="B182" s="99" t="s">
        <v>66</v>
      </c>
      <c r="C182" s="113">
        <v>27822</v>
      </c>
      <c r="D182" s="49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28" t="s">
        <v>14</v>
      </c>
      <c r="T182" s="105" t="str">
        <f>IF(COUNTIF(D182:R182,"*я*")=0,(""),(COUNTIF(D182:R182,"*я*")))</f>
        <v/>
      </c>
      <c r="U182" s="106"/>
      <c r="V182" s="107" t="str">
        <f>IF(SUM(T182,T184)=0,"",SUM(T182,T184))</f>
        <v/>
      </c>
      <c r="W182" s="108"/>
      <c r="X182" s="53"/>
      <c r="Y182" s="87"/>
      <c r="Z182" s="88"/>
      <c r="AA182" s="88"/>
      <c r="AB182" s="87"/>
      <c r="AC182" s="87"/>
      <c r="AD182" s="88"/>
      <c r="AE182" s="87"/>
      <c r="AF182" s="88"/>
      <c r="AG182" s="88"/>
      <c r="AH182" s="87"/>
      <c r="AI182" s="88"/>
    </row>
    <row r="183" spans="1:35" ht="15" thickBot="1" x14ac:dyDescent="0.35">
      <c r="A183" s="97"/>
      <c r="B183" s="100"/>
      <c r="C183" s="114"/>
      <c r="D183" s="50"/>
      <c r="E183" s="17"/>
      <c r="F183" s="18"/>
      <c r="G183" s="17"/>
      <c r="H183" s="17"/>
      <c r="I183" s="14"/>
      <c r="J183" s="14"/>
      <c r="K183" s="14"/>
      <c r="L183" s="14"/>
      <c r="M183" s="14"/>
      <c r="N183" s="17"/>
      <c r="O183" s="17"/>
      <c r="P183" s="14"/>
      <c r="Q183" s="14"/>
      <c r="R183" s="14"/>
      <c r="S183" s="31" t="s">
        <v>14</v>
      </c>
      <c r="T183" s="111" t="str">
        <f>IF(SUM(D183:R183)=0,"",SUM(D183:R183))</f>
        <v/>
      </c>
      <c r="U183" s="112"/>
      <c r="V183" s="109"/>
      <c r="W183" s="110"/>
      <c r="X183" s="53"/>
      <c r="Y183" s="87"/>
      <c r="Z183" s="88"/>
      <c r="AA183" s="88"/>
      <c r="AB183" s="87"/>
      <c r="AC183" s="87"/>
      <c r="AD183" s="88"/>
      <c r="AE183" s="87"/>
      <c r="AF183" s="88"/>
      <c r="AG183" s="88"/>
      <c r="AH183" s="87"/>
      <c r="AI183" s="88"/>
    </row>
    <row r="184" spans="1:35" ht="15" thickTop="1" x14ac:dyDescent="0.3">
      <c r="A184" s="97"/>
      <c r="B184" s="100"/>
      <c r="C184" s="114"/>
      <c r="D184" s="51"/>
      <c r="E184" s="14"/>
      <c r="F184" s="18"/>
      <c r="G184" s="17"/>
      <c r="H184" s="17"/>
      <c r="I184" s="17"/>
      <c r="J184" s="17"/>
      <c r="K184" s="17"/>
      <c r="L184" s="17"/>
      <c r="M184" s="14"/>
      <c r="N184" s="14"/>
      <c r="O184" s="14"/>
      <c r="P184" s="14"/>
      <c r="Q184" s="14"/>
      <c r="R184" s="14"/>
      <c r="S184" s="31"/>
      <c r="T184" s="105" t="str">
        <f>IF(COUNTIF(D184:R184,"*я*")=0,(""),(COUNTIF(D184:R184,"*я*")))</f>
        <v/>
      </c>
      <c r="U184" s="106"/>
      <c r="V184" s="107" t="str">
        <f>IF(SUM(T183,T185)=0,"",SUM(T183,T185))</f>
        <v/>
      </c>
      <c r="W184" s="108"/>
      <c r="X184" s="53"/>
      <c r="Y184" s="87"/>
      <c r="Z184" s="88"/>
      <c r="AA184" s="88"/>
      <c r="AB184" s="87"/>
      <c r="AC184" s="87"/>
      <c r="AD184" s="88"/>
      <c r="AE184" s="87"/>
      <c r="AF184" s="88"/>
      <c r="AG184" s="88"/>
      <c r="AH184" s="87"/>
      <c r="AI184" s="88"/>
    </row>
    <row r="185" spans="1:35" ht="15" thickBot="1" x14ac:dyDescent="0.35">
      <c r="A185" s="98"/>
      <c r="B185" s="101"/>
      <c r="C185" s="115"/>
      <c r="D185" s="33"/>
      <c r="E185" s="21"/>
      <c r="F185" s="21"/>
      <c r="G185" s="22"/>
      <c r="H185" s="22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3"/>
      <c r="T185" s="111" t="str">
        <f>IF(SUM(D185:S185)=0,"",SUM(D185:S185))</f>
        <v/>
      </c>
      <c r="U185" s="112"/>
      <c r="V185" s="109"/>
      <c r="W185" s="110"/>
      <c r="X185" s="53"/>
      <c r="Y185" s="87"/>
      <c r="Z185" s="88"/>
      <c r="AA185" s="88"/>
      <c r="AB185" s="87"/>
      <c r="AC185" s="87"/>
      <c r="AD185" s="88"/>
      <c r="AE185" s="87"/>
      <c r="AF185" s="88"/>
      <c r="AG185" s="88"/>
      <c r="AH185" s="87"/>
      <c r="AI185" s="88"/>
    </row>
    <row r="186" spans="1:35" ht="15" thickTop="1" x14ac:dyDescent="0.3">
      <c r="A186" s="96">
        <v>41</v>
      </c>
      <c r="B186" s="99" t="s">
        <v>67</v>
      </c>
      <c r="C186" s="113">
        <v>22771</v>
      </c>
      <c r="D186" s="19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52" t="s">
        <v>14</v>
      </c>
      <c r="T186" s="105" t="str">
        <f>IF(COUNTIF(D186:R186,"*я*")=0,(""),(COUNTIF(D186:R186,"*я*")))</f>
        <v/>
      </c>
      <c r="U186" s="106"/>
      <c r="V186" s="107" t="str">
        <f>IF(SUM(T186,T188)=0,"",SUM(T186,T188))</f>
        <v/>
      </c>
      <c r="W186" s="108"/>
      <c r="X186" s="43"/>
      <c r="Y186" s="44"/>
      <c r="Z186" s="45"/>
      <c r="AA186" s="45"/>
      <c r="AB186" s="44"/>
      <c r="AC186" s="44"/>
      <c r="AD186" s="45"/>
      <c r="AE186" s="44"/>
      <c r="AF186" s="45"/>
      <c r="AG186" s="45"/>
      <c r="AH186" s="44"/>
      <c r="AI186" s="45"/>
    </row>
    <row r="187" spans="1:35" ht="15" thickBot="1" x14ac:dyDescent="0.35">
      <c r="A187" s="97"/>
      <c r="B187" s="100"/>
      <c r="C187" s="114"/>
      <c r="D187" s="16"/>
      <c r="E187" s="17"/>
      <c r="F187" s="18"/>
      <c r="G187" s="18"/>
      <c r="H187" s="18"/>
      <c r="I187" s="18"/>
      <c r="J187" s="18"/>
      <c r="K187" s="14"/>
      <c r="L187" s="14"/>
      <c r="M187" s="14"/>
      <c r="N187" s="14"/>
      <c r="O187" s="14"/>
      <c r="P187" s="14"/>
      <c r="Q187" s="14"/>
      <c r="R187" s="14"/>
      <c r="S187" s="15" t="s">
        <v>14</v>
      </c>
      <c r="T187" s="111" t="str">
        <f>IF(SUM(D187:R187)=0,"",SUM(D187:R187))</f>
        <v/>
      </c>
      <c r="U187" s="112"/>
      <c r="V187" s="109"/>
      <c r="W187" s="110"/>
      <c r="X187" s="43"/>
      <c r="Y187" s="44"/>
      <c r="Z187" s="45"/>
      <c r="AA187" s="45"/>
      <c r="AB187" s="44"/>
      <c r="AC187" s="44"/>
      <c r="AD187" s="45"/>
      <c r="AE187" s="44"/>
      <c r="AF187" s="45"/>
      <c r="AG187" s="45"/>
      <c r="AH187" s="44"/>
      <c r="AI187" s="45"/>
    </row>
    <row r="188" spans="1:35" ht="15" thickTop="1" x14ac:dyDescent="0.3">
      <c r="A188" s="97"/>
      <c r="B188" s="100"/>
      <c r="C188" s="114"/>
      <c r="D188" s="19"/>
      <c r="E188" s="14"/>
      <c r="F188" s="14"/>
      <c r="G188" s="14"/>
      <c r="H188" s="14"/>
      <c r="I188" s="14"/>
      <c r="J188" s="17"/>
      <c r="K188" s="17"/>
      <c r="L188" s="17"/>
      <c r="M188" s="17"/>
      <c r="N188" s="17"/>
      <c r="O188" s="17"/>
      <c r="P188" s="17"/>
      <c r="Q188" s="14"/>
      <c r="R188" s="14"/>
      <c r="S188" s="15"/>
      <c r="T188" s="105" t="str">
        <f>IF(COUNTIF(D188:R188,"*я*")=0,(""),(COUNTIF(D188:R188,"*я*")))</f>
        <v/>
      </c>
      <c r="U188" s="106"/>
      <c r="V188" s="107" t="str">
        <f>IF(SUM(T187,T189)=0,"",SUM(T187,T189))</f>
        <v/>
      </c>
      <c r="W188" s="108"/>
      <c r="X188" s="43"/>
      <c r="Y188" s="44"/>
      <c r="Z188" s="45"/>
      <c r="AA188" s="45"/>
      <c r="AB188" s="44"/>
      <c r="AC188" s="44"/>
      <c r="AD188" s="45"/>
      <c r="AE188" s="44"/>
      <c r="AF188" s="45"/>
      <c r="AG188" s="45"/>
      <c r="AH188" s="44"/>
      <c r="AI188" s="45"/>
    </row>
    <row r="189" spans="1:35" ht="15" thickBot="1" x14ac:dyDescent="0.35">
      <c r="A189" s="98"/>
      <c r="B189" s="100"/>
      <c r="C189" s="114"/>
      <c r="D189" s="20"/>
      <c r="E189" s="21"/>
      <c r="F189" s="21"/>
      <c r="G189" s="21"/>
      <c r="H189" s="21"/>
      <c r="I189" s="21"/>
      <c r="J189" s="21"/>
      <c r="K189" s="14"/>
      <c r="L189" s="21"/>
      <c r="M189" s="21"/>
      <c r="N189" s="21"/>
      <c r="O189" s="21"/>
      <c r="P189" s="21"/>
      <c r="Q189" s="21"/>
      <c r="R189" s="21"/>
      <c r="S189" s="23"/>
      <c r="T189" s="111" t="str">
        <f>IF(SUM(D189:S189)=0,"",SUM(D189:S189))</f>
        <v/>
      </c>
      <c r="U189" s="112"/>
      <c r="V189" s="109"/>
      <c r="W189" s="110"/>
      <c r="X189" s="53"/>
      <c r="Y189" s="87"/>
      <c r="Z189" s="88"/>
      <c r="AA189" s="88"/>
      <c r="AB189" s="87"/>
      <c r="AC189" s="87"/>
      <c r="AD189" s="88"/>
      <c r="AE189" s="87"/>
      <c r="AF189" s="88"/>
      <c r="AG189" s="88"/>
      <c r="AH189" s="87"/>
      <c r="AI189" s="88"/>
    </row>
    <row r="190" spans="1:35" ht="15" thickTop="1" x14ac:dyDescent="0.3">
      <c r="A190" s="96">
        <v>42</v>
      </c>
      <c r="B190" s="99" t="s">
        <v>68</v>
      </c>
      <c r="C190" s="113">
        <v>27787</v>
      </c>
      <c r="D190" s="26" t="str">
        <f>IF([1]Сотрудники!$G$297&gt;=1,("Я"),(""))</f>
        <v/>
      </c>
      <c r="E190" s="27" t="str">
        <f>IF([2]Сотрудники!$G$297&gt;=1,("Я"),(""))</f>
        <v/>
      </c>
      <c r="F190" s="27" t="str">
        <f>IF([3]Сотрудники!$G$297&gt;=1,("Я"),(""))</f>
        <v/>
      </c>
      <c r="G190" s="27" t="str">
        <f>IF([4]Сотрудники!$G$297&gt;=1,("Я"),(""))</f>
        <v/>
      </c>
      <c r="H190" s="27" t="str">
        <f>IF([5]Сотрудники!$G$297&gt;=1,("Я"),(""))</f>
        <v/>
      </c>
      <c r="I190" s="27" t="str">
        <f>IF([6]Сотрудники!$G$297&gt;=1,("Я"),(""))</f>
        <v/>
      </c>
      <c r="J190" s="27" t="str">
        <f>IF([7]Сотрудники!$G$297&gt;=1,("Я"),(""))</f>
        <v/>
      </c>
      <c r="K190" s="27" t="str">
        <f>IF([8]Сотрудники!$G$297&gt;=1,("Я"),(""))</f>
        <v/>
      </c>
      <c r="L190" s="27" t="str">
        <f>IF([9]Сотрудники!$G$297&gt;=1,("Я"),(""))</f>
        <v/>
      </c>
      <c r="M190" s="27" t="str">
        <f>IF([10]Сотрудники!$G$297&gt;=1,("Я"),(""))</f>
        <v/>
      </c>
      <c r="N190" s="27" t="str">
        <f>IF([11]Сотрудники!$G$297&gt;=1,("Я"),(""))</f>
        <v/>
      </c>
      <c r="O190" s="27" t="str">
        <f>IF([12]Сотрудники!$G$297&gt;=1,("Я"),(""))</f>
        <v/>
      </c>
      <c r="P190" s="27" t="str">
        <f>IF([13]Сотрудники!$G$297&gt;=1,("Я"),(""))</f>
        <v/>
      </c>
      <c r="Q190" s="27" t="str">
        <f>IF([14]Сотрудники!$G$297&gt;=1,("Я"),(""))</f>
        <v/>
      </c>
      <c r="R190" s="27" t="str">
        <f>IF([15]Сотрудники!$G$297&gt;=1,("Я"),(""))</f>
        <v/>
      </c>
      <c r="S190" s="28" t="s">
        <v>14</v>
      </c>
      <c r="T190" s="105" t="str">
        <f>IF(COUNTIF(D190:R190,"*я*")=0,(""),(COUNTIF(D190:R190,"*я*")))</f>
        <v/>
      </c>
      <c r="U190" s="106"/>
      <c r="V190" s="107" t="str">
        <f>IF(SUM(T190,T192)=0,"",SUM(T190,T192))</f>
        <v/>
      </c>
      <c r="W190" s="108"/>
      <c r="X190" s="53"/>
      <c r="Y190" s="87"/>
      <c r="Z190" s="88"/>
      <c r="AA190" s="88"/>
      <c r="AB190" s="87"/>
      <c r="AC190" s="87"/>
      <c r="AD190" s="88"/>
      <c r="AE190" s="87"/>
      <c r="AF190" s="88"/>
      <c r="AG190" s="88"/>
      <c r="AH190" s="87"/>
      <c r="AI190" s="88"/>
    </row>
    <row r="191" spans="1:35" ht="15" thickBot="1" x14ac:dyDescent="0.35">
      <c r="A191" s="97"/>
      <c r="B191" s="100"/>
      <c r="C191" s="114"/>
      <c r="D191" s="89"/>
      <c r="E191" s="90"/>
      <c r="F191" s="90"/>
      <c r="G191" s="90"/>
      <c r="H191" s="90"/>
      <c r="I191" s="91"/>
      <c r="J191" s="91"/>
      <c r="K191" s="91"/>
      <c r="L191" s="91"/>
      <c r="M191" s="91"/>
      <c r="N191" s="90"/>
      <c r="O191" s="90"/>
      <c r="P191" s="91"/>
      <c r="Q191" s="91"/>
      <c r="R191" s="91"/>
      <c r="S191" s="31" t="s">
        <v>14</v>
      </c>
      <c r="T191" s="111" t="str">
        <f>IF(SUM(D191:R191)=0,"",SUM(D191:R191))</f>
        <v/>
      </c>
      <c r="U191" s="112"/>
      <c r="V191" s="109"/>
      <c r="W191" s="110"/>
      <c r="X191" s="53"/>
      <c r="Y191" s="87"/>
      <c r="Z191" s="88"/>
      <c r="AA191" s="88"/>
      <c r="AB191" s="87"/>
      <c r="AC191" s="87"/>
      <c r="AD191" s="88"/>
      <c r="AE191" s="87"/>
      <c r="AF191" s="88"/>
      <c r="AG191" s="88"/>
      <c r="AH191" s="87"/>
      <c r="AI191" s="88"/>
    </row>
    <row r="192" spans="1:35" ht="15" thickTop="1" x14ac:dyDescent="0.3">
      <c r="A192" s="97"/>
      <c r="B192" s="100"/>
      <c r="C192" s="114"/>
      <c r="D192" s="32" t="str">
        <f>IF([16]Сотрудники!$G$297&gt;=1,("Я"),(""))</f>
        <v/>
      </c>
      <c r="E192" s="15" t="str">
        <f>IF([17]Сотрудники!$G$297&gt;=1,("Я"),(""))</f>
        <v/>
      </c>
      <c r="F192" s="15" t="str">
        <f>IF([18]Сотрудники!$G$297&gt;=1,("Я"),(""))</f>
        <v/>
      </c>
      <c r="G192" s="15" t="str">
        <f>IF([19]Сотрудники!$G$297&gt;=1,("Я"),(""))</f>
        <v/>
      </c>
      <c r="H192" s="15" t="str">
        <f>IF([20]Сотрудники!$G$297&gt;=1,("Я"),(""))</f>
        <v/>
      </c>
      <c r="I192" s="15" t="str">
        <f>IF([21]Сотрудники!$G$297&gt;=1,("Я"),(""))</f>
        <v/>
      </c>
      <c r="J192" s="15" t="str">
        <f>IF([22]Сотрудники!$G$297&gt;=1,("Я"),(""))</f>
        <v/>
      </c>
      <c r="K192" s="15" t="str">
        <f>IF([23]Сотрудники!$G$297&gt;=1,("Я"),(""))</f>
        <v/>
      </c>
      <c r="L192" s="15" t="str">
        <f>IF([24]Сотрудники!$G$297&gt;=1,("Я"),(""))</f>
        <v/>
      </c>
      <c r="M192" s="15" t="str">
        <f>IF([25]Сотрудники!$G$297&gt;=1,("Я"),(""))</f>
        <v/>
      </c>
      <c r="N192" s="15" t="str">
        <f>IF([26]Сотрудники!$G$297&gt;=1,("Я"),(""))</f>
        <v/>
      </c>
      <c r="O192" s="15" t="str">
        <f>IF([27]Сотрудники!$G$297&gt;=1,("Я"),(""))</f>
        <v/>
      </c>
      <c r="P192" s="15" t="str">
        <f>IF([28]Сотрудники!$G$297&gt;=1,("Я"),(""))</f>
        <v/>
      </c>
      <c r="Q192" s="15" t="str">
        <f>IF([29]Сотрудники!$G$297&gt;=1,("Я"),(""))</f>
        <v/>
      </c>
      <c r="R192" s="15" t="str">
        <f>IF([30]Сотрудники!$G$297&gt;=1,("Я"),(""))</f>
        <v/>
      </c>
      <c r="S192" s="31" t="str">
        <f>IF([31]Сотрудники!$G$297&gt;=1,("Я"),("х"))</f>
        <v>х</v>
      </c>
      <c r="T192" s="105" t="str">
        <f>IF(COUNTIF(D192:R192,"*я*")=0,(""),(COUNTIF(D192:R192,"*я*")))</f>
        <v/>
      </c>
      <c r="U192" s="106"/>
      <c r="V192" s="107" t="str">
        <f>IF(SUM(T191,T193)=0,"",SUM(T191,T193))</f>
        <v/>
      </c>
      <c r="W192" s="108"/>
      <c r="X192" s="53"/>
      <c r="Y192" s="87"/>
      <c r="Z192" s="88"/>
      <c r="AA192" s="88"/>
      <c r="AB192" s="87"/>
      <c r="AC192" s="87"/>
      <c r="AD192" s="88"/>
      <c r="AE192" s="87"/>
      <c r="AF192" s="88"/>
      <c r="AG192" s="88"/>
      <c r="AH192" s="87"/>
      <c r="AI192" s="88"/>
    </row>
    <row r="193" spans="1:35" ht="15" thickBot="1" x14ac:dyDescent="0.35">
      <c r="A193" s="98"/>
      <c r="B193" s="101"/>
      <c r="C193" s="115"/>
      <c r="D193" s="92"/>
      <c r="E193" s="93"/>
      <c r="F193" s="93"/>
      <c r="G193" s="94"/>
      <c r="H193" s="94"/>
      <c r="I193" s="93"/>
      <c r="J193" s="93"/>
      <c r="K193" s="93"/>
      <c r="L193" s="95"/>
      <c r="M193" s="95"/>
      <c r="N193" s="95"/>
      <c r="O193" s="95"/>
      <c r="P193" s="95"/>
      <c r="Q193" s="95"/>
      <c r="R193" s="95"/>
      <c r="S193" s="23"/>
      <c r="T193" s="111" t="str">
        <f>IF(SUM(D193:S193)=0,"",SUM(D193:S193))</f>
        <v/>
      </c>
      <c r="U193" s="112"/>
      <c r="V193" s="109"/>
      <c r="W193" s="110"/>
      <c r="X193" s="53"/>
      <c r="Y193" s="87"/>
      <c r="Z193" s="88"/>
      <c r="AA193" s="88"/>
      <c r="AB193" s="87"/>
      <c r="AC193" s="87"/>
      <c r="AD193" s="88"/>
      <c r="AE193" s="87"/>
      <c r="AF193" s="88"/>
      <c r="AG193" s="88"/>
      <c r="AH193" s="87"/>
      <c r="AI193" s="88"/>
    </row>
    <row r="194" spans="1:35" ht="15" thickTop="1" x14ac:dyDescent="0.3">
      <c r="A194" s="96">
        <v>43</v>
      </c>
      <c r="B194" s="99" t="s">
        <v>69</v>
      </c>
      <c r="C194" s="113">
        <v>26886</v>
      </c>
      <c r="D194" s="26" t="str">
        <f>IF([1]Сотрудники!$G$288&gt;=1,("Я"),(""))</f>
        <v/>
      </c>
      <c r="E194" s="27" t="str">
        <f>IF([2]Сотрудники!$G$288&gt;=1,("Я"),(""))</f>
        <v/>
      </c>
      <c r="F194" s="27" t="str">
        <f>IF([3]Сотрудники!$G$288&gt;=1,("Я"),(""))</f>
        <v/>
      </c>
      <c r="G194" s="27" t="str">
        <f>IF([4]Сотрудники!$G$288&gt;=1,("Я"),(""))</f>
        <v/>
      </c>
      <c r="H194" s="27" t="str">
        <f>IF([5]Сотрудники!$G$288&gt;=1,("Я"),(""))</f>
        <v/>
      </c>
      <c r="I194" s="27" t="str">
        <f>IF([6]Сотрудники!$G$288&gt;=1,("Я"),(""))</f>
        <v/>
      </c>
      <c r="J194" s="27" t="str">
        <f>IF([7]Сотрудники!$G$288&gt;=1,("Я"),(""))</f>
        <v/>
      </c>
      <c r="K194" s="27" t="str">
        <f>IF([8]Сотрудники!$G$288&gt;=1,("Я"),(""))</f>
        <v/>
      </c>
      <c r="L194" s="27" t="str">
        <f>IF([9]Сотрудники!$G$288&gt;=1,("Я"),(""))</f>
        <v/>
      </c>
      <c r="M194" s="27" t="str">
        <f>IF([10]Сотрудники!$G$288&gt;=1,("Я"),(""))</f>
        <v/>
      </c>
      <c r="N194" s="27" t="str">
        <f>IF([11]Сотрудники!$G$288&gt;=1,("Я"),(""))</f>
        <v/>
      </c>
      <c r="O194" s="27" t="str">
        <f>IF([12]Сотрудники!$G$288&gt;=1,("Я"),(""))</f>
        <v/>
      </c>
      <c r="P194" s="27" t="str">
        <f>IF([13]Сотрудники!$G$288&gt;=1,("Я"),(""))</f>
        <v/>
      </c>
      <c r="Q194" s="27" t="str">
        <f>IF([14]Сотрудники!$G$288&gt;=1,("Я"),(""))</f>
        <v/>
      </c>
      <c r="R194" s="27" t="str">
        <f>IF([15]Сотрудники!$G$288&gt;=1,("Я"),(""))</f>
        <v/>
      </c>
      <c r="S194" s="28" t="s">
        <v>14</v>
      </c>
      <c r="T194" s="105" t="str">
        <f>IF(COUNTIF(D194:R194,"*я*")=0,(""),(COUNTIF(D194:R194,"*я*")))</f>
        <v/>
      </c>
      <c r="U194" s="106"/>
      <c r="V194" s="107" t="str">
        <f>IF(SUM(T194,T196)=0,"",SUM(T194,T196))</f>
        <v/>
      </c>
      <c r="W194" s="108"/>
      <c r="X194" s="43"/>
      <c r="Y194" s="44"/>
      <c r="Z194" s="45"/>
      <c r="AA194" s="45"/>
      <c r="AB194" s="44"/>
      <c r="AC194" s="44"/>
      <c r="AD194" s="45"/>
      <c r="AE194" s="44"/>
      <c r="AF194" s="45"/>
      <c r="AG194" s="45"/>
      <c r="AH194" s="44"/>
      <c r="AI194" s="45"/>
    </row>
    <row r="195" spans="1:35" ht="15" thickBot="1" x14ac:dyDescent="0.35">
      <c r="A195" s="97"/>
      <c r="B195" s="100"/>
      <c r="C195" s="114"/>
      <c r="D195" s="89"/>
      <c r="E195" s="90"/>
      <c r="F195" s="90"/>
      <c r="G195" s="90"/>
      <c r="H195" s="90"/>
      <c r="I195" s="91"/>
      <c r="J195" s="91"/>
      <c r="K195" s="91"/>
      <c r="L195" s="91"/>
      <c r="M195" s="91"/>
      <c r="N195" s="90"/>
      <c r="O195" s="90"/>
      <c r="P195" s="91"/>
      <c r="Q195" s="91"/>
      <c r="R195" s="91"/>
      <c r="S195" s="31" t="s">
        <v>14</v>
      </c>
      <c r="T195" s="111" t="str">
        <f>IF(SUM(D195:R195)=0,"",SUM(D195:R195))</f>
        <v/>
      </c>
      <c r="U195" s="112"/>
      <c r="V195" s="109"/>
      <c r="W195" s="110"/>
      <c r="X195" s="43"/>
      <c r="Y195" s="44"/>
      <c r="Z195" s="45"/>
      <c r="AA195" s="45"/>
      <c r="AB195" s="44"/>
      <c r="AC195" s="44"/>
      <c r="AD195" s="45"/>
      <c r="AE195" s="44"/>
      <c r="AF195" s="45"/>
      <c r="AG195" s="45"/>
      <c r="AH195" s="44"/>
      <c r="AI195" s="45"/>
    </row>
    <row r="196" spans="1:35" ht="15" thickTop="1" x14ac:dyDescent="0.3">
      <c r="A196" s="97"/>
      <c r="B196" s="100"/>
      <c r="C196" s="114"/>
      <c r="D196" s="32" t="str">
        <f>IF([16]Сотрудники!$G$288&gt;=1,("Я"),(""))</f>
        <v/>
      </c>
      <c r="E196" s="15" t="str">
        <f>IF([17]Сотрудники!$G$288&gt;=1,("Я"),(""))</f>
        <v/>
      </c>
      <c r="F196" s="15" t="str">
        <f>IF([18]Сотрудники!$G$288&gt;=1,("Я"),(""))</f>
        <v/>
      </c>
      <c r="G196" s="15" t="str">
        <f>IF([19]Сотрудники!$G$288&gt;=1,("Я"),(""))</f>
        <v/>
      </c>
      <c r="H196" s="15" t="str">
        <f>IF([20]Сотрудники!$G$288&gt;=1,("Я"),(""))</f>
        <v/>
      </c>
      <c r="I196" s="15" t="str">
        <f>IF([21]Сотрудники!$G$288&gt;=1,("Я"),(""))</f>
        <v/>
      </c>
      <c r="J196" s="15" t="str">
        <f>IF([22]Сотрудники!$G$288&gt;=1,("Я"),(""))</f>
        <v/>
      </c>
      <c r="K196" s="15" t="str">
        <f>IF([23]Сотрудники!$G$288&gt;=1,("Я"),(""))</f>
        <v/>
      </c>
      <c r="L196" s="15" t="str">
        <f>IF([24]Сотрудники!$G$288&gt;=1,("Я"),(""))</f>
        <v/>
      </c>
      <c r="M196" s="15" t="str">
        <f>IF([25]Сотрудники!$G$288&gt;=1,("Я"),(""))</f>
        <v/>
      </c>
      <c r="N196" s="15" t="str">
        <f>IF([26]Сотрудники!$G$288&gt;=1,("Я"),(""))</f>
        <v/>
      </c>
      <c r="O196" s="15" t="str">
        <f>IF([27]Сотрудники!$G$288&gt;=1,("Я"),(""))</f>
        <v/>
      </c>
      <c r="P196" s="15" t="str">
        <f>IF([28]Сотрудники!$G$288&gt;=1,("Я"),(""))</f>
        <v/>
      </c>
      <c r="Q196" s="15" t="str">
        <f>IF([29]Сотрудники!$G$288&gt;=1,("Я"),(""))</f>
        <v/>
      </c>
      <c r="R196" s="15" t="str">
        <f>IF([30]Сотрудники!$G$288&gt;=1,("Я"),(""))</f>
        <v/>
      </c>
      <c r="S196" s="31" t="str">
        <f>IF([31]Сотрудники!$G$288&gt;=1,("Я"),("х"))</f>
        <v>х</v>
      </c>
      <c r="T196" s="105" t="str">
        <f>IF(COUNTIF(D196:R196,"*я*")=0,(""),(COUNTIF(D196:R196,"*я*")))</f>
        <v/>
      </c>
      <c r="U196" s="106"/>
      <c r="V196" s="107" t="str">
        <f>IF(SUM(T195,T197)=0,"",SUM(T195,T197))</f>
        <v/>
      </c>
      <c r="W196" s="108"/>
      <c r="X196" s="43"/>
      <c r="Y196" s="44"/>
      <c r="Z196" s="45"/>
      <c r="AA196" s="45"/>
      <c r="AB196" s="44"/>
      <c r="AC196" s="44"/>
      <c r="AD196" s="45"/>
      <c r="AE196" s="44"/>
      <c r="AF196" s="45"/>
      <c r="AG196" s="45"/>
      <c r="AH196" s="44"/>
      <c r="AI196" s="45"/>
    </row>
    <row r="197" spans="1:35" ht="15" thickBot="1" x14ac:dyDescent="0.35">
      <c r="A197" s="98"/>
      <c r="B197" s="101"/>
      <c r="C197" s="115"/>
      <c r="D197" s="92"/>
      <c r="E197" s="93"/>
      <c r="F197" s="93"/>
      <c r="G197" s="94"/>
      <c r="H197" s="94"/>
      <c r="I197" s="93"/>
      <c r="J197" s="93"/>
      <c r="K197" s="93"/>
      <c r="L197" s="95"/>
      <c r="M197" s="95"/>
      <c r="N197" s="95"/>
      <c r="O197" s="95"/>
      <c r="P197" s="95"/>
      <c r="Q197" s="95"/>
      <c r="R197" s="95"/>
      <c r="S197" s="23"/>
      <c r="T197" s="111" t="str">
        <f>IF(SUM(D197:S197)=0,"",SUM(D197:S197))</f>
        <v/>
      </c>
      <c r="U197" s="112"/>
      <c r="V197" s="109"/>
      <c r="W197" s="110"/>
      <c r="X197" s="46"/>
      <c r="Y197" s="47"/>
      <c r="Z197" s="48"/>
      <c r="AA197" s="48"/>
      <c r="AB197" s="47"/>
      <c r="AC197" s="47"/>
      <c r="AD197" s="48"/>
      <c r="AE197" s="47"/>
      <c r="AF197" s="48"/>
      <c r="AG197" s="48"/>
      <c r="AH197" s="47"/>
      <c r="AI197" s="48"/>
    </row>
    <row r="198" spans="1:35" ht="15" thickTop="1" x14ac:dyDescent="0.3">
      <c r="A198" s="96">
        <v>44</v>
      </c>
      <c r="B198" s="99" t="s">
        <v>70</v>
      </c>
      <c r="C198" s="113">
        <v>26946</v>
      </c>
      <c r="D198" s="12"/>
      <c r="E198" s="13"/>
      <c r="F198" s="14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4"/>
      <c r="S198" s="15" t="s">
        <v>14</v>
      </c>
      <c r="T198" s="105" t="str">
        <f>IF(COUNTIF(D198:R198,"*я*")=0,(""),(COUNTIF(D198:R198,"*я*")))</f>
        <v/>
      </c>
      <c r="U198" s="106"/>
      <c r="V198" s="107" t="str">
        <f>IF(SUM(T198,T200)=0,"",SUM(T198,T200))</f>
        <v/>
      </c>
      <c r="W198" s="108"/>
      <c r="X198" s="43"/>
      <c r="Y198" s="44"/>
      <c r="Z198" s="45"/>
      <c r="AA198" s="45"/>
      <c r="AB198" s="44"/>
      <c r="AC198" s="44"/>
      <c r="AD198" s="45"/>
      <c r="AE198" s="44"/>
      <c r="AF198" s="45"/>
      <c r="AG198" s="45"/>
      <c r="AH198" s="44"/>
      <c r="AI198" s="45"/>
    </row>
    <row r="199" spans="1:35" ht="15" thickBot="1" x14ac:dyDescent="0.35">
      <c r="A199" s="97"/>
      <c r="B199" s="100"/>
      <c r="C199" s="114"/>
      <c r="D199" s="16"/>
      <c r="E199" s="17"/>
      <c r="F199" s="18"/>
      <c r="G199" s="17"/>
      <c r="H199" s="17"/>
      <c r="I199" s="14"/>
      <c r="J199" s="14"/>
      <c r="K199" s="14"/>
      <c r="L199" s="14"/>
      <c r="M199" s="14"/>
      <c r="N199" s="17"/>
      <c r="O199" s="17"/>
      <c r="P199" s="14"/>
      <c r="Q199" s="14"/>
      <c r="R199" s="14"/>
      <c r="S199" s="15" t="s">
        <v>14</v>
      </c>
      <c r="T199" s="111" t="str">
        <f>IF(SUM(D199:R199)=0,"",SUM(D199:R199))</f>
        <v/>
      </c>
      <c r="U199" s="112"/>
      <c r="V199" s="109"/>
      <c r="W199" s="110"/>
      <c r="X199" s="43"/>
      <c r="Y199" s="44"/>
      <c r="Z199" s="45"/>
      <c r="AA199" s="45"/>
      <c r="AB199" s="44"/>
      <c r="AC199" s="44"/>
      <c r="AD199" s="45"/>
      <c r="AE199" s="44"/>
      <c r="AF199" s="45"/>
      <c r="AG199" s="45"/>
      <c r="AH199" s="44"/>
      <c r="AI199" s="45"/>
    </row>
    <row r="200" spans="1:35" ht="15" thickTop="1" x14ac:dyDescent="0.3">
      <c r="A200" s="97"/>
      <c r="B200" s="100"/>
      <c r="C200" s="114"/>
      <c r="D200" s="19"/>
      <c r="E200" s="14"/>
      <c r="F200" s="18"/>
      <c r="G200" s="17"/>
      <c r="H200" s="17"/>
      <c r="I200" s="17"/>
      <c r="J200" s="17"/>
      <c r="K200" s="17"/>
      <c r="L200" s="17"/>
      <c r="M200" s="14"/>
      <c r="N200" s="14"/>
      <c r="O200" s="14"/>
      <c r="P200" s="14"/>
      <c r="Q200" s="14"/>
      <c r="R200" s="14"/>
      <c r="S200" s="15"/>
      <c r="T200" s="105" t="str">
        <f>IF(COUNTIF(D200:R200,"*я*")=0,(""),(COUNTIF(D200:R200,"*я*")))</f>
        <v/>
      </c>
      <c r="U200" s="106"/>
      <c r="V200" s="107" t="str">
        <f>IF(SUM(T199,T201)=0,"",SUM(T199,T201))</f>
        <v/>
      </c>
      <c r="W200" s="108"/>
      <c r="X200" s="43"/>
      <c r="Y200" s="44"/>
      <c r="Z200" s="45"/>
      <c r="AA200" s="45"/>
      <c r="AB200" s="44"/>
      <c r="AC200" s="44"/>
      <c r="AD200" s="45"/>
      <c r="AE200" s="44"/>
      <c r="AF200" s="45"/>
      <c r="AG200" s="45"/>
      <c r="AH200" s="44"/>
      <c r="AI200" s="45"/>
    </row>
    <row r="201" spans="1:35" ht="15" thickBot="1" x14ac:dyDescent="0.35">
      <c r="A201" s="98"/>
      <c r="B201" s="101"/>
      <c r="C201" s="115"/>
      <c r="D201" s="20"/>
      <c r="E201" s="21"/>
      <c r="F201" s="21"/>
      <c r="G201" s="22"/>
      <c r="H201" s="22"/>
      <c r="I201" s="22"/>
      <c r="J201" s="22"/>
      <c r="K201" s="22"/>
      <c r="L201" s="21"/>
      <c r="M201" s="21"/>
      <c r="N201" s="21"/>
      <c r="O201" s="21"/>
      <c r="P201" s="21"/>
      <c r="Q201" s="21"/>
      <c r="R201" s="21"/>
      <c r="S201" s="23"/>
      <c r="T201" s="111" t="str">
        <f>IF(SUM(D201:S201)=0,"",SUM(D201:S201))</f>
        <v/>
      </c>
      <c r="U201" s="112"/>
      <c r="V201" s="109"/>
      <c r="W201" s="110"/>
      <c r="X201" s="46"/>
      <c r="Y201" s="47"/>
      <c r="Z201" s="48"/>
      <c r="AA201" s="48"/>
      <c r="AB201" s="47"/>
      <c r="AC201" s="47"/>
      <c r="AD201" s="48"/>
      <c r="AE201" s="47"/>
      <c r="AF201" s="48"/>
      <c r="AG201" s="48"/>
      <c r="AH201" s="47"/>
      <c r="AI201" s="48"/>
    </row>
    <row r="202" spans="1:35" ht="15" thickTop="1" x14ac:dyDescent="0.3">
      <c r="A202" s="96">
        <v>45</v>
      </c>
      <c r="B202" s="99" t="s">
        <v>71</v>
      </c>
      <c r="C202" s="113">
        <v>26070</v>
      </c>
      <c r="D202" s="12"/>
      <c r="E202" s="13"/>
      <c r="F202" s="14"/>
      <c r="G202" s="14"/>
      <c r="H202" s="14"/>
      <c r="I202" s="14"/>
      <c r="J202" s="14"/>
      <c r="K202" s="13"/>
      <c r="L202" s="13"/>
      <c r="M202" s="13"/>
      <c r="N202" s="13"/>
      <c r="O202" s="13"/>
      <c r="P202" s="13"/>
      <c r="Q202" s="13"/>
      <c r="R202" s="14"/>
      <c r="S202" s="15" t="s">
        <v>14</v>
      </c>
      <c r="T202" s="105" t="str">
        <f>IF(COUNTIF(D202:R202,"*я*")=0,(""),(COUNTIF(D202:R202,"*я*")))</f>
        <v/>
      </c>
      <c r="U202" s="106"/>
      <c r="V202" s="107" t="str">
        <f>IF(SUM(T202,T204)=0,"",SUM(T202,T204))</f>
        <v/>
      </c>
      <c r="W202" s="108"/>
      <c r="X202" s="43"/>
      <c r="Y202" s="44"/>
      <c r="Z202" s="45"/>
      <c r="AA202" s="45"/>
      <c r="AB202" s="44"/>
      <c r="AC202" s="44"/>
      <c r="AD202" s="45"/>
      <c r="AE202" s="44"/>
      <c r="AF202" s="45"/>
      <c r="AG202" s="45"/>
      <c r="AH202" s="44"/>
      <c r="AI202" s="45"/>
    </row>
    <row r="203" spans="1:35" ht="15" thickBot="1" x14ac:dyDescent="0.35">
      <c r="A203" s="97"/>
      <c r="B203" s="100"/>
      <c r="C203" s="114"/>
      <c r="D203" s="16"/>
      <c r="E203" s="17"/>
      <c r="F203" s="18"/>
      <c r="G203" s="18"/>
      <c r="H203" s="18"/>
      <c r="I203" s="18"/>
      <c r="J203" s="18"/>
      <c r="K203" s="14"/>
      <c r="L203" s="14"/>
      <c r="M203" s="14"/>
      <c r="N203" s="14"/>
      <c r="O203" s="14"/>
      <c r="P203" s="14"/>
      <c r="Q203" s="14"/>
      <c r="R203" s="14"/>
      <c r="S203" s="15" t="s">
        <v>14</v>
      </c>
      <c r="T203" s="111" t="str">
        <f>IF(SUM(D203:R203)=0,"",SUM(D203:R203))</f>
        <v/>
      </c>
      <c r="U203" s="112"/>
      <c r="V203" s="109"/>
      <c r="W203" s="110"/>
      <c r="X203" s="43"/>
      <c r="Y203" s="44"/>
      <c r="Z203" s="45"/>
      <c r="AA203" s="45"/>
      <c r="AB203" s="44"/>
      <c r="AC203" s="44"/>
      <c r="AD203" s="45"/>
      <c r="AE203" s="44"/>
      <c r="AF203" s="45"/>
      <c r="AG203" s="45"/>
      <c r="AH203" s="44"/>
      <c r="AI203" s="45"/>
    </row>
    <row r="204" spans="1:35" ht="15" thickTop="1" x14ac:dyDescent="0.3">
      <c r="A204" s="97"/>
      <c r="B204" s="100"/>
      <c r="C204" s="114"/>
      <c r="D204" s="19"/>
      <c r="E204" s="14"/>
      <c r="F204" s="14"/>
      <c r="G204" s="14"/>
      <c r="H204" s="14"/>
      <c r="I204" s="14"/>
      <c r="J204" s="17"/>
      <c r="K204" s="17"/>
      <c r="L204" s="17"/>
      <c r="M204" s="17"/>
      <c r="N204" s="17"/>
      <c r="O204" s="17"/>
      <c r="P204" s="17"/>
      <c r="Q204" s="14"/>
      <c r="R204" s="14"/>
      <c r="S204" s="15"/>
      <c r="T204" s="105" t="str">
        <f>IF(COUNTIF(D204:R204,"*я*")=0,(""),(COUNTIF(D204:R204,"*я*")))</f>
        <v/>
      </c>
      <c r="U204" s="106"/>
      <c r="V204" s="107" t="str">
        <f>IF(SUM(T203,T205)=0,"",SUM(T203,T205))</f>
        <v/>
      </c>
      <c r="W204" s="108"/>
      <c r="X204" s="43"/>
      <c r="Y204" s="44"/>
      <c r="Z204" s="45"/>
      <c r="AA204" s="45"/>
      <c r="AB204" s="44"/>
      <c r="AC204" s="44"/>
      <c r="AD204" s="45"/>
      <c r="AE204" s="44"/>
      <c r="AF204" s="45"/>
      <c r="AG204" s="45"/>
      <c r="AH204" s="44"/>
      <c r="AI204" s="45"/>
    </row>
    <row r="205" spans="1:35" ht="15" thickBot="1" x14ac:dyDescent="0.35">
      <c r="A205" s="98"/>
      <c r="B205" s="101"/>
      <c r="C205" s="115"/>
      <c r="D205" s="20"/>
      <c r="E205" s="21"/>
      <c r="F205" s="21"/>
      <c r="G205" s="21"/>
      <c r="H205" s="21"/>
      <c r="I205" s="21"/>
      <c r="J205" s="21"/>
      <c r="K205" s="14"/>
      <c r="L205" s="21"/>
      <c r="M205" s="21"/>
      <c r="N205" s="21"/>
      <c r="O205" s="21"/>
      <c r="P205" s="21"/>
      <c r="Q205" s="21"/>
      <c r="R205" s="21"/>
      <c r="S205" s="23"/>
      <c r="T205" s="111" t="str">
        <f>IF(SUM(D205:S205)=0,"",SUM(D205:S205))</f>
        <v/>
      </c>
      <c r="U205" s="112"/>
      <c r="V205" s="109"/>
      <c r="W205" s="110"/>
      <c r="X205" s="46"/>
      <c r="Y205" s="47"/>
      <c r="Z205" s="48"/>
      <c r="AA205" s="48"/>
      <c r="AB205" s="47"/>
      <c r="AC205" s="47"/>
      <c r="AD205" s="48"/>
      <c r="AE205" s="47"/>
      <c r="AF205" s="48"/>
      <c r="AG205" s="48"/>
      <c r="AH205" s="47"/>
      <c r="AI205" s="48"/>
    </row>
    <row r="206" spans="1:35" ht="15" thickTop="1" x14ac:dyDescent="0.3">
      <c r="A206" s="96">
        <v>46</v>
      </c>
      <c r="B206" s="99" t="s">
        <v>72</v>
      </c>
      <c r="C206" s="113">
        <v>27490</v>
      </c>
      <c r="D206" s="12"/>
      <c r="E206" s="13"/>
      <c r="F206" s="14"/>
      <c r="G206" s="14"/>
      <c r="H206" s="14"/>
      <c r="I206" s="14"/>
      <c r="J206" s="14"/>
      <c r="K206" s="13"/>
      <c r="L206" s="13"/>
      <c r="M206" s="13"/>
      <c r="N206" s="13"/>
      <c r="O206" s="13"/>
      <c r="P206" s="13"/>
      <c r="Q206" s="13"/>
      <c r="R206" s="14"/>
      <c r="S206" s="15" t="s">
        <v>14</v>
      </c>
      <c r="T206" s="105" t="str">
        <f>IF(COUNTIF(D206:R206,"*я*")=0,(""),(COUNTIF(D206:R206,"*я*")))</f>
        <v/>
      </c>
      <c r="U206" s="106"/>
      <c r="V206" s="107" t="str">
        <f>IF(SUM(T206,T208)=0,"",SUM(T206,T208))</f>
        <v/>
      </c>
      <c r="W206" s="108"/>
      <c r="X206" s="43"/>
      <c r="Y206" s="44"/>
      <c r="Z206" s="45"/>
      <c r="AA206" s="45"/>
      <c r="AB206" s="44"/>
      <c r="AC206" s="44"/>
      <c r="AD206" s="45"/>
      <c r="AE206" s="44"/>
      <c r="AF206" s="45"/>
      <c r="AG206" s="45"/>
      <c r="AH206" s="44"/>
      <c r="AI206" s="45"/>
    </row>
    <row r="207" spans="1:35" ht="15" thickBot="1" x14ac:dyDescent="0.35">
      <c r="A207" s="97"/>
      <c r="B207" s="100"/>
      <c r="C207" s="114"/>
      <c r="D207" s="16"/>
      <c r="E207" s="17"/>
      <c r="F207" s="18"/>
      <c r="G207" s="18"/>
      <c r="H207" s="18"/>
      <c r="I207" s="18"/>
      <c r="J207" s="18"/>
      <c r="K207" s="14"/>
      <c r="L207" s="14"/>
      <c r="M207" s="14"/>
      <c r="N207" s="14"/>
      <c r="O207" s="14"/>
      <c r="P207" s="14"/>
      <c r="Q207" s="14"/>
      <c r="R207" s="14"/>
      <c r="S207" s="15" t="s">
        <v>14</v>
      </c>
      <c r="T207" s="111" t="str">
        <f>IF(SUM(D207:R207)=0,"",SUM(D207:R207))</f>
        <v/>
      </c>
      <c r="U207" s="112"/>
      <c r="V207" s="109"/>
      <c r="W207" s="110"/>
      <c r="X207" s="43"/>
      <c r="Y207" s="44"/>
      <c r="Z207" s="45"/>
      <c r="AA207" s="45"/>
      <c r="AB207" s="44"/>
      <c r="AC207" s="44"/>
      <c r="AD207" s="45"/>
      <c r="AE207" s="44"/>
      <c r="AF207" s="45"/>
      <c r="AG207" s="45"/>
      <c r="AH207" s="44"/>
      <c r="AI207" s="45"/>
    </row>
    <row r="208" spans="1:35" ht="15" thickTop="1" x14ac:dyDescent="0.3">
      <c r="A208" s="97"/>
      <c r="B208" s="100"/>
      <c r="C208" s="114"/>
      <c r="D208" s="19"/>
      <c r="E208" s="14"/>
      <c r="F208" s="14"/>
      <c r="G208" s="14"/>
      <c r="H208" s="14"/>
      <c r="I208" s="14"/>
      <c r="J208" s="17"/>
      <c r="K208" s="17"/>
      <c r="L208" s="17"/>
      <c r="M208" s="17"/>
      <c r="N208" s="17"/>
      <c r="O208" s="17"/>
      <c r="P208" s="17"/>
      <c r="Q208" s="14"/>
      <c r="R208" s="14"/>
      <c r="S208" s="15"/>
      <c r="T208" s="105" t="str">
        <f>IF(COUNTIF(D208:R208,"*я*")=0,(""),(COUNTIF(D208:R208,"*я*")))</f>
        <v/>
      </c>
      <c r="U208" s="106"/>
      <c r="V208" s="107" t="str">
        <f>IF(SUM(T207,T209)=0,"",SUM(T207,T209))</f>
        <v/>
      </c>
      <c r="W208" s="108"/>
      <c r="X208" s="43"/>
      <c r="Y208" s="44"/>
      <c r="Z208" s="45"/>
      <c r="AA208" s="45"/>
      <c r="AB208" s="44"/>
      <c r="AC208" s="44"/>
      <c r="AD208" s="45"/>
      <c r="AE208" s="44"/>
      <c r="AF208" s="45"/>
      <c r="AG208" s="45"/>
      <c r="AH208" s="44"/>
      <c r="AI208" s="45"/>
    </row>
    <row r="209" spans="1:35" ht="15" thickBot="1" x14ac:dyDescent="0.35">
      <c r="A209" s="98"/>
      <c r="B209" s="101"/>
      <c r="C209" s="115"/>
      <c r="D209" s="20"/>
      <c r="E209" s="21"/>
      <c r="F209" s="21"/>
      <c r="G209" s="21"/>
      <c r="H209" s="21"/>
      <c r="I209" s="21"/>
      <c r="J209" s="21"/>
      <c r="K209" s="14"/>
      <c r="L209" s="21"/>
      <c r="M209" s="21"/>
      <c r="N209" s="21"/>
      <c r="O209" s="21"/>
      <c r="P209" s="21"/>
      <c r="Q209" s="21"/>
      <c r="R209" s="21"/>
      <c r="S209" s="23"/>
      <c r="T209" s="111" t="str">
        <f>IF(SUM(D209:S209)=0,"",SUM(D209:S209))</f>
        <v/>
      </c>
      <c r="U209" s="112"/>
      <c r="V209" s="109"/>
      <c r="W209" s="110"/>
      <c r="X209" s="46"/>
      <c r="Y209" s="47"/>
      <c r="Z209" s="48"/>
      <c r="AA209" s="48"/>
      <c r="AB209" s="47"/>
      <c r="AC209" s="47"/>
      <c r="AD209" s="48"/>
      <c r="AE209" s="47"/>
      <c r="AF209" s="48"/>
      <c r="AG209" s="48"/>
      <c r="AH209" s="47"/>
      <c r="AI209" s="48"/>
    </row>
    <row r="210" spans="1:35" ht="15" thickTop="1" x14ac:dyDescent="0.3">
      <c r="A210" s="96">
        <v>47</v>
      </c>
      <c r="B210" s="99" t="s">
        <v>73</v>
      </c>
      <c r="C210" s="113">
        <v>28420</v>
      </c>
      <c r="D210" s="26" t="str">
        <f>IF([1]Сотрудники!$G$240&gt;=1,("Я"),(""))</f>
        <v/>
      </c>
      <c r="E210" s="27" t="str">
        <f>IF([2]Сотрудники!$G$240&gt;=1,("Я"),(""))</f>
        <v/>
      </c>
      <c r="F210" s="27" t="str">
        <f>IF([3]Сотрудники!$G$240&gt;=1,("Я"),(""))</f>
        <v/>
      </c>
      <c r="G210" s="27" t="str">
        <f>IF([4]Сотрудники!$G$240&gt;=1,("Я"),(""))</f>
        <v/>
      </c>
      <c r="H210" s="27" t="str">
        <f>IF([5]Сотрудники!$G$240&gt;=1,("Я"),(""))</f>
        <v/>
      </c>
      <c r="I210" s="27" t="str">
        <f>IF([6]Сотрудники!$G$240&gt;=1,("Я"),(""))</f>
        <v/>
      </c>
      <c r="J210" s="27" t="str">
        <f>IF([7]Сотрудники!$G$240&gt;=1,("Я"),(""))</f>
        <v/>
      </c>
      <c r="K210" s="27" t="str">
        <f>IF([8]Сотрудники!$G$240&gt;=1,("Я"),(""))</f>
        <v/>
      </c>
      <c r="L210" s="27" t="str">
        <f>IF([9]Сотрудники!$G$240&gt;=1,("Я"),(""))</f>
        <v/>
      </c>
      <c r="M210" s="27" t="str">
        <f>IF([10]Сотрудники!$G$240&gt;=1,("Я"),(""))</f>
        <v/>
      </c>
      <c r="N210" s="27" t="str">
        <f>IF([11]Сотрудники!$G$240&gt;=1,("Я"),(""))</f>
        <v/>
      </c>
      <c r="O210" s="27" t="str">
        <f>IF([12]Сотрудники!$G$240&gt;=1,("Я"),(""))</f>
        <v/>
      </c>
      <c r="P210" s="27" t="str">
        <f>IF([13]Сотрудники!$G$240&gt;=1,("Я"),(""))</f>
        <v/>
      </c>
      <c r="Q210" s="27" t="str">
        <f>IF([14]Сотрудники!$G$240&gt;=1,("Я"),(""))</f>
        <v/>
      </c>
      <c r="R210" s="27" t="str">
        <f>IF([15]Сотрудники!$G$240&gt;=1,("Я"),(""))</f>
        <v/>
      </c>
      <c r="S210" s="28" t="s">
        <v>14</v>
      </c>
      <c r="T210" s="105" t="str">
        <f>IF(COUNTIF(D210:R210,"*я*")=0,(""),(COUNTIF(D210:R210,"*я*")))</f>
        <v/>
      </c>
      <c r="U210" s="106"/>
      <c r="V210" s="107" t="str">
        <f>IF(SUM(T210,T212)=0,"",SUM(T210,T212))</f>
        <v/>
      </c>
      <c r="W210" s="108"/>
      <c r="X210" s="43"/>
      <c r="Y210" s="44"/>
      <c r="Z210" s="45"/>
      <c r="AA210" s="45"/>
      <c r="AB210" s="44"/>
      <c r="AC210" s="44"/>
      <c r="AD210" s="45"/>
      <c r="AE210" s="44"/>
      <c r="AF210" s="45"/>
      <c r="AG210" s="45"/>
      <c r="AH210" s="44"/>
      <c r="AI210" s="45"/>
    </row>
    <row r="211" spans="1:35" ht="15" thickBot="1" x14ac:dyDescent="0.35">
      <c r="A211" s="97"/>
      <c r="B211" s="100"/>
      <c r="C211" s="114"/>
      <c r="D211" s="29"/>
      <c r="E211" s="30"/>
      <c r="F211" s="30"/>
      <c r="G211" s="30"/>
      <c r="H211" s="30"/>
      <c r="I211" s="30"/>
      <c r="J211" s="30"/>
      <c r="K211" s="15"/>
      <c r="L211" s="15"/>
      <c r="M211" s="15"/>
      <c r="N211" s="15"/>
      <c r="O211" s="15"/>
      <c r="P211" s="15"/>
      <c r="Q211" s="15"/>
      <c r="R211" s="15"/>
      <c r="S211" s="31" t="s">
        <v>14</v>
      </c>
      <c r="T211" s="111" t="str">
        <f>IF(SUM(D211:R211)=0,"",SUM(D211:R211))</f>
        <v/>
      </c>
      <c r="U211" s="112"/>
      <c r="V211" s="109"/>
      <c r="W211" s="110"/>
      <c r="X211" s="43"/>
      <c r="Y211" s="44"/>
      <c r="Z211" s="45"/>
      <c r="AA211" s="45"/>
      <c r="AB211" s="44"/>
      <c r="AC211" s="44"/>
      <c r="AD211" s="45"/>
      <c r="AE211" s="44"/>
      <c r="AF211" s="45"/>
      <c r="AG211" s="45"/>
      <c r="AH211" s="44"/>
      <c r="AI211" s="45"/>
    </row>
    <row r="212" spans="1:35" ht="15" thickTop="1" x14ac:dyDescent="0.3">
      <c r="A212" s="97"/>
      <c r="B212" s="100"/>
      <c r="C212" s="114"/>
      <c r="D212" s="32" t="str">
        <f>IF([16]Сотрудники!$G$240&gt;=1,("Я"),(""))</f>
        <v/>
      </c>
      <c r="E212" s="15" t="str">
        <f>IF([17]Сотрудники!$G$240&gt;=1,("Я"),(""))</f>
        <v/>
      </c>
      <c r="F212" s="15" t="str">
        <f>IF([18]Сотрудники!$G$240&gt;=1,("Я"),(""))</f>
        <v/>
      </c>
      <c r="G212" s="15" t="str">
        <f>IF([19]Сотрудники!$G$240&gt;=1,("Я"),(""))</f>
        <v/>
      </c>
      <c r="H212" s="15" t="str">
        <f>IF([20]Сотрудники!$G$240&gt;=1,("Я"),(""))</f>
        <v/>
      </c>
      <c r="I212" s="15" t="str">
        <f>IF([21]Сотрудники!$G$240&gt;=1,("Я"),(""))</f>
        <v/>
      </c>
      <c r="J212" s="15" t="str">
        <f>IF([22]Сотрудники!$G$240&gt;=1,("Я"),(""))</f>
        <v/>
      </c>
      <c r="K212" s="15" t="str">
        <f>IF([23]Сотрудники!$G$240&gt;=1,("Я"),(""))</f>
        <v/>
      </c>
      <c r="L212" s="15" t="str">
        <f>IF([24]Сотрудники!$G$240&gt;=1,("Я"),(""))</f>
        <v/>
      </c>
      <c r="M212" s="15" t="str">
        <f>IF([25]Сотрудники!$G$240&gt;=1,("Я"),(""))</f>
        <v/>
      </c>
      <c r="N212" s="15" t="str">
        <f>IF([26]Сотрудники!$G$240&gt;=1,("Я"),(""))</f>
        <v/>
      </c>
      <c r="O212" s="15" t="str">
        <f>IF([27]Сотрудники!$G$240&gt;=1,("Я"),(""))</f>
        <v/>
      </c>
      <c r="P212" s="15" t="str">
        <f>IF([28]Сотрудники!$G$240&gt;=1,("Я"),(""))</f>
        <v/>
      </c>
      <c r="Q212" s="15" t="str">
        <f>IF([29]Сотрудники!$G$240&gt;=1,("Я"),(""))</f>
        <v/>
      </c>
      <c r="R212" s="15" t="str">
        <f>IF([30]Сотрудники!$G$240&gt;=1,("Я"),(""))</f>
        <v/>
      </c>
      <c r="S212" s="31" t="str">
        <f>IF([31]Сотрудники!$G$240&gt;=1,("Я"),("х"))</f>
        <v>х</v>
      </c>
      <c r="T212" s="105" t="str">
        <f>IF(COUNTIF(D212:R212,"*я*")=0,(""),(COUNTIF(D212:R212,"*я*")))</f>
        <v/>
      </c>
      <c r="U212" s="106"/>
      <c r="V212" s="107" t="str">
        <f>IF(SUM(T211,T213)=0,"",SUM(T211,T213))</f>
        <v/>
      </c>
      <c r="W212" s="108"/>
      <c r="X212" s="43"/>
      <c r="Y212" s="44"/>
      <c r="Z212" s="45"/>
      <c r="AA212" s="45"/>
      <c r="AB212" s="44"/>
      <c r="AC212" s="44"/>
      <c r="AD212" s="45"/>
      <c r="AE212" s="44"/>
      <c r="AF212" s="45"/>
      <c r="AG212" s="45"/>
      <c r="AH212" s="44"/>
      <c r="AI212" s="45"/>
    </row>
    <row r="213" spans="1:35" ht="15" thickBot="1" x14ac:dyDescent="0.35">
      <c r="A213" s="98"/>
      <c r="B213" s="101"/>
      <c r="C213" s="115"/>
      <c r="D213" s="35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23"/>
      <c r="T213" s="111" t="str">
        <f>IF(SUM(D213:S213)=0,"",SUM(D213:S213))</f>
        <v/>
      </c>
      <c r="U213" s="112"/>
      <c r="V213" s="109"/>
      <c r="W213" s="110"/>
      <c r="X213" s="46"/>
      <c r="Y213" s="47"/>
      <c r="Z213" s="48"/>
      <c r="AA213" s="48"/>
      <c r="AB213" s="47"/>
      <c r="AC213" s="47"/>
      <c r="AD213" s="48"/>
      <c r="AE213" s="47"/>
      <c r="AF213" s="48"/>
      <c r="AG213" s="48"/>
      <c r="AH213" s="47"/>
      <c r="AI213" s="48"/>
    </row>
    <row r="214" spans="1:35" ht="15" thickTop="1" x14ac:dyDescent="0.3">
      <c r="A214" s="96">
        <v>48</v>
      </c>
      <c r="B214" s="99" t="s">
        <v>74</v>
      </c>
      <c r="C214" s="113">
        <v>28209</v>
      </c>
      <c r="D214" s="12"/>
      <c r="E214" s="13"/>
      <c r="F214" s="14"/>
      <c r="G214" s="14"/>
      <c r="H214" s="14"/>
      <c r="I214" s="14"/>
      <c r="J214" s="14"/>
      <c r="K214" s="13"/>
      <c r="L214" s="13"/>
      <c r="M214" s="13"/>
      <c r="N214" s="13"/>
      <c r="O214" s="13"/>
      <c r="P214" s="13"/>
      <c r="Q214" s="13"/>
      <c r="R214" s="14"/>
      <c r="S214" s="15" t="s">
        <v>14</v>
      </c>
      <c r="T214" s="105" t="str">
        <f>IF(COUNTIF(D214:R214,"*я*")=0,(""),(COUNTIF(D214:R214,"*я*")))</f>
        <v/>
      </c>
      <c r="U214" s="106"/>
      <c r="V214" s="107" t="str">
        <f>IF(SUM(T214,T216)=0,"",SUM(T214,T216))</f>
        <v/>
      </c>
      <c r="W214" s="108"/>
      <c r="X214" s="43"/>
      <c r="Y214" s="44"/>
      <c r="Z214" s="45"/>
      <c r="AA214" s="45"/>
      <c r="AB214" s="44"/>
      <c r="AC214" s="44"/>
      <c r="AD214" s="45"/>
      <c r="AE214" s="44"/>
      <c r="AF214" s="45"/>
      <c r="AG214" s="45"/>
      <c r="AH214" s="44"/>
      <c r="AI214" s="45"/>
    </row>
    <row r="215" spans="1:35" ht="15" thickBot="1" x14ac:dyDescent="0.35">
      <c r="A215" s="97"/>
      <c r="B215" s="100"/>
      <c r="C215" s="114"/>
      <c r="D215" s="16"/>
      <c r="E215" s="17"/>
      <c r="F215" s="18"/>
      <c r="G215" s="18"/>
      <c r="H215" s="18"/>
      <c r="I215" s="18"/>
      <c r="J215" s="18"/>
      <c r="K215" s="14"/>
      <c r="L215" s="14"/>
      <c r="M215" s="14"/>
      <c r="N215" s="14"/>
      <c r="O215" s="14"/>
      <c r="P215" s="14"/>
      <c r="Q215" s="14"/>
      <c r="R215" s="14"/>
      <c r="S215" s="15" t="s">
        <v>14</v>
      </c>
      <c r="T215" s="111" t="str">
        <f>IF(SUM(D215:R215)=0,"",SUM(D215:R215))</f>
        <v/>
      </c>
      <c r="U215" s="112"/>
      <c r="V215" s="109"/>
      <c r="W215" s="110"/>
      <c r="X215" s="43"/>
      <c r="Y215" s="44"/>
      <c r="Z215" s="45"/>
      <c r="AA215" s="45"/>
      <c r="AB215" s="44"/>
      <c r="AC215" s="44"/>
      <c r="AD215" s="45"/>
      <c r="AE215" s="44"/>
      <c r="AF215" s="45"/>
      <c r="AG215" s="45"/>
      <c r="AH215" s="44"/>
      <c r="AI215" s="45"/>
    </row>
    <row r="216" spans="1:35" ht="15" thickTop="1" x14ac:dyDescent="0.3">
      <c r="A216" s="97"/>
      <c r="B216" s="100"/>
      <c r="C216" s="114"/>
      <c r="D216" s="19"/>
      <c r="E216" s="14"/>
      <c r="F216" s="14"/>
      <c r="G216" s="14"/>
      <c r="H216" s="14"/>
      <c r="I216" s="14"/>
      <c r="J216" s="17"/>
      <c r="K216" s="17"/>
      <c r="L216" s="17"/>
      <c r="M216" s="17"/>
      <c r="N216" s="17"/>
      <c r="O216" s="17"/>
      <c r="P216" s="17"/>
      <c r="Q216" s="14"/>
      <c r="R216" s="14"/>
      <c r="S216" s="15"/>
      <c r="T216" s="105" t="str">
        <f>IF(COUNTIF(D216:R216,"*я*")=0,(""),(COUNTIF(D216:R216,"*я*")))</f>
        <v/>
      </c>
      <c r="U216" s="106"/>
      <c r="V216" s="107" t="str">
        <f>IF(SUM(T215,T217)=0,"",SUM(T215,T217))</f>
        <v/>
      </c>
      <c r="W216" s="108"/>
      <c r="X216" s="43"/>
      <c r="Y216" s="44"/>
      <c r="Z216" s="45"/>
      <c r="AA216" s="45"/>
      <c r="AB216" s="44"/>
      <c r="AC216" s="44"/>
      <c r="AD216" s="45"/>
      <c r="AE216" s="44"/>
      <c r="AF216" s="45"/>
      <c r="AG216" s="45"/>
      <c r="AH216" s="44"/>
      <c r="AI216" s="45"/>
    </row>
    <row r="217" spans="1:35" ht="15" thickBot="1" x14ac:dyDescent="0.35">
      <c r="A217" s="98"/>
      <c r="B217" s="101"/>
      <c r="C217" s="115"/>
      <c r="D217" s="20"/>
      <c r="E217" s="21"/>
      <c r="F217" s="21"/>
      <c r="G217" s="21"/>
      <c r="H217" s="21"/>
      <c r="I217" s="21"/>
      <c r="J217" s="21"/>
      <c r="K217" s="14"/>
      <c r="L217" s="21"/>
      <c r="M217" s="21"/>
      <c r="N217" s="21"/>
      <c r="O217" s="21"/>
      <c r="P217" s="21"/>
      <c r="Q217" s="21"/>
      <c r="R217" s="21"/>
      <c r="S217" s="23"/>
      <c r="T217" s="111" t="str">
        <f>IF(SUM(D217:S217)=0,"",SUM(D217:S217))</f>
        <v/>
      </c>
      <c r="U217" s="112"/>
      <c r="V217" s="109"/>
      <c r="W217" s="110"/>
      <c r="X217" s="46"/>
      <c r="Y217" s="47"/>
      <c r="Z217" s="48"/>
      <c r="AA217" s="48"/>
      <c r="AB217" s="47"/>
      <c r="AC217" s="47"/>
      <c r="AD217" s="48"/>
      <c r="AE217" s="47"/>
      <c r="AF217" s="48"/>
      <c r="AG217" s="48"/>
      <c r="AH217" s="47"/>
      <c r="AI217" s="48"/>
    </row>
    <row r="218" spans="1:35" ht="15" thickTop="1" x14ac:dyDescent="0.3">
      <c r="A218" s="96">
        <v>49</v>
      </c>
      <c r="B218" s="99" t="s">
        <v>75</v>
      </c>
      <c r="C218" s="113">
        <v>27091</v>
      </c>
      <c r="D218" s="26" t="str">
        <f>IF([1]Сотрудники!$G$290&gt;=1,("Я"),(""))</f>
        <v/>
      </c>
      <c r="E218" s="27" t="str">
        <f>IF([2]Сотрудники!$G$290&gt;=1,("Я"),(""))</f>
        <v/>
      </c>
      <c r="F218" s="27" t="str">
        <f>IF([3]Сотрудники!$G$290&gt;=1,("Я"),(""))</f>
        <v/>
      </c>
      <c r="G218" s="27" t="str">
        <f>IF([4]Сотрудники!$G$290&gt;=1,("Я"),(""))</f>
        <v/>
      </c>
      <c r="H218" s="27" t="str">
        <f>IF([5]Сотрудники!$G$290&gt;=1,("Я"),(""))</f>
        <v/>
      </c>
      <c r="I218" s="27" t="str">
        <f>IF([6]Сотрудники!$G$290&gt;=1,("Я"),(""))</f>
        <v/>
      </c>
      <c r="J218" s="27" t="str">
        <f>IF([7]Сотрудники!$G$290&gt;=1,("Я"),(""))</f>
        <v/>
      </c>
      <c r="K218" s="27" t="str">
        <f>IF([8]Сотрудники!$G$290&gt;=1,("Я"),(""))</f>
        <v/>
      </c>
      <c r="L218" s="27" t="str">
        <f>IF([9]Сотрудники!$G$290&gt;=1,("Я"),(""))</f>
        <v/>
      </c>
      <c r="M218" s="27" t="str">
        <f>IF([10]Сотрудники!$G$290&gt;=1,("Я"),(""))</f>
        <v/>
      </c>
      <c r="N218" s="27" t="str">
        <f>IF([11]Сотрудники!$G$290&gt;=1,("Я"),(""))</f>
        <v/>
      </c>
      <c r="O218" s="27" t="str">
        <f>IF([12]Сотрудники!$G$290&gt;=1,("Я"),(""))</f>
        <v/>
      </c>
      <c r="P218" s="27" t="str">
        <f>IF([13]Сотрудники!$G$290&gt;=1,("Я"),(""))</f>
        <v/>
      </c>
      <c r="Q218" s="27" t="str">
        <f>IF([14]Сотрудники!$G$290&gt;=1,("Я"),(""))</f>
        <v/>
      </c>
      <c r="R218" s="27" t="str">
        <f>IF([15]Сотрудники!$G$290&gt;=1,("Я"),(""))</f>
        <v/>
      </c>
      <c r="S218" s="28" t="s">
        <v>14</v>
      </c>
      <c r="T218" s="105" t="str">
        <f>IF(COUNTIF(D218:R218,"*я*")=0,(""),(COUNTIF(D218:R218,"*я*")))</f>
        <v/>
      </c>
      <c r="U218" s="106"/>
      <c r="V218" s="107" t="str">
        <f>IF(SUM(T218,T220)=0,"",SUM(T218,T220))</f>
        <v/>
      </c>
      <c r="W218" s="108"/>
      <c r="X218" s="43"/>
      <c r="Y218" s="44"/>
      <c r="Z218" s="45"/>
      <c r="AA218" s="45"/>
      <c r="AB218" s="44"/>
      <c r="AC218" s="44"/>
      <c r="AD218" s="45"/>
      <c r="AE218" s="44"/>
      <c r="AF218" s="45"/>
      <c r="AG218" s="45"/>
      <c r="AH218" s="44"/>
      <c r="AI218" s="45"/>
    </row>
    <row r="219" spans="1:35" ht="15" thickBot="1" x14ac:dyDescent="0.35">
      <c r="A219" s="97"/>
      <c r="B219" s="100"/>
      <c r="C219" s="114"/>
      <c r="D219" s="29"/>
      <c r="E219" s="30"/>
      <c r="F219" s="30"/>
      <c r="G219" s="30"/>
      <c r="H219" s="30"/>
      <c r="I219" s="15"/>
      <c r="J219" s="15"/>
      <c r="K219" s="15"/>
      <c r="L219" s="15"/>
      <c r="M219" s="15"/>
      <c r="N219" s="30"/>
      <c r="O219" s="30"/>
      <c r="P219" s="15"/>
      <c r="Q219" s="15"/>
      <c r="R219" s="15"/>
      <c r="S219" s="31" t="s">
        <v>14</v>
      </c>
      <c r="T219" s="111" t="str">
        <f>IF(SUM(D219:R219)=0,"",SUM(D219:R219))</f>
        <v/>
      </c>
      <c r="U219" s="112"/>
      <c r="V219" s="109"/>
      <c r="W219" s="110"/>
      <c r="X219" s="43"/>
      <c r="Y219" s="44"/>
      <c r="Z219" s="45"/>
      <c r="AA219" s="45"/>
      <c r="AB219" s="44"/>
      <c r="AC219" s="44"/>
      <c r="AD219" s="45"/>
      <c r="AE219" s="44"/>
      <c r="AF219" s="45"/>
      <c r="AG219" s="45"/>
      <c r="AH219" s="44"/>
      <c r="AI219" s="45"/>
    </row>
    <row r="220" spans="1:35" ht="15" thickTop="1" x14ac:dyDescent="0.3">
      <c r="A220" s="97"/>
      <c r="B220" s="100"/>
      <c r="C220" s="114"/>
      <c r="D220" s="32" t="str">
        <f>IF([16]Сотрудники!$G$290&gt;=1,("Я"),(""))</f>
        <v/>
      </c>
      <c r="E220" s="15" t="str">
        <f>IF([17]Сотрудники!$G$290&gt;=1,("Я"),(""))</f>
        <v/>
      </c>
      <c r="F220" s="15" t="str">
        <f>IF([18]Сотрудники!$G$290&gt;=1,("Я"),(""))</f>
        <v/>
      </c>
      <c r="G220" s="15" t="str">
        <f>IF([19]Сотрудники!$G$290&gt;=1,("Я"),(""))</f>
        <v/>
      </c>
      <c r="H220" s="15" t="str">
        <f>IF([20]Сотрудники!$G$290&gt;=1,("Я"),(""))</f>
        <v/>
      </c>
      <c r="I220" s="15" t="str">
        <f>IF([21]Сотрудники!$G$290&gt;=1,("Я"),(""))</f>
        <v/>
      </c>
      <c r="J220" s="15" t="str">
        <f>IF([22]Сотрудники!$G$290&gt;=1,("Я"),(""))</f>
        <v/>
      </c>
      <c r="K220" s="15" t="str">
        <f>IF([23]Сотрудники!$G$290&gt;=1,("Я"),(""))</f>
        <v/>
      </c>
      <c r="L220" s="15" t="str">
        <f>IF([24]Сотрудники!$G$290&gt;=1,("Я"),(""))</f>
        <v/>
      </c>
      <c r="M220" s="15" t="str">
        <f>IF([25]Сотрудники!$G$290&gt;=1,("Я"),(""))</f>
        <v/>
      </c>
      <c r="N220" s="15" t="str">
        <f>IF([26]Сотрудники!$G$290&gt;=1,("Я"),(""))</f>
        <v/>
      </c>
      <c r="O220" s="15" t="str">
        <f>IF([27]Сотрудники!$G$290&gt;=1,("Я"),(""))</f>
        <v/>
      </c>
      <c r="P220" s="15" t="str">
        <f>IF([28]Сотрудники!$G$290&gt;=1,("Я"),(""))</f>
        <v/>
      </c>
      <c r="Q220" s="15" t="str">
        <f>IF([29]Сотрудники!$G$290&gt;=1,("Я"),(""))</f>
        <v/>
      </c>
      <c r="R220" s="15" t="str">
        <f>IF([30]Сотрудники!$G$290&gt;=1,("Я"),(""))</f>
        <v/>
      </c>
      <c r="S220" s="31" t="str">
        <f>IF([31]Сотрудники!$G$290&gt;=1,("Я"),("х"))</f>
        <v>х</v>
      </c>
      <c r="T220" s="105" t="str">
        <f>IF(COUNTIF(D220:R220,"*я*")=0,(""),(COUNTIF(D220:R220,"*я*")))</f>
        <v/>
      </c>
      <c r="U220" s="106"/>
      <c r="V220" s="107" t="str">
        <f>IF(SUM(T219,T221)=0,"",SUM(T219,T221))</f>
        <v/>
      </c>
      <c r="W220" s="108"/>
      <c r="X220" s="43"/>
      <c r="Y220" s="44"/>
      <c r="Z220" s="45"/>
      <c r="AA220" s="45"/>
      <c r="AB220" s="44"/>
      <c r="AC220" s="44"/>
      <c r="AD220" s="45"/>
      <c r="AE220" s="44"/>
      <c r="AF220" s="45"/>
      <c r="AG220" s="45"/>
      <c r="AH220" s="44"/>
      <c r="AI220" s="45"/>
    </row>
    <row r="221" spans="1:35" ht="15" thickBot="1" x14ac:dyDescent="0.35">
      <c r="A221" s="98"/>
      <c r="B221" s="101"/>
      <c r="C221" s="115"/>
      <c r="D221" s="35"/>
      <c r="E221" s="34"/>
      <c r="F221" s="34"/>
      <c r="G221" s="36"/>
      <c r="H221" s="36"/>
      <c r="I221" s="36"/>
      <c r="J221" s="36"/>
      <c r="K221" s="36"/>
      <c r="L221" s="36"/>
      <c r="M221" s="36"/>
      <c r="N221" s="34"/>
      <c r="O221" s="34"/>
      <c r="P221" s="34"/>
      <c r="Q221" s="34"/>
      <c r="R221" s="34"/>
      <c r="S221" s="23"/>
      <c r="T221" s="111" t="str">
        <f>IF(SUM(D221:S221)=0,"",SUM(D221:S221))</f>
        <v/>
      </c>
      <c r="U221" s="112"/>
      <c r="V221" s="109"/>
      <c r="W221" s="110"/>
      <c r="X221" s="46"/>
      <c r="Y221" s="47"/>
      <c r="Z221" s="48"/>
      <c r="AA221" s="48"/>
      <c r="AB221" s="47"/>
      <c r="AC221" s="47"/>
      <c r="AD221" s="48"/>
      <c r="AE221" s="47"/>
      <c r="AF221" s="48"/>
      <c r="AG221" s="48"/>
      <c r="AH221" s="47"/>
      <c r="AI221" s="48"/>
    </row>
    <row r="222" spans="1:35" ht="15" thickTop="1" x14ac:dyDescent="0.3">
      <c r="A222" s="96">
        <v>50</v>
      </c>
      <c r="B222" s="99" t="s">
        <v>76</v>
      </c>
      <c r="C222" s="113">
        <v>25512</v>
      </c>
      <c r="D222" s="12"/>
      <c r="E222" s="13"/>
      <c r="F222" s="14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4"/>
      <c r="S222" s="15" t="s">
        <v>14</v>
      </c>
      <c r="T222" s="105" t="str">
        <f>IF(COUNTIF(D222:R222,"*я*")=0,(""),(COUNTIF(D222:R222,"*я*")))</f>
        <v/>
      </c>
      <c r="U222" s="106"/>
      <c r="V222" s="107" t="str">
        <f>IF(SUM(T222,T224)=0,"",SUM(T222,T224))</f>
        <v/>
      </c>
      <c r="W222" s="108"/>
      <c r="X222" s="43"/>
      <c r="Y222" s="44"/>
      <c r="Z222" s="45"/>
      <c r="AA222" s="45"/>
      <c r="AB222" s="44"/>
      <c r="AC222" s="44"/>
      <c r="AD222" s="45"/>
      <c r="AE222" s="44"/>
      <c r="AF222" s="45"/>
      <c r="AG222" s="45"/>
      <c r="AH222" s="44"/>
      <c r="AI222" s="45"/>
    </row>
    <row r="223" spans="1:35" ht="15" thickBot="1" x14ac:dyDescent="0.35">
      <c r="A223" s="97"/>
      <c r="B223" s="100"/>
      <c r="C223" s="114"/>
      <c r="D223" s="16"/>
      <c r="E223" s="17"/>
      <c r="F223" s="18"/>
      <c r="G223" s="17"/>
      <c r="H223" s="17"/>
      <c r="I223" s="14"/>
      <c r="J223" s="14"/>
      <c r="K223" s="14"/>
      <c r="L223" s="14"/>
      <c r="M223" s="14"/>
      <c r="N223" s="17"/>
      <c r="O223" s="17"/>
      <c r="P223" s="14"/>
      <c r="Q223" s="14"/>
      <c r="R223" s="14"/>
      <c r="S223" s="15" t="s">
        <v>14</v>
      </c>
      <c r="T223" s="111" t="str">
        <f>IF(SUM(D223:R223)=0,"",SUM(D223:R223))</f>
        <v/>
      </c>
      <c r="U223" s="112"/>
      <c r="V223" s="109"/>
      <c r="W223" s="110"/>
      <c r="X223" s="43"/>
      <c r="Y223" s="44"/>
      <c r="Z223" s="45"/>
      <c r="AA223" s="45"/>
      <c r="AB223" s="44"/>
      <c r="AC223" s="44"/>
      <c r="AD223" s="45"/>
      <c r="AE223" s="44"/>
      <c r="AF223" s="45"/>
      <c r="AG223" s="45"/>
      <c r="AH223" s="44"/>
      <c r="AI223" s="45"/>
    </row>
    <row r="224" spans="1:35" ht="15" thickTop="1" x14ac:dyDescent="0.3">
      <c r="A224" s="97"/>
      <c r="B224" s="100"/>
      <c r="C224" s="114"/>
      <c r="D224" s="19"/>
      <c r="E224" s="14"/>
      <c r="F224" s="18"/>
      <c r="G224" s="17"/>
      <c r="H224" s="17"/>
      <c r="I224" s="17"/>
      <c r="J224" s="17"/>
      <c r="K224" s="17"/>
      <c r="L224" s="17"/>
      <c r="M224" s="14"/>
      <c r="N224" s="14"/>
      <c r="O224" s="14"/>
      <c r="P224" s="14"/>
      <c r="Q224" s="14"/>
      <c r="R224" s="14"/>
      <c r="S224" s="15"/>
      <c r="T224" s="105" t="str">
        <f>IF(COUNTIF(D224:R224,"*я*")=0,(""),(COUNTIF(D224:R224,"*я*")))</f>
        <v/>
      </c>
      <c r="U224" s="106"/>
      <c r="V224" s="107" t="str">
        <f>IF(SUM(T223,T225)=0,"",SUM(T223,T225))</f>
        <v/>
      </c>
      <c r="W224" s="108"/>
      <c r="X224" s="43"/>
      <c r="Y224" s="44"/>
      <c r="Z224" s="45"/>
      <c r="AA224" s="45"/>
      <c r="AB224" s="44"/>
      <c r="AC224" s="44"/>
      <c r="AD224" s="45"/>
      <c r="AE224" s="44"/>
      <c r="AF224" s="45"/>
      <c r="AG224" s="45"/>
      <c r="AH224" s="44"/>
      <c r="AI224" s="45"/>
    </row>
    <row r="225" spans="1:35" ht="15" thickBot="1" x14ac:dyDescent="0.35">
      <c r="A225" s="98"/>
      <c r="B225" s="101"/>
      <c r="C225" s="115"/>
      <c r="D225" s="20"/>
      <c r="E225" s="21"/>
      <c r="F225" s="21"/>
      <c r="G225" s="22"/>
      <c r="H225" s="22"/>
      <c r="I225" s="22"/>
      <c r="J225" s="22"/>
      <c r="K225" s="22"/>
      <c r="L225" s="22"/>
      <c r="M225" s="22"/>
      <c r="N225" s="21"/>
      <c r="O225" s="21"/>
      <c r="P225" s="21"/>
      <c r="Q225" s="21"/>
      <c r="R225" s="21"/>
      <c r="S225" s="23"/>
      <c r="T225" s="111" t="str">
        <f>IF(SUM(D225:S225)=0,"",SUM(D225:S225))</f>
        <v/>
      </c>
      <c r="U225" s="112"/>
      <c r="V225" s="109"/>
      <c r="W225" s="110"/>
      <c r="X225" s="46"/>
      <c r="Y225" s="47"/>
      <c r="Z225" s="48"/>
      <c r="AA225" s="48"/>
      <c r="AB225" s="47"/>
      <c r="AC225" s="47"/>
      <c r="AD225" s="48"/>
      <c r="AE225" s="47"/>
      <c r="AF225" s="48"/>
      <c r="AG225" s="48"/>
      <c r="AH225" s="47"/>
      <c r="AI225" s="48"/>
    </row>
    <row r="226" spans="1:35" ht="15" thickTop="1" x14ac:dyDescent="0.3">
      <c r="A226" s="96">
        <v>51</v>
      </c>
      <c r="B226" s="99" t="s">
        <v>77</v>
      </c>
      <c r="C226" s="102">
        <v>24643</v>
      </c>
      <c r="D226" s="26" t="str">
        <f>IF([1]Сотрудники!$G$227&gt;=1,("Я"),(""))</f>
        <v/>
      </c>
      <c r="E226" s="27" t="str">
        <f>IF([2]Сотрудники!$G$227&gt;=1,("Я"),(""))</f>
        <v/>
      </c>
      <c r="F226" s="27" t="str">
        <f>IF([3]Сотрудники!$G$227&gt;=1,("Я"),(""))</f>
        <v/>
      </c>
      <c r="G226" s="27" t="str">
        <f>IF([4]Сотрудники!$G$227&gt;=1,("Я"),(""))</f>
        <v/>
      </c>
      <c r="H226" s="27" t="str">
        <f>IF([5]Сотрудники!$G$227&gt;=1,("Я"),(""))</f>
        <v/>
      </c>
      <c r="I226" s="27" t="str">
        <f>IF([6]Сотрудники!$G$227&gt;=1,("Я"),(""))</f>
        <v/>
      </c>
      <c r="J226" s="27" t="str">
        <f>IF([7]Сотрудники!$G$227&gt;=1,("Я"),(""))</f>
        <v/>
      </c>
      <c r="K226" s="27" t="str">
        <f>IF([8]Сотрудники!$G$227&gt;=1,("Я"),(""))</f>
        <v/>
      </c>
      <c r="L226" s="27" t="str">
        <f>IF([9]Сотрудники!$G$227&gt;=1,("Я"),(""))</f>
        <v/>
      </c>
      <c r="M226" s="27" t="str">
        <f>IF([10]Сотрудники!$G$227&gt;=1,("Я"),(""))</f>
        <v/>
      </c>
      <c r="N226" s="27" t="str">
        <f>IF([11]Сотрудники!$G$227&gt;=1,("Я"),(""))</f>
        <v/>
      </c>
      <c r="O226" s="27" t="str">
        <f>IF([12]Сотрудники!$G$227&gt;=1,("Я"),(""))</f>
        <v/>
      </c>
      <c r="P226" s="27" t="str">
        <f>IF([13]Сотрудники!$G$227&gt;=1,("Я"),(""))</f>
        <v/>
      </c>
      <c r="Q226" s="27" t="str">
        <f>IF([14]Сотрудники!$G$227&gt;=1,("Я"),(""))</f>
        <v/>
      </c>
      <c r="R226" s="27" t="str">
        <f>IF([15]Сотрудники!$G$227&gt;=1,("Я"),(""))</f>
        <v/>
      </c>
      <c r="S226" s="28" t="s">
        <v>14</v>
      </c>
      <c r="T226" s="105" t="str">
        <f>IF(COUNTIF(D226:R226,"*я*")=0,(""),(COUNTIF(D226:R226,"*я*")))</f>
        <v/>
      </c>
      <c r="U226" s="106"/>
      <c r="V226" s="107" t="str">
        <f>IF(SUM(T226,T228)=0,"",SUM(T226,T228))</f>
        <v/>
      </c>
      <c r="W226" s="108"/>
      <c r="X226" s="43"/>
      <c r="Y226" s="44"/>
      <c r="Z226" s="45"/>
      <c r="AA226" s="45"/>
      <c r="AB226" s="44"/>
      <c r="AC226" s="44"/>
      <c r="AD226" s="45"/>
      <c r="AE226" s="44"/>
      <c r="AF226" s="45"/>
      <c r="AG226" s="45"/>
      <c r="AH226" s="44"/>
      <c r="AI226" s="45"/>
    </row>
    <row r="227" spans="1:35" ht="15" thickBot="1" x14ac:dyDescent="0.35">
      <c r="A227" s="97"/>
      <c r="B227" s="100"/>
      <c r="C227" s="103"/>
      <c r="D227" s="29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1" t="s">
        <v>14</v>
      </c>
      <c r="T227" s="111" t="str">
        <f>IF(SUM(D227:R227)=0,"",SUM(D227:R227))</f>
        <v/>
      </c>
      <c r="U227" s="112"/>
      <c r="V227" s="109"/>
      <c r="W227" s="110"/>
      <c r="X227" s="43"/>
      <c r="Y227" s="44"/>
      <c r="Z227" s="45"/>
      <c r="AA227" s="45"/>
      <c r="AB227" s="44"/>
      <c r="AC227" s="44"/>
      <c r="AD227" s="45"/>
      <c r="AE227" s="44"/>
      <c r="AF227" s="45"/>
      <c r="AG227" s="45"/>
      <c r="AH227" s="44"/>
      <c r="AI227" s="45"/>
    </row>
    <row r="228" spans="1:35" ht="15" thickTop="1" x14ac:dyDescent="0.3">
      <c r="A228" s="97"/>
      <c r="B228" s="100"/>
      <c r="C228" s="103"/>
      <c r="D228" s="32" t="str">
        <f>IF([16]Сотрудники!$G$227&gt;=1,("Я"),(""))</f>
        <v/>
      </c>
      <c r="E228" s="15" t="str">
        <f>IF([17]Сотрудники!$G$227&gt;=1,("Я"),(""))</f>
        <v/>
      </c>
      <c r="F228" s="15" t="str">
        <f>IF([18]Сотрудники!$G$227&gt;=1,("Я"),(""))</f>
        <v/>
      </c>
      <c r="G228" s="15" t="str">
        <f>IF([19]Сотрудники!$G$227&gt;=1,("Я"),(""))</f>
        <v/>
      </c>
      <c r="H228" s="15" t="str">
        <f>IF([20]Сотрудники!$G$227&gt;=1,("Я"),(""))</f>
        <v/>
      </c>
      <c r="I228" s="15" t="str">
        <f>IF([21]Сотрудники!$G$227&gt;=1,("Я"),(""))</f>
        <v/>
      </c>
      <c r="J228" s="15" t="str">
        <f>IF([22]Сотрудники!$G$227&gt;=1,("Я"),(""))</f>
        <v/>
      </c>
      <c r="K228" s="15" t="str">
        <f>IF([23]Сотрудники!$G$227&gt;=1,("Я"),(""))</f>
        <v/>
      </c>
      <c r="L228" s="15" t="str">
        <f>IF([24]Сотрудники!$G$227&gt;=1,("Я"),(""))</f>
        <v/>
      </c>
      <c r="M228" s="15" t="str">
        <f>IF([25]Сотрудники!$G$227&gt;=1,("Я"),(""))</f>
        <v/>
      </c>
      <c r="N228" s="15" t="str">
        <f>IF([26]Сотрудники!$G$227&gt;=1,("Я"),(""))</f>
        <v/>
      </c>
      <c r="O228" s="15" t="str">
        <f>IF([27]Сотрудники!$G$227&gt;=1,("Я"),(""))</f>
        <v/>
      </c>
      <c r="P228" s="15" t="str">
        <f>IF([28]Сотрудники!$G$227&gt;=1,("Я"),(""))</f>
        <v/>
      </c>
      <c r="Q228" s="15" t="str">
        <f>IF([29]Сотрудники!$G$227&gt;=1,("Я"),(""))</f>
        <v/>
      </c>
      <c r="R228" s="15" t="str">
        <f>IF([30]Сотрудники!$G$227&gt;=1,("Я"),(""))</f>
        <v/>
      </c>
      <c r="S228" s="31" t="str">
        <f>IF([31]Сотрудники!$G$227&gt;=1,("Я"),("х"))</f>
        <v>х</v>
      </c>
      <c r="T228" s="105" t="str">
        <f>IF(COUNTIF(D228:R228,"*я*")=0,(""),(COUNTIF(D228:R228,"*я*")))</f>
        <v/>
      </c>
      <c r="U228" s="106"/>
      <c r="V228" s="107" t="str">
        <f>IF(SUM(T227,T229)=0,"",SUM(T227,T229))</f>
        <v/>
      </c>
      <c r="W228" s="108"/>
      <c r="X228" s="43"/>
      <c r="Y228" s="44"/>
      <c r="Z228" s="45"/>
      <c r="AA228" s="45"/>
      <c r="AB228" s="44"/>
      <c r="AC228" s="44"/>
      <c r="AD228" s="45"/>
      <c r="AE228" s="44"/>
      <c r="AF228" s="45"/>
      <c r="AG228" s="45"/>
      <c r="AH228" s="44"/>
      <c r="AI228" s="45"/>
    </row>
    <row r="229" spans="1:35" ht="15" thickBot="1" x14ac:dyDescent="0.35">
      <c r="A229" s="98"/>
      <c r="B229" s="101"/>
      <c r="C229" s="104"/>
      <c r="D229" s="35"/>
      <c r="E229" s="34"/>
      <c r="F229" s="34"/>
      <c r="G229" s="36"/>
      <c r="H229" s="36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23"/>
      <c r="T229" s="111" t="str">
        <f>IF(SUM(D229:S229)=0,"",SUM(D229:S229))</f>
        <v/>
      </c>
      <c r="U229" s="112"/>
      <c r="V229" s="109"/>
      <c r="W229" s="110"/>
      <c r="X229" s="46"/>
      <c r="Y229" s="47"/>
      <c r="Z229" s="48"/>
      <c r="AA229" s="48"/>
      <c r="AB229" s="47"/>
      <c r="AC229" s="47"/>
      <c r="AD229" s="48"/>
      <c r="AE229" s="47"/>
      <c r="AF229" s="48"/>
      <c r="AG229" s="48"/>
      <c r="AH229" s="47"/>
      <c r="AI229" s="48"/>
    </row>
    <row r="230" spans="1:35" ht="15" thickTop="1" x14ac:dyDescent="0.3">
      <c r="A230" s="96">
        <v>52</v>
      </c>
      <c r="B230" s="99" t="s">
        <v>78</v>
      </c>
      <c r="C230" s="113">
        <v>27361</v>
      </c>
      <c r="D230" s="26" t="str">
        <f>IF([1]Сотрудники!$G$294&gt;=1,("Я"),(""))</f>
        <v/>
      </c>
      <c r="E230" s="27" t="str">
        <f>IF([2]Сотрудники!$G$294&gt;=1,("Я"),(""))</f>
        <v/>
      </c>
      <c r="F230" s="27" t="str">
        <f>IF([3]Сотрудники!$G$294&gt;=1,("Я"),(""))</f>
        <v/>
      </c>
      <c r="G230" s="27" t="str">
        <f>IF([4]Сотрудники!$G$294&gt;=1,("Я"),(""))</f>
        <v/>
      </c>
      <c r="H230" s="27" t="str">
        <f>IF([5]Сотрудники!$G$294&gt;=1,("Я"),(""))</f>
        <v/>
      </c>
      <c r="I230" s="27" t="str">
        <f>IF([6]Сотрудники!$G$294&gt;=1,("Я"),(""))</f>
        <v/>
      </c>
      <c r="J230" s="27" t="str">
        <f>IF([7]Сотрудники!$G$294&gt;=1,("Я"),(""))</f>
        <v/>
      </c>
      <c r="K230" s="27" t="str">
        <f>IF([8]Сотрудники!$G$294&gt;=1,("Я"),(""))</f>
        <v/>
      </c>
      <c r="L230" s="27" t="str">
        <f>IF([9]Сотрудники!$G$294&gt;=1,("Я"),(""))</f>
        <v/>
      </c>
      <c r="M230" s="27" t="str">
        <f>IF([10]Сотрудники!$G$294&gt;=1,("Я"),(""))</f>
        <v/>
      </c>
      <c r="N230" s="27" t="str">
        <f>IF([11]Сотрудники!$G$294&gt;=1,("Я"),(""))</f>
        <v/>
      </c>
      <c r="O230" s="27" t="str">
        <f>IF([12]Сотрудники!$G$294&gt;=1,("Я"),(""))</f>
        <v/>
      </c>
      <c r="P230" s="27" t="str">
        <f>IF([13]Сотрудники!$G$294&gt;=1,("Я"),(""))</f>
        <v/>
      </c>
      <c r="Q230" s="27" t="str">
        <f>IF([14]Сотрудники!$G$294&gt;=1,("Я"),(""))</f>
        <v/>
      </c>
      <c r="R230" s="27" t="str">
        <f>IF([15]Сотрудники!$G$294&gt;=1,("Я"),(""))</f>
        <v/>
      </c>
      <c r="S230" s="28" t="s">
        <v>14</v>
      </c>
      <c r="T230" s="105" t="str">
        <f>IF(COUNTIF(D230:R230,"*я*")=0,(""),(COUNTIF(D230:R230,"*я*")))</f>
        <v/>
      </c>
      <c r="U230" s="106"/>
      <c r="V230" s="107" t="str">
        <f>IF(SUM(T230,T232)=0,"",SUM(T230,T232))</f>
        <v/>
      </c>
      <c r="W230" s="108"/>
      <c r="X230" s="43"/>
      <c r="Y230" s="44"/>
      <c r="Z230" s="45"/>
      <c r="AA230" s="45"/>
      <c r="AB230" s="44"/>
      <c r="AC230" s="44"/>
      <c r="AD230" s="45"/>
      <c r="AE230" s="44"/>
      <c r="AF230" s="45"/>
      <c r="AG230" s="45"/>
      <c r="AH230" s="44"/>
      <c r="AI230" s="45"/>
    </row>
    <row r="231" spans="1:35" ht="15" thickBot="1" x14ac:dyDescent="0.35">
      <c r="A231" s="97"/>
      <c r="B231" s="100"/>
      <c r="C231" s="114"/>
      <c r="D231" s="29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1" t="s">
        <v>14</v>
      </c>
      <c r="T231" s="111" t="str">
        <f>IF(SUM(D231:R231)=0,"",SUM(D231:R231))</f>
        <v/>
      </c>
      <c r="U231" s="112"/>
      <c r="V231" s="109"/>
      <c r="W231" s="110"/>
      <c r="X231" s="43"/>
      <c r="Y231" s="44"/>
      <c r="Z231" s="45"/>
      <c r="AA231" s="45"/>
      <c r="AB231" s="44"/>
      <c r="AC231" s="44"/>
      <c r="AD231" s="45"/>
      <c r="AE231" s="44"/>
      <c r="AF231" s="45"/>
      <c r="AG231" s="45"/>
      <c r="AH231" s="44"/>
      <c r="AI231" s="45"/>
    </row>
    <row r="232" spans="1:35" ht="15" thickTop="1" x14ac:dyDescent="0.3">
      <c r="A232" s="97"/>
      <c r="B232" s="100"/>
      <c r="C232" s="114"/>
      <c r="D232" s="32" t="str">
        <f>IF([16]Сотрудники!$G$294&gt;=1,("Я"),(""))</f>
        <v/>
      </c>
      <c r="E232" s="15" t="str">
        <f>IF([17]Сотрудники!$G$294&gt;=1,("Я"),(""))</f>
        <v/>
      </c>
      <c r="F232" s="15" t="str">
        <f>IF([18]Сотрудники!$G$294&gt;=1,("Я"),(""))</f>
        <v/>
      </c>
      <c r="G232" s="15" t="str">
        <f>IF([19]Сотрудники!$G$294&gt;=1,("Я"),(""))</f>
        <v/>
      </c>
      <c r="H232" s="15" t="str">
        <f>IF([20]Сотрудники!$G$294&gt;=1,("Я"),(""))</f>
        <v/>
      </c>
      <c r="I232" s="15" t="str">
        <f>IF([21]Сотрудники!$G$294&gt;=1,("Я"),(""))</f>
        <v/>
      </c>
      <c r="J232" s="15" t="str">
        <f>IF([22]Сотрудники!$G$294&gt;=1,("Я"),(""))</f>
        <v/>
      </c>
      <c r="K232" s="15" t="str">
        <f>IF([23]Сотрудники!$G$294&gt;=1,("Я"),(""))</f>
        <v/>
      </c>
      <c r="L232" s="15" t="str">
        <f>IF([24]Сотрудники!$G$294&gt;=1,("Я"),(""))</f>
        <v/>
      </c>
      <c r="M232" s="15" t="str">
        <f>IF([25]Сотрудники!$G$294&gt;=1,("Я"),(""))</f>
        <v/>
      </c>
      <c r="N232" s="15" t="str">
        <f>IF([26]Сотрудники!$G$294&gt;=1,("Я"),(""))</f>
        <v/>
      </c>
      <c r="O232" s="15" t="str">
        <f>IF([27]Сотрудники!$G$294&gt;=1,("Я"),(""))</f>
        <v/>
      </c>
      <c r="P232" s="15" t="str">
        <f>IF([28]Сотрудники!$G$294&gt;=1,("Я"),(""))</f>
        <v/>
      </c>
      <c r="Q232" s="15" t="str">
        <f>IF([29]Сотрудники!$G$294&gt;=1,("Я"),(""))</f>
        <v/>
      </c>
      <c r="R232" s="15" t="str">
        <f>IF([30]Сотрудники!$G$294&gt;=1,("Я"),(""))</f>
        <v/>
      </c>
      <c r="S232" s="31" t="str">
        <f>IF([31]Сотрудники!$G$294&gt;=1,("Я"),("х"))</f>
        <v>х</v>
      </c>
      <c r="T232" s="105" t="str">
        <f>IF(COUNTIF(D232:R232,"*я*")=0,(""),(COUNTIF(D232:R232,"*я*")))</f>
        <v/>
      </c>
      <c r="U232" s="106"/>
      <c r="V232" s="107" t="str">
        <f>IF(SUM(T231,T233)=0,"",SUM(T231,T233))</f>
        <v/>
      </c>
      <c r="W232" s="108"/>
      <c r="X232" s="43"/>
      <c r="Y232" s="44"/>
      <c r="Z232" s="45"/>
      <c r="AA232" s="45"/>
      <c r="AB232" s="44"/>
      <c r="AC232" s="44"/>
      <c r="AD232" s="45"/>
      <c r="AE232" s="44"/>
      <c r="AF232" s="45"/>
      <c r="AG232" s="45"/>
      <c r="AH232" s="44"/>
      <c r="AI232" s="45"/>
    </row>
    <row r="233" spans="1:35" ht="15" thickBot="1" x14ac:dyDescent="0.35">
      <c r="A233" s="98"/>
      <c r="B233" s="101"/>
      <c r="C233" s="115"/>
      <c r="D233" s="35"/>
      <c r="E233" s="34"/>
      <c r="F233" s="34"/>
      <c r="G233" s="36"/>
      <c r="H233" s="36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23"/>
      <c r="T233" s="111" t="str">
        <f>IF(SUM(D233:S233)=0,"",SUM(D233:S233))</f>
        <v/>
      </c>
      <c r="U233" s="112"/>
      <c r="V233" s="109"/>
      <c r="W233" s="110"/>
      <c r="X233" s="46"/>
      <c r="Y233" s="47"/>
      <c r="Z233" s="48"/>
      <c r="AA233" s="48"/>
      <c r="AB233" s="47"/>
      <c r="AC233" s="47"/>
      <c r="AD233" s="48"/>
      <c r="AE233" s="47"/>
      <c r="AF233" s="48"/>
      <c r="AG233" s="48"/>
      <c r="AH233" s="47"/>
      <c r="AI233" s="48"/>
    </row>
    <row r="234" spans="1:35" ht="15" thickTop="1" x14ac:dyDescent="0.3">
      <c r="A234" s="96">
        <v>53</v>
      </c>
      <c r="B234" s="99" t="s">
        <v>79</v>
      </c>
      <c r="C234" s="102">
        <v>26210</v>
      </c>
      <c r="D234" s="49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8" t="s">
        <v>14</v>
      </c>
      <c r="T234" s="105" t="str">
        <f>IF(COUNTIF(D234:R234,"*я*")=0,(""),(COUNTIF(D234:R234,"*я*")))</f>
        <v/>
      </c>
      <c r="U234" s="106"/>
      <c r="V234" s="107" t="str">
        <f>IF(SUM(T234,T236)=0,"",SUM(T234,T236))</f>
        <v/>
      </c>
      <c r="W234" s="108"/>
      <c r="X234" s="43"/>
      <c r="Y234" s="44"/>
      <c r="Z234" s="45"/>
      <c r="AA234" s="45"/>
      <c r="AB234" s="44"/>
      <c r="AC234" s="44"/>
      <c r="AD234" s="45"/>
      <c r="AE234" s="44"/>
      <c r="AF234" s="45"/>
      <c r="AG234" s="45"/>
      <c r="AH234" s="44"/>
      <c r="AI234" s="45"/>
    </row>
    <row r="235" spans="1:35" ht="15" thickBot="1" x14ac:dyDescent="0.35">
      <c r="A235" s="97"/>
      <c r="B235" s="100"/>
      <c r="C235" s="103"/>
      <c r="D235" s="29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1" t="s">
        <v>14</v>
      </c>
      <c r="T235" s="111" t="str">
        <f>IF(SUM(D235:R235)=0,"",SUM(D235:R235))</f>
        <v/>
      </c>
      <c r="U235" s="112"/>
      <c r="V235" s="109"/>
      <c r="W235" s="110"/>
      <c r="X235" s="43"/>
      <c r="Y235" s="44"/>
      <c r="Z235" s="45"/>
      <c r="AA235" s="45"/>
      <c r="AB235" s="44"/>
      <c r="AC235" s="44"/>
      <c r="AD235" s="45"/>
      <c r="AE235" s="44"/>
      <c r="AF235" s="45"/>
      <c r="AG235" s="45"/>
      <c r="AH235" s="44"/>
      <c r="AI235" s="45"/>
    </row>
    <row r="236" spans="1:35" ht="15" thickTop="1" x14ac:dyDescent="0.3">
      <c r="A236" s="97"/>
      <c r="B236" s="100"/>
      <c r="C236" s="103"/>
      <c r="D236" s="51"/>
      <c r="E236" s="14"/>
      <c r="F236" s="18"/>
      <c r="G236" s="17"/>
      <c r="H236" s="17"/>
      <c r="I236" s="17"/>
      <c r="J236" s="17"/>
      <c r="K236" s="17"/>
      <c r="L236" s="17"/>
      <c r="M236" s="14"/>
      <c r="N236" s="14"/>
      <c r="O236" s="14"/>
      <c r="P236" s="14"/>
      <c r="Q236" s="14"/>
      <c r="R236" s="14"/>
      <c r="S236" s="31"/>
      <c r="T236" s="105" t="str">
        <f>IF(COUNTIF(D236:R236,"*я*")=0,(""),(COUNTIF(D236:R236,"*я*")))</f>
        <v/>
      </c>
      <c r="U236" s="106"/>
      <c r="V236" s="107" t="str">
        <f>IF(SUM(T235,T237)=0,"",SUM(T235,T237))</f>
        <v/>
      </c>
      <c r="W236" s="108"/>
      <c r="X236" s="43"/>
      <c r="Y236" s="44"/>
      <c r="Z236" s="45"/>
      <c r="AA236" s="45"/>
      <c r="AB236" s="44"/>
      <c r="AC236" s="44"/>
      <c r="AD236" s="45"/>
      <c r="AE236" s="44"/>
      <c r="AF236" s="45"/>
      <c r="AG236" s="45"/>
      <c r="AH236" s="44"/>
      <c r="AI236" s="45"/>
    </row>
    <row r="237" spans="1:35" ht="15" thickBot="1" x14ac:dyDescent="0.35">
      <c r="A237" s="98"/>
      <c r="B237" s="101"/>
      <c r="C237" s="104"/>
      <c r="D237" s="33"/>
      <c r="E237" s="21"/>
      <c r="F237" s="21"/>
      <c r="G237" s="22"/>
      <c r="H237" s="22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3"/>
      <c r="T237" s="111" t="str">
        <f>IF(SUM(D237:S237)=0,"",SUM(D237:S237))</f>
        <v/>
      </c>
      <c r="U237" s="112"/>
      <c r="V237" s="109"/>
      <c r="W237" s="110"/>
      <c r="X237" s="46"/>
      <c r="Y237" s="47"/>
      <c r="Z237" s="48"/>
      <c r="AA237" s="48"/>
      <c r="AB237" s="47"/>
      <c r="AC237" s="47"/>
      <c r="AD237" s="48"/>
      <c r="AE237" s="47"/>
      <c r="AF237" s="48"/>
      <c r="AG237" s="48"/>
      <c r="AH237" s="47"/>
      <c r="AI237" s="48"/>
    </row>
    <row r="238" spans="1:35" ht="15" thickTop="1" x14ac:dyDescent="0.3"/>
  </sheetData>
  <mergeCells count="554">
    <mergeCell ref="V10:Y11"/>
    <mergeCell ref="Z10:AC11"/>
    <mergeCell ref="AF10:AI10"/>
    <mergeCell ref="AF11:AI11"/>
    <mergeCell ref="V12:Y12"/>
    <mergeCell ref="Z12:AC12"/>
    <mergeCell ref="AF12:AI12"/>
    <mergeCell ref="AD2:AI2"/>
    <mergeCell ref="A6:AI6"/>
    <mergeCell ref="A7:AI7"/>
    <mergeCell ref="A8:AI8"/>
    <mergeCell ref="A9:AI9"/>
    <mergeCell ref="A14:A19"/>
    <mergeCell ref="B14:B19"/>
    <mergeCell ref="C14:C19"/>
    <mergeCell ref="D14:S14"/>
    <mergeCell ref="T14:U14"/>
    <mergeCell ref="X14:AI14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S15:S17"/>
    <mergeCell ref="T15:U17"/>
    <mergeCell ref="V15:W17"/>
    <mergeCell ref="X15:AI15"/>
    <mergeCell ref="X17:AI17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U18"/>
    <mergeCell ref="T19:U19"/>
    <mergeCell ref="X19:Y19"/>
    <mergeCell ref="Z19:AB19"/>
    <mergeCell ref="AD19:AE19"/>
    <mergeCell ref="AF19:AH19"/>
    <mergeCell ref="D20:S20"/>
    <mergeCell ref="T20:U20"/>
    <mergeCell ref="V20:W20"/>
    <mergeCell ref="X20:Y20"/>
    <mergeCell ref="Z20:AB20"/>
    <mergeCell ref="AD20:AE20"/>
    <mergeCell ref="AF20:AH20"/>
    <mergeCell ref="A21:AI21"/>
    <mergeCell ref="A22:A25"/>
    <mergeCell ref="B22:B25"/>
    <mergeCell ref="C22:C25"/>
    <mergeCell ref="T22:U22"/>
    <mergeCell ref="V22:W23"/>
    <mergeCell ref="T23:U23"/>
    <mergeCell ref="T24:U24"/>
    <mergeCell ref="V24:W25"/>
    <mergeCell ref="T25:U25"/>
    <mergeCell ref="A26:A29"/>
    <mergeCell ref="B26:B29"/>
    <mergeCell ref="C26:C29"/>
    <mergeCell ref="T26:U26"/>
    <mergeCell ref="V26:W27"/>
    <mergeCell ref="T27:U27"/>
    <mergeCell ref="T28:U28"/>
    <mergeCell ref="V28:W29"/>
    <mergeCell ref="T29:U29"/>
    <mergeCell ref="A30:A33"/>
    <mergeCell ref="B30:B33"/>
    <mergeCell ref="C30:C33"/>
    <mergeCell ref="T30:U30"/>
    <mergeCell ref="V30:W31"/>
    <mergeCell ref="T31:U31"/>
    <mergeCell ref="T32:U32"/>
    <mergeCell ref="V32:W33"/>
    <mergeCell ref="T33:U33"/>
    <mergeCell ref="A34:A37"/>
    <mergeCell ref="B34:B37"/>
    <mergeCell ref="C34:C37"/>
    <mergeCell ref="T34:U34"/>
    <mergeCell ref="V34:W35"/>
    <mergeCell ref="T35:U35"/>
    <mergeCell ref="T36:U36"/>
    <mergeCell ref="V36:W37"/>
    <mergeCell ref="T37:U37"/>
    <mergeCell ref="A38:A41"/>
    <mergeCell ref="B38:B41"/>
    <mergeCell ref="C38:C41"/>
    <mergeCell ref="T38:U38"/>
    <mergeCell ref="V38:W39"/>
    <mergeCell ref="T39:U39"/>
    <mergeCell ref="T40:U40"/>
    <mergeCell ref="V40:W41"/>
    <mergeCell ref="T41:U41"/>
    <mergeCell ref="A42:A45"/>
    <mergeCell ref="B42:B45"/>
    <mergeCell ref="C42:C45"/>
    <mergeCell ref="T42:U42"/>
    <mergeCell ref="V42:W43"/>
    <mergeCell ref="T43:U43"/>
    <mergeCell ref="T44:U44"/>
    <mergeCell ref="V44:W45"/>
    <mergeCell ref="T45:U45"/>
    <mergeCell ref="A46:A49"/>
    <mergeCell ref="B46:B49"/>
    <mergeCell ref="C46:C49"/>
    <mergeCell ref="T46:U46"/>
    <mergeCell ref="V46:W47"/>
    <mergeCell ref="T47:U47"/>
    <mergeCell ref="T48:U48"/>
    <mergeCell ref="V48:W49"/>
    <mergeCell ref="T49:U49"/>
    <mergeCell ref="A50:A53"/>
    <mergeCell ref="B50:B53"/>
    <mergeCell ref="C50:C53"/>
    <mergeCell ref="T50:U50"/>
    <mergeCell ref="V50:W51"/>
    <mergeCell ref="T51:U51"/>
    <mergeCell ref="T52:U52"/>
    <mergeCell ref="V52:W53"/>
    <mergeCell ref="T53:U53"/>
    <mergeCell ref="A54:A57"/>
    <mergeCell ref="B54:B57"/>
    <mergeCell ref="C54:C57"/>
    <mergeCell ref="T54:U54"/>
    <mergeCell ref="V54:W55"/>
    <mergeCell ref="T55:U55"/>
    <mergeCell ref="T56:U56"/>
    <mergeCell ref="V56:W57"/>
    <mergeCell ref="T57:U57"/>
    <mergeCell ref="A58:A61"/>
    <mergeCell ref="B58:B61"/>
    <mergeCell ref="C58:C61"/>
    <mergeCell ref="T58:U58"/>
    <mergeCell ref="V58:W59"/>
    <mergeCell ref="T59:U59"/>
    <mergeCell ref="T60:U60"/>
    <mergeCell ref="V60:W61"/>
    <mergeCell ref="T61:U61"/>
    <mergeCell ref="A62:A65"/>
    <mergeCell ref="B62:B65"/>
    <mergeCell ref="C62:C65"/>
    <mergeCell ref="T62:U62"/>
    <mergeCell ref="V62:W63"/>
    <mergeCell ref="T63:U63"/>
    <mergeCell ref="T64:U64"/>
    <mergeCell ref="V64:W65"/>
    <mergeCell ref="T65:U65"/>
    <mergeCell ref="A66:A69"/>
    <mergeCell ref="B66:B69"/>
    <mergeCell ref="C66:C69"/>
    <mergeCell ref="T66:U66"/>
    <mergeCell ref="V66:W67"/>
    <mergeCell ref="T67:U67"/>
    <mergeCell ref="T68:U68"/>
    <mergeCell ref="V68:W69"/>
    <mergeCell ref="T69:U69"/>
    <mergeCell ref="A70:A73"/>
    <mergeCell ref="B70:B73"/>
    <mergeCell ref="C70:C73"/>
    <mergeCell ref="T70:U70"/>
    <mergeCell ref="V70:W71"/>
    <mergeCell ref="T71:U71"/>
    <mergeCell ref="T72:U72"/>
    <mergeCell ref="V72:W73"/>
    <mergeCell ref="T73:U73"/>
    <mergeCell ref="A74:A77"/>
    <mergeCell ref="B74:B77"/>
    <mergeCell ref="C74:C77"/>
    <mergeCell ref="T74:U74"/>
    <mergeCell ref="V74:W75"/>
    <mergeCell ref="T75:U75"/>
    <mergeCell ref="T76:U76"/>
    <mergeCell ref="V76:W77"/>
    <mergeCell ref="T77:U77"/>
    <mergeCell ref="A78:A81"/>
    <mergeCell ref="B78:B81"/>
    <mergeCell ref="C78:C81"/>
    <mergeCell ref="T78:U78"/>
    <mergeCell ref="V78:W79"/>
    <mergeCell ref="T79:U79"/>
    <mergeCell ref="T80:U80"/>
    <mergeCell ref="V80:W81"/>
    <mergeCell ref="T81:U81"/>
    <mergeCell ref="A82:A85"/>
    <mergeCell ref="B82:B85"/>
    <mergeCell ref="C82:C85"/>
    <mergeCell ref="T82:U82"/>
    <mergeCell ref="V82:W83"/>
    <mergeCell ref="T83:U83"/>
    <mergeCell ref="T84:U84"/>
    <mergeCell ref="V84:W85"/>
    <mergeCell ref="T85:U85"/>
    <mergeCell ref="A86:A89"/>
    <mergeCell ref="B86:B89"/>
    <mergeCell ref="C86:C89"/>
    <mergeCell ref="T86:U86"/>
    <mergeCell ref="V86:W87"/>
    <mergeCell ref="T87:U87"/>
    <mergeCell ref="T88:U88"/>
    <mergeCell ref="V88:W89"/>
    <mergeCell ref="T89:U89"/>
    <mergeCell ref="A90:A93"/>
    <mergeCell ref="B90:B93"/>
    <mergeCell ref="C90:C93"/>
    <mergeCell ref="T90:U90"/>
    <mergeCell ref="V90:W91"/>
    <mergeCell ref="T91:U91"/>
    <mergeCell ref="T92:U92"/>
    <mergeCell ref="V92:W93"/>
    <mergeCell ref="T93:U93"/>
    <mergeCell ref="A94:A97"/>
    <mergeCell ref="B94:B97"/>
    <mergeCell ref="C94:C97"/>
    <mergeCell ref="T94:U94"/>
    <mergeCell ref="V94:W95"/>
    <mergeCell ref="T95:U95"/>
    <mergeCell ref="T96:U96"/>
    <mergeCell ref="V96:W97"/>
    <mergeCell ref="T97:U97"/>
    <mergeCell ref="A98:A101"/>
    <mergeCell ref="B98:B101"/>
    <mergeCell ref="C98:C101"/>
    <mergeCell ref="T98:U98"/>
    <mergeCell ref="V98:W99"/>
    <mergeCell ref="T99:U99"/>
    <mergeCell ref="T100:U100"/>
    <mergeCell ref="V100:W101"/>
    <mergeCell ref="T101:U101"/>
    <mergeCell ref="A102:A105"/>
    <mergeCell ref="B102:B105"/>
    <mergeCell ref="C102:C105"/>
    <mergeCell ref="T102:U102"/>
    <mergeCell ref="V102:W103"/>
    <mergeCell ref="T103:U103"/>
    <mergeCell ref="T104:U104"/>
    <mergeCell ref="V104:W105"/>
    <mergeCell ref="T105:U105"/>
    <mergeCell ref="A106:A109"/>
    <mergeCell ref="B106:B109"/>
    <mergeCell ref="C106:C109"/>
    <mergeCell ref="T106:U106"/>
    <mergeCell ref="V106:W107"/>
    <mergeCell ref="T107:U107"/>
    <mergeCell ref="T108:U108"/>
    <mergeCell ref="V108:W109"/>
    <mergeCell ref="T109:U109"/>
    <mergeCell ref="A110:A113"/>
    <mergeCell ref="B110:B113"/>
    <mergeCell ref="C110:C113"/>
    <mergeCell ref="T110:U110"/>
    <mergeCell ref="V110:W111"/>
    <mergeCell ref="T111:U111"/>
    <mergeCell ref="T112:U112"/>
    <mergeCell ref="V112:W113"/>
    <mergeCell ref="T113:U113"/>
    <mergeCell ref="A114:A117"/>
    <mergeCell ref="B114:B117"/>
    <mergeCell ref="C114:C117"/>
    <mergeCell ref="T114:U114"/>
    <mergeCell ref="V114:W115"/>
    <mergeCell ref="T115:U115"/>
    <mergeCell ref="T116:U116"/>
    <mergeCell ref="V116:W117"/>
    <mergeCell ref="T117:U117"/>
    <mergeCell ref="A118:A121"/>
    <mergeCell ref="B118:B121"/>
    <mergeCell ref="C118:C121"/>
    <mergeCell ref="T118:U118"/>
    <mergeCell ref="V118:W119"/>
    <mergeCell ref="T119:U119"/>
    <mergeCell ref="T120:U120"/>
    <mergeCell ref="V120:W121"/>
    <mergeCell ref="T121:U121"/>
    <mergeCell ref="A122:A125"/>
    <mergeCell ref="B122:B125"/>
    <mergeCell ref="C122:C125"/>
    <mergeCell ref="T122:U122"/>
    <mergeCell ref="V122:W123"/>
    <mergeCell ref="T123:U123"/>
    <mergeCell ref="T124:U124"/>
    <mergeCell ref="V124:W125"/>
    <mergeCell ref="T125:U125"/>
    <mergeCell ref="A126:A129"/>
    <mergeCell ref="B126:B129"/>
    <mergeCell ref="C126:C129"/>
    <mergeCell ref="T126:U126"/>
    <mergeCell ref="V126:W127"/>
    <mergeCell ref="T127:U127"/>
    <mergeCell ref="T128:U128"/>
    <mergeCell ref="V128:W129"/>
    <mergeCell ref="T129:U129"/>
    <mergeCell ref="A130:A133"/>
    <mergeCell ref="B130:B133"/>
    <mergeCell ref="C130:C133"/>
    <mergeCell ref="T130:U130"/>
    <mergeCell ref="V130:W131"/>
    <mergeCell ref="T131:U131"/>
    <mergeCell ref="T132:U132"/>
    <mergeCell ref="V132:W133"/>
    <mergeCell ref="T133:U133"/>
    <mergeCell ref="A134:A137"/>
    <mergeCell ref="B134:B137"/>
    <mergeCell ref="C134:C137"/>
    <mergeCell ref="T134:U134"/>
    <mergeCell ref="V134:W135"/>
    <mergeCell ref="T135:U135"/>
    <mergeCell ref="T136:U136"/>
    <mergeCell ref="V136:W137"/>
    <mergeCell ref="T137:U137"/>
    <mergeCell ref="A138:A141"/>
    <mergeCell ref="B138:B141"/>
    <mergeCell ref="C138:C141"/>
    <mergeCell ref="T138:U138"/>
    <mergeCell ref="V138:W139"/>
    <mergeCell ref="T139:U139"/>
    <mergeCell ref="T140:U140"/>
    <mergeCell ref="V140:W141"/>
    <mergeCell ref="T141:U141"/>
    <mergeCell ref="A142:A145"/>
    <mergeCell ref="B142:B145"/>
    <mergeCell ref="C142:C145"/>
    <mergeCell ref="T142:U142"/>
    <mergeCell ref="V142:W143"/>
    <mergeCell ref="T143:U143"/>
    <mergeCell ref="T144:U144"/>
    <mergeCell ref="V144:W145"/>
    <mergeCell ref="T145:U145"/>
    <mergeCell ref="A146:A149"/>
    <mergeCell ref="B146:B149"/>
    <mergeCell ref="C146:C149"/>
    <mergeCell ref="T146:U146"/>
    <mergeCell ref="V146:W147"/>
    <mergeCell ref="T147:U147"/>
    <mergeCell ref="T148:U148"/>
    <mergeCell ref="V148:W149"/>
    <mergeCell ref="T149:U149"/>
    <mergeCell ref="A150:A153"/>
    <mergeCell ref="B150:B153"/>
    <mergeCell ref="C150:C153"/>
    <mergeCell ref="T150:U150"/>
    <mergeCell ref="V150:W151"/>
    <mergeCell ref="T151:U151"/>
    <mergeCell ref="T152:U152"/>
    <mergeCell ref="V152:W153"/>
    <mergeCell ref="T153:U153"/>
    <mergeCell ref="A154:A157"/>
    <mergeCell ref="B154:B157"/>
    <mergeCell ref="C154:C157"/>
    <mergeCell ref="T154:U154"/>
    <mergeCell ref="V154:W155"/>
    <mergeCell ref="T155:U155"/>
    <mergeCell ref="T156:U156"/>
    <mergeCell ref="V156:W157"/>
    <mergeCell ref="T157:U157"/>
    <mergeCell ref="A158:A161"/>
    <mergeCell ref="B158:B161"/>
    <mergeCell ref="C158:C161"/>
    <mergeCell ref="T158:U158"/>
    <mergeCell ref="V158:W159"/>
    <mergeCell ref="T159:U159"/>
    <mergeCell ref="T160:U160"/>
    <mergeCell ref="V160:W161"/>
    <mergeCell ref="T161:U161"/>
    <mergeCell ref="A162:A165"/>
    <mergeCell ref="B162:B165"/>
    <mergeCell ref="C162:C165"/>
    <mergeCell ref="T162:U162"/>
    <mergeCell ref="V162:W163"/>
    <mergeCell ref="T163:U163"/>
    <mergeCell ref="T164:U164"/>
    <mergeCell ref="V164:W165"/>
    <mergeCell ref="T165:U165"/>
    <mergeCell ref="A166:A169"/>
    <mergeCell ref="B166:B169"/>
    <mergeCell ref="C166:C169"/>
    <mergeCell ref="T166:U166"/>
    <mergeCell ref="V166:W167"/>
    <mergeCell ref="T167:U167"/>
    <mergeCell ref="T168:U168"/>
    <mergeCell ref="V168:W169"/>
    <mergeCell ref="T169:U169"/>
    <mergeCell ref="A170:A173"/>
    <mergeCell ref="B170:B173"/>
    <mergeCell ref="C170:C173"/>
    <mergeCell ref="T170:U170"/>
    <mergeCell ref="V170:W171"/>
    <mergeCell ref="T171:U171"/>
    <mergeCell ref="T172:U172"/>
    <mergeCell ref="V172:W173"/>
    <mergeCell ref="T173:U173"/>
    <mergeCell ref="A174:A177"/>
    <mergeCell ref="B174:B177"/>
    <mergeCell ref="C174:C177"/>
    <mergeCell ref="T174:U174"/>
    <mergeCell ref="V174:W175"/>
    <mergeCell ref="T175:U175"/>
    <mergeCell ref="T176:U176"/>
    <mergeCell ref="V176:W177"/>
    <mergeCell ref="T177:U177"/>
    <mergeCell ref="A178:A181"/>
    <mergeCell ref="B178:B181"/>
    <mergeCell ref="C178:C181"/>
    <mergeCell ref="T178:U178"/>
    <mergeCell ref="V178:W179"/>
    <mergeCell ref="T179:U179"/>
    <mergeCell ref="T180:U180"/>
    <mergeCell ref="V180:W181"/>
    <mergeCell ref="T181:U181"/>
    <mergeCell ref="A182:A185"/>
    <mergeCell ref="B182:B185"/>
    <mergeCell ref="C182:C185"/>
    <mergeCell ref="T182:U182"/>
    <mergeCell ref="V182:W183"/>
    <mergeCell ref="T183:U183"/>
    <mergeCell ref="T184:U184"/>
    <mergeCell ref="V184:W185"/>
    <mergeCell ref="T185:U185"/>
    <mergeCell ref="A186:A189"/>
    <mergeCell ref="B186:B189"/>
    <mergeCell ref="C186:C189"/>
    <mergeCell ref="T186:U186"/>
    <mergeCell ref="V186:W187"/>
    <mergeCell ref="T187:U187"/>
    <mergeCell ref="T188:U188"/>
    <mergeCell ref="V188:W189"/>
    <mergeCell ref="T189:U189"/>
    <mergeCell ref="A190:A193"/>
    <mergeCell ref="B190:B193"/>
    <mergeCell ref="C190:C193"/>
    <mergeCell ref="T190:U190"/>
    <mergeCell ref="V190:W191"/>
    <mergeCell ref="T191:U191"/>
    <mergeCell ref="T192:U192"/>
    <mergeCell ref="V192:W193"/>
    <mergeCell ref="T193:U193"/>
    <mergeCell ref="A194:A197"/>
    <mergeCell ref="B194:B197"/>
    <mergeCell ref="C194:C197"/>
    <mergeCell ref="T194:U194"/>
    <mergeCell ref="V194:W195"/>
    <mergeCell ref="T195:U195"/>
    <mergeCell ref="T196:U196"/>
    <mergeCell ref="V196:W197"/>
    <mergeCell ref="T197:U197"/>
    <mergeCell ref="A198:A201"/>
    <mergeCell ref="B198:B201"/>
    <mergeCell ref="C198:C201"/>
    <mergeCell ref="T198:U198"/>
    <mergeCell ref="V198:W199"/>
    <mergeCell ref="T199:U199"/>
    <mergeCell ref="T200:U200"/>
    <mergeCell ref="V200:W201"/>
    <mergeCell ref="T201:U201"/>
    <mergeCell ref="A202:A205"/>
    <mergeCell ref="B202:B205"/>
    <mergeCell ref="C202:C205"/>
    <mergeCell ref="T202:U202"/>
    <mergeCell ref="V202:W203"/>
    <mergeCell ref="T203:U203"/>
    <mergeCell ref="T204:U204"/>
    <mergeCell ref="V204:W205"/>
    <mergeCell ref="T205:U205"/>
    <mergeCell ref="A206:A209"/>
    <mergeCell ref="B206:B209"/>
    <mergeCell ref="C206:C209"/>
    <mergeCell ref="T206:U206"/>
    <mergeCell ref="V206:W207"/>
    <mergeCell ref="T207:U207"/>
    <mergeCell ref="T208:U208"/>
    <mergeCell ref="V208:W209"/>
    <mergeCell ref="T209:U209"/>
    <mergeCell ref="A210:A213"/>
    <mergeCell ref="B210:B213"/>
    <mergeCell ref="C210:C213"/>
    <mergeCell ref="T210:U210"/>
    <mergeCell ref="V210:W211"/>
    <mergeCell ref="T211:U211"/>
    <mergeCell ref="T212:U212"/>
    <mergeCell ref="V212:W213"/>
    <mergeCell ref="T213:U213"/>
    <mergeCell ref="A214:A217"/>
    <mergeCell ref="B214:B217"/>
    <mergeCell ref="C214:C217"/>
    <mergeCell ref="T214:U214"/>
    <mergeCell ref="V214:W215"/>
    <mergeCell ref="T215:U215"/>
    <mergeCell ref="T216:U216"/>
    <mergeCell ref="V216:W217"/>
    <mergeCell ref="T217:U217"/>
    <mergeCell ref="A218:A221"/>
    <mergeCell ref="B218:B221"/>
    <mergeCell ref="C218:C221"/>
    <mergeCell ref="T218:U218"/>
    <mergeCell ref="V218:W219"/>
    <mergeCell ref="T219:U219"/>
    <mergeCell ref="T220:U220"/>
    <mergeCell ref="V220:W221"/>
    <mergeCell ref="T221:U221"/>
    <mergeCell ref="A222:A225"/>
    <mergeCell ref="B222:B225"/>
    <mergeCell ref="C222:C225"/>
    <mergeCell ref="T222:U222"/>
    <mergeCell ref="V222:W223"/>
    <mergeCell ref="T223:U223"/>
    <mergeCell ref="T224:U224"/>
    <mergeCell ref="V224:W225"/>
    <mergeCell ref="T225:U225"/>
    <mergeCell ref="A226:A229"/>
    <mergeCell ref="B226:B229"/>
    <mergeCell ref="C226:C229"/>
    <mergeCell ref="T226:U226"/>
    <mergeCell ref="V226:W227"/>
    <mergeCell ref="T227:U227"/>
    <mergeCell ref="T228:U228"/>
    <mergeCell ref="V228:W229"/>
    <mergeCell ref="T229:U229"/>
    <mergeCell ref="A230:A233"/>
    <mergeCell ref="B230:B233"/>
    <mergeCell ref="C230:C233"/>
    <mergeCell ref="T230:U230"/>
    <mergeCell ref="V230:W231"/>
    <mergeCell ref="T231:U231"/>
    <mergeCell ref="T232:U232"/>
    <mergeCell ref="V232:W233"/>
    <mergeCell ref="T233:U233"/>
    <mergeCell ref="A234:A237"/>
    <mergeCell ref="B234:B237"/>
    <mergeCell ref="C234:C237"/>
    <mergeCell ref="T234:U234"/>
    <mergeCell ref="V234:W235"/>
    <mergeCell ref="T235:U235"/>
    <mergeCell ref="T236:U236"/>
    <mergeCell ref="V236:W237"/>
    <mergeCell ref="T237:U2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2017-05-31T07:59:23Z</dcterms:created>
  <dcterms:modified xsi:type="dcterms:W3CDTF">2017-05-31T08:10:04Z</dcterms:modified>
</cp:coreProperties>
</file>