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6380" windowHeight="8190" tabRatio="954" activeTab="2"/>
  </bookViews>
  <sheets>
    <sheet name="Спец" sheetId="1" r:id="rId1"/>
    <sheet name="МРОТ " sheetId="21" r:id="rId2"/>
    <sheet name="общебольничный" sheetId="22" r:id="rId3"/>
    <sheet name="Приемное" sheetId="23" r:id="rId4"/>
    <sheet name="Терапевтическое" sheetId="24" r:id="rId5"/>
  </sheets>
  <definedNames>
    <definedName name="_xlnm._FilterDatabase" localSheetId="0" hidden="1">Спец!$A$1:$P$81</definedName>
  </definedNames>
  <calcPr calcId="145621"/>
</workbook>
</file>

<file path=xl/calcChain.xml><?xml version="1.0" encoding="utf-8"?>
<calcChain xmlns="http://schemas.openxmlformats.org/spreadsheetml/2006/main">
  <c r="B14" i="23" l="1"/>
  <c r="C14" i="23"/>
  <c r="D14" i="23"/>
  <c r="E14" i="23"/>
  <c r="F14" i="23"/>
  <c r="B15" i="23"/>
  <c r="C15" i="23"/>
  <c r="D15" i="23"/>
  <c r="E15" i="23"/>
  <c r="F15" i="23"/>
  <c r="B16" i="23"/>
  <c r="C16" i="23"/>
  <c r="D16" i="23"/>
  <c r="E16" i="23"/>
  <c r="F16" i="23"/>
  <c r="B17" i="23"/>
  <c r="C17" i="23"/>
  <c r="D17" i="23"/>
  <c r="E17" i="23"/>
  <c r="F17" i="23"/>
  <c r="B18" i="23"/>
  <c r="C18" i="23"/>
  <c r="D18" i="23"/>
  <c r="E18" i="23"/>
  <c r="F18" i="23"/>
  <c r="B19" i="23"/>
  <c r="C19" i="23"/>
  <c r="D19" i="23"/>
  <c r="E19" i="23"/>
  <c r="F19" i="23"/>
  <c r="B20" i="23"/>
  <c r="C20" i="23"/>
  <c r="D20" i="23"/>
  <c r="E20" i="23"/>
  <c r="F20" i="23"/>
  <c r="B21" i="23"/>
  <c r="C21" i="23"/>
  <c r="D21" i="23"/>
  <c r="E21" i="23"/>
  <c r="F21" i="23"/>
  <c r="B22" i="23"/>
  <c r="C22" i="23"/>
  <c r="D22" i="23"/>
  <c r="E22" i="23"/>
  <c r="F22" i="23"/>
  <c r="B23" i="23"/>
  <c r="C23" i="23"/>
  <c r="D23" i="23"/>
  <c r="E23" i="23"/>
  <c r="F23" i="23"/>
  <c r="B24" i="23"/>
  <c r="C24" i="23"/>
  <c r="D24" i="23"/>
  <c r="E24" i="23"/>
  <c r="F24" i="23"/>
  <c r="B25" i="23"/>
  <c r="C25" i="23"/>
  <c r="D25" i="23"/>
  <c r="E25" i="23"/>
  <c r="F25" i="23"/>
  <c r="B26" i="23"/>
  <c r="C26" i="23"/>
  <c r="D26" i="23"/>
  <c r="E26" i="23"/>
  <c r="F26" i="23"/>
  <c r="B27" i="23"/>
  <c r="C27" i="23"/>
  <c r="D27" i="23"/>
  <c r="E27" i="23"/>
  <c r="F27" i="23"/>
  <c r="B28" i="23"/>
  <c r="C28" i="23"/>
  <c r="D28" i="23"/>
  <c r="E28" i="23"/>
  <c r="F28" i="23"/>
  <c r="G13" i="24"/>
  <c r="G14" i="24"/>
  <c r="G15" i="24"/>
  <c r="G16" i="24"/>
  <c r="G17" i="24"/>
  <c r="G18" i="24"/>
  <c r="G19" i="24"/>
  <c r="G20" i="24"/>
  <c r="G21" i="24"/>
  <c r="G22" i="24"/>
  <c r="G23" i="24"/>
  <c r="B7" i="24"/>
  <c r="C7" i="24"/>
  <c r="D7" i="24"/>
  <c r="E7" i="24"/>
  <c r="F7" i="24"/>
  <c r="B8" i="24"/>
  <c r="C8" i="24"/>
  <c r="D8" i="24"/>
  <c r="E8" i="24"/>
  <c r="F8" i="24"/>
  <c r="B9" i="24"/>
  <c r="C9" i="24"/>
  <c r="D9" i="24"/>
  <c r="E9" i="24"/>
  <c r="F9" i="24"/>
  <c r="B10" i="24"/>
  <c r="C10" i="24"/>
  <c r="D10" i="24"/>
  <c r="E10" i="24"/>
  <c r="F10" i="24"/>
  <c r="B11" i="24"/>
  <c r="C11" i="24"/>
  <c r="D11" i="24"/>
  <c r="E11" i="24"/>
  <c r="F11" i="24"/>
  <c r="B12" i="24"/>
  <c r="C12" i="24"/>
  <c r="D12" i="24"/>
  <c r="E12" i="24"/>
  <c r="F12" i="24"/>
  <c r="B13" i="24"/>
  <c r="C13" i="24"/>
  <c r="D13" i="24"/>
  <c r="E13" i="24"/>
  <c r="F13" i="24"/>
  <c r="B14" i="24"/>
  <c r="C14" i="24"/>
  <c r="D14" i="24"/>
  <c r="E14" i="24"/>
  <c r="F14" i="24"/>
  <c r="B15" i="24"/>
  <c r="C15" i="24"/>
  <c r="D15" i="24"/>
  <c r="E15" i="24"/>
  <c r="F15" i="24"/>
  <c r="B16" i="24"/>
  <c r="C16" i="24"/>
  <c r="D16" i="24"/>
  <c r="E16" i="24"/>
  <c r="F16" i="24"/>
  <c r="B17" i="24"/>
  <c r="C17" i="24"/>
  <c r="D17" i="24"/>
  <c r="E17" i="24"/>
  <c r="F17" i="24"/>
  <c r="B18" i="24"/>
  <c r="C18" i="24"/>
  <c r="D18" i="24"/>
  <c r="E18" i="24"/>
  <c r="F18" i="24"/>
  <c r="B19" i="24"/>
  <c r="C19" i="24"/>
  <c r="D19" i="24"/>
  <c r="E19" i="24"/>
  <c r="F19" i="24"/>
  <c r="B20" i="24"/>
  <c r="C20" i="24"/>
  <c r="D20" i="24"/>
  <c r="E20" i="24"/>
  <c r="F20" i="24"/>
  <c r="B21" i="24"/>
  <c r="C21" i="24"/>
  <c r="D21" i="24"/>
  <c r="E21" i="24"/>
  <c r="F21" i="24"/>
  <c r="B22" i="24"/>
  <c r="C22" i="24"/>
  <c r="D22" i="24"/>
  <c r="E22" i="24"/>
  <c r="F22" i="24"/>
  <c r="B23" i="24"/>
  <c r="C23" i="24"/>
  <c r="D23" i="24"/>
  <c r="E23" i="24"/>
  <c r="F23" i="24"/>
  <c r="B24" i="24"/>
  <c r="C24" i="24"/>
  <c r="D24" i="24"/>
  <c r="E24" i="24"/>
  <c r="F24" i="24"/>
  <c r="B25" i="24"/>
  <c r="C25" i="24"/>
  <c r="D25" i="24"/>
  <c r="E25" i="24"/>
  <c r="F25" i="24"/>
  <c r="B26" i="24"/>
  <c r="C26" i="24"/>
  <c r="D26" i="24"/>
  <c r="E26" i="24"/>
  <c r="F26" i="24"/>
  <c r="B27" i="24"/>
  <c r="C27" i="24"/>
  <c r="D27" i="24"/>
  <c r="E27" i="24"/>
  <c r="F27" i="24"/>
  <c r="B28" i="24"/>
  <c r="C28" i="24"/>
  <c r="D28" i="24"/>
  <c r="E28" i="24"/>
  <c r="F28" i="24"/>
  <c r="B29" i="24"/>
  <c r="C29" i="24"/>
  <c r="D29" i="24"/>
  <c r="E29" i="24"/>
  <c r="F29" i="24"/>
  <c r="B30" i="24"/>
  <c r="C30" i="24"/>
  <c r="D30" i="24"/>
  <c r="E30" i="24"/>
  <c r="F30" i="24"/>
  <c r="B31" i="24"/>
  <c r="C31" i="24"/>
  <c r="D31" i="24"/>
  <c r="E31" i="24"/>
  <c r="F31" i="24"/>
  <c r="B32" i="24"/>
  <c r="C32" i="24"/>
  <c r="D32" i="24"/>
  <c r="E32" i="24"/>
  <c r="F32" i="24"/>
  <c r="B33" i="24"/>
  <c r="C33" i="24"/>
  <c r="D33" i="24"/>
  <c r="E33" i="24"/>
  <c r="F33" i="24"/>
  <c r="C6" i="24"/>
  <c r="D6" i="24"/>
  <c r="E6" i="24"/>
  <c r="F6" i="24"/>
  <c r="B6" i="24"/>
  <c r="G12" i="24"/>
  <c r="G10" i="24"/>
  <c r="G8" i="24"/>
  <c r="G6" i="24"/>
  <c r="G7" i="23"/>
  <c r="G8" i="23"/>
  <c r="G9" i="23"/>
  <c r="G10" i="23"/>
  <c r="G11" i="23"/>
  <c r="G12" i="23"/>
  <c r="G13" i="23"/>
  <c r="B7" i="23"/>
  <c r="C7" i="23"/>
  <c r="D7" i="23"/>
  <c r="E7" i="23"/>
  <c r="F7" i="23"/>
  <c r="B8" i="23"/>
  <c r="C8" i="23"/>
  <c r="D8" i="23"/>
  <c r="E8" i="23"/>
  <c r="F8" i="23"/>
  <c r="B9" i="23"/>
  <c r="C9" i="23"/>
  <c r="D9" i="23"/>
  <c r="E9" i="23"/>
  <c r="F9" i="23"/>
  <c r="B10" i="23"/>
  <c r="C10" i="23"/>
  <c r="D10" i="23"/>
  <c r="E10" i="23"/>
  <c r="F10" i="23"/>
  <c r="B11" i="23"/>
  <c r="C11" i="23"/>
  <c r="D11" i="23"/>
  <c r="E11" i="23"/>
  <c r="F11" i="23"/>
  <c r="B12" i="23"/>
  <c r="C12" i="23"/>
  <c r="D12" i="23"/>
  <c r="E12" i="23"/>
  <c r="F12" i="23"/>
  <c r="B13" i="23"/>
  <c r="C13" i="23"/>
  <c r="D13" i="23"/>
  <c r="E13" i="23"/>
  <c r="F13" i="23"/>
  <c r="G14" i="23"/>
  <c r="G15" i="23"/>
  <c r="G16" i="23"/>
  <c r="G17" i="23"/>
  <c r="G18" i="23"/>
  <c r="G19" i="23"/>
  <c r="G20" i="23"/>
  <c r="C6" i="23"/>
  <c r="D6" i="23"/>
  <c r="E6" i="23"/>
  <c r="F6" i="23"/>
  <c r="B6" i="23"/>
  <c r="B7" i="22"/>
  <c r="C7" i="22"/>
  <c r="D7" i="22"/>
  <c r="E7" i="22"/>
  <c r="F7" i="22"/>
  <c r="G7" i="22" s="1"/>
  <c r="B8" i="22"/>
  <c r="C8" i="22"/>
  <c r="D8" i="22"/>
  <c r="E8" i="22"/>
  <c r="F8" i="22"/>
  <c r="G8" i="22"/>
  <c r="B9" i="22"/>
  <c r="C9" i="22"/>
  <c r="D9" i="22"/>
  <c r="E9" i="22"/>
  <c r="F9" i="22"/>
  <c r="G9" i="22"/>
  <c r="B10" i="22"/>
  <c r="C10" i="22"/>
  <c r="D10" i="22"/>
  <c r="E10" i="22"/>
  <c r="F10" i="22"/>
  <c r="G10" i="22"/>
  <c r="B11" i="22"/>
  <c r="C11" i="22"/>
  <c r="D11" i="22"/>
  <c r="E11" i="22"/>
  <c r="F11" i="22"/>
  <c r="G11" i="22"/>
  <c r="B12" i="22"/>
  <c r="C12" i="22"/>
  <c r="D12" i="22"/>
  <c r="E12" i="22"/>
  <c r="F12" i="22"/>
  <c r="G12" i="22"/>
  <c r="B13" i="22"/>
  <c r="C13" i="22"/>
  <c r="D13" i="22"/>
  <c r="E13" i="22"/>
  <c r="F13" i="22"/>
  <c r="G13" i="22"/>
  <c r="B14" i="22"/>
  <c r="C14" i="22"/>
  <c r="D14" i="22"/>
  <c r="E14" i="22"/>
  <c r="F14" i="22"/>
  <c r="G14" i="22"/>
  <c r="B15" i="22"/>
  <c r="C15" i="22"/>
  <c r="D15" i="22"/>
  <c r="E15" i="22"/>
  <c r="F15" i="22"/>
  <c r="G15" i="22"/>
  <c r="B16" i="22"/>
  <c r="C16" i="22"/>
  <c r="D16" i="22"/>
  <c r="E16" i="22"/>
  <c r="F16" i="22"/>
  <c r="G16" i="22"/>
  <c r="B17" i="22"/>
  <c r="C17" i="22"/>
  <c r="D17" i="22"/>
  <c r="E17" i="22"/>
  <c r="F17" i="22"/>
  <c r="G17" i="22"/>
  <c r="B18" i="22"/>
  <c r="C18" i="22"/>
  <c r="D18" i="22"/>
  <c r="E18" i="22"/>
  <c r="F18" i="22"/>
  <c r="G18" i="22"/>
  <c r="B19" i="22"/>
  <c r="C19" i="22"/>
  <c r="D19" i="22"/>
  <c r="E19" i="22"/>
  <c r="F19" i="22"/>
  <c r="G19" i="22"/>
  <c r="B20" i="22"/>
  <c r="C20" i="22"/>
  <c r="D20" i="22"/>
  <c r="E20" i="22"/>
  <c r="F20" i="22"/>
  <c r="G20" i="22"/>
  <c r="C6" i="22"/>
  <c r="D6" i="22"/>
  <c r="E6" i="22"/>
  <c r="F6" i="22"/>
  <c r="G6" i="22" s="1"/>
  <c r="B6" i="22"/>
  <c r="F12" i="21"/>
  <c r="G12" i="21"/>
  <c r="O79" i="1"/>
  <c r="O78" i="1"/>
  <c r="O77" i="1"/>
  <c r="P77" i="1"/>
  <c r="O76" i="1"/>
  <c r="P76" i="1"/>
  <c r="O75" i="1"/>
  <c r="P75" i="1"/>
  <c r="O74" i="1"/>
  <c r="P74" i="1"/>
  <c r="O73" i="1"/>
  <c r="O72" i="1"/>
  <c r="P72" i="1"/>
  <c r="O71" i="1"/>
  <c r="P71" i="1"/>
  <c r="O70" i="1"/>
  <c r="P70" i="1"/>
  <c r="O69" i="1"/>
  <c r="P69" i="1"/>
  <c r="O68" i="1"/>
  <c r="P68" i="1"/>
  <c r="O67" i="1"/>
  <c r="O66" i="1"/>
  <c r="P66" i="1"/>
  <c r="O65" i="1"/>
  <c r="P65" i="1"/>
  <c r="O64" i="1"/>
  <c r="P64" i="1"/>
  <c r="O63" i="1"/>
  <c r="P63" i="1"/>
  <c r="O62" i="1"/>
  <c r="O59" i="1"/>
  <c r="O58" i="1"/>
  <c r="O57" i="1"/>
  <c r="P57" i="1"/>
  <c r="O56" i="1"/>
  <c r="P56" i="1"/>
  <c r="O53" i="1"/>
  <c r="P53" i="1"/>
  <c r="P54" i="1"/>
  <c r="O52" i="1"/>
  <c r="P52" i="1"/>
  <c r="O47" i="1"/>
  <c r="P47" i="1"/>
  <c r="O46" i="1"/>
  <c r="O45" i="1"/>
  <c r="P45" i="1"/>
  <c r="O44" i="1"/>
  <c r="O43" i="1"/>
  <c r="P43" i="1"/>
  <c r="O42" i="1"/>
  <c r="O41" i="1"/>
  <c r="P41" i="1"/>
  <c r="O40" i="1"/>
  <c r="P40" i="1"/>
  <c r="O37" i="1"/>
  <c r="O36" i="1"/>
  <c r="P36" i="1"/>
  <c r="O35" i="1"/>
  <c r="P35" i="1"/>
  <c r="O34" i="1"/>
  <c r="P34" i="1"/>
  <c r="P38" i="1"/>
  <c r="O31" i="1"/>
  <c r="P31" i="1"/>
  <c r="P32" i="1"/>
  <c r="O25" i="1"/>
  <c r="P25" i="1"/>
  <c r="O24" i="1"/>
  <c r="P24" i="1"/>
  <c r="O23" i="1"/>
  <c r="P23" i="1"/>
  <c r="O22" i="1"/>
  <c r="P22" i="1"/>
  <c r="O21" i="1"/>
  <c r="O20" i="1"/>
  <c r="P20" i="1"/>
  <c r="O19" i="1"/>
  <c r="P19" i="1"/>
  <c r="P44" i="1"/>
  <c r="P67" i="1"/>
  <c r="P78" i="1"/>
  <c r="P59" i="1"/>
  <c r="P62" i="1"/>
  <c r="P79" i="1"/>
  <c r="P37" i="1"/>
  <c r="P21" i="1"/>
  <c r="P73" i="1"/>
  <c r="P46" i="1"/>
  <c r="P42" i="1"/>
  <c r="P58" i="1"/>
  <c r="P48" i="1"/>
  <c r="P80" i="1"/>
  <c r="P26" i="1"/>
  <c r="P27" i="1"/>
  <c r="P49" i="1"/>
  <c r="P60" i="1"/>
  <c r="P81" i="1"/>
  <c r="G7" i="24" l="1"/>
  <c r="G9" i="24"/>
  <c r="G11" i="24"/>
  <c r="G6" i="23"/>
</calcChain>
</file>

<file path=xl/sharedStrings.xml><?xml version="1.0" encoding="utf-8"?>
<sst xmlns="http://schemas.openxmlformats.org/spreadsheetml/2006/main" count="176" uniqueCount="97">
  <si>
    <t>Форма № 1</t>
  </si>
  <si>
    <t>(руководители, специалисты, служащие, воспитатели)</t>
  </si>
  <si>
    <t xml:space="preserve">ТАРИФИКАЦИОННЫЙ СПИСОК РАБОТНИКОВ </t>
  </si>
  <si>
    <t xml:space="preserve">(полное наименование учреждения здравоохранения) </t>
  </si>
  <si>
    <t>Код персонала</t>
  </si>
  <si>
    <t>Фамилия имя отчество</t>
  </si>
  <si>
    <t>Наименование должности</t>
  </si>
  <si>
    <t>Наименование структурного подразделения</t>
  </si>
  <si>
    <t xml:space="preserve">Объем работы </t>
  </si>
  <si>
    <t>Итого месячный фонд заработной платы (включая повышение заработной платы за работу в пустынной и безводной  местности)</t>
  </si>
  <si>
    <t>Дополнительные сведения:</t>
  </si>
  <si>
    <r>
      <t xml:space="preserve">вид работы по данной должности (осн - </t>
    </r>
    <r>
      <rPr>
        <b/>
        <sz val="10"/>
        <color indexed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>, внутр.совм-во -</t>
    </r>
    <r>
      <rPr>
        <b/>
        <sz val="10"/>
        <color indexed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, вып.по врач.спец.в осн.раб. время рук. -</t>
    </r>
    <r>
      <rPr>
        <b/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, внешн.сов-во - </t>
    </r>
    <r>
      <rPr>
        <b/>
        <sz val="10"/>
        <color indexed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>, вакантная должность -</t>
    </r>
    <r>
      <rPr>
        <b/>
        <sz val="10"/>
        <color indexed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>)</t>
    </r>
  </si>
  <si>
    <t>примечание</t>
  </si>
  <si>
    <t>ученая степень, почетное звание, ведомственное почетное звание (нагрудный знак)</t>
  </si>
  <si>
    <t>за наличие ученой степени</t>
  </si>
  <si>
    <r>
      <t xml:space="preserve">за наличие  почетного звания </t>
    </r>
    <r>
      <rPr>
        <b/>
        <i/>
        <sz val="10"/>
        <rFont val="Times New Roman"/>
        <family val="1"/>
        <charset val="204"/>
      </rPr>
      <t>или</t>
    </r>
    <r>
      <rPr>
        <sz val="10"/>
        <rFont val="Times New Roman"/>
        <family val="1"/>
        <charset val="204"/>
      </rPr>
      <t xml:space="preserve"> ведомственного почетного звания (нагрудного знака)</t>
    </r>
  </si>
  <si>
    <t>Размер МРОТа</t>
  </si>
  <si>
    <t>Сумма доплаты компенсационного характера</t>
  </si>
  <si>
    <t>%</t>
  </si>
  <si>
    <t>(1; 0,75; 0,5; 0,25)</t>
  </si>
  <si>
    <t>сведения о званиях</t>
  </si>
  <si>
    <t>А</t>
  </si>
  <si>
    <t>Б</t>
  </si>
  <si>
    <t>В</t>
  </si>
  <si>
    <t>Общебольничный персонал</t>
  </si>
  <si>
    <t>врачи</t>
  </si>
  <si>
    <t>средний мед.персонал</t>
  </si>
  <si>
    <t>Главная медицинская сестра</t>
  </si>
  <si>
    <t>Медицинская сестра</t>
  </si>
  <si>
    <t>Медицинская сестра диетическая</t>
  </si>
  <si>
    <t xml:space="preserve">Медицинский дезинфектор               </t>
  </si>
  <si>
    <t>Итого по средний мед.персонал</t>
  </si>
  <si>
    <t>Итого по Общебольничный персонал</t>
  </si>
  <si>
    <t>СТАЦИОНАР</t>
  </si>
  <si>
    <t>Приемное отделение</t>
  </si>
  <si>
    <t>Итого по врачи</t>
  </si>
  <si>
    <t>младший мед.персонал</t>
  </si>
  <si>
    <t>Санитарка</t>
  </si>
  <si>
    <t>Итого по младший мед.персонал</t>
  </si>
  <si>
    <t>Итого по Приёмному отделению</t>
  </si>
  <si>
    <t>Терапевтическое отделение</t>
  </si>
  <si>
    <t>Заведующий отделением-врач-терапевт</t>
  </si>
  <si>
    <t>Врач-терапевт</t>
  </si>
  <si>
    <t>Старшая медицинская сестра</t>
  </si>
  <si>
    <t>Медицинская сестра палатная</t>
  </si>
  <si>
    <t>Сестра-хозяйка</t>
  </si>
  <si>
    <t>Итого по Терапевтическому отделению</t>
  </si>
  <si>
    <t xml:space="preserve"> </t>
  </si>
  <si>
    <t>Санитарка (буфетчица)</t>
  </si>
  <si>
    <t>Доведение  до уровня МРОТ</t>
  </si>
  <si>
    <t>гр.7* гр.21</t>
  </si>
  <si>
    <t>гр.7* гр.24 /100</t>
  </si>
  <si>
    <t>гр.7* гр.26 /100</t>
  </si>
  <si>
    <t>гр.28 +гр.30</t>
  </si>
  <si>
    <t>если гр34*гр6 &gt;(гр31*попр.коэф.доп з/зп), тогда гр34 *гр6 -(гр31*попр.коэф.доп з/зп)</t>
  </si>
  <si>
    <t>Фармацевт</t>
  </si>
  <si>
    <t>МРОТ</t>
  </si>
  <si>
    <t>Расчет доплаты до уровня МРОТ</t>
  </si>
  <si>
    <t>Наименование подразделения</t>
  </si>
  <si>
    <t>Наименование должностей</t>
  </si>
  <si>
    <t>ФИО</t>
  </si>
  <si>
    <t>Объем работ</t>
  </si>
  <si>
    <t>Месячный фонд оплаты по тарификации</t>
  </si>
  <si>
    <t>Сумма доплаты в год (гр.6 - гр.5) * 12</t>
  </si>
  <si>
    <r>
      <t>по состоянию на "</t>
    </r>
    <r>
      <rPr>
        <b/>
        <u/>
        <sz val="16"/>
        <rFont val="Times New Roman"/>
        <family val="1"/>
        <charset val="204"/>
      </rPr>
      <t xml:space="preserve"> 01 </t>
    </r>
    <r>
      <rPr>
        <b/>
        <sz val="16"/>
        <rFont val="Times New Roman"/>
        <family val="1"/>
        <charset val="204"/>
      </rPr>
      <t xml:space="preserve">" </t>
    </r>
    <r>
      <rPr>
        <b/>
        <u/>
        <sz val="16"/>
        <rFont val="Times New Roman"/>
        <family val="1"/>
        <charset val="204"/>
      </rPr>
      <t>июля</t>
    </r>
    <r>
      <rPr>
        <b/>
        <sz val="16"/>
        <rFont val="Times New Roman"/>
        <family val="1"/>
        <charset val="204"/>
      </rPr>
      <t xml:space="preserve">  2017 г.</t>
    </r>
  </si>
  <si>
    <t>Приложение №17</t>
  </si>
  <si>
    <t>а</t>
  </si>
  <si>
    <t>Ааа</t>
  </si>
  <si>
    <t>Прд</t>
  </si>
  <si>
    <t>Куэ</t>
  </si>
  <si>
    <t>Ржд</t>
  </si>
  <si>
    <t>Шнг</t>
  </si>
  <si>
    <t>Кмс</t>
  </si>
  <si>
    <t>Мбж</t>
  </si>
  <si>
    <t>Ждл</t>
  </si>
  <si>
    <t>Нгш</t>
  </si>
  <si>
    <t>Цук</t>
  </si>
  <si>
    <t>Чсм</t>
  </si>
  <si>
    <t>Ячс</t>
  </si>
  <si>
    <t>Ясм</t>
  </si>
  <si>
    <t>Тим</t>
  </si>
  <si>
    <t>Вач</t>
  </si>
  <si>
    <t xml:space="preserve">Дер      </t>
  </si>
  <si>
    <t>Але</t>
  </si>
  <si>
    <t>Ани</t>
  </si>
  <si>
    <t>Бая</t>
  </si>
  <si>
    <t>Жел</t>
  </si>
  <si>
    <t>Ива</t>
  </si>
  <si>
    <t>Мат</t>
  </si>
  <si>
    <t>Каф</t>
  </si>
  <si>
    <t>Исо</t>
  </si>
  <si>
    <t>Кос</t>
  </si>
  <si>
    <t>Бог</t>
  </si>
  <si>
    <t>Ков</t>
  </si>
  <si>
    <t>Сол</t>
  </si>
  <si>
    <t>Вак</t>
  </si>
  <si>
    <t>Уровень МРОТ в соответствии с объемом работ (7800 х гр.4)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</si>
</sst>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\ ;[Red]\-0.00\ "/>
    <numFmt numFmtId="166" formatCode="0.0"/>
    <numFmt numFmtId="174" formatCode="_-* #,##0.00_р_._-;\-* #,##0.00_р_._-;_-* \-??_р_._-;_-@_-"/>
  </numFmts>
  <fonts count="30" x14ac:knownFonts="1"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2"/>
      <color indexed="10"/>
      <name val="Times New Roman"/>
      <family val="1"/>
      <charset val="204"/>
    </font>
    <font>
      <b/>
      <u/>
      <sz val="10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u/>
      <sz val="16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3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28" fillId="0" borderId="0"/>
    <xf numFmtId="0" fontId="5" fillId="0" borderId="0"/>
    <xf numFmtId="174" fontId="26" fillId="0" borderId="0" applyFill="0" applyBorder="0" applyAlignment="0" applyProtection="0"/>
  </cellStyleXfs>
  <cellXfs count="219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/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/>
    <xf numFmtId="0" fontId="8" fillId="0" borderId="0" xfId="0" applyFont="1"/>
    <xf numFmtId="0" fontId="9" fillId="0" borderId="0" xfId="0" applyFont="1"/>
    <xf numFmtId="0" fontId="5" fillId="0" borderId="0" xfId="0" applyFont="1" applyBorder="1" applyAlignme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64" fontId="13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/>
    <xf numFmtId="164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right" vertical="center"/>
    </xf>
    <xf numFmtId="2" fontId="8" fillId="0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 applyProtection="1">
      <alignment wrapText="1"/>
    </xf>
    <xf numFmtId="4" fontId="10" fillId="3" borderId="1" xfId="0" applyNumberFormat="1" applyFont="1" applyFill="1" applyBorder="1" applyAlignment="1"/>
    <xf numFmtId="4" fontId="10" fillId="3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left" vertical="center" wrapText="1"/>
    </xf>
    <xf numFmtId="4" fontId="10" fillId="3" borderId="0" xfId="0" applyNumberFormat="1" applyFont="1" applyFill="1" applyAlignment="1">
      <alignment horizontal="center" vertical="center"/>
    </xf>
    <xf numFmtId="4" fontId="23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 applyProtection="1">
      <alignment wrapText="1"/>
    </xf>
    <xf numFmtId="4" fontId="10" fillId="4" borderId="1" xfId="0" applyNumberFormat="1" applyFont="1" applyFill="1" applyBorder="1" applyAlignment="1"/>
    <xf numFmtId="4" fontId="10" fillId="4" borderId="1" xfId="0" applyNumberFormat="1" applyFont="1" applyFill="1" applyBorder="1" applyAlignment="1">
      <alignment horizontal="right" vertical="center"/>
    </xf>
    <xf numFmtId="4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4" fontId="23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left" vertical="center" wrapText="1"/>
    </xf>
    <xf numFmtId="4" fontId="10" fillId="4" borderId="0" xfId="0" applyNumberFormat="1" applyFont="1" applyFill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 applyProtection="1">
      <alignment wrapText="1"/>
    </xf>
    <xf numFmtId="4" fontId="10" fillId="0" borderId="1" xfId="0" applyNumberFormat="1" applyFont="1" applyFill="1" applyBorder="1" applyAlignment="1"/>
    <xf numFmtId="4" fontId="10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/>
    <xf numFmtId="164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wrapText="1"/>
    </xf>
    <xf numFmtId="0" fontId="23" fillId="0" borderId="1" xfId="0" applyFont="1" applyFill="1" applyBorder="1" applyAlignment="1">
      <alignment horizontal="center" vertical="center"/>
    </xf>
    <xf numFmtId="0" fontId="24" fillId="5" borderId="1" xfId="0" applyNumberFormat="1" applyFont="1" applyFill="1" applyBorder="1" applyAlignment="1" applyProtection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wrapText="1"/>
    </xf>
    <xf numFmtId="0" fontId="8" fillId="0" borderId="2" xfId="0" applyNumberFormat="1" applyFont="1" applyFill="1" applyBorder="1" applyAlignment="1" applyProtection="1">
      <alignment wrapText="1"/>
    </xf>
    <xf numFmtId="49" fontId="10" fillId="0" borderId="2" xfId="0" applyNumberFormat="1" applyFont="1" applyFill="1" applyBorder="1" applyAlignment="1"/>
    <xf numFmtId="0" fontId="8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0" fillId="0" borderId="1" xfId="0" applyNumberFormat="1" applyFont="1" applyFill="1" applyBorder="1" applyAlignment="1" applyProtection="1">
      <alignment wrapText="1"/>
    </xf>
    <xf numFmtId="0" fontId="13" fillId="0" borderId="0" xfId="0" applyFont="1" applyAlignment="1"/>
    <xf numFmtId="0" fontId="13" fillId="0" borderId="0" xfId="0" applyFont="1" applyFill="1" applyAlignment="1"/>
    <xf numFmtId="0" fontId="2" fillId="0" borderId="0" xfId="0" applyFont="1" applyAlignment="1"/>
    <xf numFmtId="164" fontId="10" fillId="0" borderId="4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11" fillId="0" borderId="0" xfId="0" applyFont="1" applyBorder="1" applyAlignment="1"/>
    <xf numFmtId="166" fontId="0" fillId="0" borderId="0" xfId="0" applyNumberFormat="1"/>
    <xf numFmtId="0" fontId="8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0" fillId="0" borderId="0" xfId="0" applyFont="1" applyFill="1" applyBorder="1" applyAlignment="1"/>
    <xf numFmtId="0" fontId="8" fillId="0" borderId="6" xfId="0" applyFont="1" applyFill="1" applyBorder="1" applyAlignment="1">
      <alignment vertical="center" wrapText="1"/>
    </xf>
    <xf numFmtId="0" fontId="2" fillId="0" borderId="0" xfId="0" applyFont="1" applyBorder="1" applyAlignment="1"/>
    <xf numFmtId="0" fontId="11" fillId="0" borderId="0" xfId="0" applyFont="1" applyBorder="1" applyAlignment="1">
      <alignment vertical="center" wrapText="1"/>
    </xf>
    <xf numFmtId="0" fontId="8" fillId="0" borderId="6" xfId="0" applyNumberFormat="1" applyFont="1" applyFill="1" applyBorder="1" applyAlignment="1" applyProtection="1">
      <alignment wrapText="1"/>
    </xf>
    <xf numFmtId="0" fontId="15" fillId="0" borderId="0" xfId="1" applyFont="1" applyFill="1" applyBorder="1"/>
    <xf numFmtId="0" fontId="15" fillId="0" borderId="6" xfId="1" applyFont="1" applyFill="1" applyBorder="1"/>
    <xf numFmtId="0" fontId="15" fillId="0" borderId="6" xfId="1" applyFont="1" applyFill="1" applyBorder="1" applyAlignment="1">
      <alignment horizontal="left" wrapText="1"/>
    </xf>
    <xf numFmtId="4" fontId="15" fillId="0" borderId="6" xfId="1" applyNumberFormat="1" applyFont="1" applyFill="1" applyBorder="1" applyAlignment="1"/>
    <xf numFmtId="4" fontId="15" fillId="0" borderId="0" xfId="1" applyNumberFormat="1" applyFont="1" applyFill="1" applyBorder="1"/>
    <xf numFmtId="2" fontId="15" fillId="0" borderId="6" xfId="1" applyNumberFormat="1" applyFont="1" applyFill="1" applyBorder="1" applyAlignment="1"/>
    <xf numFmtId="0" fontId="2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/>
    </xf>
    <xf numFmtId="174" fontId="26" fillId="0" borderId="0" xfId="3" applyFill="1" applyBorder="1"/>
    <xf numFmtId="0" fontId="15" fillId="0" borderId="6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wrapText="1"/>
    </xf>
    <xf numFmtId="0" fontId="15" fillId="0" borderId="6" xfId="1" applyNumberFormat="1" applyFont="1" applyFill="1" applyBorder="1" applyAlignment="1" applyProtection="1">
      <alignment wrapText="1"/>
    </xf>
    <xf numFmtId="164" fontId="8" fillId="0" borderId="2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/>
    <xf numFmtId="49" fontId="10" fillId="0" borderId="6" xfId="0" applyNumberFormat="1" applyFont="1" applyFill="1" applyBorder="1" applyAlignment="1"/>
    <xf numFmtId="164" fontId="8" fillId="0" borderId="6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64" fontId="10" fillId="0" borderId="6" xfId="0" applyNumberFormat="1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8" fillId="6" borderId="1" xfId="0" applyNumberFormat="1" applyFont="1" applyFill="1" applyBorder="1" applyAlignment="1" applyProtection="1">
      <alignment wrapText="1"/>
    </xf>
    <xf numFmtId="0" fontId="5" fillId="0" borderId="0" xfId="0" applyFont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25" fillId="0" borderId="0" xfId="1" applyFont="1" applyFill="1" applyBorder="1" applyAlignment="1"/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2" fillId="0" borderId="9" xfId="0" applyFont="1" applyBorder="1" applyAlignment="1">
      <alignment horizontal="left"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6" fontId="18" fillId="0" borderId="1" xfId="0" applyNumberFormat="1" applyFont="1" applyBorder="1" applyAlignment="1">
      <alignment vertical="center" wrapText="1"/>
    </xf>
    <xf numFmtId="0" fontId="15" fillId="6" borderId="1" xfId="0" applyNumberFormat="1" applyFont="1" applyFill="1" applyBorder="1" applyAlignment="1" applyProtection="1">
      <alignment wrapText="1"/>
    </xf>
    <xf numFmtId="2" fontId="15" fillId="6" borderId="6" xfId="1" applyNumberFormat="1" applyFont="1" applyFill="1" applyBorder="1" applyAlignment="1"/>
    <xf numFmtId="4" fontId="15" fillId="6" borderId="6" xfId="1" applyNumberFormat="1" applyFont="1" applyFill="1" applyBorder="1" applyAlignment="1"/>
    <xf numFmtId="0" fontId="5" fillId="6" borderId="0" xfId="0" applyFont="1" applyFill="1"/>
    <xf numFmtId="0" fontId="12" fillId="6" borderId="0" xfId="0" applyFont="1" applyFill="1" applyBorder="1" applyAlignment="1"/>
    <xf numFmtId="0" fontId="16" fillId="6" borderId="16" xfId="0" applyFont="1" applyFill="1" applyBorder="1" applyAlignment="1">
      <alignment vertical="center" wrapText="1"/>
    </xf>
    <xf numFmtId="0" fontId="16" fillId="6" borderId="17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2" fontId="2" fillId="7" borderId="1" xfId="0" applyNumberFormat="1" applyFont="1" applyFill="1" applyBorder="1"/>
    <xf numFmtId="2" fontId="8" fillId="6" borderId="1" xfId="0" applyNumberFormat="1" applyFont="1" applyFill="1" applyBorder="1" applyAlignment="1">
      <alignment vertical="center" wrapText="1"/>
    </xf>
    <xf numFmtId="4" fontId="10" fillId="8" borderId="1" xfId="0" applyNumberFormat="1" applyFont="1" applyFill="1" applyBorder="1" applyAlignment="1">
      <alignment horizontal="center" vertical="center"/>
    </xf>
    <xf numFmtId="4" fontId="10" fillId="9" borderId="1" xfId="0" applyNumberFormat="1" applyFont="1" applyFill="1" applyBorder="1" applyAlignment="1">
      <alignment horizontal="center" vertical="center"/>
    </xf>
    <xf numFmtId="4" fontId="10" fillId="6" borderId="1" xfId="0" applyNumberFormat="1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right" vertical="center"/>
    </xf>
    <xf numFmtId="2" fontId="8" fillId="6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/>
    </xf>
    <xf numFmtId="4" fontId="10" fillId="8" borderId="1" xfId="0" applyNumberFormat="1" applyFont="1" applyFill="1" applyBorder="1" applyAlignment="1">
      <alignment horizontal="right" vertical="center"/>
    </xf>
    <xf numFmtId="2" fontId="5" fillId="6" borderId="0" xfId="0" applyNumberFormat="1" applyFont="1" applyFill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wrapText="1"/>
    </xf>
    <xf numFmtId="4" fontId="11" fillId="0" borderId="0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 wrapText="1"/>
    </xf>
    <xf numFmtId="0" fontId="28" fillId="0" borderId="6" xfId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/>
    </xf>
    <xf numFmtId="0" fontId="29" fillId="0" borderId="6" xfId="1" applyFont="1" applyFill="1" applyBorder="1" applyAlignment="1">
      <alignment horizontal="center" vertical="center" wrapText="1"/>
    </xf>
    <xf numFmtId="0" fontId="28" fillId="0" borderId="9" xfId="1" applyFill="1" applyBorder="1" applyAlignment="1">
      <alignment horizontal="center" vertical="center" wrapText="1"/>
    </xf>
    <xf numFmtId="0" fontId="28" fillId="0" borderId="10" xfId="1" applyFill="1" applyBorder="1" applyAlignment="1">
      <alignment horizontal="center" vertical="center" wrapText="1"/>
    </xf>
    <xf numFmtId="0" fontId="28" fillId="0" borderId="11" xfId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Финансовый" xfId="3" builtinId="3"/>
  </cellStyles>
  <dxfs count="9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CC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J81"/>
  <sheetViews>
    <sheetView view="pageBreakPreview" topLeftCell="A64" zoomScale="80" zoomScaleNormal="90" zoomScaleSheetLayoutView="80" workbookViewId="0">
      <pane xSplit="5" topLeftCell="F1" activePane="topRight" state="frozen"/>
      <selection activeCell="B4" sqref="B4"/>
      <selection pane="topRight" activeCell="B50" sqref="B50:C50"/>
    </sheetView>
  </sheetViews>
  <sheetFormatPr defaultRowHeight="18.75" x14ac:dyDescent="0.3"/>
  <cols>
    <col min="1" max="1" width="4.140625" style="1" customWidth="1"/>
    <col min="2" max="2" width="18.28515625" style="158" customWidth="1"/>
    <col min="3" max="3" width="21.140625" style="159" customWidth="1"/>
    <col min="4" max="4" width="3" style="2" customWidth="1"/>
    <col min="5" max="5" width="9.140625" style="5"/>
    <col min="6" max="6" width="12.28515625" style="6" customWidth="1"/>
    <col min="7" max="7" width="9" style="4" customWidth="1"/>
    <col min="8" max="8" width="4.42578125" style="7" customWidth="1"/>
    <col min="9" max="9" width="10.7109375" style="3" customWidth="1"/>
    <col min="10" max="10" width="3.5703125" style="7" customWidth="1"/>
    <col min="11" max="11" width="8.7109375" style="3" customWidth="1"/>
    <col min="12" max="12" width="14.140625" style="3" customWidth="1"/>
    <col min="13" max="13" width="5.140625" style="8" customWidth="1"/>
    <col min="14" max="14" width="5.140625" style="9" hidden="1" customWidth="1"/>
    <col min="15" max="15" width="9.7109375" style="9" customWidth="1"/>
    <col min="16" max="16" width="10.7109375" style="205" customWidth="1"/>
    <col min="17" max="16384" width="9.140625" style="10"/>
  </cols>
  <sheetData>
    <row r="1" spans="1:36" ht="20.25" x14ac:dyDescent="0.3">
      <c r="A1" s="11"/>
      <c r="B1" s="112"/>
      <c r="C1" s="12"/>
      <c r="D1" s="13"/>
      <c r="E1" s="11"/>
      <c r="F1" s="15"/>
      <c r="G1" s="10"/>
      <c r="H1" s="10"/>
      <c r="I1" s="10"/>
      <c r="J1" s="10"/>
      <c r="L1" s="10"/>
      <c r="M1" s="11"/>
      <c r="N1" s="10"/>
      <c r="O1" s="10"/>
      <c r="P1" s="188"/>
    </row>
    <row r="2" spans="1:36" x14ac:dyDescent="0.3">
      <c r="A2" s="11"/>
      <c r="B2" s="112"/>
      <c r="C2" s="12"/>
      <c r="D2" s="13"/>
      <c r="E2" s="11"/>
      <c r="F2" s="10"/>
      <c r="G2" s="10"/>
      <c r="H2" s="10"/>
      <c r="I2" s="10"/>
      <c r="J2" s="17"/>
      <c r="K2" s="17"/>
      <c r="L2" s="14"/>
      <c r="M2" s="18"/>
      <c r="N2" s="14"/>
      <c r="O2" s="10"/>
      <c r="P2" s="188"/>
    </row>
    <row r="3" spans="1:36" ht="20.25" x14ac:dyDescent="0.3">
      <c r="A3" s="11"/>
      <c r="B3" s="112"/>
      <c r="C3" s="12"/>
      <c r="D3" s="19" t="s">
        <v>0</v>
      </c>
      <c r="E3" s="18"/>
      <c r="F3" s="10"/>
      <c r="H3" s="10"/>
      <c r="I3" s="10"/>
      <c r="K3" s="15"/>
      <c r="L3" s="207"/>
      <c r="M3" s="207"/>
      <c r="N3" s="14"/>
      <c r="O3" s="15"/>
      <c r="P3" s="189"/>
    </row>
    <row r="4" spans="1:36" ht="20.25" x14ac:dyDescent="0.3">
      <c r="A4" s="11"/>
      <c r="B4" s="112"/>
      <c r="C4" s="12"/>
      <c r="D4" s="19" t="s">
        <v>1</v>
      </c>
      <c r="E4" s="18"/>
      <c r="F4" s="13"/>
      <c r="G4" s="10"/>
      <c r="H4" s="10"/>
      <c r="I4" s="10"/>
      <c r="J4" s="15"/>
      <c r="K4" s="15"/>
      <c r="L4" s="15"/>
      <c r="M4" s="20"/>
      <c r="N4" s="17"/>
      <c r="O4" s="10"/>
      <c r="P4" s="188"/>
    </row>
    <row r="5" spans="1:36" ht="22.5" x14ac:dyDescent="0.3">
      <c r="A5" s="11"/>
      <c r="B5" s="110"/>
      <c r="C5" s="21"/>
      <c r="D5" s="209" t="s">
        <v>2</v>
      </c>
      <c r="E5" s="209"/>
      <c r="F5" s="119"/>
      <c r="H5" s="10"/>
      <c r="I5" s="10"/>
      <c r="J5" s="15"/>
      <c r="L5" s="15"/>
      <c r="M5" s="20"/>
      <c r="N5" s="17"/>
      <c r="O5" s="10"/>
      <c r="P5" s="188"/>
    </row>
    <row r="6" spans="1:36" ht="20.25" x14ac:dyDescent="0.3">
      <c r="A6" s="11"/>
      <c r="B6" s="153"/>
      <c r="C6" s="154"/>
      <c r="D6" s="208"/>
      <c r="E6" s="208"/>
      <c r="F6" s="127"/>
      <c r="G6" s="10"/>
      <c r="H6" s="10"/>
      <c r="I6" s="10"/>
      <c r="J6" s="10"/>
      <c r="K6" s="17"/>
      <c r="L6" s="14"/>
      <c r="M6" s="18"/>
      <c r="N6" s="14"/>
      <c r="O6" s="10"/>
      <c r="P6" s="188"/>
    </row>
    <row r="7" spans="1:36" x14ac:dyDescent="0.3">
      <c r="A7" s="11"/>
      <c r="B7" s="126"/>
      <c r="C7" s="22"/>
      <c r="D7" s="210" t="s">
        <v>3</v>
      </c>
      <c r="E7" s="210"/>
      <c r="F7" s="16"/>
      <c r="G7" s="10"/>
      <c r="H7" s="10"/>
      <c r="I7" s="10"/>
      <c r="J7" s="10"/>
      <c r="K7" s="17"/>
      <c r="L7" s="14"/>
      <c r="M7" s="18"/>
      <c r="N7" s="14"/>
      <c r="O7" s="10"/>
      <c r="P7" s="188"/>
    </row>
    <row r="8" spans="1:36" x14ac:dyDescent="0.3">
      <c r="A8" s="11"/>
      <c r="B8" s="112"/>
      <c r="C8" s="12"/>
      <c r="D8" s="10"/>
      <c r="E8" s="11"/>
      <c r="F8" s="10"/>
      <c r="G8" s="10"/>
      <c r="H8" s="10"/>
      <c r="I8" s="10"/>
      <c r="J8" s="10"/>
      <c r="K8" s="10"/>
      <c r="L8" s="10"/>
      <c r="M8" s="11"/>
      <c r="N8" s="10"/>
      <c r="O8" s="10"/>
      <c r="P8" s="188"/>
    </row>
    <row r="9" spans="1:36" ht="20.25" x14ac:dyDescent="0.3">
      <c r="A9" s="11"/>
      <c r="B9" s="110"/>
      <c r="C9" s="21"/>
      <c r="D9" s="211" t="s">
        <v>64</v>
      </c>
      <c r="E9" s="211"/>
      <c r="F9" s="120"/>
      <c r="G9" s="10"/>
      <c r="H9" s="10"/>
      <c r="I9" s="10"/>
      <c r="J9" s="10"/>
      <c r="K9" s="10"/>
      <c r="L9" s="10"/>
      <c r="M9" s="11"/>
      <c r="N9" s="10"/>
      <c r="O9" s="10"/>
      <c r="P9" s="188"/>
    </row>
    <row r="10" spans="1:36" s="107" customFormat="1" x14ac:dyDescent="0.3">
      <c r="A10" s="108"/>
      <c r="B10" s="111"/>
      <c r="C10" s="123"/>
      <c r="D10" s="124"/>
      <c r="E10" s="124"/>
      <c r="F10" s="124"/>
      <c r="M10" s="108"/>
      <c r="P10" s="188"/>
    </row>
    <row r="11" spans="1:36" ht="27" customHeight="1" x14ac:dyDescent="0.3">
      <c r="A11" s="166" t="s">
        <v>4</v>
      </c>
      <c r="B11" s="168"/>
      <c r="C11" s="171" t="s">
        <v>6</v>
      </c>
      <c r="D11" s="172" t="s">
        <v>7</v>
      </c>
      <c r="E11" s="162" t="s">
        <v>8</v>
      </c>
      <c r="F11" s="174"/>
      <c r="G11" s="174"/>
      <c r="H11" s="174"/>
      <c r="I11" s="174"/>
      <c r="J11" s="174"/>
      <c r="K11" s="175"/>
      <c r="L11" s="173" t="s">
        <v>9</v>
      </c>
      <c r="M11" s="162" t="s">
        <v>10</v>
      </c>
      <c r="N11" s="162"/>
      <c r="O11" s="176" t="s">
        <v>49</v>
      </c>
      <c r="P11" s="190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ht="20.25" customHeight="1" x14ac:dyDescent="0.25">
      <c r="A12" s="166"/>
      <c r="B12" s="169"/>
      <c r="C12" s="171"/>
      <c r="D12" s="172"/>
      <c r="E12" s="162"/>
      <c r="F12" s="162"/>
      <c r="G12" s="179" t="s">
        <v>13</v>
      </c>
      <c r="H12" s="177" t="s">
        <v>14</v>
      </c>
      <c r="I12" s="178"/>
      <c r="J12" s="177" t="s">
        <v>15</v>
      </c>
      <c r="K12" s="178"/>
      <c r="L12" s="173"/>
      <c r="M12" s="162" t="s">
        <v>11</v>
      </c>
      <c r="N12" s="162" t="s">
        <v>12</v>
      </c>
      <c r="O12" s="180"/>
      <c r="P12" s="191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ht="78.75" x14ac:dyDescent="0.25">
      <c r="A13" s="166"/>
      <c r="B13" s="169"/>
      <c r="C13" s="171"/>
      <c r="D13" s="172"/>
      <c r="E13" s="162"/>
      <c r="F13" s="162"/>
      <c r="G13" s="183"/>
      <c r="H13" s="181"/>
      <c r="I13" s="182"/>
      <c r="J13" s="181"/>
      <c r="K13" s="182"/>
      <c r="L13" s="173"/>
      <c r="M13" s="162"/>
      <c r="N13" s="162"/>
      <c r="O13" s="24" t="s">
        <v>16</v>
      </c>
      <c r="P13" s="192" t="s">
        <v>17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1" customFormat="1" ht="114.75" customHeight="1" x14ac:dyDescent="0.25">
      <c r="A14" s="166"/>
      <c r="B14" s="170" t="s">
        <v>5</v>
      </c>
      <c r="C14" s="171"/>
      <c r="D14" s="172"/>
      <c r="E14" s="162" t="s">
        <v>19</v>
      </c>
      <c r="F14" s="162" t="s">
        <v>50</v>
      </c>
      <c r="G14" s="162" t="s">
        <v>20</v>
      </c>
      <c r="H14" s="162" t="s">
        <v>18</v>
      </c>
      <c r="I14" s="162" t="s">
        <v>51</v>
      </c>
      <c r="J14" s="162" t="s">
        <v>18</v>
      </c>
      <c r="K14" s="162" t="s">
        <v>52</v>
      </c>
      <c r="L14" s="162" t="s">
        <v>53</v>
      </c>
      <c r="M14" s="162"/>
      <c r="N14" s="162"/>
      <c r="O14" s="184">
        <v>7800</v>
      </c>
      <c r="P14" s="193" t="s">
        <v>54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1" customFormat="1" ht="12.75" customHeight="1" x14ac:dyDescent="0.25">
      <c r="A15" s="164"/>
      <c r="B15" s="167"/>
      <c r="C15" s="165"/>
      <c r="D15" s="17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84"/>
      <c r="P15" s="194">
        <v>1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5" customFormat="1" ht="12.75" x14ac:dyDescent="0.2">
      <c r="A16" s="25" t="s">
        <v>66</v>
      </c>
      <c r="B16" s="155" t="s">
        <v>21</v>
      </c>
      <c r="C16" s="156" t="s">
        <v>22</v>
      </c>
      <c r="D16" s="26" t="s">
        <v>23</v>
      </c>
      <c r="E16" s="26">
        <v>6</v>
      </c>
      <c r="F16" s="26">
        <v>22</v>
      </c>
      <c r="G16" s="26">
        <v>23</v>
      </c>
      <c r="H16" s="26">
        <v>24</v>
      </c>
      <c r="I16" s="26">
        <v>25</v>
      </c>
      <c r="J16" s="26">
        <v>26</v>
      </c>
      <c r="K16" s="26">
        <v>27</v>
      </c>
      <c r="L16" s="26">
        <v>31</v>
      </c>
      <c r="M16" s="26">
        <v>32</v>
      </c>
      <c r="N16" s="26">
        <v>33</v>
      </c>
      <c r="O16" s="26">
        <v>34</v>
      </c>
      <c r="P16" s="195">
        <v>35</v>
      </c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</row>
    <row r="17" spans="1:36" s="37" customFormat="1" ht="19.5" x14ac:dyDescent="0.3">
      <c r="A17" s="27"/>
      <c r="B17" s="212" t="s">
        <v>24</v>
      </c>
      <c r="C17" s="212"/>
      <c r="D17" s="28"/>
      <c r="E17" s="30"/>
      <c r="F17" s="31"/>
      <c r="G17" s="29"/>
      <c r="H17" s="30"/>
      <c r="I17" s="31"/>
      <c r="J17" s="30"/>
      <c r="K17" s="31"/>
      <c r="L17" s="33"/>
      <c r="M17" s="34"/>
      <c r="N17" s="35"/>
      <c r="O17" s="36"/>
      <c r="P17" s="196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45" customFormat="1" ht="31.5" x14ac:dyDescent="0.25">
      <c r="A18" s="38"/>
      <c r="B18" s="157"/>
      <c r="C18" s="91" t="s">
        <v>26</v>
      </c>
      <c r="D18" s="39"/>
      <c r="E18" s="105"/>
      <c r="F18" s="113"/>
      <c r="G18" s="43"/>
      <c r="H18" s="43"/>
      <c r="I18" s="40"/>
      <c r="J18" s="43"/>
      <c r="K18" s="40"/>
      <c r="L18" s="41"/>
      <c r="M18" s="44"/>
      <c r="N18" s="43"/>
      <c r="O18" s="42"/>
      <c r="P18" s="197"/>
    </row>
    <row r="19" spans="1:36" s="45" customFormat="1" ht="31.5" x14ac:dyDescent="0.25">
      <c r="A19" s="38">
        <v>24</v>
      </c>
      <c r="B19" s="92" t="s">
        <v>92</v>
      </c>
      <c r="C19" s="92" t="s">
        <v>27</v>
      </c>
      <c r="D19" s="39"/>
      <c r="E19" s="23">
        <v>1</v>
      </c>
      <c r="F19" s="41">
        <v>1817</v>
      </c>
      <c r="G19" s="43"/>
      <c r="H19" s="43"/>
      <c r="I19" s="40">
        <v>0</v>
      </c>
      <c r="J19" s="50"/>
      <c r="K19" s="40">
        <v>0</v>
      </c>
      <c r="L19" s="41">
        <v>13082.4</v>
      </c>
      <c r="M19" s="44">
        <v>1</v>
      </c>
      <c r="N19" s="43"/>
      <c r="O19" s="42">
        <f t="shared" ref="O19:O25" si="0">$O$14</f>
        <v>7800</v>
      </c>
      <c r="P19" s="197">
        <f t="shared" ref="P19:P25" si="1">ROUND(IF(O19*E19&lt;(L19*$P$15),0,O19*E19-(L19*$P$15)),2)</f>
        <v>0</v>
      </c>
    </row>
    <row r="20" spans="1:36" s="45" customFormat="1" ht="30" x14ac:dyDescent="0.25">
      <c r="A20" s="38">
        <v>2</v>
      </c>
      <c r="B20" s="92" t="s">
        <v>93</v>
      </c>
      <c r="C20" s="99" t="s">
        <v>29</v>
      </c>
      <c r="D20" s="39"/>
      <c r="E20" s="23">
        <v>1</v>
      </c>
      <c r="F20" s="41">
        <v>0</v>
      </c>
      <c r="G20" s="43"/>
      <c r="H20" s="43"/>
      <c r="I20" s="40">
        <v>0</v>
      </c>
      <c r="J20" s="50"/>
      <c r="K20" s="40">
        <v>0</v>
      </c>
      <c r="L20" s="41">
        <v>6799.68</v>
      </c>
      <c r="M20" s="44">
        <v>1</v>
      </c>
      <c r="N20" s="43"/>
      <c r="O20" s="42">
        <f t="shared" si="0"/>
        <v>7800</v>
      </c>
      <c r="P20" s="197">
        <f t="shared" si="1"/>
        <v>1000.32</v>
      </c>
    </row>
    <row r="21" spans="1:36" s="45" customFormat="1" ht="30" x14ac:dyDescent="0.25">
      <c r="A21" s="38">
        <v>2</v>
      </c>
      <c r="B21" s="92" t="s">
        <v>93</v>
      </c>
      <c r="C21" s="99" t="s">
        <v>29</v>
      </c>
      <c r="D21" s="39"/>
      <c r="E21" s="23">
        <v>0.5</v>
      </c>
      <c r="F21" s="41">
        <v>0</v>
      </c>
      <c r="G21" s="43"/>
      <c r="H21" s="43"/>
      <c r="I21" s="40">
        <v>0</v>
      </c>
      <c r="J21" s="50"/>
      <c r="K21" s="40">
        <v>0</v>
      </c>
      <c r="L21" s="41">
        <v>3399.84</v>
      </c>
      <c r="M21" s="44">
        <v>2</v>
      </c>
      <c r="N21" s="43"/>
      <c r="O21" s="42">
        <f t="shared" si="0"/>
        <v>7800</v>
      </c>
      <c r="P21" s="197">
        <f t="shared" si="1"/>
        <v>500.16</v>
      </c>
    </row>
    <row r="22" spans="1:36" s="45" customFormat="1" ht="31.5" x14ac:dyDescent="0.25">
      <c r="A22" s="38">
        <v>2</v>
      </c>
      <c r="B22" s="92" t="s">
        <v>94</v>
      </c>
      <c r="C22" s="92" t="s">
        <v>28</v>
      </c>
      <c r="D22" s="39"/>
      <c r="E22" s="23">
        <v>1</v>
      </c>
      <c r="F22" s="41">
        <v>1322.2</v>
      </c>
      <c r="G22" s="43"/>
      <c r="H22" s="43"/>
      <c r="I22" s="40">
        <v>0</v>
      </c>
      <c r="J22" s="50"/>
      <c r="K22" s="40">
        <v>0</v>
      </c>
      <c r="L22" s="41">
        <v>10511.49</v>
      </c>
      <c r="M22" s="44">
        <v>1</v>
      </c>
      <c r="N22" s="43"/>
      <c r="O22" s="42">
        <f t="shared" si="0"/>
        <v>7800</v>
      </c>
      <c r="P22" s="197">
        <f t="shared" si="1"/>
        <v>0</v>
      </c>
    </row>
    <row r="23" spans="1:36" s="45" customFormat="1" ht="31.5" x14ac:dyDescent="0.25">
      <c r="A23" s="38">
        <v>2</v>
      </c>
      <c r="B23" s="92" t="s">
        <v>94</v>
      </c>
      <c r="C23" s="92" t="s">
        <v>28</v>
      </c>
      <c r="D23" s="39"/>
      <c r="E23" s="23">
        <v>0.5</v>
      </c>
      <c r="F23" s="41">
        <v>661.1</v>
      </c>
      <c r="G23" s="43"/>
      <c r="H23" s="43"/>
      <c r="I23" s="40">
        <v>0</v>
      </c>
      <c r="J23" s="50"/>
      <c r="K23" s="40">
        <v>0</v>
      </c>
      <c r="L23" s="41">
        <v>5255.75</v>
      </c>
      <c r="M23" s="44">
        <v>1</v>
      </c>
      <c r="N23" s="43"/>
      <c r="O23" s="42">
        <f t="shared" si="0"/>
        <v>7800</v>
      </c>
      <c r="P23" s="197">
        <f t="shared" si="1"/>
        <v>0</v>
      </c>
    </row>
    <row r="24" spans="1:36" s="45" customFormat="1" ht="25.5" customHeight="1" x14ac:dyDescent="0.25">
      <c r="A24" s="38">
        <v>2</v>
      </c>
      <c r="B24" s="92" t="s">
        <v>95</v>
      </c>
      <c r="C24" s="92" t="s">
        <v>55</v>
      </c>
      <c r="D24" s="39"/>
      <c r="E24" s="23">
        <v>0.5</v>
      </c>
      <c r="F24" s="41">
        <v>330.55</v>
      </c>
      <c r="G24" s="43"/>
      <c r="H24" s="43"/>
      <c r="I24" s="40">
        <v>0</v>
      </c>
      <c r="J24" s="50"/>
      <c r="K24" s="40">
        <v>0</v>
      </c>
      <c r="L24" s="41">
        <v>4528.54</v>
      </c>
      <c r="M24" s="44">
        <v>5</v>
      </c>
      <c r="N24" s="43"/>
      <c r="O24" s="42">
        <f t="shared" si="0"/>
        <v>7800</v>
      </c>
      <c r="P24" s="197">
        <f t="shared" si="1"/>
        <v>0</v>
      </c>
    </row>
    <row r="25" spans="1:36" s="45" customFormat="1" ht="31.5" x14ac:dyDescent="0.25">
      <c r="A25" s="38">
        <v>2</v>
      </c>
      <c r="B25" s="92" t="s">
        <v>86</v>
      </c>
      <c r="C25" s="92" t="s">
        <v>30</v>
      </c>
      <c r="D25" s="39"/>
      <c r="E25" s="23">
        <v>1</v>
      </c>
      <c r="F25" s="41">
        <v>0</v>
      </c>
      <c r="G25" s="43"/>
      <c r="H25" s="43"/>
      <c r="I25" s="40">
        <v>0</v>
      </c>
      <c r="J25" s="50"/>
      <c r="K25" s="40">
        <v>0</v>
      </c>
      <c r="L25" s="41">
        <v>8330.27</v>
      </c>
      <c r="M25" s="44">
        <v>1</v>
      </c>
      <c r="N25" s="43"/>
      <c r="O25" s="42">
        <f t="shared" si="0"/>
        <v>7800</v>
      </c>
      <c r="P25" s="197">
        <f t="shared" si="1"/>
        <v>0</v>
      </c>
    </row>
    <row r="26" spans="1:36" s="63" customFormat="1" ht="31.5" x14ac:dyDescent="0.25">
      <c r="A26" s="57"/>
      <c r="B26" s="58"/>
      <c r="C26" s="58" t="s">
        <v>31</v>
      </c>
      <c r="D26" s="59"/>
      <c r="E26" s="61">
        <v>5.5</v>
      </c>
      <c r="F26" s="61">
        <v>4130.8499999999995</v>
      </c>
      <c r="G26" s="62"/>
      <c r="H26" s="61"/>
      <c r="I26" s="61">
        <v>0</v>
      </c>
      <c r="J26" s="61"/>
      <c r="K26" s="61">
        <v>0</v>
      </c>
      <c r="L26" s="61">
        <v>51907.97</v>
      </c>
      <c r="M26" s="55"/>
      <c r="N26" s="56"/>
      <c r="O26" s="61"/>
      <c r="P26" s="198">
        <f>SUM(P19:P25)</f>
        <v>1500.48</v>
      </c>
    </row>
    <row r="27" spans="1:36" s="72" customFormat="1" ht="47.25" x14ac:dyDescent="0.25">
      <c r="A27" s="64"/>
      <c r="B27" s="65"/>
      <c r="C27" s="65" t="s">
        <v>32</v>
      </c>
      <c r="D27" s="66"/>
      <c r="E27" s="69">
        <v>5.5</v>
      </c>
      <c r="F27" s="69">
        <v>4130.8499999999995</v>
      </c>
      <c r="G27" s="71"/>
      <c r="H27" s="69"/>
      <c r="I27" s="69">
        <v>0</v>
      </c>
      <c r="J27" s="69"/>
      <c r="K27" s="69">
        <v>0</v>
      </c>
      <c r="L27" s="69">
        <v>51907.97</v>
      </c>
      <c r="M27" s="70"/>
      <c r="N27" s="68"/>
      <c r="O27" s="67"/>
      <c r="P27" s="199">
        <f>P26</f>
        <v>1500.48</v>
      </c>
    </row>
    <row r="28" spans="1:36" s="81" customFormat="1" ht="15.75" x14ac:dyDescent="0.25">
      <c r="A28" s="73"/>
      <c r="B28" s="74"/>
      <c r="C28" s="74" t="s">
        <v>33</v>
      </c>
      <c r="D28" s="75"/>
      <c r="E28" s="78"/>
      <c r="F28" s="78"/>
      <c r="G28" s="80"/>
      <c r="H28" s="78"/>
      <c r="I28" s="78"/>
      <c r="J28" s="78"/>
      <c r="K28" s="78"/>
      <c r="L28" s="78"/>
      <c r="M28" s="79"/>
      <c r="N28" s="77"/>
      <c r="O28" s="76"/>
      <c r="P28" s="200"/>
    </row>
    <row r="29" spans="1:36" s="90" customFormat="1" ht="15.75" x14ac:dyDescent="0.25">
      <c r="A29" s="82"/>
      <c r="B29" s="206" t="s">
        <v>34</v>
      </c>
      <c r="C29" s="206"/>
      <c r="D29" s="83"/>
      <c r="E29" s="85"/>
      <c r="F29" s="86"/>
      <c r="G29" s="32"/>
      <c r="H29" s="85"/>
      <c r="I29" s="84"/>
      <c r="J29" s="85"/>
      <c r="K29" s="84"/>
      <c r="L29" s="86"/>
      <c r="M29" s="87"/>
      <c r="N29" s="88"/>
      <c r="O29" s="89"/>
      <c r="P29" s="201"/>
    </row>
    <row r="30" spans="1:36" s="54" customFormat="1" ht="15.75" x14ac:dyDescent="0.25">
      <c r="A30" s="47"/>
      <c r="B30" s="92"/>
      <c r="C30" s="91" t="s">
        <v>25</v>
      </c>
      <c r="D30" s="48"/>
      <c r="E30" s="50"/>
      <c r="F30" s="51"/>
      <c r="G30" s="46"/>
      <c r="H30" s="50"/>
      <c r="I30" s="49"/>
      <c r="J30" s="50"/>
      <c r="K30" s="49"/>
      <c r="L30" s="51"/>
      <c r="M30" s="44"/>
      <c r="N30" s="23"/>
      <c r="O30" s="52"/>
      <c r="P30" s="202"/>
    </row>
    <row r="31" spans="1:36" s="45" customFormat="1" ht="45" x14ac:dyDescent="0.25">
      <c r="A31" s="38">
        <v>14</v>
      </c>
      <c r="B31" s="92" t="s">
        <v>89</v>
      </c>
      <c r="C31" s="99" t="s">
        <v>41</v>
      </c>
      <c r="D31" s="39"/>
      <c r="E31" s="23">
        <v>1</v>
      </c>
      <c r="F31" s="41">
        <v>1764.8</v>
      </c>
      <c r="G31" s="43"/>
      <c r="H31" s="43"/>
      <c r="I31" s="40">
        <v>0</v>
      </c>
      <c r="J31" s="43"/>
      <c r="K31" s="40">
        <v>0</v>
      </c>
      <c r="L31" s="41">
        <v>14030.16</v>
      </c>
      <c r="M31" s="44">
        <v>1</v>
      </c>
      <c r="N31" s="43"/>
      <c r="O31" s="42">
        <f>$O$14</f>
        <v>7800</v>
      </c>
      <c r="P31" s="197">
        <f>ROUND(IF(O31*E31&lt;(L31*$P$15),0,O31*E31-(L31*$P$15)),2)</f>
        <v>0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63" customFormat="1" ht="15.75" x14ac:dyDescent="0.25">
      <c r="A32" s="57"/>
      <c r="B32" s="58"/>
      <c r="C32" s="58" t="s">
        <v>35</v>
      </c>
      <c r="D32" s="59"/>
      <c r="E32" s="61">
        <v>1</v>
      </c>
      <c r="F32" s="61">
        <v>1764.8</v>
      </c>
      <c r="G32" s="62"/>
      <c r="H32" s="61"/>
      <c r="I32" s="61">
        <v>0</v>
      </c>
      <c r="J32" s="61"/>
      <c r="K32" s="61">
        <v>0</v>
      </c>
      <c r="L32" s="61">
        <v>14030.16</v>
      </c>
      <c r="M32" s="55"/>
      <c r="N32" s="56"/>
      <c r="O32" s="61"/>
      <c r="P32" s="198">
        <f>P31</f>
        <v>0</v>
      </c>
    </row>
    <row r="33" spans="1:16" s="54" customFormat="1" ht="31.5" x14ac:dyDescent="0.25">
      <c r="A33" s="47"/>
      <c r="B33" s="92"/>
      <c r="C33" s="91" t="s">
        <v>26</v>
      </c>
      <c r="D33" s="48"/>
      <c r="E33" s="50"/>
      <c r="F33" s="51"/>
      <c r="G33" s="46"/>
      <c r="H33" s="50"/>
      <c r="I33" s="49"/>
      <c r="J33" s="50"/>
      <c r="K33" s="49"/>
      <c r="L33" s="51"/>
      <c r="M33" s="44"/>
      <c r="N33" s="23"/>
      <c r="O33" s="52"/>
      <c r="P33" s="202"/>
    </row>
    <row r="34" spans="1:16" s="54" customFormat="1" ht="31.5" x14ac:dyDescent="0.25">
      <c r="A34" s="47">
        <v>2</v>
      </c>
      <c r="B34" s="92" t="s">
        <v>90</v>
      </c>
      <c r="C34" s="92" t="s">
        <v>43</v>
      </c>
      <c r="D34" s="48"/>
      <c r="E34" s="50">
        <v>1</v>
      </c>
      <c r="F34" s="41">
        <v>1452</v>
      </c>
      <c r="G34" s="46"/>
      <c r="H34" s="50"/>
      <c r="I34" s="40">
        <v>0</v>
      </c>
      <c r="J34" s="50"/>
      <c r="K34" s="40">
        <v>0</v>
      </c>
      <c r="L34" s="41">
        <v>10454.4</v>
      </c>
      <c r="M34" s="44">
        <v>1</v>
      </c>
      <c r="N34" s="23"/>
      <c r="O34" s="42">
        <f>$O$14</f>
        <v>7800</v>
      </c>
      <c r="P34" s="197">
        <f>ROUND(IF(O34*E34&lt;(L34*$P$15),0,O34*E34-(L34*$P$15)),2)</f>
        <v>0</v>
      </c>
    </row>
    <row r="35" spans="1:16" s="54" customFormat="1" ht="31.5" x14ac:dyDescent="0.25">
      <c r="A35" s="47">
        <v>2</v>
      </c>
      <c r="B35" s="92" t="s">
        <v>83</v>
      </c>
      <c r="C35" s="92" t="s">
        <v>28</v>
      </c>
      <c r="D35" s="48"/>
      <c r="E35" s="50">
        <v>1</v>
      </c>
      <c r="F35" s="41">
        <v>991.65</v>
      </c>
      <c r="G35" s="43"/>
      <c r="H35" s="43"/>
      <c r="I35" s="40">
        <v>0</v>
      </c>
      <c r="J35" s="50"/>
      <c r="K35" s="40">
        <v>0</v>
      </c>
      <c r="L35" s="41">
        <v>10180.94</v>
      </c>
      <c r="M35" s="44">
        <v>1</v>
      </c>
      <c r="N35" s="23"/>
      <c r="O35" s="42">
        <f>$O$14</f>
        <v>7800</v>
      </c>
      <c r="P35" s="197">
        <f>ROUND(IF(O35*E35&lt;(L35*$P$15),0,O35*E35-(L35*$P$15)),2)</f>
        <v>0</v>
      </c>
    </row>
    <row r="36" spans="1:16" s="54" customFormat="1" ht="31.5" x14ac:dyDescent="0.25">
      <c r="A36" s="47">
        <v>2</v>
      </c>
      <c r="B36" s="92" t="s">
        <v>83</v>
      </c>
      <c r="C36" s="92" t="s">
        <v>28</v>
      </c>
      <c r="D36" s="48"/>
      <c r="E36" s="50">
        <v>0.25</v>
      </c>
      <c r="F36" s="41">
        <v>247.91</v>
      </c>
      <c r="G36" s="43"/>
      <c r="H36" s="43"/>
      <c r="I36" s="40">
        <v>0</v>
      </c>
      <c r="J36" s="50"/>
      <c r="K36" s="40">
        <v>0</v>
      </c>
      <c r="L36" s="41">
        <v>2545.23</v>
      </c>
      <c r="M36" s="44">
        <v>2</v>
      </c>
      <c r="N36" s="23"/>
      <c r="O36" s="42">
        <f>$O$14</f>
        <v>7800</v>
      </c>
      <c r="P36" s="197">
        <f>ROUND(IF(O36*E36&lt;(L36*$P$15),0,O36*E36-(L36*$P$15)),2)</f>
        <v>0</v>
      </c>
    </row>
    <row r="37" spans="1:16" s="54" customFormat="1" ht="31.5" x14ac:dyDescent="0.25">
      <c r="A37" s="47">
        <v>2</v>
      </c>
      <c r="B37" s="92" t="s">
        <v>91</v>
      </c>
      <c r="C37" s="92" t="s">
        <v>28</v>
      </c>
      <c r="D37" s="48"/>
      <c r="E37" s="50">
        <v>0.25</v>
      </c>
      <c r="F37" s="41">
        <v>330.55</v>
      </c>
      <c r="G37" s="43"/>
      <c r="H37" s="43"/>
      <c r="I37" s="40">
        <v>0</v>
      </c>
      <c r="J37" s="50"/>
      <c r="K37" s="40">
        <v>0</v>
      </c>
      <c r="L37" s="41">
        <v>2627.87</v>
      </c>
      <c r="M37" s="44">
        <v>4</v>
      </c>
      <c r="N37" s="23"/>
      <c r="O37" s="42">
        <f>$O$14</f>
        <v>7800</v>
      </c>
      <c r="P37" s="197">
        <f>ROUND(IF(O37*E37&lt;(L37*$P$15),0,O37*E37-(L37*$P$15)),2)</f>
        <v>0</v>
      </c>
    </row>
    <row r="38" spans="1:16" s="63" customFormat="1" ht="31.5" x14ac:dyDescent="0.25">
      <c r="A38" s="57"/>
      <c r="B38" s="58"/>
      <c r="C38" s="58" t="s">
        <v>31</v>
      </c>
      <c r="D38" s="59"/>
      <c r="E38" s="61">
        <v>6.25</v>
      </c>
      <c r="F38" s="61">
        <v>5005.4100000000008</v>
      </c>
      <c r="G38" s="62"/>
      <c r="H38" s="61"/>
      <c r="I38" s="61">
        <v>0</v>
      </c>
      <c r="J38" s="61"/>
      <c r="K38" s="61">
        <v>0</v>
      </c>
      <c r="L38" s="61">
        <v>61458.26</v>
      </c>
      <c r="M38" s="55"/>
      <c r="N38" s="56"/>
      <c r="O38" s="60"/>
      <c r="P38" s="198">
        <f>SUM(P34:P37)</f>
        <v>0</v>
      </c>
    </row>
    <row r="39" spans="1:16" s="98" customFormat="1" ht="31.5" x14ac:dyDescent="0.25">
      <c r="A39" s="93"/>
      <c r="B39" s="109"/>
      <c r="C39" s="94" t="s">
        <v>36</v>
      </c>
      <c r="D39" s="48"/>
      <c r="E39" s="95"/>
      <c r="F39" s="95"/>
      <c r="G39" s="96"/>
      <c r="H39" s="95"/>
      <c r="I39" s="95"/>
      <c r="J39" s="95"/>
      <c r="K39" s="95"/>
      <c r="L39" s="95"/>
      <c r="M39" s="44"/>
      <c r="N39" s="97"/>
      <c r="O39" s="53"/>
      <c r="P39" s="203"/>
    </row>
    <row r="40" spans="1:16" s="54" customFormat="1" ht="15.75" x14ac:dyDescent="0.25">
      <c r="A40" s="47">
        <v>3</v>
      </c>
      <c r="B40" s="92" t="s">
        <v>84</v>
      </c>
      <c r="C40" s="92" t="s">
        <v>37</v>
      </c>
      <c r="D40" s="48"/>
      <c r="E40" s="50">
        <v>1</v>
      </c>
      <c r="F40" s="41">
        <v>0</v>
      </c>
      <c r="G40" s="43"/>
      <c r="H40" s="43"/>
      <c r="I40" s="40">
        <v>0</v>
      </c>
      <c r="J40" s="50"/>
      <c r="K40" s="40">
        <v>0</v>
      </c>
      <c r="L40" s="41">
        <v>7569.94</v>
      </c>
      <c r="M40" s="44">
        <v>1</v>
      </c>
      <c r="N40" s="23"/>
      <c r="O40" s="42">
        <f t="shared" ref="O40:O47" si="2">$O$14</f>
        <v>7800</v>
      </c>
      <c r="P40" s="197">
        <f t="shared" ref="P40:P47" si="3">ROUND(IF(O40*E40&lt;(L40*$P$15),0,O40*E40-(L40*$P$15)),2)</f>
        <v>230.06</v>
      </c>
    </row>
    <row r="41" spans="1:16" s="54" customFormat="1" ht="15.75" x14ac:dyDescent="0.25">
      <c r="A41" s="47">
        <v>3</v>
      </c>
      <c r="B41" s="92" t="s">
        <v>84</v>
      </c>
      <c r="C41" s="92" t="s">
        <v>37</v>
      </c>
      <c r="D41" s="48"/>
      <c r="E41" s="50">
        <v>0.5</v>
      </c>
      <c r="F41" s="41">
        <v>0</v>
      </c>
      <c r="G41" s="43"/>
      <c r="H41" s="43"/>
      <c r="I41" s="40">
        <v>0</v>
      </c>
      <c r="J41" s="50"/>
      <c r="K41" s="40">
        <v>0</v>
      </c>
      <c r="L41" s="41">
        <v>3784.97</v>
      </c>
      <c r="M41" s="44">
        <v>2</v>
      </c>
      <c r="N41" s="23"/>
      <c r="O41" s="42">
        <f t="shared" si="2"/>
        <v>7800</v>
      </c>
      <c r="P41" s="197">
        <f t="shared" si="3"/>
        <v>115.03</v>
      </c>
    </row>
    <row r="42" spans="1:16" s="54" customFormat="1" ht="15.75" x14ac:dyDescent="0.25">
      <c r="A42" s="47">
        <v>3</v>
      </c>
      <c r="B42" s="92" t="s">
        <v>85</v>
      </c>
      <c r="C42" s="92" t="s">
        <v>37</v>
      </c>
      <c r="D42" s="48"/>
      <c r="E42" s="50">
        <v>1</v>
      </c>
      <c r="F42" s="41">
        <v>0</v>
      </c>
      <c r="G42" s="43"/>
      <c r="H42" s="43"/>
      <c r="I42" s="40">
        <v>0</v>
      </c>
      <c r="J42" s="50"/>
      <c r="K42" s="40">
        <v>0</v>
      </c>
      <c r="L42" s="41">
        <v>7134.26</v>
      </c>
      <c r="M42" s="44">
        <v>1</v>
      </c>
      <c r="N42" s="23"/>
      <c r="O42" s="42">
        <f t="shared" si="2"/>
        <v>7800</v>
      </c>
      <c r="P42" s="197">
        <f t="shared" si="3"/>
        <v>665.74</v>
      </c>
    </row>
    <row r="43" spans="1:16" s="54" customFormat="1" ht="15.75" x14ac:dyDescent="0.25">
      <c r="A43" s="47">
        <v>3</v>
      </c>
      <c r="B43" s="92" t="s">
        <v>86</v>
      </c>
      <c r="C43" s="92" t="s">
        <v>37</v>
      </c>
      <c r="D43" s="48"/>
      <c r="E43" s="50">
        <v>1</v>
      </c>
      <c r="F43" s="41">
        <v>0</v>
      </c>
      <c r="G43" s="43"/>
      <c r="H43" s="43"/>
      <c r="I43" s="40">
        <v>0</v>
      </c>
      <c r="J43" s="50"/>
      <c r="K43" s="40">
        <v>0</v>
      </c>
      <c r="L43" s="41">
        <v>7569.94</v>
      </c>
      <c r="M43" s="44">
        <v>1</v>
      </c>
      <c r="N43" s="23"/>
      <c r="O43" s="42">
        <f t="shared" si="2"/>
        <v>7800</v>
      </c>
      <c r="P43" s="197">
        <f t="shared" si="3"/>
        <v>230.06</v>
      </c>
    </row>
    <row r="44" spans="1:16" s="54" customFormat="1" ht="15.75" x14ac:dyDescent="0.25">
      <c r="A44" s="47">
        <v>3</v>
      </c>
      <c r="B44" s="92" t="s">
        <v>86</v>
      </c>
      <c r="C44" s="92" t="s">
        <v>37</v>
      </c>
      <c r="D44" s="48"/>
      <c r="E44" s="50">
        <v>0.25</v>
      </c>
      <c r="F44" s="41">
        <v>0</v>
      </c>
      <c r="G44" s="43"/>
      <c r="H44" s="43"/>
      <c r="I44" s="40">
        <v>0</v>
      </c>
      <c r="J44" s="50"/>
      <c r="K44" s="40">
        <v>0</v>
      </c>
      <c r="L44" s="41">
        <v>1892.49</v>
      </c>
      <c r="M44" s="44">
        <v>2</v>
      </c>
      <c r="N44" s="23"/>
      <c r="O44" s="42">
        <f t="shared" si="2"/>
        <v>7800</v>
      </c>
      <c r="P44" s="197">
        <f t="shared" si="3"/>
        <v>57.51</v>
      </c>
    </row>
    <row r="45" spans="1:16" s="54" customFormat="1" ht="15.75" x14ac:dyDescent="0.25">
      <c r="A45" s="47">
        <v>3</v>
      </c>
      <c r="B45" s="92" t="s">
        <v>86</v>
      </c>
      <c r="C45" s="92" t="s">
        <v>37</v>
      </c>
      <c r="D45" s="48"/>
      <c r="E45" s="50">
        <v>0.25</v>
      </c>
      <c r="F45" s="41">
        <v>0</v>
      </c>
      <c r="G45" s="43"/>
      <c r="H45" s="43"/>
      <c r="I45" s="40">
        <v>0</v>
      </c>
      <c r="J45" s="50"/>
      <c r="K45" s="40">
        <v>0</v>
      </c>
      <c r="L45" s="41">
        <v>1892.49</v>
      </c>
      <c r="M45" s="44">
        <v>2</v>
      </c>
      <c r="N45" s="23"/>
      <c r="O45" s="42">
        <f t="shared" si="2"/>
        <v>7800</v>
      </c>
      <c r="P45" s="197">
        <f t="shared" si="3"/>
        <v>57.51</v>
      </c>
    </row>
    <row r="46" spans="1:16" s="54" customFormat="1" ht="15.75" x14ac:dyDescent="0.25">
      <c r="A46" s="47">
        <v>3</v>
      </c>
      <c r="B46" s="92" t="s">
        <v>87</v>
      </c>
      <c r="C46" s="92" t="s">
        <v>37</v>
      </c>
      <c r="D46" s="48"/>
      <c r="E46" s="50">
        <v>1</v>
      </c>
      <c r="F46" s="41">
        <v>0</v>
      </c>
      <c r="G46" s="43"/>
      <c r="H46" s="43"/>
      <c r="I46" s="40">
        <v>0</v>
      </c>
      <c r="J46" s="50"/>
      <c r="K46" s="40">
        <v>0</v>
      </c>
      <c r="L46" s="41">
        <v>6262.9</v>
      </c>
      <c r="M46" s="44">
        <v>1</v>
      </c>
      <c r="N46" s="23"/>
      <c r="O46" s="42">
        <f t="shared" si="2"/>
        <v>7800</v>
      </c>
      <c r="P46" s="197">
        <f t="shared" si="3"/>
        <v>1537.1</v>
      </c>
    </row>
    <row r="47" spans="1:16" s="54" customFormat="1" ht="15.75" x14ac:dyDescent="0.25">
      <c r="A47" s="47">
        <v>3</v>
      </c>
      <c r="B47" s="92" t="s">
        <v>88</v>
      </c>
      <c r="C47" s="92" t="s">
        <v>37</v>
      </c>
      <c r="D47" s="48"/>
      <c r="E47" s="50">
        <v>1</v>
      </c>
      <c r="F47" s="41">
        <v>0</v>
      </c>
      <c r="G47" s="43"/>
      <c r="H47" s="43"/>
      <c r="I47" s="40">
        <v>0</v>
      </c>
      <c r="J47" s="50"/>
      <c r="K47" s="40">
        <v>0</v>
      </c>
      <c r="L47" s="41">
        <v>7569.94</v>
      </c>
      <c r="M47" s="44">
        <v>1</v>
      </c>
      <c r="N47" s="23"/>
      <c r="O47" s="42">
        <f t="shared" si="2"/>
        <v>7800</v>
      </c>
      <c r="P47" s="197">
        <f t="shared" si="3"/>
        <v>230.06</v>
      </c>
    </row>
    <row r="48" spans="1:16" s="63" customFormat="1" ht="31.5" x14ac:dyDescent="0.25">
      <c r="A48" s="57"/>
      <c r="B48" s="58"/>
      <c r="C48" s="58" t="s">
        <v>38</v>
      </c>
      <c r="D48" s="59"/>
      <c r="E48" s="61">
        <v>6</v>
      </c>
      <c r="F48" s="60">
        <v>0</v>
      </c>
      <c r="G48" s="62"/>
      <c r="H48" s="61"/>
      <c r="I48" s="60">
        <v>0</v>
      </c>
      <c r="J48" s="61"/>
      <c r="K48" s="60">
        <v>0</v>
      </c>
      <c r="L48" s="60">
        <v>43676.93</v>
      </c>
      <c r="M48" s="55"/>
      <c r="N48" s="56"/>
      <c r="O48" s="60"/>
      <c r="P48" s="204">
        <f>SUM(P40:P47)</f>
        <v>3123.07</v>
      </c>
    </row>
    <row r="49" spans="1:16" s="72" customFormat="1" ht="47.25" x14ac:dyDescent="0.25">
      <c r="A49" s="64"/>
      <c r="B49" s="65"/>
      <c r="C49" s="65" t="s">
        <v>39</v>
      </c>
      <c r="D49" s="66"/>
      <c r="E49" s="69">
        <v>13.25</v>
      </c>
      <c r="F49" s="69">
        <v>6770.2100000000009</v>
      </c>
      <c r="G49" s="71"/>
      <c r="H49" s="69"/>
      <c r="I49" s="69">
        <v>0</v>
      </c>
      <c r="J49" s="69"/>
      <c r="K49" s="69">
        <v>0</v>
      </c>
      <c r="L49" s="69">
        <v>119165.35</v>
      </c>
      <c r="M49" s="70"/>
      <c r="N49" s="68"/>
      <c r="O49" s="67"/>
      <c r="P49" s="199">
        <f>P38+P48+P32</f>
        <v>3123.07</v>
      </c>
    </row>
    <row r="50" spans="1:16" s="90" customFormat="1" ht="15.75" x14ac:dyDescent="0.25">
      <c r="A50" s="82"/>
      <c r="B50" s="206" t="s">
        <v>40</v>
      </c>
      <c r="C50" s="206"/>
      <c r="D50" s="83"/>
      <c r="E50" s="85"/>
      <c r="F50" s="86"/>
      <c r="G50" s="32"/>
      <c r="H50" s="85"/>
      <c r="I50" s="84"/>
      <c r="J50" s="85"/>
      <c r="K50" s="84"/>
      <c r="L50" s="86"/>
      <c r="M50" s="87"/>
      <c r="N50" s="88"/>
      <c r="O50" s="89"/>
      <c r="P50" s="201"/>
    </row>
    <row r="51" spans="1:16" s="54" customFormat="1" ht="15.75" x14ac:dyDescent="0.25">
      <c r="A51" s="47"/>
      <c r="B51" s="92"/>
      <c r="C51" s="91" t="s">
        <v>25</v>
      </c>
      <c r="D51" s="48"/>
      <c r="E51" s="50"/>
      <c r="F51" s="51"/>
      <c r="G51" s="46"/>
      <c r="H51" s="50"/>
      <c r="I51" s="49"/>
      <c r="J51" s="50"/>
      <c r="K51" s="49"/>
      <c r="L51" s="51"/>
      <c r="M51" s="44"/>
      <c r="N51" s="23"/>
      <c r="O51" s="52"/>
      <c r="P51" s="202"/>
    </row>
    <row r="52" spans="1:16" s="54" customFormat="1" ht="45" x14ac:dyDescent="0.25">
      <c r="A52" s="47">
        <v>14</v>
      </c>
      <c r="B52" s="92" t="s">
        <v>81</v>
      </c>
      <c r="C52" s="99" t="s">
        <v>41</v>
      </c>
      <c r="D52" s="48"/>
      <c r="E52" s="115">
        <v>1</v>
      </c>
      <c r="F52" s="41">
        <v>1764.8</v>
      </c>
      <c r="G52" s="43"/>
      <c r="H52" s="43"/>
      <c r="I52" s="40">
        <v>0</v>
      </c>
      <c r="J52" s="50"/>
      <c r="K52" s="40">
        <v>0</v>
      </c>
      <c r="L52" s="41">
        <v>12706.56</v>
      </c>
      <c r="M52" s="44">
        <v>1</v>
      </c>
      <c r="N52" s="23"/>
      <c r="O52" s="42">
        <f>$O$14</f>
        <v>7800</v>
      </c>
      <c r="P52" s="197">
        <f>ROUND(IF(O52*E52&lt;(L52*$P$15),0,O52*E52-(L52*$P$15)),2)</f>
        <v>0</v>
      </c>
    </row>
    <row r="53" spans="1:16" s="54" customFormat="1" ht="15.75" x14ac:dyDescent="0.25">
      <c r="A53" s="47">
        <v>1</v>
      </c>
      <c r="B53" s="92" t="s">
        <v>82</v>
      </c>
      <c r="C53" s="92" t="s">
        <v>42</v>
      </c>
      <c r="D53" s="48"/>
      <c r="E53" s="50">
        <v>1</v>
      </c>
      <c r="F53" s="41">
        <v>1525.6</v>
      </c>
      <c r="G53" s="43"/>
      <c r="H53" s="43"/>
      <c r="I53" s="40">
        <v>0</v>
      </c>
      <c r="J53" s="50"/>
      <c r="K53" s="40">
        <v>0</v>
      </c>
      <c r="L53" s="41">
        <v>10984.32</v>
      </c>
      <c r="M53" s="44">
        <v>1</v>
      </c>
      <c r="N53" s="23"/>
      <c r="O53" s="42">
        <f>$O$14</f>
        <v>7800</v>
      </c>
      <c r="P53" s="197">
        <f>ROUND(IF(O53*E53&lt;(L53*$P$15),0,O53*E53-(L53*$P$15)),2)</f>
        <v>0</v>
      </c>
    </row>
    <row r="54" spans="1:16" s="63" customFormat="1" ht="15.75" x14ac:dyDescent="0.25">
      <c r="A54" s="57"/>
      <c r="B54" s="58"/>
      <c r="C54" s="58" t="s">
        <v>35</v>
      </c>
      <c r="D54" s="59"/>
      <c r="E54" s="61">
        <v>4.5</v>
      </c>
      <c r="F54" s="61">
        <v>5578.7999999999993</v>
      </c>
      <c r="G54" s="62"/>
      <c r="H54" s="61"/>
      <c r="I54" s="61">
        <v>0</v>
      </c>
      <c r="J54" s="61"/>
      <c r="K54" s="61">
        <v>0</v>
      </c>
      <c r="L54" s="61">
        <v>49626.080000000002</v>
      </c>
      <c r="M54" s="55"/>
      <c r="N54" s="56"/>
      <c r="O54" s="61"/>
      <c r="P54" s="198">
        <f>SUM(P52:P53)</f>
        <v>0</v>
      </c>
    </row>
    <row r="55" spans="1:16" s="54" customFormat="1" ht="31.5" x14ac:dyDescent="0.25">
      <c r="A55" s="47"/>
      <c r="B55" s="92"/>
      <c r="C55" s="91" t="s">
        <v>26</v>
      </c>
      <c r="D55" s="48"/>
      <c r="E55" s="50"/>
      <c r="F55" s="51"/>
      <c r="G55" s="46"/>
      <c r="H55" s="50"/>
      <c r="I55" s="49"/>
      <c r="J55" s="50"/>
      <c r="K55" s="49"/>
      <c r="L55" s="51"/>
      <c r="M55" s="44"/>
      <c r="N55" s="23"/>
      <c r="O55" s="52"/>
      <c r="P55" s="202"/>
    </row>
    <row r="56" spans="1:16" s="54" customFormat="1" ht="31.5" x14ac:dyDescent="0.25">
      <c r="A56" s="47">
        <v>2</v>
      </c>
      <c r="B56" s="92" t="s">
        <v>78</v>
      </c>
      <c r="C56" s="92" t="s">
        <v>43</v>
      </c>
      <c r="D56" s="48"/>
      <c r="E56" s="50">
        <v>1</v>
      </c>
      <c r="F56" s="41">
        <v>1452</v>
      </c>
      <c r="G56" s="43"/>
      <c r="H56" s="43"/>
      <c r="I56" s="40">
        <v>0</v>
      </c>
      <c r="J56" s="50"/>
      <c r="K56" s="40">
        <v>0</v>
      </c>
      <c r="L56" s="41">
        <v>10454.4</v>
      </c>
      <c r="M56" s="44">
        <v>1</v>
      </c>
      <c r="N56" s="23"/>
      <c r="O56" s="42">
        <f>$O$14</f>
        <v>7800</v>
      </c>
      <c r="P56" s="197">
        <f>ROUND(IF(O56*E56&lt;(L56*$P$15),0,O56*E56-(L56*$P$15)),2)</f>
        <v>0</v>
      </c>
    </row>
    <row r="57" spans="1:16" s="54" customFormat="1" ht="31.5" x14ac:dyDescent="0.25">
      <c r="A57" s="47">
        <v>2</v>
      </c>
      <c r="B57" s="92" t="s">
        <v>79</v>
      </c>
      <c r="C57" s="92" t="s">
        <v>44</v>
      </c>
      <c r="D57" s="48"/>
      <c r="E57" s="50">
        <v>1</v>
      </c>
      <c r="F57" s="41">
        <v>661.1</v>
      </c>
      <c r="G57" s="43"/>
      <c r="H57" s="43"/>
      <c r="I57" s="40">
        <v>0</v>
      </c>
      <c r="J57" s="50"/>
      <c r="K57" s="40">
        <v>0</v>
      </c>
      <c r="L57" s="41">
        <v>8858.74</v>
      </c>
      <c r="M57" s="44">
        <v>1</v>
      </c>
      <c r="N57" s="23"/>
      <c r="O57" s="42">
        <f>$O$14</f>
        <v>7800</v>
      </c>
      <c r="P57" s="197">
        <f>ROUND(IF(O57*E57&lt;(L57*$P$15),0,O57*E57-(L57*$P$15)),2)</f>
        <v>0</v>
      </c>
    </row>
    <row r="58" spans="1:16" s="54" customFormat="1" ht="31.5" x14ac:dyDescent="0.25">
      <c r="A58" s="47">
        <v>2</v>
      </c>
      <c r="B58" s="92" t="s">
        <v>79</v>
      </c>
      <c r="C58" s="92" t="s">
        <v>44</v>
      </c>
      <c r="D58" s="48"/>
      <c r="E58" s="50">
        <v>0.5</v>
      </c>
      <c r="F58" s="41">
        <v>330.55</v>
      </c>
      <c r="G58" s="43"/>
      <c r="H58" s="43"/>
      <c r="I58" s="40">
        <v>0</v>
      </c>
      <c r="J58" s="50"/>
      <c r="K58" s="40">
        <v>0</v>
      </c>
      <c r="L58" s="41">
        <v>4429.37</v>
      </c>
      <c r="M58" s="44">
        <v>2</v>
      </c>
      <c r="N58" s="23"/>
      <c r="O58" s="42">
        <f>$O$14</f>
        <v>7800</v>
      </c>
      <c r="P58" s="197">
        <f>ROUND(IF(O58*E58&lt;(L58*$P$15),0,O58*E58-(L58*$P$15)),2)</f>
        <v>0</v>
      </c>
    </row>
    <row r="59" spans="1:16" s="54" customFormat="1" ht="31.5" x14ac:dyDescent="0.25">
      <c r="A59" s="47">
        <v>2</v>
      </c>
      <c r="B59" s="92" t="s">
        <v>80</v>
      </c>
      <c r="C59" s="92" t="s">
        <v>44</v>
      </c>
      <c r="D59" s="48"/>
      <c r="E59" s="50">
        <v>0.75</v>
      </c>
      <c r="F59" s="41">
        <v>743.74</v>
      </c>
      <c r="G59" s="43"/>
      <c r="H59" s="43"/>
      <c r="I59" s="40">
        <v>0</v>
      </c>
      <c r="J59" s="50"/>
      <c r="K59" s="40">
        <v>0</v>
      </c>
      <c r="L59" s="41">
        <v>6891.97</v>
      </c>
      <c r="M59" s="44">
        <v>4</v>
      </c>
      <c r="N59" s="23"/>
      <c r="O59" s="42">
        <f>$O$14</f>
        <v>7800</v>
      </c>
      <c r="P59" s="197">
        <f>ROUND(IF(O59*E59&lt;(L59*$P$15),0,O59*E59-(L59*$P$15)),2)</f>
        <v>0</v>
      </c>
    </row>
    <row r="60" spans="1:16" s="63" customFormat="1" ht="31.5" x14ac:dyDescent="0.25">
      <c r="A60" s="57"/>
      <c r="B60" s="58"/>
      <c r="C60" s="58" t="s">
        <v>31</v>
      </c>
      <c r="D60" s="59"/>
      <c r="E60" s="61">
        <v>14.5</v>
      </c>
      <c r="F60" s="61">
        <v>12112.250000000002</v>
      </c>
      <c r="G60" s="62"/>
      <c r="H60" s="61"/>
      <c r="I60" s="61">
        <v>0</v>
      </c>
      <c r="J60" s="61"/>
      <c r="K60" s="61">
        <v>0</v>
      </c>
      <c r="L60" s="61">
        <v>128675.62000000001</v>
      </c>
      <c r="M60" s="55"/>
      <c r="N60" s="56"/>
      <c r="O60" s="60"/>
      <c r="P60" s="198">
        <f>SUM(P56:P59)</f>
        <v>0</v>
      </c>
    </row>
    <row r="61" spans="1:16" s="98" customFormat="1" ht="31.5" x14ac:dyDescent="0.25">
      <c r="A61" s="93"/>
      <c r="B61" s="109"/>
      <c r="C61" s="94" t="s">
        <v>36</v>
      </c>
      <c r="D61" s="48"/>
      <c r="E61" s="95"/>
      <c r="F61" s="95"/>
      <c r="G61" s="96"/>
      <c r="H61" s="95"/>
      <c r="I61" s="95"/>
      <c r="J61" s="95"/>
      <c r="K61" s="95"/>
      <c r="L61" s="95"/>
      <c r="M61" s="44"/>
      <c r="N61" s="97"/>
      <c r="O61" s="53"/>
      <c r="P61" s="203"/>
    </row>
    <row r="62" spans="1:16" s="54" customFormat="1" ht="15.75" x14ac:dyDescent="0.25">
      <c r="A62" s="47">
        <v>3</v>
      </c>
      <c r="B62" s="92" t="s">
        <v>67</v>
      </c>
      <c r="C62" s="92" t="s">
        <v>45</v>
      </c>
      <c r="D62" s="48"/>
      <c r="E62" s="50">
        <v>1</v>
      </c>
      <c r="F62" s="41">
        <v>0</v>
      </c>
      <c r="G62" s="43"/>
      <c r="H62" s="43"/>
      <c r="I62" s="40">
        <v>0</v>
      </c>
      <c r="J62" s="50"/>
      <c r="K62" s="40">
        <v>0</v>
      </c>
      <c r="L62" s="41">
        <v>6753.04</v>
      </c>
      <c r="M62" s="44">
        <v>1</v>
      </c>
      <c r="N62" s="23"/>
      <c r="O62" s="42">
        <f t="shared" ref="O62:O79" si="4">$O$14</f>
        <v>7800</v>
      </c>
      <c r="P62" s="197">
        <f t="shared" ref="P62:P79" si="5">ROUND(IF(O62*E62&lt;(L62*$P$15),0,O62*E62-(L62*$P$15)),2)</f>
        <v>1046.96</v>
      </c>
    </row>
    <row r="63" spans="1:16" s="54" customFormat="1" ht="31.5" x14ac:dyDescent="0.25">
      <c r="A63" s="47">
        <v>3</v>
      </c>
      <c r="B63" s="92" t="s">
        <v>68</v>
      </c>
      <c r="C63" s="92" t="s">
        <v>48</v>
      </c>
      <c r="D63" s="48"/>
      <c r="E63" s="50">
        <v>1</v>
      </c>
      <c r="F63" s="41">
        <v>0</v>
      </c>
      <c r="G63" s="43"/>
      <c r="H63" s="43"/>
      <c r="I63" s="40">
        <v>0</v>
      </c>
      <c r="J63" s="50"/>
      <c r="K63" s="40">
        <v>0</v>
      </c>
      <c r="L63" s="41">
        <v>6535.2</v>
      </c>
      <c r="M63" s="44">
        <v>1</v>
      </c>
      <c r="N63" s="23"/>
      <c r="O63" s="42">
        <f t="shared" si="4"/>
        <v>7800</v>
      </c>
      <c r="P63" s="197">
        <f t="shared" si="5"/>
        <v>1264.8</v>
      </c>
    </row>
    <row r="64" spans="1:16" s="54" customFormat="1" ht="31.5" x14ac:dyDescent="0.25">
      <c r="A64" s="47">
        <v>3</v>
      </c>
      <c r="B64" s="92" t="s">
        <v>69</v>
      </c>
      <c r="C64" s="92" t="s">
        <v>48</v>
      </c>
      <c r="D64" s="48"/>
      <c r="E64" s="50">
        <v>1</v>
      </c>
      <c r="F64" s="41">
        <v>0</v>
      </c>
      <c r="G64" s="43"/>
      <c r="H64" s="43"/>
      <c r="I64" s="40">
        <v>0</v>
      </c>
      <c r="J64" s="50"/>
      <c r="K64" s="40">
        <v>0</v>
      </c>
      <c r="L64" s="41">
        <v>5881.68</v>
      </c>
      <c r="M64" s="44">
        <v>1</v>
      </c>
      <c r="N64" s="23"/>
      <c r="O64" s="42">
        <f t="shared" si="4"/>
        <v>7800</v>
      </c>
      <c r="P64" s="197">
        <f t="shared" si="5"/>
        <v>1918.32</v>
      </c>
    </row>
    <row r="65" spans="1:16" s="54" customFormat="1" ht="31.5" x14ac:dyDescent="0.25">
      <c r="A65" s="47">
        <v>3</v>
      </c>
      <c r="B65" s="92" t="s">
        <v>69</v>
      </c>
      <c r="C65" s="100" t="s">
        <v>48</v>
      </c>
      <c r="D65" s="101"/>
      <c r="E65" s="102">
        <v>0.5</v>
      </c>
      <c r="F65" s="148">
        <v>0</v>
      </c>
      <c r="G65" s="149"/>
      <c r="H65" s="149"/>
      <c r="I65" s="142">
        <v>0</v>
      </c>
      <c r="J65" s="102"/>
      <c r="K65" s="142">
        <v>0</v>
      </c>
      <c r="L65" s="148">
        <v>3049.76</v>
      </c>
      <c r="M65" s="103">
        <v>5</v>
      </c>
      <c r="N65" s="104"/>
      <c r="O65" s="42">
        <f t="shared" si="4"/>
        <v>7800</v>
      </c>
      <c r="P65" s="197">
        <f t="shared" si="5"/>
        <v>850.24</v>
      </c>
    </row>
    <row r="66" spans="1:16" s="54" customFormat="1" ht="15.75" x14ac:dyDescent="0.25">
      <c r="A66" s="147">
        <v>3</v>
      </c>
      <c r="B66" s="128" t="s">
        <v>70</v>
      </c>
      <c r="C66" s="128" t="s">
        <v>37</v>
      </c>
      <c r="D66" s="144"/>
      <c r="E66" s="146">
        <v>1</v>
      </c>
      <c r="F66" s="150">
        <v>0</v>
      </c>
      <c r="G66" s="125"/>
      <c r="H66" s="125"/>
      <c r="I66" s="145">
        <v>0</v>
      </c>
      <c r="J66" s="146"/>
      <c r="K66" s="145">
        <v>0</v>
      </c>
      <c r="L66" s="150">
        <v>6317.36</v>
      </c>
      <c r="M66" s="151">
        <v>1</v>
      </c>
      <c r="N66" s="122"/>
      <c r="O66" s="42">
        <f t="shared" si="4"/>
        <v>7800</v>
      </c>
      <c r="P66" s="197">
        <f t="shared" si="5"/>
        <v>1482.64</v>
      </c>
    </row>
    <row r="67" spans="1:16" s="54" customFormat="1" ht="15.75" x14ac:dyDescent="0.25">
      <c r="A67" s="147">
        <v>3</v>
      </c>
      <c r="B67" s="128" t="s">
        <v>70</v>
      </c>
      <c r="C67" s="128" t="s">
        <v>37</v>
      </c>
      <c r="D67" s="144"/>
      <c r="E67" s="146">
        <v>0.5</v>
      </c>
      <c r="F67" s="150">
        <v>0</v>
      </c>
      <c r="G67" s="125"/>
      <c r="H67" s="125"/>
      <c r="I67" s="145">
        <v>0</v>
      </c>
      <c r="J67" s="146"/>
      <c r="K67" s="145">
        <v>0</v>
      </c>
      <c r="L67" s="150">
        <v>3158.68</v>
      </c>
      <c r="M67" s="151">
        <v>2</v>
      </c>
      <c r="N67" s="122"/>
      <c r="O67" s="42">
        <f t="shared" si="4"/>
        <v>7800</v>
      </c>
      <c r="P67" s="197">
        <f t="shared" si="5"/>
        <v>741.32</v>
      </c>
    </row>
    <row r="68" spans="1:16" s="54" customFormat="1" ht="47.25" customHeight="1" x14ac:dyDescent="0.25">
      <c r="A68" s="47">
        <v>3</v>
      </c>
      <c r="B68" s="152" t="s">
        <v>71</v>
      </c>
      <c r="C68" s="152" t="s">
        <v>37</v>
      </c>
      <c r="D68" s="143"/>
      <c r="E68" s="117">
        <v>1</v>
      </c>
      <c r="F68" s="113">
        <v>0</v>
      </c>
      <c r="G68" s="114"/>
      <c r="H68" s="114"/>
      <c r="I68" s="106">
        <v>0</v>
      </c>
      <c r="J68" s="117"/>
      <c r="K68" s="106">
        <v>0</v>
      </c>
      <c r="L68" s="113">
        <v>6753.04</v>
      </c>
      <c r="M68" s="118">
        <v>1</v>
      </c>
      <c r="N68" s="105"/>
      <c r="O68" s="42">
        <f t="shared" si="4"/>
        <v>7800</v>
      </c>
      <c r="P68" s="197">
        <f t="shared" si="5"/>
        <v>1046.96</v>
      </c>
    </row>
    <row r="69" spans="1:16" s="54" customFormat="1" ht="47.25" customHeight="1" x14ac:dyDescent="0.25">
      <c r="A69" s="47">
        <v>3</v>
      </c>
      <c r="B69" s="152" t="s">
        <v>71</v>
      </c>
      <c r="C69" s="92" t="s">
        <v>37</v>
      </c>
      <c r="D69" s="48"/>
      <c r="E69" s="50">
        <v>0.5</v>
      </c>
      <c r="F69" s="41">
        <v>0</v>
      </c>
      <c r="G69" s="43"/>
      <c r="H69" s="43"/>
      <c r="I69" s="40">
        <v>0</v>
      </c>
      <c r="J69" s="50"/>
      <c r="K69" s="40">
        <v>0</v>
      </c>
      <c r="L69" s="41">
        <v>3376.52</v>
      </c>
      <c r="M69" s="44">
        <v>2</v>
      </c>
      <c r="N69" s="23"/>
      <c r="O69" s="42">
        <f t="shared" si="4"/>
        <v>7800</v>
      </c>
      <c r="P69" s="197">
        <f t="shared" si="5"/>
        <v>523.48</v>
      </c>
    </row>
    <row r="70" spans="1:16" s="54" customFormat="1" ht="15.75" x14ac:dyDescent="0.25">
      <c r="A70" s="47">
        <v>3</v>
      </c>
      <c r="B70" s="92" t="s">
        <v>72</v>
      </c>
      <c r="C70" s="92" t="s">
        <v>37</v>
      </c>
      <c r="D70" s="48"/>
      <c r="E70" s="50">
        <v>1</v>
      </c>
      <c r="F70" s="41">
        <v>0</v>
      </c>
      <c r="G70" s="43"/>
      <c r="H70" s="43"/>
      <c r="I70" s="40">
        <v>0</v>
      </c>
      <c r="J70" s="50"/>
      <c r="K70" s="40">
        <v>0</v>
      </c>
      <c r="L70" s="41">
        <v>6753.04</v>
      </c>
      <c r="M70" s="44">
        <v>1</v>
      </c>
      <c r="N70" s="23"/>
      <c r="O70" s="42">
        <f t="shared" si="4"/>
        <v>7800</v>
      </c>
      <c r="P70" s="197">
        <f t="shared" si="5"/>
        <v>1046.96</v>
      </c>
    </row>
    <row r="71" spans="1:16" s="54" customFormat="1" ht="15.75" x14ac:dyDescent="0.25">
      <c r="A71" s="47">
        <v>3</v>
      </c>
      <c r="B71" s="92" t="s">
        <v>72</v>
      </c>
      <c r="C71" s="92" t="s">
        <v>37</v>
      </c>
      <c r="D71" s="48"/>
      <c r="E71" s="50">
        <v>0.5</v>
      </c>
      <c r="F71" s="41">
        <v>0</v>
      </c>
      <c r="G71" s="43"/>
      <c r="H71" s="43"/>
      <c r="I71" s="40">
        <v>0</v>
      </c>
      <c r="J71" s="50"/>
      <c r="K71" s="40">
        <v>0</v>
      </c>
      <c r="L71" s="41">
        <v>3376.52</v>
      </c>
      <c r="M71" s="44">
        <v>2</v>
      </c>
      <c r="N71" s="23"/>
      <c r="O71" s="42">
        <f t="shared" si="4"/>
        <v>7800</v>
      </c>
      <c r="P71" s="197">
        <f t="shared" si="5"/>
        <v>523.48</v>
      </c>
    </row>
    <row r="72" spans="1:16" s="54" customFormat="1" ht="15.75" x14ac:dyDescent="0.25">
      <c r="A72" s="47">
        <v>3</v>
      </c>
      <c r="B72" s="92" t="s">
        <v>73</v>
      </c>
      <c r="C72" s="92" t="s">
        <v>37</v>
      </c>
      <c r="D72" s="48"/>
      <c r="E72" s="50">
        <v>1</v>
      </c>
      <c r="F72" s="41">
        <v>0</v>
      </c>
      <c r="G72" s="43"/>
      <c r="H72" s="43"/>
      <c r="I72" s="40">
        <v>0</v>
      </c>
      <c r="J72" s="50"/>
      <c r="K72" s="40">
        <v>0</v>
      </c>
      <c r="L72" s="41">
        <v>6753.04</v>
      </c>
      <c r="M72" s="44">
        <v>1</v>
      </c>
      <c r="N72" s="23"/>
      <c r="O72" s="42">
        <f t="shared" si="4"/>
        <v>7800</v>
      </c>
      <c r="P72" s="197">
        <f t="shared" si="5"/>
        <v>1046.96</v>
      </c>
    </row>
    <row r="73" spans="1:16" s="54" customFormat="1" ht="15.75" x14ac:dyDescent="0.25">
      <c r="A73" s="47">
        <v>3</v>
      </c>
      <c r="B73" s="92" t="s">
        <v>73</v>
      </c>
      <c r="C73" s="92" t="s">
        <v>37</v>
      </c>
      <c r="D73" s="48"/>
      <c r="E73" s="50">
        <v>0.5</v>
      </c>
      <c r="F73" s="41">
        <v>0</v>
      </c>
      <c r="G73" s="43"/>
      <c r="H73" s="43"/>
      <c r="I73" s="40">
        <v>0</v>
      </c>
      <c r="J73" s="50"/>
      <c r="K73" s="40">
        <v>0</v>
      </c>
      <c r="L73" s="41">
        <v>3376.52</v>
      </c>
      <c r="M73" s="44">
        <v>2</v>
      </c>
      <c r="N73" s="23"/>
      <c r="O73" s="42">
        <f t="shared" si="4"/>
        <v>7800</v>
      </c>
      <c r="P73" s="197">
        <f t="shared" si="5"/>
        <v>523.48</v>
      </c>
    </row>
    <row r="74" spans="1:16" s="54" customFormat="1" ht="15.75" x14ac:dyDescent="0.25">
      <c r="A74" s="116">
        <v>3</v>
      </c>
      <c r="B74" s="92" t="s">
        <v>74</v>
      </c>
      <c r="C74" s="92" t="s">
        <v>37</v>
      </c>
      <c r="D74" s="48"/>
      <c r="E74" s="50">
        <v>0.5</v>
      </c>
      <c r="F74" s="41">
        <v>0</v>
      </c>
      <c r="G74" s="43"/>
      <c r="H74" s="43"/>
      <c r="I74" s="40">
        <v>0</v>
      </c>
      <c r="J74" s="50"/>
      <c r="K74" s="40">
        <v>0</v>
      </c>
      <c r="L74" s="41">
        <v>3376.52</v>
      </c>
      <c r="M74" s="44">
        <v>2</v>
      </c>
      <c r="N74" s="23"/>
      <c r="O74" s="42">
        <f t="shared" si="4"/>
        <v>7800</v>
      </c>
      <c r="P74" s="197">
        <f t="shared" si="5"/>
        <v>523.48</v>
      </c>
    </row>
    <row r="75" spans="1:16" s="54" customFormat="1" ht="15.75" x14ac:dyDescent="0.25">
      <c r="A75" s="47">
        <v>3</v>
      </c>
      <c r="B75" s="92" t="s">
        <v>75</v>
      </c>
      <c r="C75" s="92" t="s">
        <v>37</v>
      </c>
      <c r="D75" s="48"/>
      <c r="E75" s="50">
        <v>1</v>
      </c>
      <c r="F75" s="41">
        <v>0</v>
      </c>
      <c r="G75" s="43"/>
      <c r="H75" s="43"/>
      <c r="I75" s="40">
        <v>0</v>
      </c>
      <c r="J75" s="50"/>
      <c r="K75" s="40">
        <v>0</v>
      </c>
      <c r="L75" s="41">
        <v>6317.36</v>
      </c>
      <c r="M75" s="44">
        <v>1</v>
      </c>
      <c r="N75" s="23"/>
      <c r="O75" s="42">
        <f t="shared" si="4"/>
        <v>7800</v>
      </c>
      <c r="P75" s="197">
        <f t="shared" si="5"/>
        <v>1482.64</v>
      </c>
    </row>
    <row r="76" spans="1:16" s="54" customFormat="1" ht="15.75" x14ac:dyDescent="0.25">
      <c r="A76" s="47">
        <v>3</v>
      </c>
      <c r="B76" s="92" t="s">
        <v>75</v>
      </c>
      <c r="C76" s="92" t="s">
        <v>37</v>
      </c>
      <c r="D76" s="48"/>
      <c r="E76" s="50">
        <v>0.5</v>
      </c>
      <c r="F76" s="41">
        <v>0</v>
      </c>
      <c r="G76" s="43"/>
      <c r="H76" s="43"/>
      <c r="I76" s="40">
        <v>0</v>
      </c>
      <c r="J76" s="50"/>
      <c r="K76" s="40">
        <v>0</v>
      </c>
      <c r="L76" s="41">
        <v>3158.68</v>
      </c>
      <c r="M76" s="44">
        <v>2</v>
      </c>
      <c r="N76" s="23"/>
      <c r="O76" s="42">
        <f t="shared" si="4"/>
        <v>7800</v>
      </c>
      <c r="P76" s="197">
        <f t="shared" si="5"/>
        <v>741.32</v>
      </c>
    </row>
    <row r="77" spans="1:16" s="54" customFormat="1" ht="15.75" x14ac:dyDescent="0.25">
      <c r="A77" s="47">
        <v>3</v>
      </c>
      <c r="B77" s="92" t="s">
        <v>76</v>
      </c>
      <c r="C77" s="92" t="s">
        <v>37</v>
      </c>
      <c r="D77" s="48"/>
      <c r="E77" s="50">
        <v>1</v>
      </c>
      <c r="F77" s="41">
        <v>0</v>
      </c>
      <c r="G77" s="43"/>
      <c r="H77" s="43"/>
      <c r="I77" s="40">
        <v>0</v>
      </c>
      <c r="J77" s="50"/>
      <c r="K77" s="40">
        <v>0</v>
      </c>
      <c r="L77" s="41">
        <v>6753.04</v>
      </c>
      <c r="M77" s="44">
        <v>1</v>
      </c>
      <c r="N77" s="23"/>
      <c r="O77" s="42">
        <f t="shared" si="4"/>
        <v>7800</v>
      </c>
      <c r="P77" s="197">
        <f t="shared" si="5"/>
        <v>1046.96</v>
      </c>
    </row>
    <row r="78" spans="1:16" s="54" customFormat="1" ht="15.75" x14ac:dyDescent="0.25">
      <c r="A78" s="47">
        <v>3</v>
      </c>
      <c r="B78" s="92" t="s">
        <v>76</v>
      </c>
      <c r="C78" s="92" t="s">
        <v>37</v>
      </c>
      <c r="D78" s="48"/>
      <c r="E78" s="50">
        <v>0.5</v>
      </c>
      <c r="F78" s="41">
        <v>0</v>
      </c>
      <c r="G78" s="43"/>
      <c r="H78" s="43"/>
      <c r="I78" s="40">
        <v>0</v>
      </c>
      <c r="J78" s="50"/>
      <c r="K78" s="40">
        <v>0</v>
      </c>
      <c r="L78" s="41">
        <v>3376.52</v>
      </c>
      <c r="M78" s="44">
        <v>2</v>
      </c>
      <c r="N78" s="23"/>
      <c r="O78" s="42">
        <f t="shared" si="4"/>
        <v>7800</v>
      </c>
      <c r="P78" s="197">
        <f t="shared" si="5"/>
        <v>523.48</v>
      </c>
    </row>
    <row r="79" spans="1:16" s="54" customFormat="1" ht="30.75" customHeight="1" x14ac:dyDescent="0.25">
      <c r="A79" s="47">
        <v>3</v>
      </c>
      <c r="B79" s="92" t="s">
        <v>77</v>
      </c>
      <c r="C79" s="92" t="s">
        <v>37</v>
      </c>
      <c r="D79" s="48"/>
      <c r="E79" s="50">
        <v>1</v>
      </c>
      <c r="F79" s="41">
        <v>0</v>
      </c>
      <c r="G79" s="43"/>
      <c r="H79" s="43"/>
      <c r="I79" s="40">
        <v>0</v>
      </c>
      <c r="J79" s="50"/>
      <c r="K79" s="40">
        <v>0</v>
      </c>
      <c r="L79" s="41">
        <v>6099.52</v>
      </c>
      <c r="M79" s="44">
        <v>5</v>
      </c>
      <c r="N79" s="23"/>
      <c r="O79" s="42">
        <f t="shared" si="4"/>
        <v>7800</v>
      </c>
      <c r="P79" s="197">
        <f t="shared" si="5"/>
        <v>1700.48</v>
      </c>
    </row>
    <row r="80" spans="1:16" s="63" customFormat="1" ht="31.5" x14ac:dyDescent="0.25">
      <c r="A80" s="57"/>
      <c r="B80" s="58"/>
      <c r="C80" s="58" t="s">
        <v>38</v>
      </c>
      <c r="D80" s="59"/>
      <c r="E80" s="61">
        <v>14</v>
      </c>
      <c r="F80" s="61">
        <v>0</v>
      </c>
      <c r="G80" s="62"/>
      <c r="H80" s="61"/>
      <c r="I80" s="61">
        <v>0</v>
      </c>
      <c r="J80" s="61"/>
      <c r="K80" s="61">
        <v>0</v>
      </c>
      <c r="L80" s="61">
        <v>91166.039999999979</v>
      </c>
      <c r="M80" s="55"/>
      <c r="N80" s="56"/>
      <c r="O80" s="60"/>
      <c r="P80" s="198">
        <f>SUM(P62:P79)</f>
        <v>18033.959999999995</v>
      </c>
    </row>
    <row r="81" spans="1:16" s="72" customFormat="1" ht="47.25" x14ac:dyDescent="0.25">
      <c r="A81" s="64"/>
      <c r="B81" s="65"/>
      <c r="C81" s="65" t="s">
        <v>46</v>
      </c>
      <c r="D81" s="66"/>
      <c r="E81" s="69">
        <v>33</v>
      </c>
      <c r="F81" s="69">
        <v>17691.050000000003</v>
      </c>
      <c r="G81" s="71"/>
      <c r="H81" s="69"/>
      <c r="I81" s="69">
        <v>0</v>
      </c>
      <c r="J81" s="69"/>
      <c r="K81" s="69">
        <v>0</v>
      </c>
      <c r="L81" s="69">
        <v>269467.74</v>
      </c>
      <c r="M81" s="70"/>
      <c r="N81" s="68"/>
      <c r="O81" s="67"/>
      <c r="P81" s="199">
        <f>P80+P60+P54</f>
        <v>18033.959999999995</v>
      </c>
    </row>
  </sheetData>
  <sheetProtection selectLockedCells="1" selectUnlockedCells="1"/>
  <autoFilter ref="A1:P81"/>
  <mergeCells count="8">
    <mergeCell ref="B50:C50"/>
    <mergeCell ref="L3:M3"/>
    <mergeCell ref="D6:E6"/>
    <mergeCell ref="D5:E5"/>
    <mergeCell ref="D7:E7"/>
    <mergeCell ref="D9:E9"/>
    <mergeCell ref="B17:C17"/>
    <mergeCell ref="B29:C29"/>
  </mergeCells>
  <conditionalFormatting sqref="O27:O29 O38:O39 O33 O55 O80:O81 O48:O51 O60:O61 O18">
    <cfRule type="cellIs" dxfId="8" priority="1992" stopIfTrue="1" operator="equal">
      <formula>0</formula>
    </cfRule>
  </conditionalFormatting>
  <conditionalFormatting sqref="O30">
    <cfRule type="cellIs" dxfId="7" priority="904" stopIfTrue="1" operator="equal">
      <formula>0</formula>
    </cfRule>
  </conditionalFormatting>
  <conditionalFormatting sqref="O40:O47">
    <cfRule type="cellIs" dxfId="6" priority="50" stopIfTrue="1" operator="equal">
      <formula>0</formula>
    </cfRule>
  </conditionalFormatting>
  <conditionalFormatting sqref="O56:O59">
    <cfRule type="cellIs" dxfId="5" priority="48" stopIfTrue="1" operator="equal">
      <formula>0</formula>
    </cfRule>
  </conditionalFormatting>
  <conditionalFormatting sqref="O19:O25">
    <cfRule type="cellIs" dxfId="4" priority="53" stopIfTrue="1" operator="equal">
      <formula>0</formula>
    </cfRule>
  </conditionalFormatting>
  <conditionalFormatting sqref="O31">
    <cfRule type="cellIs" dxfId="3" priority="52" stopIfTrue="1" operator="equal">
      <formula>0</formula>
    </cfRule>
  </conditionalFormatting>
  <conditionalFormatting sqref="O34:O37">
    <cfRule type="cellIs" dxfId="2" priority="51" stopIfTrue="1" operator="equal">
      <formula>0</formula>
    </cfRule>
  </conditionalFormatting>
  <conditionalFormatting sqref="O52:O53">
    <cfRule type="cellIs" dxfId="1" priority="49" stopIfTrue="1" operator="equal">
      <formula>0</formula>
    </cfRule>
  </conditionalFormatting>
  <conditionalFormatting sqref="O62:O79">
    <cfRule type="cellIs" dxfId="0" priority="47" stopIfTrue="1" operator="equal">
      <formula>0</formula>
    </cfRule>
  </conditionalFormatting>
  <pageMargins left="0.19685039370078741" right="0.19685039370078741" top="0.62992125984251968" bottom="0.15748031496062992" header="0.51181102362204722" footer="0.19685039370078741"/>
  <pageSetup paperSize="9" scale="41" firstPageNumber="0" fitToHeight="2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I40"/>
  <sheetViews>
    <sheetView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15.5703125" style="129" customWidth="1"/>
    <col min="2" max="2" width="51.140625" style="129" customWidth="1"/>
    <col min="3" max="3" width="34.5703125" style="129" customWidth="1"/>
    <col min="4" max="4" width="7.7109375" style="129" customWidth="1"/>
    <col min="5" max="7" width="12.7109375" style="129" customWidth="1"/>
    <col min="8" max="8" width="9.140625" style="129"/>
    <col min="9" max="9" width="14.7109375" style="129" customWidth="1"/>
    <col min="10" max="16384" width="9.140625" style="129"/>
  </cols>
  <sheetData>
    <row r="1" spans="1:9" x14ac:dyDescent="0.25">
      <c r="A1" s="135"/>
      <c r="B1" s="136"/>
      <c r="C1" s="136"/>
      <c r="D1" s="136"/>
      <c r="E1" s="136"/>
      <c r="F1" s="136"/>
      <c r="G1" s="161" t="s">
        <v>65</v>
      </c>
    </row>
    <row r="2" spans="1:9" x14ac:dyDescent="0.25">
      <c r="A2" s="129" t="s">
        <v>47</v>
      </c>
      <c r="E2" s="137"/>
    </row>
    <row r="3" spans="1:9" x14ac:dyDescent="0.25">
      <c r="C3" s="135" t="s">
        <v>57</v>
      </c>
      <c r="E3" s="137"/>
    </row>
    <row r="4" spans="1:9" x14ac:dyDescent="0.25">
      <c r="C4" s="163"/>
      <c r="D4" s="163"/>
      <c r="E4" s="163"/>
      <c r="I4" s="137" t="s">
        <v>56</v>
      </c>
    </row>
    <row r="5" spans="1:9" x14ac:dyDescent="0.25">
      <c r="C5" s="214"/>
      <c r="D5" s="214"/>
      <c r="E5" s="214"/>
      <c r="I5" s="138">
        <v>7800</v>
      </c>
    </row>
    <row r="6" spans="1:9" x14ac:dyDescent="0.25">
      <c r="E6" s="137"/>
    </row>
    <row r="7" spans="1:9" x14ac:dyDescent="0.25">
      <c r="A7" s="213" t="s">
        <v>58</v>
      </c>
      <c r="B7" s="213" t="s">
        <v>59</v>
      </c>
      <c r="C7" s="213" t="s">
        <v>60</v>
      </c>
      <c r="D7" s="215" t="s">
        <v>61</v>
      </c>
      <c r="E7" s="216" t="s">
        <v>62</v>
      </c>
      <c r="F7" s="213" t="s">
        <v>96</v>
      </c>
      <c r="G7" s="213" t="s">
        <v>63</v>
      </c>
    </row>
    <row r="8" spans="1:9" x14ac:dyDescent="0.25">
      <c r="A8" s="213"/>
      <c r="B8" s="213"/>
      <c r="C8" s="213"/>
      <c r="D8" s="215"/>
      <c r="E8" s="217"/>
      <c r="F8" s="213"/>
      <c r="G8" s="213"/>
    </row>
    <row r="9" spans="1:9" x14ac:dyDescent="0.25">
      <c r="A9" s="213"/>
      <c r="B9" s="213"/>
      <c r="C9" s="213"/>
      <c r="D9" s="215"/>
      <c r="E9" s="217"/>
      <c r="F9" s="213"/>
      <c r="G9" s="213"/>
    </row>
    <row r="10" spans="1:9" ht="34.5" customHeight="1" x14ac:dyDescent="0.25">
      <c r="A10" s="213"/>
      <c r="B10" s="213"/>
      <c r="C10" s="213"/>
      <c r="D10" s="215"/>
      <c r="E10" s="218"/>
      <c r="F10" s="213"/>
      <c r="G10" s="213"/>
    </row>
    <row r="11" spans="1:9" x14ac:dyDescent="0.25">
      <c r="A11" s="139">
        <v>1</v>
      </c>
      <c r="B11" s="139">
        <v>2</v>
      </c>
      <c r="C11" s="139">
        <v>3</v>
      </c>
      <c r="D11" s="139">
        <v>4</v>
      </c>
      <c r="E11" s="139">
        <v>5</v>
      </c>
      <c r="F11" s="139">
        <v>6</v>
      </c>
      <c r="G11" s="139">
        <v>7</v>
      </c>
    </row>
    <row r="12" spans="1:9" ht="30" x14ac:dyDescent="0.25">
      <c r="A12" s="140" t="s">
        <v>24</v>
      </c>
      <c r="B12" s="185" t="s">
        <v>29</v>
      </c>
      <c r="C12" s="160" t="s">
        <v>93</v>
      </c>
      <c r="D12" s="186">
        <v>1</v>
      </c>
      <c r="E12" s="187">
        <v>6799.68</v>
      </c>
      <c r="F12" s="187">
        <f>$I$5*D12</f>
        <v>7800</v>
      </c>
      <c r="G12" s="187">
        <f>ROUND((F12-E12)*12,2)</f>
        <v>12003.84</v>
      </c>
      <c r="I12" s="133"/>
    </row>
    <row r="13" spans="1:9" x14ac:dyDescent="0.25">
      <c r="A13" s="140"/>
      <c r="B13" s="99"/>
      <c r="C13" s="99"/>
      <c r="D13" s="134"/>
      <c r="E13" s="132"/>
      <c r="F13" s="132"/>
      <c r="G13" s="132"/>
      <c r="I13" s="133"/>
    </row>
    <row r="14" spans="1:9" ht="30" x14ac:dyDescent="0.25">
      <c r="A14" s="140" t="s">
        <v>34</v>
      </c>
      <c r="B14" s="141"/>
      <c r="C14" s="92"/>
      <c r="D14" s="50"/>
      <c r="E14" s="132"/>
      <c r="F14" s="132"/>
      <c r="G14" s="132"/>
      <c r="I14" s="133"/>
    </row>
    <row r="15" spans="1:9" ht="15.75" x14ac:dyDescent="0.25">
      <c r="A15" s="140"/>
      <c r="B15" s="141"/>
      <c r="C15" s="92"/>
      <c r="D15" s="50"/>
      <c r="E15" s="132"/>
      <c r="F15" s="132"/>
      <c r="G15" s="132"/>
      <c r="I15" s="133"/>
    </row>
    <row r="16" spans="1:9" ht="15.75" x14ac:dyDescent="0.25">
      <c r="A16" s="140"/>
      <c r="B16" s="141"/>
      <c r="C16" s="92"/>
      <c r="D16" s="50"/>
      <c r="E16" s="132"/>
      <c r="F16" s="132"/>
      <c r="G16" s="132"/>
      <c r="I16" s="133"/>
    </row>
    <row r="17" spans="1:9" ht="15.75" x14ac:dyDescent="0.25">
      <c r="A17" s="140"/>
      <c r="B17" s="141"/>
      <c r="C17" s="92"/>
      <c r="D17" s="50"/>
      <c r="E17" s="132"/>
      <c r="F17" s="132"/>
      <c r="G17" s="132"/>
      <c r="I17" s="133"/>
    </row>
    <row r="18" spans="1:9" ht="15.75" x14ac:dyDescent="0.25">
      <c r="A18" s="140"/>
      <c r="B18" s="141"/>
      <c r="C18" s="92"/>
      <c r="D18" s="50"/>
      <c r="E18" s="132"/>
      <c r="F18" s="132"/>
      <c r="G18" s="132"/>
      <c r="I18" s="133"/>
    </row>
    <row r="19" spans="1:9" ht="15.75" x14ac:dyDescent="0.25">
      <c r="A19" s="140"/>
      <c r="B19" s="141"/>
      <c r="C19" s="92"/>
      <c r="D19" s="50"/>
      <c r="E19" s="132"/>
      <c r="F19" s="132"/>
      <c r="G19" s="132"/>
      <c r="I19" s="133"/>
    </row>
    <row r="20" spans="1:9" ht="15.75" x14ac:dyDescent="0.25">
      <c r="A20" s="140"/>
      <c r="B20" s="141"/>
      <c r="C20" s="92"/>
      <c r="D20" s="50"/>
      <c r="E20" s="132"/>
      <c r="F20" s="132"/>
      <c r="G20" s="132"/>
      <c r="I20" s="133"/>
    </row>
    <row r="21" spans="1:9" ht="15.75" x14ac:dyDescent="0.25">
      <c r="A21" s="140"/>
      <c r="B21" s="141"/>
      <c r="C21" s="92"/>
      <c r="D21" s="50"/>
      <c r="E21" s="132"/>
      <c r="F21" s="132"/>
      <c r="G21" s="132"/>
      <c r="I21" s="133"/>
    </row>
    <row r="22" spans="1:9" ht="30" x14ac:dyDescent="0.25">
      <c r="A22" s="131" t="s">
        <v>40</v>
      </c>
      <c r="B22" s="128"/>
      <c r="C22" s="92"/>
      <c r="D22" s="134"/>
      <c r="E22" s="132"/>
      <c r="F22" s="132"/>
      <c r="G22" s="132"/>
      <c r="I22" s="133"/>
    </row>
    <row r="23" spans="1:9" ht="15.75" x14ac:dyDescent="0.25">
      <c r="A23" s="140"/>
      <c r="B23" s="128"/>
      <c r="C23" s="92"/>
      <c r="D23" s="134"/>
      <c r="E23" s="132"/>
      <c r="F23" s="132"/>
      <c r="G23" s="132"/>
    </row>
    <row r="24" spans="1:9" ht="15.75" x14ac:dyDescent="0.25">
      <c r="A24" s="140"/>
      <c r="B24" s="92"/>
      <c r="C24" s="92"/>
      <c r="D24" s="50"/>
      <c r="E24" s="132"/>
      <c r="F24" s="132"/>
      <c r="G24" s="132"/>
    </row>
    <row r="25" spans="1:9" ht="15.75" x14ac:dyDescent="0.25">
      <c r="A25" s="140"/>
      <c r="B25" s="92"/>
      <c r="C25" s="92"/>
      <c r="D25" s="50"/>
      <c r="E25" s="132"/>
      <c r="F25" s="132"/>
      <c r="G25" s="132"/>
    </row>
    <row r="26" spans="1:9" ht="15.75" x14ac:dyDescent="0.25">
      <c r="A26" s="140"/>
      <c r="B26" s="92"/>
      <c r="C26" s="92"/>
      <c r="D26" s="50"/>
      <c r="E26" s="132"/>
      <c r="F26" s="132"/>
      <c r="G26" s="132"/>
    </row>
    <row r="27" spans="1:9" ht="15.75" x14ac:dyDescent="0.25">
      <c r="A27" s="130"/>
      <c r="B27" s="100"/>
      <c r="C27" s="100"/>
      <c r="D27" s="102"/>
      <c r="E27" s="132"/>
      <c r="F27" s="132"/>
      <c r="G27" s="132"/>
      <c r="I27" s="133"/>
    </row>
    <row r="28" spans="1:9" ht="15.75" x14ac:dyDescent="0.25">
      <c r="A28" s="131"/>
      <c r="B28" s="128"/>
      <c r="C28" s="128"/>
      <c r="D28" s="146"/>
      <c r="E28" s="132"/>
      <c r="F28" s="132"/>
      <c r="G28" s="132"/>
    </row>
    <row r="29" spans="1:9" ht="15.75" x14ac:dyDescent="0.25">
      <c r="A29" s="131"/>
      <c r="B29" s="128"/>
      <c r="C29" s="128"/>
      <c r="D29" s="146"/>
      <c r="E29" s="132"/>
      <c r="F29" s="132"/>
      <c r="G29" s="132"/>
    </row>
    <row r="30" spans="1:9" ht="15.75" x14ac:dyDescent="0.25">
      <c r="A30" s="131"/>
      <c r="B30" s="152"/>
      <c r="C30" s="152"/>
      <c r="D30" s="117"/>
      <c r="E30" s="132"/>
      <c r="F30" s="132"/>
      <c r="G30" s="132"/>
    </row>
    <row r="31" spans="1:9" ht="15.75" x14ac:dyDescent="0.25">
      <c r="A31" s="131"/>
      <c r="B31" s="92"/>
      <c r="C31" s="92"/>
      <c r="D31" s="50"/>
      <c r="E31" s="132"/>
      <c r="F31" s="132"/>
      <c r="G31" s="132"/>
    </row>
    <row r="32" spans="1:9" ht="15.75" x14ac:dyDescent="0.25">
      <c r="A32" s="131"/>
      <c r="B32" s="92"/>
      <c r="C32" s="92"/>
      <c r="D32" s="50"/>
      <c r="E32" s="132"/>
      <c r="F32" s="132"/>
      <c r="G32" s="132"/>
    </row>
    <row r="33" spans="1:9" ht="15.75" x14ac:dyDescent="0.25">
      <c r="A33" s="131"/>
      <c r="B33" s="92"/>
      <c r="C33" s="92"/>
      <c r="D33" s="50"/>
      <c r="E33" s="132"/>
      <c r="F33" s="132"/>
      <c r="G33" s="132"/>
    </row>
    <row r="34" spans="1:9" ht="15.75" x14ac:dyDescent="0.25">
      <c r="A34" s="131"/>
      <c r="B34" s="92"/>
      <c r="C34" s="92"/>
      <c r="D34" s="50"/>
      <c r="E34" s="132"/>
      <c r="F34" s="132"/>
      <c r="G34" s="132"/>
    </row>
    <row r="35" spans="1:9" ht="15.75" x14ac:dyDescent="0.25">
      <c r="A35" s="131"/>
      <c r="B35" s="92"/>
      <c r="C35" s="92"/>
      <c r="D35" s="50"/>
      <c r="E35" s="132"/>
      <c r="F35" s="132"/>
      <c r="G35" s="132"/>
    </row>
    <row r="36" spans="1:9" ht="15.75" x14ac:dyDescent="0.25">
      <c r="A36" s="140"/>
      <c r="B36" s="92"/>
      <c r="C36" s="92"/>
      <c r="D36" s="50"/>
      <c r="E36" s="132"/>
      <c r="F36" s="132"/>
      <c r="G36" s="132"/>
    </row>
    <row r="37" spans="1:9" ht="15.75" x14ac:dyDescent="0.25">
      <c r="A37" s="140"/>
      <c r="B37" s="92"/>
      <c r="C37" s="92"/>
      <c r="D37" s="50"/>
      <c r="E37" s="132"/>
      <c r="F37" s="132"/>
      <c r="G37" s="132"/>
    </row>
    <row r="38" spans="1:9" ht="15.75" x14ac:dyDescent="0.25">
      <c r="A38" s="130"/>
      <c r="B38" s="92"/>
      <c r="C38" s="92"/>
      <c r="D38" s="50"/>
      <c r="E38" s="132"/>
      <c r="F38" s="132"/>
      <c r="G38" s="132"/>
      <c r="I38" s="133"/>
    </row>
    <row r="39" spans="1:9" ht="15.75" x14ac:dyDescent="0.25">
      <c r="A39" s="131"/>
      <c r="B39" s="92"/>
      <c r="C39" s="92"/>
      <c r="D39" s="50"/>
      <c r="E39" s="132"/>
      <c r="F39" s="132"/>
      <c r="G39" s="132"/>
    </row>
    <row r="40" spans="1:9" ht="15.75" x14ac:dyDescent="0.25">
      <c r="A40" s="131"/>
      <c r="B40" s="92"/>
      <c r="C40" s="92"/>
      <c r="D40" s="50"/>
      <c r="E40" s="132"/>
      <c r="F40" s="132"/>
      <c r="G40" s="132"/>
    </row>
  </sheetData>
  <mergeCells count="8">
    <mergeCell ref="F7:F10"/>
    <mergeCell ref="G7:G10"/>
    <mergeCell ref="C5:E5"/>
    <mergeCell ref="A7:A10"/>
    <mergeCell ref="B7:B10"/>
    <mergeCell ref="C7:C10"/>
    <mergeCell ref="D7:D10"/>
    <mergeCell ref="E7:E10"/>
  </mergeCells>
  <pageMargins left="0.43307086614173229" right="0.23622047244094491" top="0.31496062992125984" bottom="0.19685039370078741" header="0.31496062992125984" footer="0.19685039370078741"/>
  <pageSetup paperSize="9" scale="56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20"/>
  <sheetViews>
    <sheetView tabSelected="1" workbookViewId="0">
      <selection activeCell="B9" sqref="B9"/>
    </sheetView>
  </sheetViews>
  <sheetFormatPr defaultRowHeight="12.75" x14ac:dyDescent="0.2"/>
  <cols>
    <col min="2" max="2" width="30.85546875" bestFit="1" customWidth="1"/>
  </cols>
  <sheetData>
    <row r="1" spans="2:7" x14ac:dyDescent="0.2">
      <c r="B1" s="213" t="s">
        <v>59</v>
      </c>
      <c r="C1" s="213" t="s">
        <v>60</v>
      </c>
      <c r="D1" s="215" t="s">
        <v>61</v>
      </c>
      <c r="E1" s="216" t="s">
        <v>62</v>
      </c>
      <c r="F1" s="213" t="s">
        <v>96</v>
      </c>
      <c r="G1" s="213" t="s">
        <v>63</v>
      </c>
    </row>
    <row r="2" spans="2:7" x14ac:dyDescent="0.2">
      <c r="B2" s="213"/>
      <c r="C2" s="213"/>
      <c r="D2" s="215"/>
      <c r="E2" s="217"/>
      <c r="F2" s="213"/>
      <c r="G2" s="213"/>
    </row>
    <row r="3" spans="2:7" x14ac:dyDescent="0.2">
      <c r="B3" s="213"/>
      <c r="C3" s="213"/>
      <c r="D3" s="215"/>
      <c r="E3" s="217"/>
      <c r="F3" s="213"/>
      <c r="G3" s="213"/>
    </row>
    <row r="4" spans="2:7" x14ac:dyDescent="0.2">
      <c r="B4" s="213"/>
      <c r="C4" s="213"/>
      <c r="D4" s="215"/>
      <c r="E4" s="218"/>
      <c r="F4" s="213"/>
      <c r="G4" s="213"/>
    </row>
    <row r="5" spans="2:7" ht="15" hidden="1" x14ac:dyDescent="0.2">
      <c r="B5" s="139">
        <v>2</v>
      </c>
      <c r="C5" s="139">
        <v>1</v>
      </c>
      <c r="D5" s="139">
        <v>4</v>
      </c>
      <c r="E5" s="139">
        <v>11</v>
      </c>
      <c r="F5" s="139">
        <v>14</v>
      </c>
      <c r="G5" s="139">
        <v>15</v>
      </c>
    </row>
    <row r="6" spans="2:7" x14ac:dyDescent="0.2">
      <c r="B6" t="str">
        <f>IFERROR(INDEX(Спец!$B$19:$P$25,_xlfn.AGGREGATE(15,6,(ROW(Спец!$B$19:$B$25)-ROW(Спец!$B$19)+1)/(Спец!$P$19:$P$25&gt;0),ROW(A1)),B$5),"")</f>
        <v>Медицинская сестра диетическая</v>
      </c>
      <c r="C6" t="str">
        <f>IFERROR(INDEX(Спец!$B$19:$P$25,_xlfn.AGGREGATE(15,6,(ROW(Спец!$B$19:$B$25)-ROW(Спец!$B$19)+1)/(Спец!$P$19:$P$25&gt;0),ROW(B1)),C$5),"")</f>
        <v>Ков</v>
      </c>
      <c r="D6">
        <f>IFERROR(INDEX(Спец!$B$19:$P$25,_xlfn.AGGREGATE(15,6,(ROW(Спец!$B$19:$B$25)-ROW(Спец!$B$19)+1)/(Спец!$P$19:$P$25&gt;0),ROW(C1)),D$5),"")</f>
        <v>1</v>
      </c>
      <c r="E6">
        <f>IFERROR(INDEX(Спец!$B$19:$P$25,_xlfn.AGGREGATE(15,6,(ROW(Спец!$B$19:$B$25)-ROW(Спец!$B$19)+1)/(Спец!$P$19:$P$25&gt;0),ROW(D1)),E$5),"")</f>
        <v>6799.68</v>
      </c>
      <c r="F6">
        <f>IFERROR(INDEX(Спец!$B$19:$P$25,_xlfn.AGGREGATE(15,6,(ROW(Спец!$B$19:$B$25)-ROW(Спец!$B$19)+1)/(Спец!$P$19:$P$25&gt;0),ROW(E1)),F$5),"")</f>
        <v>7800</v>
      </c>
      <c r="G6">
        <f>(F6-E6)*12</f>
        <v>12003.839999999997</v>
      </c>
    </row>
    <row r="7" spans="2:7" x14ac:dyDescent="0.2">
      <c r="B7" t="str">
        <f>IFERROR(INDEX(Спец!$B$19:$P$25,_xlfn.AGGREGATE(15,6,(ROW(Спец!$B$19:$B$25)-ROW(Спец!$B$19)+1)/(Спец!$P$19:$P$25&gt;0),ROW(A2)),B$5),"")</f>
        <v>Медицинская сестра диетическая</v>
      </c>
      <c r="C7" t="str">
        <f>IFERROR(INDEX(Спец!$B$19:$P$25,_xlfn.AGGREGATE(15,6,(ROW(Спец!$B$19:$B$25)-ROW(Спец!$B$19)+1)/(Спец!$P$19:$P$25&gt;0),ROW(B2)),C$5),"")</f>
        <v>Ков</v>
      </c>
      <c r="D7">
        <f>IFERROR(INDEX(Спец!$B$19:$P$25,_xlfn.AGGREGATE(15,6,(ROW(Спец!$B$19:$B$25)-ROW(Спец!$B$19)+1)/(Спец!$P$19:$P$25&gt;0),ROW(C2)),D$5),"")</f>
        <v>0.5</v>
      </c>
      <c r="E7">
        <f>IFERROR(INDEX(Спец!$B$19:$P$25,_xlfn.AGGREGATE(15,6,(ROW(Спец!$B$19:$B$25)-ROW(Спец!$B$19)+1)/(Спец!$P$19:$P$25&gt;0),ROW(D2)),E$5),"")</f>
        <v>3399.84</v>
      </c>
      <c r="F7">
        <f>IFERROR(INDEX(Спец!$B$19:$P$25,_xlfn.AGGREGATE(15,6,(ROW(Спец!$B$19:$B$25)-ROW(Спец!$B$19)+1)/(Спец!$P$19:$P$25&gt;0),ROW(E2)),F$5),"")</f>
        <v>7800</v>
      </c>
      <c r="G7">
        <f>(F7-E7)*12</f>
        <v>52801.919999999998</v>
      </c>
    </row>
    <row r="8" spans="2:7" x14ac:dyDescent="0.2">
      <c r="B8" t="str">
        <f>IFERROR(INDEX(Спец!$B$19:$P$25,_xlfn.AGGREGATE(15,6,(ROW(Спец!$B$19:$B$25)-ROW(Спец!$B$19)+1)/(Спец!$P$19:$P$25&gt;0),ROW(A3)),B$5),"")</f>
        <v/>
      </c>
      <c r="C8" t="str">
        <f>IFERROR(INDEX(Спец!$B$19:$P$25,_xlfn.AGGREGATE(15,6,(ROW(Спец!$B$19:$B$25)-ROW(Спец!$B$19)+1)/(Спец!$P$19:$P$25&gt;0),ROW(B3)),C$5),"")</f>
        <v/>
      </c>
      <c r="D8" t="str">
        <f>IFERROR(INDEX(Спец!$B$19:$P$25,_xlfn.AGGREGATE(15,6,(ROW(Спец!$B$19:$B$25)-ROW(Спец!$B$19)+1)/(Спец!$P$19:$P$25&gt;0),ROW(C3)),D$5),"")</f>
        <v/>
      </c>
      <c r="E8" t="str">
        <f>IFERROR(INDEX(Спец!$B$19:$P$25,_xlfn.AGGREGATE(15,6,(ROW(Спец!$B$19:$B$25)-ROW(Спец!$B$19)+1)/(Спец!$P$19:$P$25&gt;0),ROW(D3)),E$5),"")</f>
        <v/>
      </c>
      <c r="F8" t="str">
        <f>IFERROR(INDEX(Спец!$B$19:$P$25,_xlfn.AGGREGATE(15,6,(ROW(Спец!$B$19:$B$25)-ROW(Спец!$B$19)+1)/(Спец!$P$19:$P$25&gt;0),ROW(E3)),F$5),"")</f>
        <v/>
      </c>
      <c r="G8" t="str">
        <f>IFERROR(INDEX(Спец!$B$19:$P$25,_xlfn.AGGREGATE(15,6,(ROW(Спец!$B$19:$B$25)-ROW(Спец!$B$19)+1)/(Спец!$P$19:$P$25&gt;0),ROW(F3)),G$5),"")</f>
        <v/>
      </c>
    </row>
    <row r="9" spans="2:7" x14ac:dyDescent="0.2">
      <c r="B9" t="str">
        <f>IFERROR(INDEX(Спец!$B$19:$P$25,_xlfn.AGGREGATE(15,6,(ROW(Спец!$B$19:$B$25)-ROW(Спец!$B$19)+1)/(Спец!$P$19:$P$25&gt;0),ROW(A4)),B$5),"")</f>
        <v/>
      </c>
      <c r="C9" t="str">
        <f>IFERROR(INDEX(Спец!$B$19:$P$25,_xlfn.AGGREGATE(15,6,(ROW(Спец!$B$19:$B$25)-ROW(Спец!$B$19)+1)/(Спец!$P$19:$P$25&gt;0),ROW(B4)),C$5),"")</f>
        <v/>
      </c>
      <c r="D9" t="str">
        <f>IFERROR(INDEX(Спец!$B$19:$P$25,_xlfn.AGGREGATE(15,6,(ROW(Спец!$B$19:$B$25)-ROW(Спец!$B$19)+1)/(Спец!$P$19:$P$25&gt;0),ROW(C4)),D$5),"")</f>
        <v/>
      </c>
      <c r="E9" t="str">
        <f>IFERROR(INDEX(Спец!$B$19:$P$25,_xlfn.AGGREGATE(15,6,(ROW(Спец!$B$19:$B$25)-ROW(Спец!$B$19)+1)/(Спец!$P$19:$P$25&gt;0),ROW(D4)),E$5),"")</f>
        <v/>
      </c>
      <c r="F9" t="str">
        <f>IFERROR(INDEX(Спец!$B$19:$P$25,_xlfn.AGGREGATE(15,6,(ROW(Спец!$B$19:$B$25)-ROW(Спец!$B$19)+1)/(Спец!$P$19:$P$25&gt;0),ROW(E4)),F$5),"")</f>
        <v/>
      </c>
      <c r="G9" t="str">
        <f>IFERROR(INDEX(Спец!$B$19:$P$25,_xlfn.AGGREGATE(15,6,(ROW(Спец!$B$19:$B$25)-ROW(Спец!$B$19)+1)/(Спец!$P$19:$P$25&gt;0),ROW(F4)),G$5),"")</f>
        <v/>
      </c>
    </row>
    <row r="10" spans="2:7" x14ac:dyDescent="0.2">
      <c r="B10" t="str">
        <f>IFERROR(INDEX(Спец!$B$19:$P$25,_xlfn.AGGREGATE(15,6,(ROW(Спец!$B$19:$B$25)-ROW(Спец!$B$19)+1)/(Спец!$P$19:$P$25&gt;0),ROW(A5)),B$5),"")</f>
        <v/>
      </c>
      <c r="C10" t="str">
        <f>IFERROR(INDEX(Спец!$B$19:$P$25,_xlfn.AGGREGATE(15,6,(ROW(Спец!$B$19:$B$25)-ROW(Спец!$B$19)+1)/(Спец!$P$19:$P$25&gt;0),ROW(B5)),C$5),"")</f>
        <v/>
      </c>
      <c r="D10" t="str">
        <f>IFERROR(INDEX(Спец!$B$19:$P$25,_xlfn.AGGREGATE(15,6,(ROW(Спец!$B$19:$B$25)-ROW(Спец!$B$19)+1)/(Спец!$P$19:$P$25&gt;0),ROW(C5)),D$5),"")</f>
        <v/>
      </c>
      <c r="E10" t="str">
        <f>IFERROR(INDEX(Спец!$B$19:$P$25,_xlfn.AGGREGATE(15,6,(ROW(Спец!$B$19:$B$25)-ROW(Спец!$B$19)+1)/(Спец!$P$19:$P$25&gt;0),ROW(D5)),E$5),"")</f>
        <v/>
      </c>
      <c r="F10" t="str">
        <f>IFERROR(INDEX(Спец!$B$19:$P$25,_xlfn.AGGREGATE(15,6,(ROW(Спец!$B$19:$B$25)-ROW(Спец!$B$19)+1)/(Спец!$P$19:$P$25&gt;0),ROW(E5)),F$5),"")</f>
        <v/>
      </c>
      <c r="G10" t="str">
        <f>IFERROR(INDEX(Спец!$B$19:$P$25,_xlfn.AGGREGATE(15,6,(ROW(Спец!$B$19:$B$25)-ROW(Спец!$B$19)+1)/(Спец!$P$19:$P$25&gt;0),ROW(F5)),G$5),"")</f>
        <v/>
      </c>
    </row>
    <row r="11" spans="2:7" x14ac:dyDescent="0.2">
      <c r="B11" t="str">
        <f>IFERROR(INDEX(Спец!$B$19:$P$25,_xlfn.AGGREGATE(15,6,(ROW(Спец!$B$19:$B$25)-ROW(Спец!$B$19)+1)/(Спец!$P$19:$P$25&gt;0),ROW(A6)),B$5),"")</f>
        <v/>
      </c>
      <c r="C11" t="str">
        <f>IFERROR(INDEX(Спец!$B$19:$P$25,_xlfn.AGGREGATE(15,6,(ROW(Спец!$B$19:$B$25)-ROW(Спец!$B$19)+1)/(Спец!$P$19:$P$25&gt;0),ROW(B6)),C$5),"")</f>
        <v/>
      </c>
      <c r="D11" t="str">
        <f>IFERROR(INDEX(Спец!$B$19:$P$25,_xlfn.AGGREGATE(15,6,(ROW(Спец!$B$19:$B$25)-ROW(Спец!$B$19)+1)/(Спец!$P$19:$P$25&gt;0),ROW(C6)),D$5),"")</f>
        <v/>
      </c>
      <c r="E11" t="str">
        <f>IFERROR(INDEX(Спец!$B$19:$P$25,_xlfn.AGGREGATE(15,6,(ROW(Спец!$B$19:$B$25)-ROW(Спец!$B$19)+1)/(Спец!$P$19:$P$25&gt;0),ROW(D6)),E$5),"")</f>
        <v/>
      </c>
      <c r="F11" t="str">
        <f>IFERROR(INDEX(Спец!$B$19:$P$25,_xlfn.AGGREGATE(15,6,(ROW(Спец!$B$19:$B$25)-ROW(Спец!$B$19)+1)/(Спец!$P$19:$P$25&gt;0),ROW(E6)),F$5),"")</f>
        <v/>
      </c>
      <c r="G11" t="str">
        <f>IFERROR(INDEX(Спец!$B$19:$P$25,_xlfn.AGGREGATE(15,6,(ROW(Спец!$B$19:$B$25)-ROW(Спец!$B$19)+1)/(Спец!$P$19:$P$25&gt;0),ROW(F6)),G$5),"")</f>
        <v/>
      </c>
    </row>
    <row r="12" spans="2:7" x14ac:dyDescent="0.2">
      <c r="B12" t="str">
        <f>IFERROR(INDEX(Спец!$B$19:$P$25,_xlfn.AGGREGATE(15,6,(ROW(Спец!$B$19:$B$25)-ROW(Спец!$B$19)+1)/(Спец!$P$19:$P$25&gt;0),ROW(A7)),B$5),"")</f>
        <v/>
      </c>
      <c r="C12" t="str">
        <f>IFERROR(INDEX(Спец!$B$19:$P$25,_xlfn.AGGREGATE(15,6,(ROW(Спец!$B$19:$B$25)-ROW(Спец!$B$19)+1)/(Спец!$P$19:$P$25&gt;0),ROW(B7)),C$5),"")</f>
        <v/>
      </c>
      <c r="D12" t="str">
        <f>IFERROR(INDEX(Спец!$B$19:$P$25,_xlfn.AGGREGATE(15,6,(ROW(Спец!$B$19:$B$25)-ROW(Спец!$B$19)+1)/(Спец!$P$19:$P$25&gt;0),ROW(C7)),D$5),"")</f>
        <v/>
      </c>
      <c r="E12" t="str">
        <f>IFERROR(INDEX(Спец!$B$19:$P$25,_xlfn.AGGREGATE(15,6,(ROW(Спец!$B$19:$B$25)-ROW(Спец!$B$19)+1)/(Спец!$P$19:$P$25&gt;0),ROW(D7)),E$5),"")</f>
        <v/>
      </c>
      <c r="F12" t="str">
        <f>IFERROR(INDEX(Спец!$B$19:$P$25,_xlfn.AGGREGATE(15,6,(ROW(Спец!$B$19:$B$25)-ROW(Спец!$B$19)+1)/(Спец!$P$19:$P$25&gt;0),ROW(E7)),F$5),"")</f>
        <v/>
      </c>
      <c r="G12" t="str">
        <f>IFERROR(INDEX(Спец!$B$19:$P$25,_xlfn.AGGREGATE(15,6,(ROW(Спец!$B$19:$B$25)-ROW(Спец!$B$19)+1)/(Спец!$P$19:$P$25&gt;0),ROW(F7)),G$5),"")</f>
        <v/>
      </c>
    </row>
    <row r="13" spans="2:7" x14ac:dyDescent="0.2">
      <c r="B13" t="str">
        <f>IFERROR(INDEX(Спец!$B$19:$P$25,_xlfn.AGGREGATE(15,6,(ROW(Спец!$B$19:$B$25)-ROW(Спец!$B$19)+1)/(Спец!$P$19:$P$25&gt;0),ROW(A8)),B$5),"")</f>
        <v/>
      </c>
      <c r="C13" t="str">
        <f>IFERROR(INDEX(Спец!$B$19:$P$25,_xlfn.AGGREGATE(15,6,(ROW(Спец!$B$19:$B$25)-ROW(Спец!$B$19)+1)/(Спец!$P$19:$P$25&gt;0),ROW(B8)),C$5),"")</f>
        <v/>
      </c>
      <c r="D13" t="str">
        <f>IFERROR(INDEX(Спец!$B$19:$P$25,_xlfn.AGGREGATE(15,6,(ROW(Спец!$B$19:$B$25)-ROW(Спец!$B$19)+1)/(Спец!$P$19:$P$25&gt;0),ROW(C8)),D$5),"")</f>
        <v/>
      </c>
      <c r="E13" t="str">
        <f>IFERROR(INDEX(Спец!$B$19:$P$25,_xlfn.AGGREGATE(15,6,(ROW(Спец!$B$19:$B$25)-ROW(Спец!$B$19)+1)/(Спец!$P$19:$P$25&gt;0),ROW(D8)),E$5),"")</f>
        <v/>
      </c>
      <c r="F13" t="str">
        <f>IFERROR(INDEX(Спец!$B$19:$P$25,_xlfn.AGGREGATE(15,6,(ROW(Спец!$B$19:$B$25)-ROW(Спец!$B$19)+1)/(Спец!$P$19:$P$25&gt;0),ROW(E8)),F$5),"")</f>
        <v/>
      </c>
      <c r="G13" t="str">
        <f>IFERROR(INDEX(Спец!$B$19:$P$25,_xlfn.AGGREGATE(15,6,(ROW(Спец!$B$19:$B$25)-ROW(Спец!$B$19)+1)/(Спец!$P$19:$P$25&gt;0),ROW(F8)),G$5),"")</f>
        <v/>
      </c>
    </row>
    <row r="14" spans="2:7" x14ac:dyDescent="0.2">
      <c r="B14" t="str">
        <f>IFERROR(INDEX(Спец!$B$19:$P$25,_xlfn.AGGREGATE(15,6,(ROW(Спец!$B$19:$B$25)-ROW(Спец!$B$19)+1)/(Спец!$P$19:$P$25&gt;0),ROW(A9)),B$5),"")</f>
        <v/>
      </c>
      <c r="C14" t="str">
        <f>IFERROR(INDEX(Спец!$B$19:$P$25,_xlfn.AGGREGATE(15,6,(ROW(Спец!$B$19:$B$25)-ROW(Спец!$B$19)+1)/(Спец!$P$19:$P$25&gt;0),ROW(B9)),C$5),"")</f>
        <v/>
      </c>
      <c r="D14" t="str">
        <f>IFERROR(INDEX(Спец!$B$19:$P$25,_xlfn.AGGREGATE(15,6,(ROW(Спец!$B$19:$B$25)-ROW(Спец!$B$19)+1)/(Спец!$P$19:$P$25&gt;0),ROW(C9)),D$5),"")</f>
        <v/>
      </c>
      <c r="E14" t="str">
        <f>IFERROR(INDEX(Спец!$B$19:$P$25,_xlfn.AGGREGATE(15,6,(ROW(Спец!$B$19:$B$25)-ROW(Спец!$B$19)+1)/(Спец!$P$19:$P$25&gt;0),ROW(D9)),E$5),"")</f>
        <v/>
      </c>
      <c r="F14" t="str">
        <f>IFERROR(INDEX(Спец!$B$19:$P$25,_xlfn.AGGREGATE(15,6,(ROW(Спец!$B$19:$B$25)-ROW(Спец!$B$19)+1)/(Спец!$P$19:$P$25&gt;0),ROW(E9)),F$5),"")</f>
        <v/>
      </c>
      <c r="G14" t="str">
        <f>IFERROR(INDEX(Спец!$B$19:$P$25,_xlfn.AGGREGATE(15,6,(ROW(Спец!$B$19:$B$25)-ROW(Спец!$B$19)+1)/(Спец!$P$19:$P$25&gt;0),ROW(F9)),G$5),"")</f>
        <v/>
      </c>
    </row>
    <row r="15" spans="2:7" x14ac:dyDescent="0.2">
      <c r="B15" t="str">
        <f>IFERROR(INDEX(Спец!$B$19:$P$25,_xlfn.AGGREGATE(15,6,(ROW(Спец!$B$19:$B$25)-ROW(Спец!$B$19)+1)/(Спец!$P$19:$P$25&gt;0),ROW(A10)),B$5),"")</f>
        <v/>
      </c>
      <c r="C15" t="str">
        <f>IFERROR(INDEX(Спец!$B$19:$P$25,_xlfn.AGGREGATE(15,6,(ROW(Спец!$B$19:$B$25)-ROW(Спец!$B$19)+1)/(Спец!$P$19:$P$25&gt;0),ROW(B10)),C$5),"")</f>
        <v/>
      </c>
      <c r="D15" t="str">
        <f>IFERROR(INDEX(Спец!$B$19:$P$25,_xlfn.AGGREGATE(15,6,(ROW(Спец!$B$19:$B$25)-ROW(Спец!$B$19)+1)/(Спец!$P$19:$P$25&gt;0),ROW(C10)),D$5),"")</f>
        <v/>
      </c>
      <c r="E15" t="str">
        <f>IFERROR(INDEX(Спец!$B$19:$P$25,_xlfn.AGGREGATE(15,6,(ROW(Спец!$B$19:$B$25)-ROW(Спец!$B$19)+1)/(Спец!$P$19:$P$25&gt;0),ROW(D10)),E$5),"")</f>
        <v/>
      </c>
      <c r="F15" t="str">
        <f>IFERROR(INDEX(Спец!$B$19:$P$25,_xlfn.AGGREGATE(15,6,(ROW(Спец!$B$19:$B$25)-ROW(Спец!$B$19)+1)/(Спец!$P$19:$P$25&gt;0),ROW(E10)),F$5),"")</f>
        <v/>
      </c>
      <c r="G15" t="str">
        <f>IFERROR(INDEX(Спец!$B$19:$P$25,_xlfn.AGGREGATE(15,6,(ROW(Спец!$B$19:$B$25)-ROW(Спец!$B$19)+1)/(Спец!$P$19:$P$25&gt;0),ROW(F10)),G$5),"")</f>
        <v/>
      </c>
    </row>
    <row r="16" spans="2:7" x14ac:dyDescent="0.2">
      <c r="B16" t="str">
        <f>IFERROR(INDEX(Спец!$B$19:$P$25,_xlfn.AGGREGATE(15,6,(ROW(Спец!$B$19:$B$25)-ROW(Спец!$B$19)+1)/(Спец!$P$19:$P$25&gt;0),ROW(A11)),B$5),"")</f>
        <v/>
      </c>
      <c r="C16" t="str">
        <f>IFERROR(INDEX(Спец!$B$19:$P$25,_xlfn.AGGREGATE(15,6,(ROW(Спец!$B$19:$B$25)-ROW(Спец!$B$19)+1)/(Спец!$P$19:$P$25&gt;0),ROW(B11)),C$5),"")</f>
        <v/>
      </c>
      <c r="D16" t="str">
        <f>IFERROR(INDEX(Спец!$B$19:$P$25,_xlfn.AGGREGATE(15,6,(ROW(Спец!$B$19:$B$25)-ROW(Спец!$B$19)+1)/(Спец!$P$19:$P$25&gt;0),ROW(C11)),D$5),"")</f>
        <v/>
      </c>
      <c r="E16" t="str">
        <f>IFERROR(INDEX(Спец!$B$19:$P$25,_xlfn.AGGREGATE(15,6,(ROW(Спец!$B$19:$B$25)-ROW(Спец!$B$19)+1)/(Спец!$P$19:$P$25&gt;0),ROW(D11)),E$5),"")</f>
        <v/>
      </c>
      <c r="F16" t="str">
        <f>IFERROR(INDEX(Спец!$B$19:$P$25,_xlfn.AGGREGATE(15,6,(ROW(Спец!$B$19:$B$25)-ROW(Спец!$B$19)+1)/(Спец!$P$19:$P$25&gt;0),ROW(E11)),F$5),"")</f>
        <v/>
      </c>
      <c r="G16" t="str">
        <f>IFERROR(INDEX(Спец!$B$19:$P$25,_xlfn.AGGREGATE(15,6,(ROW(Спец!$B$19:$B$25)-ROW(Спец!$B$19)+1)/(Спец!$P$19:$P$25&gt;0),ROW(F11)),G$5),"")</f>
        <v/>
      </c>
    </row>
    <row r="17" spans="2:7" x14ac:dyDescent="0.2">
      <c r="B17" t="str">
        <f>IFERROR(INDEX(Спец!$B$19:$P$25,_xlfn.AGGREGATE(15,6,(ROW(Спец!$B$19:$B$25)-ROW(Спец!$B$19)+1)/(Спец!$P$19:$P$25&gt;0),ROW(A12)),B$5),"")</f>
        <v/>
      </c>
      <c r="C17" t="str">
        <f>IFERROR(INDEX(Спец!$B$19:$P$25,_xlfn.AGGREGATE(15,6,(ROW(Спец!$B$19:$B$25)-ROW(Спец!$B$19)+1)/(Спец!$P$19:$P$25&gt;0),ROW(B12)),C$5),"")</f>
        <v/>
      </c>
      <c r="D17" t="str">
        <f>IFERROR(INDEX(Спец!$B$19:$P$25,_xlfn.AGGREGATE(15,6,(ROW(Спец!$B$19:$B$25)-ROW(Спец!$B$19)+1)/(Спец!$P$19:$P$25&gt;0),ROW(C12)),D$5),"")</f>
        <v/>
      </c>
      <c r="E17" t="str">
        <f>IFERROR(INDEX(Спец!$B$19:$P$25,_xlfn.AGGREGATE(15,6,(ROW(Спец!$B$19:$B$25)-ROW(Спец!$B$19)+1)/(Спец!$P$19:$P$25&gt;0),ROW(D12)),E$5),"")</f>
        <v/>
      </c>
      <c r="F17" t="str">
        <f>IFERROR(INDEX(Спец!$B$19:$P$25,_xlfn.AGGREGATE(15,6,(ROW(Спец!$B$19:$B$25)-ROW(Спец!$B$19)+1)/(Спец!$P$19:$P$25&gt;0),ROW(E12)),F$5),"")</f>
        <v/>
      </c>
      <c r="G17" t="str">
        <f>IFERROR(INDEX(Спец!$B$19:$P$25,_xlfn.AGGREGATE(15,6,(ROW(Спец!$B$19:$B$25)-ROW(Спец!$B$19)+1)/(Спец!$P$19:$P$25&gt;0),ROW(F12)),G$5),"")</f>
        <v/>
      </c>
    </row>
    <row r="18" spans="2:7" x14ac:dyDescent="0.2">
      <c r="B18" t="str">
        <f>IFERROR(INDEX(Спец!$B$19:$P$25,_xlfn.AGGREGATE(15,6,(ROW(Спец!$B$19:$B$25)-ROW(Спец!$B$19)+1)/(Спец!$P$19:$P$25&gt;0),ROW(A13)),B$5),"")</f>
        <v/>
      </c>
      <c r="C18" t="str">
        <f>IFERROR(INDEX(Спец!$B$19:$P$25,_xlfn.AGGREGATE(15,6,(ROW(Спец!$B$19:$B$25)-ROW(Спец!$B$19)+1)/(Спец!$P$19:$P$25&gt;0),ROW(B13)),C$5),"")</f>
        <v/>
      </c>
      <c r="D18" t="str">
        <f>IFERROR(INDEX(Спец!$B$19:$P$25,_xlfn.AGGREGATE(15,6,(ROW(Спец!$B$19:$B$25)-ROW(Спец!$B$19)+1)/(Спец!$P$19:$P$25&gt;0),ROW(C13)),D$5),"")</f>
        <v/>
      </c>
      <c r="E18" t="str">
        <f>IFERROR(INDEX(Спец!$B$19:$P$25,_xlfn.AGGREGATE(15,6,(ROW(Спец!$B$19:$B$25)-ROW(Спец!$B$19)+1)/(Спец!$P$19:$P$25&gt;0),ROW(D13)),E$5),"")</f>
        <v/>
      </c>
      <c r="F18" t="str">
        <f>IFERROR(INDEX(Спец!$B$19:$P$25,_xlfn.AGGREGATE(15,6,(ROW(Спец!$B$19:$B$25)-ROW(Спец!$B$19)+1)/(Спец!$P$19:$P$25&gt;0),ROW(E13)),F$5),"")</f>
        <v/>
      </c>
      <c r="G18" t="str">
        <f>IFERROR(INDEX(Спец!$B$19:$P$25,_xlfn.AGGREGATE(15,6,(ROW(Спец!$B$19:$B$25)-ROW(Спец!$B$19)+1)/(Спец!$P$19:$P$25&gt;0),ROW(F13)),G$5),"")</f>
        <v/>
      </c>
    </row>
    <row r="19" spans="2:7" x14ac:dyDescent="0.2">
      <c r="B19" t="str">
        <f>IFERROR(INDEX(Спец!$B$19:$P$25,_xlfn.AGGREGATE(15,6,(ROW(Спец!$B$19:$B$25)-ROW(Спец!$B$19)+1)/(Спец!$P$19:$P$25&gt;0),ROW(A14)),B$5),"")</f>
        <v/>
      </c>
      <c r="C19" t="str">
        <f>IFERROR(INDEX(Спец!$B$19:$P$25,_xlfn.AGGREGATE(15,6,(ROW(Спец!$B$19:$B$25)-ROW(Спец!$B$19)+1)/(Спец!$P$19:$P$25&gt;0),ROW(B14)),C$5),"")</f>
        <v/>
      </c>
      <c r="D19" t="str">
        <f>IFERROR(INDEX(Спец!$B$19:$P$25,_xlfn.AGGREGATE(15,6,(ROW(Спец!$B$19:$B$25)-ROW(Спец!$B$19)+1)/(Спец!$P$19:$P$25&gt;0),ROW(C14)),D$5),"")</f>
        <v/>
      </c>
      <c r="E19" t="str">
        <f>IFERROR(INDEX(Спец!$B$19:$P$25,_xlfn.AGGREGATE(15,6,(ROW(Спец!$B$19:$B$25)-ROW(Спец!$B$19)+1)/(Спец!$P$19:$P$25&gt;0),ROW(D14)),E$5),"")</f>
        <v/>
      </c>
      <c r="F19" t="str">
        <f>IFERROR(INDEX(Спец!$B$19:$P$25,_xlfn.AGGREGATE(15,6,(ROW(Спец!$B$19:$B$25)-ROW(Спец!$B$19)+1)/(Спец!$P$19:$P$25&gt;0),ROW(E14)),F$5),"")</f>
        <v/>
      </c>
      <c r="G19" t="str">
        <f>IFERROR(INDEX(Спец!$B$19:$P$25,_xlfn.AGGREGATE(15,6,(ROW(Спец!$B$19:$B$25)-ROW(Спец!$B$19)+1)/(Спец!$P$19:$P$25&gt;0),ROW(F14)),G$5),"")</f>
        <v/>
      </c>
    </row>
    <row r="20" spans="2:7" x14ac:dyDescent="0.2">
      <c r="B20" t="str">
        <f>IFERROR(INDEX(Спец!$B$19:$P$25,_xlfn.AGGREGATE(15,6,(ROW(Спец!$B$19:$B$25)-ROW(Спец!$B$19)+1)/(Спец!$P$19:$P$25&gt;0),ROW(A15)),B$5),"")</f>
        <v/>
      </c>
      <c r="C20" t="str">
        <f>IFERROR(INDEX(Спец!$B$19:$P$25,_xlfn.AGGREGATE(15,6,(ROW(Спец!$B$19:$B$25)-ROW(Спец!$B$19)+1)/(Спец!$P$19:$P$25&gt;0),ROW(B15)),C$5),"")</f>
        <v/>
      </c>
      <c r="D20" t="str">
        <f>IFERROR(INDEX(Спец!$B$19:$P$25,_xlfn.AGGREGATE(15,6,(ROW(Спец!$B$19:$B$25)-ROW(Спец!$B$19)+1)/(Спец!$P$19:$P$25&gt;0),ROW(C15)),D$5),"")</f>
        <v/>
      </c>
      <c r="E20" t="str">
        <f>IFERROR(INDEX(Спец!$B$19:$P$25,_xlfn.AGGREGATE(15,6,(ROW(Спец!$B$19:$B$25)-ROW(Спец!$B$19)+1)/(Спец!$P$19:$P$25&gt;0),ROW(D15)),E$5),"")</f>
        <v/>
      </c>
      <c r="F20" t="str">
        <f>IFERROR(INDEX(Спец!$B$19:$P$25,_xlfn.AGGREGATE(15,6,(ROW(Спец!$B$19:$B$25)-ROW(Спец!$B$19)+1)/(Спец!$P$19:$P$25&gt;0),ROW(E15)),F$5),"")</f>
        <v/>
      </c>
      <c r="G20" t="str">
        <f>IFERROR(INDEX(Спец!$B$19:$P$25,_xlfn.AGGREGATE(15,6,(ROW(Спец!$B$19:$B$25)-ROW(Спец!$B$19)+1)/(Спец!$P$19:$P$25&gt;0),ROW(F15)),G$5),"")</f>
        <v/>
      </c>
    </row>
  </sheetData>
  <mergeCells count="6">
    <mergeCell ref="B1:B4"/>
    <mergeCell ref="C1:C4"/>
    <mergeCell ref="D1:D4"/>
    <mergeCell ref="E1:E4"/>
    <mergeCell ref="F1:F4"/>
    <mergeCell ref="G1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G28"/>
  <sheetViews>
    <sheetView workbookViewId="0">
      <selection activeCell="G14" sqref="G14"/>
    </sheetView>
  </sheetViews>
  <sheetFormatPr defaultRowHeight="12.75" x14ac:dyDescent="0.2"/>
  <cols>
    <col min="2" max="2" width="24.7109375" bestFit="1" customWidth="1"/>
  </cols>
  <sheetData>
    <row r="1" spans="2:7" x14ac:dyDescent="0.2">
      <c r="B1" s="213" t="s">
        <v>59</v>
      </c>
      <c r="C1" s="213" t="s">
        <v>60</v>
      </c>
      <c r="D1" s="215" t="s">
        <v>61</v>
      </c>
      <c r="E1" s="216" t="s">
        <v>62</v>
      </c>
      <c r="F1" s="213" t="s">
        <v>96</v>
      </c>
      <c r="G1" s="213" t="s">
        <v>63</v>
      </c>
    </row>
    <row r="2" spans="2:7" x14ac:dyDescent="0.2">
      <c r="B2" s="213"/>
      <c r="C2" s="213"/>
      <c r="D2" s="215"/>
      <c r="E2" s="217"/>
      <c r="F2" s="213"/>
      <c r="G2" s="213"/>
    </row>
    <row r="3" spans="2:7" x14ac:dyDescent="0.2">
      <c r="B3" s="213"/>
      <c r="C3" s="213"/>
      <c r="D3" s="215"/>
      <c r="E3" s="217"/>
      <c r="F3" s="213"/>
      <c r="G3" s="213"/>
    </row>
    <row r="4" spans="2:7" x14ac:dyDescent="0.2">
      <c r="B4" s="213"/>
      <c r="C4" s="213"/>
      <c r="D4" s="215"/>
      <c r="E4" s="218"/>
      <c r="F4" s="213"/>
      <c r="G4" s="213"/>
    </row>
    <row r="5" spans="2:7" ht="15" hidden="1" x14ac:dyDescent="0.2">
      <c r="B5" s="139">
        <v>2</v>
      </c>
      <c r="C5" s="139">
        <v>1</v>
      </c>
      <c r="D5" s="139">
        <v>4</v>
      </c>
      <c r="E5" s="139">
        <v>11</v>
      </c>
      <c r="F5" s="139">
        <v>14</v>
      </c>
      <c r="G5" s="139">
        <v>15</v>
      </c>
    </row>
    <row r="6" spans="2:7" x14ac:dyDescent="0.2">
      <c r="B6" t="str">
        <f>IFERROR(INDEX(Спец!$B$31:$P$47,_xlfn.AGGREGATE(15,6,(ROW(Спец!$B$31:$B$47)-ROW(Спец!$B$31)+1)/(Спец!$P$31:$P$47&gt;0),ROW(A1)),B$5),"")</f>
        <v>Санитарка</v>
      </c>
      <c r="C6" t="str">
        <f>IFERROR(INDEX(Спец!$B$31:$P$47,_xlfn.AGGREGATE(15,6,(ROW(Спец!$B$31:$B$47)-ROW(Спец!$B$31)+1)/(Спец!$P$31:$P$47&gt;0),ROW(B1)),C$5),"")</f>
        <v>Ани</v>
      </c>
      <c r="D6">
        <f>IFERROR(INDEX(Спец!$B$31:$P$47,_xlfn.AGGREGATE(15,6,(ROW(Спец!$B$31:$B$47)-ROW(Спец!$B$31)+1)/(Спец!$P$31:$P$47&gt;0),ROW(C1)),D$5),"")</f>
        <v>1</v>
      </c>
      <c r="E6">
        <f>IFERROR(INDEX(Спец!$B$31:$P$47,_xlfn.AGGREGATE(15,6,(ROW(Спец!$B$31:$B$47)-ROW(Спец!$B$31)+1)/(Спец!$P$31:$P$47&gt;0),ROW(D1)),E$5),"")</f>
        <v>7569.94</v>
      </c>
      <c r="F6">
        <f>IFERROR(INDEX(Спец!$B$31:$P$47,_xlfn.AGGREGATE(15,6,(ROW(Спец!$B$31:$B$47)-ROW(Спец!$B$31)+1)/(Спец!$P$31:$P$47&gt;0),ROW(E1)),F$5),"")</f>
        <v>7800</v>
      </c>
      <c r="G6">
        <f>(F6-E6)*12</f>
        <v>2760.7200000000048</v>
      </c>
    </row>
    <row r="7" spans="2:7" x14ac:dyDescent="0.2">
      <c r="B7" t="str">
        <f>IFERROR(INDEX(Спец!$B$31:$P$47,_xlfn.AGGREGATE(15,6,(ROW(Спец!$B$31:$B$47)-ROW(Спец!$B$31)+1)/(Спец!$P$31:$P$47&gt;0),ROW(A2)),B$5),"")</f>
        <v>Санитарка</v>
      </c>
      <c r="C7" t="str">
        <f>IFERROR(INDEX(Спец!$B$31:$P$47,_xlfn.AGGREGATE(15,6,(ROW(Спец!$B$31:$B$47)-ROW(Спец!$B$31)+1)/(Спец!$P$31:$P$47&gt;0),ROW(B2)),C$5),"")</f>
        <v>Ани</v>
      </c>
      <c r="D7">
        <f>IFERROR(INDEX(Спец!$B$31:$P$47,_xlfn.AGGREGATE(15,6,(ROW(Спец!$B$31:$B$47)-ROW(Спец!$B$31)+1)/(Спец!$P$31:$P$47&gt;0),ROW(C2)),D$5),"")</f>
        <v>0.5</v>
      </c>
      <c r="E7">
        <f>IFERROR(INDEX(Спец!$B$31:$P$47,_xlfn.AGGREGATE(15,6,(ROW(Спец!$B$31:$B$47)-ROW(Спец!$B$31)+1)/(Спец!$P$31:$P$47&gt;0),ROW(D2)),E$5),"")</f>
        <v>3784.97</v>
      </c>
      <c r="F7">
        <f>IFERROR(INDEX(Спец!$B$31:$P$47,_xlfn.AGGREGATE(15,6,(ROW(Спец!$B$31:$B$47)-ROW(Спец!$B$31)+1)/(Спец!$P$31:$P$47&gt;0),ROW(E2)),F$5),"")</f>
        <v>7800</v>
      </c>
      <c r="G7">
        <f t="shared" ref="G7:G13" si="0">(F7-E7)*12</f>
        <v>48180.36</v>
      </c>
    </row>
    <row r="8" spans="2:7" x14ac:dyDescent="0.2">
      <c r="B8" t="str">
        <f>IFERROR(INDEX(Спец!$B$31:$P$47,_xlfn.AGGREGATE(15,6,(ROW(Спец!$B$31:$B$47)-ROW(Спец!$B$31)+1)/(Спец!$P$31:$P$47&gt;0),ROW(A3)),B$5),"")</f>
        <v>Санитарка</v>
      </c>
      <c r="C8" t="str">
        <f>IFERROR(INDEX(Спец!$B$31:$P$47,_xlfn.AGGREGATE(15,6,(ROW(Спец!$B$31:$B$47)-ROW(Спец!$B$31)+1)/(Спец!$P$31:$P$47&gt;0),ROW(B3)),C$5),"")</f>
        <v>Бая</v>
      </c>
      <c r="D8">
        <f>IFERROR(INDEX(Спец!$B$31:$P$47,_xlfn.AGGREGATE(15,6,(ROW(Спец!$B$31:$B$47)-ROW(Спец!$B$31)+1)/(Спец!$P$31:$P$47&gt;0),ROW(C3)),D$5),"")</f>
        <v>1</v>
      </c>
      <c r="E8">
        <f>IFERROR(INDEX(Спец!$B$31:$P$47,_xlfn.AGGREGATE(15,6,(ROW(Спец!$B$31:$B$47)-ROW(Спец!$B$31)+1)/(Спец!$P$31:$P$47&gt;0),ROW(D3)),E$5),"")</f>
        <v>7134.26</v>
      </c>
      <c r="F8">
        <f>IFERROR(INDEX(Спец!$B$31:$P$47,_xlfn.AGGREGATE(15,6,(ROW(Спец!$B$31:$B$47)-ROW(Спец!$B$31)+1)/(Спец!$P$31:$P$47&gt;0),ROW(E3)),F$5),"")</f>
        <v>7800</v>
      </c>
      <c r="G8">
        <f t="shared" si="0"/>
        <v>7988.8799999999974</v>
      </c>
    </row>
    <row r="9" spans="2:7" x14ac:dyDescent="0.2">
      <c r="B9" t="str">
        <f>IFERROR(INDEX(Спец!$B$31:$P$47,_xlfn.AGGREGATE(15,6,(ROW(Спец!$B$31:$B$47)-ROW(Спец!$B$31)+1)/(Спец!$P$31:$P$47&gt;0),ROW(A4)),B$5),"")</f>
        <v>Санитарка</v>
      </c>
      <c r="C9" t="str">
        <f>IFERROR(INDEX(Спец!$B$31:$P$47,_xlfn.AGGREGATE(15,6,(ROW(Спец!$B$31:$B$47)-ROW(Спец!$B$31)+1)/(Спец!$P$31:$P$47&gt;0),ROW(B4)),C$5),"")</f>
        <v>Жел</v>
      </c>
      <c r="D9">
        <f>IFERROR(INDEX(Спец!$B$31:$P$47,_xlfn.AGGREGATE(15,6,(ROW(Спец!$B$31:$B$47)-ROW(Спец!$B$31)+1)/(Спец!$P$31:$P$47&gt;0),ROW(C4)),D$5),"")</f>
        <v>1</v>
      </c>
      <c r="E9">
        <f>IFERROR(INDEX(Спец!$B$31:$P$47,_xlfn.AGGREGATE(15,6,(ROW(Спец!$B$31:$B$47)-ROW(Спец!$B$31)+1)/(Спец!$P$31:$P$47&gt;0),ROW(D4)),E$5),"")</f>
        <v>7569.94</v>
      </c>
      <c r="F9">
        <f>IFERROR(INDEX(Спец!$B$31:$P$47,_xlfn.AGGREGATE(15,6,(ROW(Спец!$B$31:$B$47)-ROW(Спец!$B$31)+1)/(Спец!$P$31:$P$47&gt;0),ROW(E4)),F$5),"")</f>
        <v>7800</v>
      </c>
      <c r="G9">
        <f t="shared" si="0"/>
        <v>2760.7200000000048</v>
      </c>
    </row>
    <row r="10" spans="2:7" x14ac:dyDescent="0.2">
      <c r="B10" t="str">
        <f>IFERROR(INDEX(Спец!$B$31:$P$47,_xlfn.AGGREGATE(15,6,(ROW(Спец!$B$31:$B$47)-ROW(Спец!$B$31)+1)/(Спец!$P$31:$P$47&gt;0),ROW(A5)),B$5),"")</f>
        <v>Санитарка</v>
      </c>
      <c r="C10" t="str">
        <f>IFERROR(INDEX(Спец!$B$31:$P$47,_xlfn.AGGREGATE(15,6,(ROW(Спец!$B$31:$B$47)-ROW(Спец!$B$31)+1)/(Спец!$P$31:$P$47&gt;0),ROW(B5)),C$5),"")</f>
        <v>Жел</v>
      </c>
      <c r="D10">
        <f>IFERROR(INDEX(Спец!$B$31:$P$47,_xlfn.AGGREGATE(15,6,(ROW(Спец!$B$31:$B$47)-ROW(Спец!$B$31)+1)/(Спец!$P$31:$P$47&gt;0),ROW(C5)),D$5),"")</f>
        <v>0.25</v>
      </c>
      <c r="E10">
        <f>IFERROR(INDEX(Спец!$B$31:$P$47,_xlfn.AGGREGATE(15,6,(ROW(Спец!$B$31:$B$47)-ROW(Спец!$B$31)+1)/(Спец!$P$31:$P$47&gt;0),ROW(D5)),E$5),"")</f>
        <v>1892.49</v>
      </c>
      <c r="F10">
        <f>IFERROR(INDEX(Спец!$B$31:$P$47,_xlfn.AGGREGATE(15,6,(ROW(Спец!$B$31:$B$47)-ROW(Спец!$B$31)+1)/(Спец!$P$31:$P$47&gt;0),ROW(E5)),F$5),"")</f>
        <v>7800</v>
      </c>
      <c r="G10">
        <f t="shared" si="0"/>
        <v>70890.12</v>
      </c>
    </row>
    <row r="11" spans="2:7" x14ac:dyDescent="0.2">
      <c r="B11" t="str">
        <f>IFERROR(INDEX(Спец!$B$31:$P$47,_xlfn.AGGREGATE(15,6,(ROW(Спец!$B$31:$B$47)-ROW(Спец!$B$31)+1)/(Спец!$P$31:$P$47&gt;0),ROW(A6)),B$5),"")</f>
        <v>Санитарка</v>
      </c>
      <c r="C11" t="str">
        <f>IFERROR(INDEX(Спец!$B$31:$P$47,_xlfn.AGGREGATE(15,6,(ROW(Спец!$B$31:$B$47)-ROW(Спец!$B$31)+1)/(Спец!$P$31:$P$47&gt;0),ROW(B6)),C$5),"")</f>
        <v>Жел</v>
      </c>
      <c r="D11">
        <f>IFERROR(INDEX(Спец!$B$31:$P$47,_xlfn.AGGREGATE(15,6,(ROW(Спец!$B$31:$B$47)-ROW(Спец!$B$31)+1)/(Спец!$P$31:$P$47&gt;0),ROW(C6)),D$5),"")</f>
        <v>0.25</v>
      </c>
      <c r="E11">
        <f>IFERROR(INDEX(Спец!$B$31:$P$47,_xlfn.AGGREGATE(15,6,(ROW(Спец!$B$31:$B$47)-ROW(Спец!$B$31)+1)/(Спец!$P$31:$P$47&gt;0),ROW(D6)),E$5),"")</f>
        <v>1892.49</v>
      </c>
      <c r="F11">
        <f>IFERROR(INDEX(Спец!$B$31:$P$47,_xlfn.AGGREGATE(15,6,(ROW(Спец!$B$31:$B$47)-ROW(Спец!$B$31)+1)/(Спец!$P$31:$P$47&gt;0),ROW(E6)),F$5),"")</f>
        <v>7800</v>
      </c>
      <c r="G11">
        <f t="shared" si="0"/>
        <v>70890.12</v>
      </c>
    </row>
    <row r="12" spans="2:7" x14ac:dyDescent="0.2">
      <c r="B12" t="str">
        <f>IFERROR(INDEX(Спец!$B$31:$P$47,_xlfn.AGGREGATE(15,6,(ROW(Спец!$B$31:$B$47)-ROW(Спец!$B$31)+1)/(Спец!$P$31:$P$47&gt;0),ROW(A7)),B$5),"")</f>
        <v>Санитарка</v>
      </c>
      <c r="C12" t="str">
        <f>IFERROR(INDEX(Спец!$B$31:$P$47,_xlfn.AGGREGATE(15,6,(ROW(Спец!$B$31:$B$47)-ROW(Спец!$B$31)+1)/(Спец!$P$31:$P$47&gt;0),ROW(B7)),C$5),"")</f>
        <v>Ива</v>
      </c>
      <c r="D12">
        <f>IFERROR(INDEX(Спец!$B$31:$P$47,_xlfn.AGGREGATE(15,6,(ROW(Спец!$B$31:$B$47)-ROW(Спец!$B$31)+1)/(Спец!$P$31:$P$47&gt;0),ROW(C7)),D$5),"")</f>
        <v>1</v>
      </c>
      <c r="E12">
        <f>IFERROR(INDEX(Спец!$B$31:$P$47,_xlfn.AGGREGATE(15,6,(ROW(Спец!$B$31:$B$47)-ROW(Спец!$B$31)+1)/(Спец!$P$31:$P$47&gt;0),ROW(D7)),E$5),"")</f>
        <v>6262.9</v>
      </c>
      <c r="F12">
        <f>IFERROR(INDEX(Спец!$B$31:$P$47,_xlfn.AGGREGATE(15,6,(ROW(Спец!$B$31:$B$47)-ROW(Спец!$B$31)+1)/(Спец!$P$31:$P$47&gt;0),ROW(E7)),F$5),"")</f>
        <v>7800</v>
      </c>
      <c r="G12">
        <f t="shared" si="0"/>
        <v>18445.200000000004</v>
      </c>
    </row>
    <row r="13" spans="2:7" x14ac:dyDescent="0.2">
      <c r="B13" t="str">
        <f>IFERROR(INDEX(Спец!$B$31:$P$47,_xlfn.AGGREGATE(15,6,(ROW(Спец!$B$31:$B$47)-ROW(Спец!$B$31)+1)/(Спец!$P$31:$P$47&gt;0),ROW(A8)),B$5),"")</f>
        <v>Санитарка</v>
      </c>
      <c r="C13" t="str">
        <f>IFERROR(INDEX(Спец!$B$31:$P$47,_xlfn.AGGREGATE(15,6,(ROW(Спец!$B$31:$B$47)-ROW(Спец!$B$31)+1)/(Спец!$P$31:$P$47&gt;0),ROW(B8)),C$5),"")</f>
        <v>Мат</v>
      </c>
      <c r="D13">
        <f>IFERROR(INDEX(Спец!$B$31:$P$47,_xlfn.AGGREGATE(15,6,(ROW(Спец!$B$31:$B$47)-ROW(Спец!$B$31)+1)/(Спец!$P$31:$P$47&gt;0),ROW(C8)),D$5),"")</f>
        <v>1</v>
      </c>
      <c r="E13">
        <f>IFERROR(INDEX(Спец!$B$31:$P$47,_xlfn.AGGREGATE(15,6,(ROW(Спец!$B$31:$B$47)-ROW(Спец!$B$31)+1)/(Спец!$P$31:$P$47&gt;0),ROW(D8)),E$5),"")</f>
        <v>7569.94</v>
      </c>
      <c r="F13">
        <f>IFERROR(INDEX(Спец!$B$31:$P$47,_xlfn.AGGREGATE(15,6,(ROW(Спец!$B$31:$B$47)-ROW(Спец!$B$31)+1)/(Спец!$P$31:$P$47&gt;0),ROW(E8)),F$5),"")</f>
        <v>7800</v>
      </c>
      <c r="G13">
        <f t="shared" si="0"/>
        <v>2760.7200000000048</v>
      </c>
    </row>
    <row r="14" spans="2:7" x14ac:dyDescent="0.2">
      <c r="B14" t="str">
        <f>IFERROR(INDEX(Спец!$B$31:$P$47,_xlfn.AGGREGATE(15,6,(ROW(Спец!$B$31:$B$47)-ROW(Спец!$B$31)+1)/(Спец!$P$31:$P$47&gt;0),ROW(A9)),B$5),"")</f>
        <v/>
      </c>
      <c r="C14" t="str">
        <f>IFERROR(INDEX(Спец!$B$31:$P$47,_xlfn.AGGREGATE(15,6,(ROW(Спец!$B$31:$B$47)-ROW(Спец!$B$31)+1)/(Спец!$P$31:$P$47&gt;0),ROW(B9)),C$5),"")</f>
        <v/>
      </c>
      <c r="D14" t="str">
        <f>IFERROR(INDEX(Спец!$B$31:$P$47,_xlfn.AGGREGATE(15,6,(ROW(Спец!$B$31:$B$47)-ROW(Спец!$B$31)+1)/(Спец!$P$31:$P$47&gt;0),ROW(C9)),D$5),"")</f>
        <v/>
      </c>
      <c r="E14" t="str">
        <f>IFERROR(INDEX(Спец!$B$31:$P$47,_xlfn.AGGREGATE(15,6,(ROW(Спец!$B$31:$B$47)-ROW(Спец!$B$31)+1)/(Спец!$P$31:$P$47&gt;0),ROW(D9)),E$5),"")</f>
        <v/>
      </c>
      <c r="F14" t="str">
        <f>IFERROR(INDEX(Спец!$B$31:$P$47,_xlfn.AGGREGATE(15,6,(ROW(Спец!$B$31:$B$47)-ROW(Спец!$B$31)+1)/(Спец!$P$31:$P$47&gt;0),ROW(E9)),F$5),"")</f>
        <v/>
      </c>
      <c r="G14" t="str">
        <f>IFERROR(INDEX(Спец!$B$31:$P$47,_xlfn.AGGREGATE(15,6,(ROW(Спец!$B$31:$B$47)-ROW(Спец!$B$31)+1)/(Спец!$P$31:$P$47&gt;0),ROW(F9)),G$5),"")</f>
        <v/>
      </c>
    </row>
    <row r="15" spans="2:7" x14ac:dyDescent="0.2">
      <c r="B15" t="str">
        <f>IFERROR(INDEX(Спец!$B$31:$P$47,_xlfn.AGGREGATE(15,6,(ROW(Спец!$B$31:$B$47)-ROW(Спец!$B$31)+1)/(Спец!$P$31:$P$47&gt;0),ROW(A10)),B$5),"")</f>
        <v/>
      </c>
      <c r="C15" t="str">
        <f>IFERROR(INDEX(Спец!$B$31:$P$47,_xlfn.AGGREGATE(15,6,(ROW(Спец!$B$31:$B$47)-ROW(Спец!$B$31)+1)/(Спец!$P$31:$P$47&gt;0),ROW(B10)),C$5),"")</f>
        <v/>
      </c>
      <c r="D15" t="str">
        <f>IFERROR(INDEX(Спец!$B$31:$P$47,_xlfn.AGGREGATE(15,6,(ROW(Спец!$B$31:$B$47)-ROW(Спец!$B$31)+1)/(Спец!$P$31:$P$47&gt;0),ROW(C10)),D$5),"")</f>
        <v/>
      </c>
      <c r="E15" t="str">
        <f>IFERROR(INDEX(Спец!$B$31:$P$47,_xlfn.AGGREGATE(15,6,(ROW(Спец!$B$31:$B$47)-ROW(Спец!$B$31)+1)/(Спец!$P$31:$P$47&gt;0),ROW(D10)),E$5),"")</f>
        <v/>
      </c>
      <c r="F15" t="str">
        <f>IFERROR(INDEX(Спец!$B$31:$P$47,_xlfn.AGGREGATE(15,6,(ROW(Спец!$B$31:$B$47)-ROW(Спец!$B$31)+1)/(Спец!$P$31:$P$47&gt;0),ROW(E10)),F$5),"")</f>
        <v/>
      </c>
      <c r="G15" t="str">
        <f>IFERROR(INDEX(Спец!$B$31:$P$47,_xlfn.AGGREGATE(15,6,(ROW(Спец!$B$31:$B$47)-ROW(Спец!$B$31)+1)/(Спец!$P$31:$P$47&gt;0),ROW(F10)),G$5),"")</f>
        <v/>
      </c>
    </row>
    <row r="16" spans="2:7" x14ac:dyDescent="0.2">
      <c r="B16" t="str">
        <f>IFERROR(INDEX(Спец!$B$31:$P$47,_xlfn.AGGREGATE(15,6,(ROW(Спец!$B$31:$B$47)-ROW(Спец!$B$31)+1)/(Спец!$P$31:$P$47&gt;0),ROW(A11)),B$5),"")</f>
        <v/>
      </c>
      <c r="C16" t="str">
        <f>IFERROR(INDEX(Спец!$B$31:$P$47,_xlfn.AGGREGATE(15,6,(ROW(Спец!$B$31:$B$47)-ROW(Спец!$B$31)+1)/(Спец!$P$31:$P$47&gt;0),ROW(B11)),C$5),"")</f>
        <v/>
      </c>
      <c r="D16" t="str">
        <f>IFERROR(INDEX(Спец!$B$31:$P$47,_xlfn.AGGREGATE(15,6,(ROW(Спец!$B$31:$B$47)-ROW(Спец!$B$31)+1)/(Спец!$P$31:$P$47&gt;0),ROW(C11)),D$5),"")</f>
        <v/>
      </c>
      <c r="E16" t="str">
        <f>IFERROR(INDEX(Спец!$B$31:$P$47,_xlfn.AGGREGATE(15,6,(ROW(Спец!$B$31:$B$47)-ROW(Спец!$B$31)+1)/(Спец!$P$31:$P$47&gt;0),ROW(D11)),E$5),"")</f>
        <v/>
      </c>
      <c r="F16" t="str">
        <f>IFERROR(INDEX(Спец!$B$31:$P$47,_xlfn.AGGREGATE(15,6,(ROW(Спец!$B$31:$B$47)-ROW(Спец!$B$31)+1)/(Спец!$P$31:$P$47&gt;0),ROW(E11)),F$5),"")</f>
        <v/>
      </c>
      <c r="G16" t="str">
        <f>IFERROR(INDEX(Спец!$B$31:$P$47,_xlfn.AGGREGATE(15,6,(ROW(Спец!$B$31:$B$47)-ROW(Спец!$B$31)+1)/(Спец!$P$31:$P$47&gt;0),ROW(F11)),G$5),"")</f>
        <v/>
      </c>
    </row>
    <row r="17" spans="2:7" x14ac:dyDescent="0.2">
      <c r="B17" t="str">
        <f>IFERROR(INDEX(Спец!$B$31:$P$47,_xlfn.AGGREGATE(15,6,(ROW(Спец!$B$31:$B$47)-ROW(Спец!$B$31)+1)/(Спец!$P$31:$P$47&gt;0),ROW(A12)),B$5),"")</f>
        <v/>
      </c>
      <c r="C17" t="str">
        <f>IFERROR(INDEX(Спец!$B$31:$P$47,_xlfn.AGGREGATE(15,6,(ROW(Спец!$B$31:$B$47)-ROW(Спец!$B$31)+1)/(Спец!$P$31:$P$47&gt;0),ROW(B12)),C$5),"")</f>
        <v/>
      </c>
      <c r="D17" t="str">
        <f>IFERROR(INDEX(Спец!$B$31:$P$47,_xlfn.AGGREGATE(15,6,(ROW(Спец!$B$31:$B$47)-ROW(Спец!$B$31)+1)/(Спец!$P$31:$P$47&gt;0),ROW(C12)),D$5),"")</f>
        <v/>
      </c>
      <c r="E17" t="str">
        <f>IFERROR(INDEX(Спец!$B$31:$P$47,_xlfn.AGGREGATE(15,6,(ROW(Спец!$B$31:$B$47)-ROW(Спец!$B$31)+1)/(Спец!$P$31:$P$47&gt;0),ROW(D12)),E$5),"")</f>
        <v/>
      </c>
      <c r="F17" t="str">
        <f>IFERROR(INDEX(Спец!$B$31:$P$47,_xlfn.AGGREGATE(15,6,(ROW(Спец!$B$31:$B$47)-ROW(Спец!$B$31)+1)/(Спец!$P$31:$P$47&gt;0),ROW(E12)),F$5),"")</f>
        <v/>
      </c>
      <c r="G17" t="str">
        <f>IFERROR(INDEX(Спец!$B$31:$P$47,_xlfn.AGGREGATE(15,6,(ROW(Спец!$B$31:$B$47)-ROW(Спец!$B$31)+1)/(Спец!$P$31:$P$47&gt;0),ROW(F12)),G$5),"")</f>
        <v/>
      </c>
    </row>
    <row r="18" spans="2:7" x14ac:dyDescent="0.2">
      <c r="B18" t="str">
        <f>IFERROR(INDEX(Спец!$B$31:$P$47,_xlfn.AGGREGATE(15,6,(ROW(Спец!$B$31:$B$47)-ROW(Спец!$B$31)+1)/(Спец!$P$31:$P$47&gt;0),ROW(A13)),B$5),"")</f>
        <v/>
      </c>
      <c r="C18" t="str">
        <f>IFERROR(INDEX(Спец!$B$31:$P$47,_xlfn.AGGREGATE(15,6,(ROW(Спец!$B$31:$B$47)-ROW(Спец!$B$31)+1)/(Спец!$P$31:$P$47&gt;0),ROW(B13)),C$5),"")</f>
        <v/>
      </c>
      <c r="D18" t="str">
        <f>IFERROR(INDEX(Спец!$B$31:$P$47,_xlfn.AGGREGATE(15,6,(ROW(Спец!$B$31:$B$47)-ROW(Спец!$B$31)+1)/(Спец!$P$31:$P$47&gt;0),ROW(C13)),D$5),"")</f>
        <v/>
      </c>
      <c r="E18" t="str">
        <f>IFERROR(INDEX(Спец!$B$31:$P$47,_xlfn.AGGREGATE(15,6,(ROW(Спец!$B$31:$B$47)-ROW(Спец!$B$31)+1)/(Спец!$P$31:$P$47&gt;0),ROW(D13)),E$5),"")</f>
        <v/>
      </c>
      <c r="F18" t="str">
        <f>IFERROR(INDEX(Спец!$B$31:$P$47,_xlfn.AGGREGATE(15,6,(ROW(Спец!$B$31:$B$47)-ROW(Спец!$B$31)+1)/(Спец!$P$31:$P$47&gt;0),ROW(E13)),F$5),"")</f>
        <v/>
      </c>
      <c r="G18" t="str">
        <f>IFERROR(INDEX(Спец!$B$31:$P$47,_xlfn.AGGREGATE(15,6,(ROW(Спец!$B$31:$B$47)-ROW(Спец!$B$31)+1)/(Спец!$P$31:$P$47&gt;0),ROW(F13)),G$5),"")</f>
        <v/>
      </c>
    </row>
    <row r="19" spans="2:7" x14ac:dyDescent="0.2">
      <c r="B19" t="str">
        <f>IFERROR(INDEX(Спец!$B$31:$P$47,_xlfn.AGGREGATE(15,6,(ROW(Спец!$B$31:$B$47)-ROW(Спец!$B$31)+1)/(Спец!$P$31:$P$47&gt;0),ROW(A14)),B$5),"")</f>
        <v/>
      </c>
      <c r="C19" t="str">
        <f>IFERROR(INDEX(Спец!$B$31:$P$47,_xlfn.AGGREGATE(15,6,(ROW(Спец!$B$31:$B$47)-ROW(Спец!$B$31)+1)/(Спец!$P$31:$P$47&gt;0),ROW(B14)),C$5),"")</f>
        <v/>
      </c>
      <c r="D19" t="str">
        <f>IFERROR(INDEX(Спец!$B$31:$P$47,_xlfn.AGGREGATE(15,6,(ROW(Спец!$B$31:$B$47)-ROW(Спец!$B$31)+1)/(Спец!$P$31:$P$47&gt;0),ROW(C14)),D$5),"")</f>
        <v/>
      </c>
      <c r="E19" t="str">
        <f>IFERROR(INDEX(Спец!$B$31:$P$47,_xlfn.AGGREGATE(15,6,(ROW(Спец!$B$31:$B$47)-ROW(Спец!$B$31)+1)/(Спец!$P$31:$P$47&gt;0),ROW(D14)),E$5),"")</f>
        <v/>
      </c>
      <c r="F19" t="str">
        <f>IFERROR(INDEX(Спец!$B$31:$P$47,_xlfn.AGGREGATE(15,6,(ROW(Спец!$B$31:$B$47)-ROW(Спец!$B$31)+1)/(Спец!$P$31:$P$47&gt;0),ROW(E14)),F$5),"")</f>
        <v/>
      </c>
      <c r="G19" t="str">
        <f>IFERROR(INDEX(Спец!$B$31:$P$47,_xlfn.AGGREGATE(15,6,(ROW(Спец!$B$31:$B$47)-ROW(Спец!$B$31)+1)/(Спец!$P$31:$P$47&gt;0),ROW(F14)),G$5),"")</f>
        <v/>
      </c>
    </row>
    <row r="20" spans="2:7" x14ac:dyDescent="0.2">
      <c r="B20" t="str">
        <f>IFERROR(INDEX(Спец!$B$31:$P$47,_xlfn.AGGREGATE(15,6,(ROW(Спец!$B$31:$B$47)-ROW(Спец!$B$31)+1)/(Спец!$P$31:$P$47&gt;0),ROW(A15)),B$5),"")</f>
        <v/>
      </c>
      <c r="C20" t="str">
        <f>IFERROR(INDEX(Спец!$B$31:$P$47,_xlfn.AGGREGATE(15,6,(ROW(Спец!$B$31:$B$47)-ROW(Спец!$B$31)+1)/(Спец!$P$31:$P$47&gt;0),ROW(B15)),C$5),"")</f>
        <v/>
      </c>
      <c r="D20" t="str">
        <f>IFERROR(INDEX(Спец!$B$31:$P$47,_xlfn.AGGREGATE(15,6,(ROW(Спец!$B$31:$B$47)-ROW(Спец!$B$31)+1)/(Спец!$P$31:$P$47&gt;0),ROW(C15)),D$5),"")</f>
        <v/>
      </c>
      <c r="E20" t="str">
        <f>IFERROR(INDEX(Спец!$B$31:$P$47,_xlfn.AGGREGATE(15,6,(ROW(Спец!$B$31:$B$47)-ROW(Спец!$B$31)+1)/(Спец!$P$31:$P$47&gt;0),ROW(D15)),E$5),"")</f>
        <v/>
      </c>
      <c r="F20" t="str">
        <f>IFERROR(INDEX(Спец!$B$31:$P$47,_xlfn.AGGREGATE(15,6,(ROW(Спец!$B$31:$B$47)-ROW(Спец!$B$31)+1)/(Спец!$P$31:$P$47&gt;0),ROW(E15)),F$5),"")</f>
        <v/>
      </c>
      <c r="G20" t="str">
        <f>IFERROR(INDEX(Спец!$B$31:$P$47,_xlfn.AGGREGATE(15,6,(ROW(Спец!$B$31:$B$47)-ROW(Спец!$B$31)+1)/(Спец!$P$31:$P$47&gt;0),ROW(F15)),G$5),"")</f>
        <v/>
      </c>
    </row>
    <row r="21" spans="2:7" x14ac:dyDescent="0.2">
      <c r="B21" t="str">
        <f>IFERROR(INDEX(Спец!$B$31:$P$47,_xlfn.AGGREGATE(15,6,(ROW(Спец!$B$31:$B$47)-ROW(Спец!$B$31)+1)/(Спец!$P$31:$P$47&gt;0),ROW(A16)),B$5),"")</f>
        <v/>
      </c>
      <c r="C21" t="str">
        <f>IFERROR(INDEX(Спец!$B$31:$P$47,_xlfn.AGGREGATE(15,6,(ROW(Спец!$B$31:$B$47)-ROW(Спец!$B$31)+1)/(Спец!$P$31:$P$47&gt;0),ROW(B16)),C$5),"")</f>
        <v/>
      </c>
      <c r="D21" t="str">
        <f>IFERROR(INDEX(Спец!$B$31:$P$47,_xlfn.AGGREGATE(15,6,(ROW(Спец!$B$31:$B$47)-ROW(Спец!$B$31)+1)/(Спец!$P$31:$P$47&gt;0),ROW(C16)),D$5),"")</f>
        <v/>
      </c>
      <c r="E21" t="str">
        <f>IFERROR(INDEX(Спец!$B$31:$P$47,_xlfn.AGGREGATE(15,6,(ROW(Спец!$B$31:$B$47)-ROW(Спец!$B$31)+1)/(Спец!$P$31:$P$47&gt;0),ROW(D16)),E$5),"")</f>
        <v/>
      </c>
      <c r="F21" t="str">
        <f>IFERROR(INDEX(Спец!$B$31:$P$47,_xlfn.AGGREGATE(15,6,(ROW(Спец!$B$31:$B$47)-ROW(Спец!$B$31)+1)/(Спец!$P$31:$P$47&gt;0),ROW(E16)),F$5),"")</f>
        <v/>
      </c>
    </row>
    <row r="22" spans="2:7" x14ac:dyDescent="0.2">
      <c r="B22" t="str">
        <f>IFERROR(INDEX(Спец!$B$31:$P$47,_xlfn.AGGREGATE(15,6,(ROW(Спец!$B$31:$B$47)-ROW(Спец!$B$31)+1)/(Спец!$P$31:$P$47&gt;0),ROW(A17)),B$5),"")</f>
        <v/>
      </c>
      <c r="C22" t="str">
        <f>IFERROR(INDEX(Спец!$B$31:$P$47,_xlfn.AGGREGATE(15,6,(ROW(Спец!$B$31:$B$47)-ROW(Спец!$B$31)+1)/(Спец!$P$31:$P$47&gt;0),ROW(B17)),C$5),"")</f>
        <v/>
      </c>
      <c r="D22" t="str">
        <f>IFERROR(INDEX(Спец!$B$31:$P$47,_xlfn.AGGREGATE(15,6,(ROW(Спец!$B$31:$B$47)-ROW(Спец!$B$31)+1)/(Спец!$P$31:$P$47&gt;0),ROW(C17)),D$5),"")</f>
        <v/>
      </c>
      <c r="E22" t="str">
        <f>IFERROR(INDEX(Спец!$B$31:$P$47,_xlfn.AGGREGATE(15,6,(ROW(Спец!$B$31:$B$47)-ROW(Спец!$B$31)+1)/(Спец!$P$31:$P$47&gt;0),ROW(D17)),E$5),"")</f>
        <v/>
      </c>
      <c r="F22" t="str">
        <f>IFERROR(INDEX(Спец!$B$31:$P$47,_xlfn.AGGREGATE(15,6,(ROW(Спец!$B$31:$B$47)-ROW(Спец!$B$31)+1)/(Спец!$P$31:$P$47&gt;0),ROW(E17)),F$5),"")</f>
        <v/>
      </c>
    </row>
    <row r="23" spans="2:7" x14ac:dyDescent="0.2">
      <c r="B23" t="str">
        <f>IFERROR(INDEX(Спец!$B$31:$P$47,_xlfn.AGGREGATE(15,6,(ROW(Спец!$B$31:$B$47)-ROW(Спец!$B$31)+1)/(Спец!$P$31:$P$47&gt;0),ROW(A18)),B$5),"")</f>
        <v/>
      </c>
      <c r="C23" t="str">
        <f>IFERROR(INDEX(Спец!$B$31:$P$47,_xlfn.AGGREGATE(15,6,(ROW(Спец!$B$31:$B$47)-ROW(Спец!$B$31)+1)/(Спец!$P$31:$P$47&gt;0),ROW(B18)),C$5),"")</f>
        <v/>
      </c>
      <c r="D23" t="str">
        <f>IFERROR(INDEX(Спец!$B$31:$P$47,_xlfn.AGGREGATE(15,6,(ROW(Спец!$B$31:$B$47)-ROW(Спец!$B$31)+1)/(Спец!$P$31:$P$47&gt;0),ROW(C18)),D$5),"")</f>
        <v/>
      </c>
      <c r="E23" t="str">
        <f>IFERROR(INDEX(Спец!$B$31:$P$47,_xlfn.AGGREGATE(15,6,(ROW(Спец!$B$31:$B$47)-ROW(Спец!$B$31)+1)/(Спец!$P$31:$P$47&gt;0),ROW(D18)),E$5),"")</f>
        <v/>
      </c>
      <c r="F23" t="str">
        <f>IFERROR(INDEX(Спец!$B$31:$P$47,_xlfn.AGGREGATE(15,6,(ROW(Спец!$B$31:$B$47)-ROW(Спец!$B$31)+1)/(Спец!$P$31:$P$47&gt;0),ROW(E18)),F$5),"")</f>
        <v/>
      </c>
    </row>
    <row r="24" spans="2:7" x14ac:dyDescent="0.2">
      <c r="B24" t="str">
        <f>IFERROR(INDEX(Спец!$B$31:$P$47,_xlfn.AGGREGATE(15,6,(ROW(Спец!$B$31:$B$47)-ROW(Спец!$B$31)+1)/(Спец!$P$31:$P$47&gt;0),ROW(A19)),B$5),"")</f>
        <v/>
      </c>
      <c r="C24" t="str">
        <f>IFERROR(INDEX(Спец!$B$31:$P$47,_xlfn.AGGREGATE(15,6,(ROW(Спец!$B$31:$B$47)-ROW(Спец!$B$31)+1)/(Спец!$P$31:$P$47&gt;0),ROW(B19)),C$5),"")</f>
        <v/>
      </c>
      <c r="D24" t="str">
        <f>IFERROR(INDEX(Спец!$B$31:$P$47,_xlfn.AGGREGATE(15,6,(ROW(Спец!$B$31:$B$47)-ROW(Спец!$B$31)+1)/(Спец!$P$31:$P$47&gt;0),ROW(C19)),D$5),"")</f>
        <v/>
      </c>
      <c r="E24" t="str">
        <f>IFERROR(INDEX(Спец!$B$31:$P$47,_xlfn.AGGREGATE(15,6,(ROW(Спец!$B$31:$B$47)-ROW(Спец!$B$31)+1)/(Спец!$P$31:$P$47&gt;0),ROW(D19)),E$5),"")</f>
        <v/>
      </c>
      <c r="F24" t="str">
        <f>IFERROR(INDEX(Спец!$B$31:$P$47,_xlfn.AGGREGATE(15,6,(ROW(Спец!$B$31:$B$47)-ROW(Спец!$B$31)+1)/(Спец!$P$31:$P$47&gt;0),ROW(E19)),F$5),"")</f>
        <v/>
      </c>
    </row>
    <row r="25" spans="2:7" x14ac:dyDescent="0.2">
      <c r="B25" t="str">
        <f>IFERROR(INDEX(Спец!$B$31:$P$47,_xlfn.AGGREGATE(15,6,(ROW(Спец!$B$31:$B$47)-ROW(Спец!$B$31)+1)/(Спец!$P$31:$P$47&gt;0),ROW(A20)),B$5),"")</f>
        <v/>
      </c>
      <c r="C25" t="str">
        <f>IFERROR(INDEX(Спец!$B$31:$P$47,_xlfn.AGGREGATE(15,6,(ROW(Спец!$B$31:$B$47)-ROW(Спец!$B$31)+1)/(Спец!$P$31:$P$47&gt;0),ROW(B20)),C$5),"")</f>
        <v/>
      </c>
      <c r="D25" t="str">
        <f>IFERROR(INDEX(Спец!$B$31:$P$47,_xlfn.AGGREGATE(15,6,(ROW(Спец!$B$31:$B$47)-ROW(Спец!$B$31)+1)/(Спец!$P$31:$P$47&gt;0),ROW(C20)),D$5),"")</f>
        <v/>
      </c>
      <c r="E25" t="str">
        <f>IFERROR(INDEX(Спец!$B$31:$P$47,_xlfn.AGGREGATE(15,6,(ROW(Спец!$B$31:$B$47)-ROW(Спец!$B$31)+1)/(Спец!$P$31:$P$47&gt;0),ROW(D20)),E$5),"")</f>
        <v/>
      </c>
      <c r="F25" t="str">
        <f>IFERROR(INDEX(Спец!$B$31:$P$47,_xlfn.AGGREGATE(15,6,(ROW(Спец!$B$31:$B$47)-ROW(Спец!$B$31)+1)/(Спец!$P$31:$P$47&gt;0),ROW(E20)),F$5),"")</f>
        <v/>
      </c>
    </row>
    <row r="26" spans="2:7" x14ac:dyDescent="0.2">
      <c r="B26" t="str">
        <f>IFERROR(INDEX(Спец!$B$31:$P$47,_xlfn.AGGREGATE(15,6,(ROW(Спец!$B$31:$B$47)-ROW(Спец!$B$31)+1)/(Спец!$P$31:$P$47&gt;0),ROW(A21)),B$5),"")</f>
        <v/>
      </c>
      <c r="C26" t="str">
        <f>IFERROR(INDEX(Спец!$B$31:$P$47,_xlfn.AGGREGATE(15,6,(ROW(Спец!$B$31:$B$47)-ROW(Спец!$B$31)+1)/(Спец!$P$31:$P$47&gt;0),ROW(B21)),C$5),"")</f>
        <v/>
      </c>
      <c r="D26" t="str">
        <f>IFERROR(INDEX(Спец!$B$31:$P$47,_xlfn.AGGREGATE(15,6,(ROW(Спец!$B$31:$B$47)-ROW(Спец!$B$31)+1)/(Спец!$P$31:$P$47&gt;0),ROW(C21)),D$5),"")</f>
        <v/>
      </c>
      <c r="E26" t="str">
        <f>IFERROR(INDEX(Спец!$B$31:$P$47,_xlfn.AGGREGATE(15,6,(ROW(Спец!$B$31:$B$47)-ROW(Спец!$B$31)+1)/(Спец!$P$31:$P$47&gt;0),ROW(D21)),E$5),"")</f>
        <v/>
      </c>
      <c r="F26" t="str">
        <f>IFERROR(INDEX(Спец!$B$31:$P$47,_xlfn.AGGREGATE(15,6,(ROW(Спец!$B$31:$B$47)-ROW(Спец!$B$31)+1)/(Спец!$P$31:$P$47&gt;0),ROW(E21)),F$5),"")</f>
        <v/>
      </c>
    </row>
    <row r="27" spans="2:7" x14ac:dyDescent="0.2">
      <c r="B27" t="str">
        <f>IFERROR(INDEX(Спец!$B$31:$P$47,_xlfn.AGGREGATE(15,6,(ROW(Спец!$B$31:$B$47)-ROW(Спец!$B$31)+1)/(Спец!$P$31:$P$47&gt;0),ROW(A22)),B$5),"")</f>
        <v/>
      </c>
      <c r="C27" t="str">
        <f>IFERROR(INDEX(Спец!$B$31:$P$47,_xlfn.AGGREGATE(15,6,(ROW(Спец!$B$31:$B$47)-ROW(Спец!$B$31)+1)/(Спец!$P$31:$P$47&gt;0),ROW(B22)),C$5),"")</f>
        <v/>
      </c>
      <c r="D27" t="str">
        <f>IFERROR(INDEX(Спец!$B$31:$P$47,_xlfn.AGGREGATE(15,6,(ROW(Спец!$B$31:$B$47)-ROW(Спец!$B$31)+1)/(Спец!$P$31:$P$47&gt;0),ROW(C22)),D$5),"")</f>
        <v/>
      </c>
      <c r="E27" t="str">
        <f>IFERROR(INDEX(Спец!$B$31:$P$47,_xlfn.AGGREGATE(15,6,(ROW(Спец!$B$31:$B$47)-ROW(Спец!$B$31)+1)/(Спец!$P$31:$P$47&gt;0),ROW(D22)),E$5),"")</f>
        <v/>
      </c>
      <c r="F27" t="str">
        <f>IFERROR(INDEX(Спец!$B$31:$P$47,_xlfn.AGGREGATE(15,6,(ROW(Спец!$B$31:$B$47)-ROW(Спец!$B$31)+1)/(Спец!$P$31:$P$47&gt;0),ROW(E22)),F$5),"")</f>
        <v/>
      </c>
    </row>
    <row r="28" spans="2:7" x14ac:dyDescent="0.2">
      <c r="B28" t="str">
        <f>IFERROR(INDEX(Спец!$B$31:$P$47,_xlfn.AGGREGATE(15,6,(ROW(Спец!$B$31:$B$47)-ROW(Спец!$B$31)+1)/(Спец!$P$31:$P$47&gt;0),ROW(A23)),B$5),"")</f>
        <v/>
      </c>
      <c r="C28" t="str">
        <f>IFERROR(INDEX(Спец!$B$31:$P$47,_xlfn.AGGREGATE(15,6,(ROW(Спец!$B$31:$B$47)-ROW(Спец!$B$31)+1)/(Спец!$P$31:$P$47&gt;0),ROW(B23)),C$5),"")</f>
        <v/>
      </c>
      <c r="D28" t="str">
        <f>IFERROR(INDEX(Спец!$B$31:$P$47,_xlfn.AGGREGATE(15,6,(ROW(Спец!$B$31:$B$47)-ROW(Спец!$B$31)+1)/(Спец!$P$31:$P$47&gt;0),ROW(C23)),D$5),"")</f>
        <v/>
      </c>
      <c r="E28" t="str">
        <f>IFERROR(INDEX(Спец!$B$31:$P$47,_xlfn.AGGREGATE(15,6,(ROW(Спец!$B$31:$B$47)-ROW(Спец!$B$31)+1)/(Спец!$P$31:$P$47&gt;0),ROW(D23)),E$5),"")</f>
        <v/>
      </c>
      <c r="F28" t="str">
        <f>IFERROR(INDEX(Спец!$B$31:$P$47,_xlfn.AGGREGATE(15,6,(ROW(Спец!$B$31:$B$47)-ROW(Спец!$B$31)+1)/(Спец!$P$31:$P$47&gt;0),ROW(E23)),F$5),"")</f>
        <v/>
      </c>
    </row>
  </sheetData>
  <mergeCells count="6">
    <mergeCell ref="B1:B4"/>
    <mergeCell ref="C1:C4"/>
    <mergeCell ref="D1:D4"/>
    <mergeCell ref="E1:E4"/>
    <mergeCell ref="F1:F4"/>
    <mergeCell ref="G1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G33"/>
  <sheetViews>
    <sheetView workbookViewId="0">
      <selection activeCell="B20" sqref="B20"/>
    </sheetView>
  </sheetViews>
  <sheetFormatPr defaultRowHeight="12.75" x14ac:dyDescent="0.2"/>
  <sheetData>
    <row r="1" spans="2:7" x14ac:dyDescent="0.2">
      <c r="B1" s="213" t="s">
        <v>59</v>
      </c>
      <c r="C1" s="213" t="s">
        <v>60</v>
      </c>
      <c r="D1" s="215" t="s">
        <v>61</v>
      </c>
      <c r="E1" s="216" t="s">
        <v>62</v>
      </c>
      <c r="F1" s="213" t="s">
        <v>96</v>
      </c>
      <c r="G1" s="213" t="s">
        <v>63</v>
      </c>
    </row>
    <row r="2" spans="2:7" x14ac:dyDescent="0.2">
      <c r="B2" s="213"/>
      <c r="C2" s="213"/>
      <c r="D2" s="215"/>
      <c r="E2" s="217"/>
      <c r="F2" s="213"/>
      <c r="G2" s="213"/>
    </row>
    <row r="3" spans="2:7" x14ac:dyDescent="0.2">
      <c r="B3" s="213"/>
      <c r="C3" s="213"/>
      <c r="D3" s="215"/>
      <c r="E3" s="217"/>
      <c r="F3" s="213"/>
      <c r="G3" s="213"/>
    </row>
    <row r="4" spans="2:7" x14ac:dyDescent="0.2">
      <c r="B4" s="213"/>
      <c r="C4" s="213"/>
      <c r="D4" s="215"/>
      <c r="E4" s="218"/>
      <c r="F4" s="213"/>
      <c r="G4" s="213"/>
    </row>
    <row r="5" spans="2:7" ht="15" hidden="1" x14ac:dyDescent="0.2">
      <c r="B5" s="139">
        <v>2</v>
      </c>
      <c r="C5" s="139">
        <v>1</v>
      </c>
      <c r="D5" s="139">
        <v>4</v>
      </c>
      <c r="E5" s="139">
        <v>11</v>
      </c>
      <c r="F5" s="139">
        <v>14</v>
      </c>
      <c r="G5" s="139">
        <v>15</v>
      </c>
    </row>
    <row r="6" spans="2:7" x14ac:dyDescent="0.2">
      <c r="B6" t="str">
        <f>IFERROR(INDEX(Спец!$B$52:$P$79,_xlfn.AGGREGATE(15,6,(ROW(Спец!$B$52:$B$79)-ROW(Спец!$B$52)+1)/(Спец!$P$52:$P$79&gt;0),ROW(A1)),B$5),"")</f>
        <v>Сестра-хозяйка</v>
      </c>
      <c r="C6" t="str">
        <f>IFERROR(INDEX(Спец!$B$52:$P$79,_xlfn.AGGREGATE(15,6,(ROW(Спец!$B$52:$B$79)-ROW(Спец!$B$52)+1)/(Спец!$P$52:$P$79&gt;0),ROW(B1)),C$5),"")</f>
        <v>Ааа</v>
      </c>
      <c r="D6">
        <f>IFERROR(INDEX(Спец!$B$52:$P$79,_xlfn.AGGREGATE(15,6,(ROW(Спец!$B$52:$B$79)-ROW(Спец!$B$52)+1)/(Спец!$P$52:$P$79&gt;0),ROW(C1)),D$5),"")</f>
        <v>1</v>
      </c>
      <c r="E6">
        <f>IFERROR(INDEX(Спец!$B$52:$P$79,_xlfn.AGGREGATE(15,6,(ROW(Спец!$B$52:$B$79)-ROW(Спец!$B$52)+1)/(Спец!$P$52:$P$79&gt;0),ROW(D1)),E$5),"")</f>
        <v>6753.04</v>
      </c>
      <c r="F6">
        <f>IFERROR(INDEX(Спец!$B$52:$P$79,_xlfn.AGGREGATE(15,6,(ROW(Спец!$B$52:$B$79)-ROW(Спец!$B$52)+1)/(Спец!$P$52:$P$79&gt;0),ROW(E1)),F$5),"")</f>
        <v>7800</v>
      </c>
      <c r="G6">
        <f>(F6-E6)*12</f>
        <v>12563.52</v>
      </c>
    </row>
    <row r="7" spans="2:7" x14ac:dyDescent="0.2">
      <c r="B7" t="str">
        <f>IFERROR(INDEX(Спец!$B$52:$P$79,_xlfn.AGGREGATE(15,6,(ROW(Спец!$B$52:$B$79)-ROW(Спец!$B$52)+1)/(Спец!$P$52:$P$79&gt;0),ROW(A2)),B$5),"")</f>
        <v>Санитарка (буфетчица)</v>
      </c>
      <c r="C7" t="str">
        <f>IFERROR(INDEX(Спец!$B$52:$P$79,_xlfn.AGGREGATE(15,6,(ROW(Спец!$B$52:$B$79)-ROW(Спец!$B$52)+1)/(Спец!$P$52:$P$79&gt;0),ROW(B2)),C$5),"")</f>
        <v>Прд</v>
      </c>
      <c r="D7">
        <f>IFERROR(INDEX(Спец!$B$52:$P$79,_xlfn.AGGREGATE(15,6,(ROW(Спец!$B$52:$B$79)-ROW(Спец!$B$52)+1)/(Спец!$P$52:$P$79&gt;0),ROW(C2)),D$5),"")</f>
        <v>1</v>
      </c>
      <c r="E7">
        <f>IFERROR(INDEX(Спец!$B$52:$P$79,_xlfn.AGGREGATE(15,6,(ROW(Спец!$B$52:$B$79)-ROW(Спец!$B$52)+1)/(Спец!$P$52:$P$79&gt;0),ROW(D2)),E$5),"")</f>
        <v>6535.2</v>
      </c>
      <c r="F7">
        <f>IFERROR(INDEX(Спец!$B$52:$P$79,_xlfn.AGGREGATE(15,6,(ROW(Спец!$B$52:$B$79)-ROW(Спец!$B$52)+1)/(Спец!$P$52:$P$79&gt;0),ROW(E2)),F$5),"")</f>
        <v>7800</v>
      </c>
      <c r="G7">
        <f t="shared" ref="G7:G35" si="0">(F7-E7)*12</f>
        <v>15177.600000000002</v>
      </c>
    </row>
    <row r="8" spans="2:7" x14ac:dyDescent="0.2">
      <c r="B8" t="str">
        <f>IFERROR(INDEX(Спец!$B$52:$P$79,_xlfn.AGGREGATE(15,6,(ROW(Спец!$B$52:$B$79)-ROW(Спец!$B$52)+1)/(Спец!$P$52:$P$79&gt;0),ROW(A3)),B$5),"")</f>
        <v>Санитарка (буфетчица)</v>
      </c>
      <c r="C8" t="str">
        <f>IFERROR(INDEX(Спец!$B$52:$P$79,_xlfn.AGGREGATE(15,6,(ROW(Спец!$B$52:$B$79)-ROW(Спец!$B$52)+1)/(Спец!$P$52:$P$79&gt;0),ROW(B3)),C$5),"")</f>
        <v>Куэ</v>
      </c>
      <c r="D8">
        <f>IFERROR(INDEX(Спец!$B$52:$P$79,_xlfn.AGGREGATE(15,6,(ROW(Спец!$B$52:$B$79)-ROW(Спец!$B$52)+1)/(Спец!$P$52:$P$79&gt;0),ROW(C3)),D$5),"")</f>
        <v>1</v>
      </c>
      <c r="E8">
        <f>IFERROR(INDEX(Спец!$B$52:$P$79,_xlfn.AGGREGATE(15,6,(ROW(Спец!$B$52:$B$79)-ROW(Спец!$B$52)+1)/(Спец!$P$52:$P$79&gt;0),ROW(D3)),E$5),"")</f>
        <v>5881.68</v>
      </c>
      <c r="F8">
        <f>IFERROR(INDEX(Спец!$B$52:$P$79,_xlfn.AGGREGATE(15,6,(ROW(Спец!$B$52:$B$79)-ROW(Спец!$B$52)+1)/(Спец!$P$52:$P$79&gt;0),ROW(E3)),F$5),"")</f>
        <v>7800</v>
      </c>
      <c r="G8">
        <f t="shared" si="0"/>
        <v>23019.839999999997</v>
      </c>
    </row>
    <row r="9" spans="2:7" x14ac:dyDescent="0.2">
      <c r="B9" t="str">
        <f>IFERROR(INDEX(Спец!$B$52:$P$79,_xlfn.AGGREGATE(15,6,(ROW(Спец!$B$52:$B$79)-ROW(Спец!$B$52)+1)/(Спец!$P$52:$P$79&gt;0),ROW(A4)),B$5),"")</f>
        <v>Санитарка (буфетчица)</v>
      </c>
      <c r="C9" t="str">
        <f>IFERROR(INDEX(Спец!$B$52:$P$79,_xlfn.AGGREGATE(15,6,(ROW(Спец!$B$52:$B$79)-ROW(Спец!$B$52)+1)/(Спец!$P$52:$P$79&gt;0),ROW(B4)),C$5),"")</f>
        <v>Куэ</v>
      </c>
      <c r="D9">
        <f>IFERROR(INDEX(Спец!$B$52:$P$79,_xlfn.AGGREGATE(15,6,(ROW(Спец!$B$52:$B$79)-ROW(Спец!$B$52)+1)/(Спец!$P$52:$P$79&gt;0),ROW(C4)),D$5),"")</f>
        <v>0.5</v>
      </c>
      <c r="E9">
        <f>IFERROR(INDEX(Спец!$B$52:$P$79,_xlfn.AGGREGATE(15,6,(ROW(Спец!$B$52:$B$79)-ROW(Спец!$B$52)+1)/(Спец!$P$52:$P$79&gt;0),ROW(D4)),E$5),"")</f>
        <v>3049.76</v>
      </c>
      <c r="F9">
        <f>IFERROR(INDEX(Спец!$B$52:$P$79,_xlfn.AGGREGATE(15,6,(ROW(Спец!$B$52:$B$79)-ROW(Спец!$B$52)+1)/(Спец!$P$52:$P$79&gt;0),ROW(E4)),F$5),"")</f>
        <v>7800</v>
      </c>
      <c r="G9">
        <f t="shared" si="0"/>
        <v>57002.879999999997</v>
      </c>
    </row>
    <row r="10" spans="2:7" x14ac:dyDescent="0.2">
      <c r="B10" t="str">
        <f>IFERROR(INDEX(Спец!$B$52:$P$79,_xlfn.AGGREGATE(15,6,(ROW(Спец!$B$52:$B$79)-ROW(Спец!$B$52)+1)/(Спец!$P$52:$P$79&gt;0),ROW(A5)),B$5),"")</f>
        <v>Санитарка</v>
      </c>
      <c r="C10" t="str">
        <f>IFERROR(INDEX(Спец!$B$52:$P$79,_xlfn.AGGREGATE(15,6,(ROW(Спец!$B$52:$B$79)-ROW(Спец!$B$52)+1)/(Спец!$P$52:$P$79&gt;0),ROW(B5)),C$5),"")</f>
        <v>Ржд</v>
      </c>
      <c r="D10">
        <f>IFERROR(INDEX(Спец!$B$52:$P$79,_xlfn.AGGREGATE(15,6,(ROW(Спец!$B$52:$B$79)-ROW(Спец!$B$52)+1)/(Спец!$P$52:$P$79&gt;0),ROW(C5)),D$5),"")</f>
        <v>1</v>
      </c>
      <c r="E10">
        <f>IFERROR(INDEX(Спец!$B$52:$P$79,_xlfn.AGGREGATE(15,6,(ROW(Спец!$B$52:$B$79)-ROW(Спец!$B$52)+1)/(Спец!$P$52:$P$79&gt;0),ROW(D5)),E$5),"")</f>
        <v>6317.36</v>
      </c>
      <c r="F10">
        <f>IFERROR(INDEX(Спец!$B$52:$P$79,_xlfn.AGGREGATE(15,6,(ROW(Спец!$B$52:$B$79)-ROW(Спец!$B$52)+1)/(Спец!$P$52:$P$79&gt;0),ROW(E5)),F$5),"")</f>
        <v>7800</v>
      </c>
      <c r="G10">
        <f t="shared" si="0"/>
        <v>17791.680000000004</v>
      </c>
    </row>
    <row r="11" spans="2:7" x14ac:dyDescent="0.2">
      <c r="B11" t="str">
        <f>IFERROR(INDEX(Спец!$B$52:$P$79,_xlfn.AGGREGATE(15,6,(ROW(Спец!$B$52:$B$79)-ROW(Спец!$B$52)+1)/(Спец!$P$52:$P$79&gt;0),ROW(A6)),B$5),"")</f>
        <v>Санитарка</v>
      </c>
      <c r="C11" t="str">
        <f>IFERROR(INDEX(Спец!$B$52:$P$79,_xlfn.AGGREGATE(15,6,(ROW(Спец!$B$52:$B$79)-ROW(Спец!$B$52)+1)/(Спец!$P$52:$P$79&gt;0),ROW(B6)),C$5),"")</f>
        <v>Ржд</v>
      </c>
      <c r="D11">
        <f>IFERROR(INDEX(Спец!$B$52:$P$79,_xlfn.AGGREGATE(15,6,(ROW(Спец!$B$52:$B$79)-ROW(Спец!$B$52)+1)/(Спец!$P$52:$P$79&gt;0),ROW(C6)),D$5),"")</f>
        <v>0.5</v>
      </c>
      <c r="E11">
        <f>IFERROR(INDEX(Спец!$B$52:$P$79,_xlfn.AGGREGATE(15,6,(ROW(Спец!$B$52:$B$79)-ROW(Спец!$B$52)+1)/(Спец!$P$52:$P$79&gt;0),ROW(D6)),E$5),"")</f>
        <v>3158.68</v>
      </c>
      <c r="F11">
        <f>IFERROR(INDEX(Спец!$B$52:$P$79,_xlfn.AGGREGATE(15,6,(ROW(Спец!$B$52:$B$79)-ROW(Спец!$B$52)+1)/(Спец!$P$52:$P$79&gt;0),ROW(E6)),F$5),"")</f>
        <v>7800</v>
      </c>
      <c r="G11">
        <f t="shared" si="0"/>
        <v>55695.839999999997</v>
      </c>
    </row>
    <row r="12" spans="2:7" x14ac:dyDescent="0.2">
      <c r="B12" t="str">
        <f>IFERROR(INDEX(Спец!$B$52:$P$79,_xlfn.AGGREGATE(15,6,(ROW(Спец!$B$52:$B$79)-ROW(Спец!$B$52)+1)/(Спец!$P$52:$P$79&gt;0),ROW(A7)),B$5),"")</f>
        <v>Санитарка</v>
      </c>
      <c r="C12" t="str">
        <f>IFERROR(INDEX(Спец!$B$52:$P$79,_xlfn.AGGREGATE(15,6,(ROW(Спец!$B$52:$B$79)-ROW(Спец!$B$52)+1)/(Спец!$P$52:$P$79&gt;0),ROW(B7)),C$5),"")</f>
        <v>Шнг</v>
      </c>
      <c r="D12">
        <f>IFERROR(INDEX(Спец!$B$52:$P$79,_xlfn.AGGREGATE(15,6,(ROW(Спец!$B$52:$B$79)-ROW(Спец!$B$52)+1)/(Спец!$P$52:$P$79&gt;0),ROW(C7)),D$5),"")</f>
        <v>1</v>
      </c>
      <c r="E12">
        <f>IFERROR(INDEX(Спец!$B$52:$P$79,_xlfn.AGGREGATE(15,6,(ROW(Спец!$B$52:$B$79)-ROW(Спец!$B$52)+1)/(Спец!$P$52:$P$79&gt;0),ROW(D7)),E$5),"")</f>
        <v>6753.04</v>
      </c>
      <c r="F12">
        <f>IFERROR(INDEX(Спец!$B$52:$P$79,_xlfn.AGGREGATE(15,6,(ROW(Спец!$B$52:$B$79)-ROW(Спец!$B$52)+1)/(Спец!$P$52:$P$79&gt;0),ROW(E7)),F$5),"")</f>
        <v>7800</v>
      </c>
      <c r="G12">
        <f t="shared" si="0"/>
        <v>12563.52</v>
      </c>
    </row>
    <row r="13" spans="2:7" x14ac:dyDescent="0.2">
      <c r="B13" t="str">
        <f>IFERROR(INDEX(Спец!$B$52:$P$79,_xlfn.AGGREGATE(15,6,(ROW(Спец!$B$52:$B$79)-ROW(Спец!$B$52)+1)/(Спец!$P$52:$P$79&gt;0),ROW(A8)),B$5),"")</f>
        <v>Санитарка</v>
      </c>
      <c r="C13" t="str">
        <f>IFERROR(INDEX(Спец!$B$52:$P$79,_xlfn.AGGREGATE(15,6,(ROW(Спец!$B$52:$B$79)-ROW(Спец!$B$52)+1)/(Спец!$P$52:$P$79&gt;0),ROW(B8)),C$5),"")</f>
        <v>Шнг</v>
      </c>
      <c r="D13">
        <f>IFERROR(INDEX(Спец!$B$52:$P$79,_xlfn.AGGREGATE(15,6,(ROW(Спец!$B$52:$B$79)-ROW(Спец!$B$52)+1)/(Спец!$P$52:$P$79&gt;0),ROW(C8)),D$5),"")</f>
        <v>0.5</v>
      </c>
      <c r="E13">
        <f>IFERROR(INDEX(Спец!$B$52:$P$79,_xlfn.AGGREGATE(15,6,(ROW(Спец!$B$52:$B$79)-ROW(Спец!$B$52)+1)/(Спец!$P$52:$P$79&gt;0),ROW(D8)),E$5),"")</f>
        <v>3376.52</v>
      </c>
      <c r="F13">
        <f>IFERROR(INDEX(Спец!$B$52:$P$79,_xlfn.AGGREGATE(15,6,(ROW(Спец!$B$52:$B$79)-ROW(Спец!$B$52)+1)/(Спец!$P$52:$P$79&gt;0),ROW(E8)),F$5),"")</f>
        <v>7800</v>
      </c>
      <c r="G13">
        <f t="shared" si="0"/>
        <v>53081.759999999995</v>
      </c>
    </row>
    <row r="14" spans="2:7" x14ac:dyDescent="0.2">
      <c r="B14" t="str">
        <f>IFERROR(INDEX(Спец!$B$52:$P$79,_xlfn.AGGREGATE(15,6,(ROW(Спец!$B$52:$B$79)-ROW(Спец!$B$52)+1)/(Спец!$P$52:$P$79&gt;0),ROW(A9)),B$5),"")</f>
        <v>Санитарка</v>
      </c>
      <c r="C14" t="str">
        <f>IFERROR(INDEX(Спец!$B$52:$P$79,_xlfn.AGGREGATE(15,6,(ROW(Спец!$B$52:$B$79)-ROW(Спец!$B$52)+1)/(Спец!$P$52:$P$79&gt;0),ROW(B9)),C$5),"")</f>
        <v>Кмс</v>
      </c>
      <c r="D14">
        <f>IFERROR(INDEX(Спец!$B$52:$P$79,_xlfn.AGGREGATE(15,6,(ROW(Спец!$B$52:$B$79)-ROW(Спец!$B$52)+1)/(Спец!$P$52:$P$79&gt;0),ROW(C9)),D$5),"")</f>
        <v>1</v>
      </c>
      <c r="E14">
        <f>IFERROR(INDEX(Спец!$B$52:$P$79,_xlfn.AGGREGATE(15,6,(ROW(Спец!$B$52:$B$79)-ROW(Спец!$B$52)+1)/(Спец!$P$52:$P$79&gt;0),ROW(D9)),E$5),"")</f>
        <v>6753.04</v>
      </c>
      <c r="F14">
        <f>IFERROR(INDEX(Спец!$B$52:$P$79,_xlfn.AGGREGATE(15,6,(ROW(Спец!$B$52:$B$79)-ROW(Спец!$B$52)+1)/(Спец!$P$52:$P$79&gt;0),ROW(E9)),F$5),"")</f>
        <v>7800</v>
      </c>
      <c r="G14">
        <f t="shared" si="0"/>
        <v>12563.52</v>
      </c>
    </row>
    <row r="15" spans="2:7" x14ac:dyDescent="0.2">
      <c r="B15" t="str">
        <f>IFERROR(INDEX(Спец!$B$52:$P$79,_xlfn.AGGREGATE(15,6,(ROW(Спец!$B$52:$B$79)-ROW(Спец!$B$52)+1)/(Спец!$P$52:$P$79&gt;0),ROW(A10)),B$5),"")</f>
        <v>Санитарка</v>
      </c>
      <c r="C15" t="str">
        <f>IFERROR(INDEX(Спец!$B$52:$P$79,_xlfn.AGGREGATE(15,6,(ROW(Спец!$B$52:$B$79)-ROW(Спец!$B$52)+1)/(Спец!$P$52:$P$79&gt;0),ROW(B10)),C$5),"")</f>
        <v>Кмс</v>
      </c>
      <c r="D15">
        <f>IFERROR(INDEX(Спец!$B$52:$P$79,_xlfn.AGGREGATE(15,6,(ROW(Спец!$B$52:$B$79)-ROW(Спец!$B$52)+1)/(Спец!$P$52:$P$79&gt;0),ROW(C10)),D$5),"")</f>
        <v>0.5</v>
      </c>
      <c r="E15">
        <f>IFERROR(INDEX(Спец!$B$52:$P$79,_xlfn.AGGREGATE(15,6,(ROW(Спец!$B$52:$B$79)-ROW(Спец!$B$52)+1)/(Спец!$P$52:$P$79&gt;0),ROW(D10)),E$5),"")</f>
        <v>3376.52</v>
      </c>
      <c r="F15">
        <f>IFERROR(INDEX(Спец!$B$52:$P$79,_xlfn.AGGREGATE(15,6,(ROW(Спец!$B$52:$B$79)-ROW(Спец!$B$52)+1)/(Спец!$P$52:$P$79&gt;0),ROW(E10)),F$5),"")</f>
        <v>7800</v>
      </c>
      <c r="G15">
        <f t="shared" si="0"/>
        <v>53081.759999999995</v>
      </c>
    </row>
    <row r="16" spans="2:7" x14ac:dyDescent="0.2">
      <c r="B16" t="str">
        <f>IFERROR(INDEX(Спец!$B$52:$P$79,_xlfn.AGGREGATE(15,6,(ROW(Спец!$B$52:$B$79)-ROW(Спец!$B$52)+1)/(Спец!$P$52:$P$79&gt;0),ROW(A11)),B$5),"")</f>
        <v>Санитарка</v>
      </c>
      <c r="C16" t="str">
        <f>IFERROR(INDEX(Спец!$B$52:$P$79,_xlfn.AGGREGATE(15,6,(ROW(Спец!$B$52:$B$79)-ROW(Спец!$B$52)+1)/(Спец!$P$52:$P$79&gt;0),ROW(B11)),C$5),"")</f>
        <v>Мбж</v>
      </c>
      <c r="D16">
        <f>IFERROR(INDEX(Спец!$B$52:$P$79,_xlfn.AGGREGATE(15,6,(ROW(Спец!$B$52:$B$79)-ROW(Спец!$B$52)+1)/(Спец!$P$52:$P$79&gt;0),ROW(C11)),D$5),"")</f>
        <v>1</v>
      </c>
      <c r="E16">
        <f>IFERROR(INDEX(Спец!$B$52:$P$79,_xlfn.AGGREGATE(15,6,(ROW(Спец!$B$52:$B$79)-ROW(Спец!$B$52)+1)/(Спец!$P$52:$P$79&gt;0),ROW(D11)),E$5),"")</f>
        <v>6753.04</v>
      </c>
      <c r="F16">
        <f>IFERROR(INDEX(Спец!$B$52:$P$79,_xlfn.AGGREGATE(15,6,(ROW(Спец!$B$52:$B$79)-ROW(Спец!$B$52)+1)/(Спец!$P$52:$P$79&gt;0),ROW(E11)),F$5),"")</f>
        <v>7800</v>
      </c>
      <c r="G16">
        <f t="shared" si="0"/>
        <v>12563.52</v>
      </c>
    </row>
    <row r="17" spans="2:7" x14ac:dyDescent="0.2">
      <c r="B17" t="str">
        <f>IFERROR(INDEX(Спец!$B$52:$P$79,_xlfn.AGGREGATE(15,6,(ROW(Спец!$B$52:$B$79)-ROW(Спец!$B$52)+1)/(Спец!$P$52:$P$79&gt;0),ROW(A12)),B$5),"")</f>
        <v>Санитарка</v>
      </c>
      <c r="C17" t="str">
        <f>IFERROR(INDEX(Спец!$B$52:$P$79,_xlfn.AGGREGATE(15,6,(ROW(Спец!$B$52:$B$79)-ROW(Спец!$B$52)+1)/(Спец!$P$52:$P$79&gt;0),ROW(B12)),C$5),"")</f>
        <v>Мбж</v>
      </c>
      <c r="D17">
        <f>IFERROR(INDEX(Спец!$B$52:$P$79,_xlfn.AGGREGATE(15,6,(ROW(Спец!$B$52:$B$79)-ROW(Спец!$B$52)+1)/(Спец!$P$52:$P$79&gt;0),ROW(C12)),D$5),"")</f>
        <v>0.5</v>
      </c>
      <c r="E17">
        <f>IFERROR(INDEX(Спец!$B$52:$P$79,_xlfn.AGGREGATE(15,6,(ROW(Спец!$B$52:$B$79)-ROW(Спец!$B$52)+1)/(Спец!$P$52:$P$79&gt;0),ROW(D12)),E$5),"")</f>
        <v>3376.52</v>
      </c>
      <c r="F17">
        <f>IFERROR(INDEX(Спец!$B$52:$P$79,_xlfn.AGGREGATE(15,6,(ROW(Спец!$B$52:$B$79)-ROW(Спец!$B$52)+1)/(Спец!$P$52:$P$79&gt;0),ROW(E12)),F$5),"")</f>
        <v>7800</v>
      </c>
      <c r="G17">
        <f t="shared" si="0"/>
        <v>53081.759999999995</v>
      </c>
    </row>
    <row r="18" spans="2:7" x14ac:dyDescent="0.2">
      <c r="B18" t="str">
        <f>IFERROR(INDEX(Спец!$B$52:$P$79,_xlfn.AGGREGATE(15,6,(ROW(Спец!$B$52:$B$79)-ROW(Спец!$B$52)+1)/(Спец!$P$52:$P$79&gt;0),ROW(A13)),B$5),"")</f>
        <v>Санитарка</v>
      </c>
      <c r="C18" t="str">
        <f>IFERROR(INDEX(Спец!$B$52:$P$79,_xlfn.AGGREGATE(15,6,(ROW(Спец!$B$52:$B$79)-ROW(Спец!$B$52)+1)/(Спец!$P$52:$P$79&gt;0),ROW(B13)),C$5),"")</f>
        <v>Ждл</v>
      </c>
      <c r="D18">
        <f>IFERROR(INDEX(Спец!$B$52:$P$79,_xlfn.AGGREGATE(15,6,(ROW(Спец!$B$52:$B$79)-ROW(Спец!$B$52)+1)/(Спец!$P$52:$P$79&gt;0),ROW(C13)),D$5),"")</f>
        <v>0.5</v>
      </c>
      <c r="E18">
        <f>IFERROR(INDEX(Спец!$B$52:$P$79,_xlfn.AGGREGATE(15,6,(ROW(Спец!$B$52:$B$79)-ROW(Спец!$B$52)+1)/(Спец!$P$52:$P$79&gt;0),ROW(D13)),E$5),"")</f>
        <v>3376.52</v>
      </c>
      <c r="F18">
        <f>IFERROR(INDEX(Спец!$B$52:$P$79,_xlfn.AGGREGATE(15,6,(ROW(Спец!$B$52:$B$79)-ROW(Спец!$B$52)+1)/(Спец!$P$52:$P$79&gt;0),ROW(E13)),F$5),"")</f>
        <v>7800</v>
      </c>
      <c r="G18">
        <f t="shared" si="0"/>
        <v>53081.759999999995</v>
      </c>
    </row>
    <row r="19" spans="2:7" x14ac:dyDescent="0.2">
      <c r="B19" t="str">
        <f>IFERROR(INDEX(Спец!$B$52:$P$79,_xlfn.AGGREGATE(15,6,(ROW(Спец!$B$52:$B$79)-ROW(Спец!$B$52)+1)/(Спец!$P$52:$P$79&gt;0),ROW(A14)),B$5),"")</f>
        <v>Санитарка</v>
      </c>
      <c r="C19" t="str">
        <f>IFERROR(INDEX(Спец!$B$52:$P$79,_xlfn.AGGREGATE(15,6,(ROW(Спец!$B$52:$B$79)-ROW(Спец!$B$52)+1)/(Спец!$P$52:$P$79&gt;0),ROW(B14)),C$5),"")</f>
        <v>Нгш</v>
      </c>
      <c r="D19">
        <f>IFERROR(INDEX(Спец!$B$52:$P$79,_xlfn.AGGREGATE(15,6,(ROW(Спец!$B$52:$B$79)-ROW(Спец!$B$52)+1)/(Спец!$P$52:$P$79&gt;0),ROW(C14)),D$5),"")</f>
        <v>1</v>
      </c>
      <c r="E19">
        <f>IFERROR(INDEX(Спец!$B$52:$P$79,_xlfn.AGGREGATE(15,6,(ROW(Спец!$B$52:$B$79)-ROW(Спец!$B$52)+1)/(Спец!$P$52:$P$79&gt;0),ROW(D14)),E$5),"")</f>
        <v>6317.36</v>
      </c>
      <c r="F19">
        <f>IFERROR(INDEX(Спец!$B$52:$P$79,_xlfn.AGGREGATE(15,6,(ROW(Спец!$B$52:$B$79)-ROW(Спец!$B$52)+1)/(Спец!$P$52:$P$79&gt;0),ROW(E14)),F$5),"")</f>
        <v>7800</v>
      </c>
      <c r="G19">
        <f t="shared" si="0"/>
        <v>17791.680000000004</v>
      </c>
    </row>
    <row r="20" spans="2:7" x14ac:dyDescent="0.2">
      <c r="B20" t="str">
        <f>IFERROR(INDEX(Спец!$B$52:$P$79,_xlfn.AGGREGATE(15,6,(ROW(Спец!$B$52:$B$79)-ROW(Спец!$B$52)+1)/(Спец!$P$52:$P$79&gt;0),ROW(A15)),B$5),"")</f>
        <v>Санитарка</v>
      </c>
      <c r="C20" t="str">
        <f>IFERROR(INDEX(Спец!$B$52:$P$79,_xlfn.AGGREGATE(15,6,(ROW(Спец!$B$52:$B$79)-ROW(Спец!$B$52)+1)/(Спец!$P$52:$P$79&gt;0),ROW(B15)),C$5),"")</f>
        <v>Нгш</v>
      </c>
      <c r="D20">
        <f>IFERROR(INDEX(Спец!$B$52:$P$79,_xlfn.AGGREGATE(15,6,(ROW(Спец!$B$52:$B$79)-ROW(Спец!$B$52)+1)/(Спец!$P$52:$P$79&gt;0),ROW(C15)),D$5),"")</f>
        <v>0.5</v>
      </c>
      <c r="E20">
        <f>IFERROR(INDEX(Спец!$B$52:$P$79,_xlfn.AGGREGATE(15,6,(ROW(Спец!$B$52:$B$79)-ROW(Спец!$B$52)+1)/(Спец!$P$52:$P$79&gt;0),ROW(D15)),E$5),"")</f>
        <v>3158.68</v>
      </c>
      <c r="F20">
        <f>IFERROR(INDEX(Спец!$B$52:$P$79,_xlfn.AGGREGATE(15,6,(ROW(Спец!$B$52:$B$79)-ROW(Спец!$B$52)+1)/(Спец!$P$52:$P$79&gt;0),ROW(E15)),F$5),"")</f>
        <v>7800</v>
      </c>
      <c r="G20">
        <f t="shared" si="0"/>
        <v>55695.839999999997</v>
      </c>
    </row>
    <row r="21" spans="2:7" x14ac:dyDescent="0.2">
      <c r="B21" t="str">
        <f>IFERROR(INDEX(Спец!$B$52:$P$79,_xlfn.AGGREGATE(15,6,(ROW(Спец!$B$52:$B$79)-ROW(Спец!$B$52)+1)/(Спец!$P$52:$P$79&gt;0),ROW(A16)),B$5),"")</f>
        <v>Санитарка</v>
      </c>
      <c r="C21" t="str">
        <f>IFERROR(INDEX(Спец!$B$52:$P$79,_xlfn.AGGREGATE(15,6,(ROW(Спец!$B$52:$B$79)-ROW(Спец!$B$52)+1)/(Спец!$P$52:$P$79&gt;0),ROW(B16)),C$5),"")</f>
        <v>Цук</v>
      </c>
      <c r="D21">
        <f>IFERROR(INDEX(Спец!$B$52:$P$79,_xlfn.AGGREGATE(15,6,(ROW(Спец!$B$52:$B$79)-ROW(Спец!$B$52)+1)/(Спец!$P$52:$P$79&gt;0),ROW(C16)),D$5),"")</f>
        <v>1</v>
      </c>
      <c r="E21">
        <f>IFERROR(INDEX(Спец!$B$52:$P$79,_xlfn.AGGREGATE(15,6,(ROW(Спец!$B$52:$B$79)-ROW(Спец!$B$52)+1)/(Спец!$P$52:$P$79&gt;0),ROW(D16)),E$5),"")</f>
        <v>6753.04</v>
      </c>
      <c r="F21">
        <f>IFERROR(INDEX(Спец!$B$52:$P$79,_xlfn.AGGREGATE(15,6,(ROW(Спец!$B$52:$B$79)-ROW(Спец!$B$52)+1)/(Спец!$P$52:$P$79&gt;0),ROW(E16)),F$5),"")</f>
        <v>7800</v>
      </c>
      <c r="G21">
        <f t="shared" si="0"/>
        <v>12563.52</v>
      </c>
    </row>
    <row r="22" spans="2:7" x14ac:dyDescent="0.2">
      <c r="B22" t="str">
        <f>IFERROR(INDEX(Спец!$B$52:$P$79,_xlfn.AGGREGATE(15,6,(ROW(Спец!$B$52:$B$79)-ROW(Спец!$B$52)+1)/(Спец!$P$52:$P$79&gt;0),ROW(A17)),B$5),"")</f>
        <v>Санитарка</v>
      </c>
      <c r="C22" t="str">
        <f>IFERROR(INDEX(Спец!$B$52:$P$79,_xlfn.AGGREGATE(15,6,(ROW(Спец!$B$52:$B$79)-ROW(Спец!$B$52)+1)/(Спец!$P$52:$P$79&gt;0),ROW(B17)),C$5),"")</f>
        <v>Цук</v>
      </c>
      <c r="D22">
        <f>IFERROR(INDEX(Спец!$B$52:$P$79,_xlfn.AGGREGATE(15,6,(ROW(Спец!$B$52:$B$79)-ROW(Спец!$B$52)+1)/(Спец!$P$52:$P$79&gt;0),ROW(C17)),D$5),"")</f>
        <v>0.5</v>
      </c>
      <c r="E22">
        <f>IFERROR(INDEX(Спец!$B$52:$P$79,_xlfn.AGGREGATE(15,6,(ROW(Спец!$B$52:$B$79)-ROW(Спец!$B$52)+1)/(Спец!$P$52:$P$79&gt;0),ROW(D17)),E$5),"")</f>
        <v>3376.52</v>
      </c>
      <c r="F22">
        <f>IFERROR(INDEX(Спец!$B$52:$P$79,_xlfn.AGGREGATE(15,6,(ROW(Спец!$B$52:$B$79)-ROW(Спец!$B$52)+1)/(Спец!$P$52:$P$79&gt;0),ROW(E17)),F$5),"")</f>
        <v>7800</v>
      </c>
      <c r="G22">
        <f t="shared" si="0"/>
        <v>53081.759999999995</v>
      </c>
    </row>
    <row r="23" spans="2:7" x14ac:dyDescent="0.2">
      <c r="B23" t="str">
        <f>IFERROR(INDEX(Спец!$B$52:$P$79,_xlfn.AGGREGATE(15,6,(ROW(Спец!$B$52:$B$79)-ROW(Спец!$B$52)+1)/(Спец!$P$52:$P$79&gt;0),ROW(A18)),B$5),"")</f>
        <v>Санитарка</v>
      </c>
      <c r="C23" t="str">
        <f>IFERROR(INDEX(Спец!$B$52:$P$79,_xlfn.AGGREGATE(15,6,(ROW(Спец!$B$52:$B$79)-ROW(Спец!$B$52)+1)/(Спец!$P$52:$P$79&gt;0),ROW(B18)),C$5),"")</f>
        <v>Чсм</v>
      </c>
      <c r="D23">
        <f>IFERROR(INDEX(Спец!$B$52:$P$79,_xlfn.AGGREGATE(15,6,(ROW(Спец!$B$52:$B$79)-ROW(Спец!$B$52)+1)/(Спец!$P$52:$P$79&gt;0),ROW(C18)),D$5),"")</f>
        <v>1</v>
      </c>
      <c r="E23">
        <f>IFERROR(INDEX(Спец!$B$52:$P$79,_xlfn.AGGREGATE(15,6,(ROW(Спец!$B$52:$B$79)-ROW(Спец!$B$52)+1)/(Спец!$P$52:$P$79&gt;0),ROW(D18)),E$5),"")</f>
        <v>6099.52</v>
      </c>
      <c r="F23">
        <f>IFERROR(INDEX(Спец!$B$52:$P$79,_xlfn.AGGREGATE(15,6,(ROW(Спец!$B$52:$B$79)-ROW(Спец!$B$52)+1)/(Спец!$P$52:$P$79&gt;0),ROW(E18)),F$5),"")</f>
        <v>7800</v>
      </c>
      <c r="G23">
        <f t="shared" si="0"/>
        <v>20405.759999999995</v>
      </c>
    </row>
    <row r="24" spans="2:7" x14ac:dyDescent="0.2">
      <c r="B24" t="str">
        <f>IFERROR(INDEX(Спец!$B$52:$P$79,_xlfn.AGGREGATE(15,6,(ROW(Спец!$B$52:$B$79)-ROW(Спец!$B$52)+1)/(Спец!$P$52:$P$79&gt;0),ROW(A19)),B$5),"")</f>
        <v/>
      </c>
      <c r="C24" t="str">
        <f>IFERROR(INDEX(Спец!$B$52:$P$79,_xlfn.AGGREGATE(15,6,(ROW(Спец!$B$52:$B$79)-ROW(Спец!$B$52)+1)/(Спец!$P$52:$P$79&gt;0),ROW(B19)),C$5),"")</f>
        <v/>
      </c>
      <c r="D24" t="str">
        <f>IFERROR(INDEX(Спец!$B$52:$P$79,_xlfn.AGGREGATE(15,6,(ROW(Спец!$B$52:$B$79)-ROW(Спец!$B$52)+1)/(Спец!$P$52:$P$79&gt;0),ROW(C19)),D$5),"")</f>
        <v/>
      </c>
      <c r="E24" t="str">
        <f>IFERROR(INDEX(Спец!$B$52:$P$79,_xlfn.AGGREGATE(15,6,(ROW(Спец!$B$52:$B$79)-ROW(Спец!$B$52)+1)/(Спец!$P$52:$P$79&gt;0),ROW(D19)),E$5),"")</f>
        <v/>
      </c>
      <c r="F24" t="str">
        <f>IFERROR(INDEX(Спец!$B$52:$P$79,_xlfn.AGGREGATE(15,6,(ROW(Спец!$B$52:$B$79)-ROW(Спец!$B$52)+1)/(Спец!$P$52:$P$79&gt;0),ROW(E19)),F$5),"")</f>
        <v/>
      </c>
    </row>
    <row r="25" spans="2:7" x14ac:dyDescent="0.2">
      <c r="B25" t="str">
        <f>IFERROR(INDEX(Спец!$B$52:$P$79,_xlfn.AGGREGATE(15,6,(ROW(Спец!$B$52:$B$79)-ROW(Спец!$B$52)+1)/(Спец!$P$52:$P$79&gt;0),ROW(A20)),B$5),"")</f>
        <v/>
      </c>
      <c r="C25" t="str">
        <f>IFERROR(INDEX(Спец!$B$52:$P$79,_xlfn.AGGREGATE(15,6,(ROW(Спец!$B$52:$B$79)-ROW(Спец!$B$52)+1)/(Спец!$P$52:$P$79&gt;0),ROW(B20)),C$5),"")</f>
        <v/>
      </c>
      <c r="D25" t="str">
        <f>IFERROR(INDEX(Спец!$B$52:$P$79,_xlfn.AGGREGATE(15,6,(ROW(Спец!$B$52:$B$79)-ROW(Спец!$B$52)+1)/(Спец!$P$52:$P$79&gt;0),ROW(C20)),D$5),"")</f>
        <v/>
      </c>
      <c r="E25" t="str">
        <f>IFERROR(INDEX(Спец!$B$52:$P$79,_xlfn.AGGREGATE(15,6,(ROW(Спец!$B$52:$B$79)-ROW(Спец!$B$52)+1)/(Спец!$P$52:$P$79&gt;0),ROW(D20)),E$5),"")</f>
        <v/>
      </c>
      <c r="F25" t="str">
        <f>IFERROR(INDEX(Спец!$B$52:$P$79,_xlfn.AGGREGATE(15,6,(ROW(Спец!$B$52:$B$79)-ROW(Спец!$B$52)+1)/(Спец!$P$52:$P$79&gt;0),ROW(E20)),F$5),"")</f>
        <v/>
      </c>
    </row>
    <row r="26" spans="2:7" x14ac:dyDescent="0.2">
      <c r="B26" t="str">
        <f>IFERROR(INDEX(Спец!$B$52:$P$79,_xlfn.AGGREGATE(15,6,(ROW(Спец!$B$52:$B$79)-ROW(Спец!$B$52)+1)/(Спец!$P$52:$P$79&gt;0),ROW(A21)),B$5),"")</f>
        <v/>
      </c>
      <c r="C26" t="str">
        <f>IFERROR(INDEX(Спец!$B$52:$P$79,_xlfn.AGGREGATE(15,6,(ROW(Спец!$B$52:$B$79)-ROW(Спец!$B$52)+1)/(Спец!$P$52:$P$79&gt;0),ROW(B21)),C$5),"")</f>
        <v/>
      </c>
      <c r="D26" t="str">
        <f>IFERROR(INDEX(Спец!$B$52:$P$79,_xlfn.AGGREGATE(15,6,(ROW(Спец!$B$52:$B$79)-ROW(Спец!$B$52)+1)/(Спец!$P$52:$P$79&gt;0),ROW(C21)),D$5),"")</f>
        <v/>
      </c>
      <c r="E26" t="str">
        <f>IFERROR(INDEX(Спец!$B$52:$P$79,_xlfn.AGGREGATE(15,6,(ROW(Спец!$B$52:$B$79)-ROW(Спец!$B$52)+1)/(Спец!$P$52:$P$79&gt;0),ROW(D21)),E$5),"")</f>
        <v/>
      </c>
      <c r="F26" t="str">
        <f>IFERROR(INDEX(Спец!$B$52:$P$79,_xlfn.AGGREGATE(15,6,(ROW(Спец!$B$52:$B$79)-ROW(Спец!$B$52)+1)/(Спец!$P$52:$P$79&gt;0),ROW(E21)),F$5),"")</f>
        <v/>
      </c>
    </row>
    <row r="27" spans="2:7" x14ac:dyDescent="0.2">
      <c r="B27" t="str">
        <f>IFERROR(INDEX(Спец!$B$52:$P$79,_xlfn.AGGREGATE(15,6,(ROW(Спец!$B$52:$B$79)-ROW(Спец!$B$52)+1)/(Спец!$P$52:$P$79&gt;0),ROW(A22)),B$5),"")</f>
        <v/>
      </c>
      <c r="C27" t="str">
        <f>IFERROR(INDEX(Спец!$B$52:$P$79,_xlfn.AGGREGATE(15,6,(ROW(Спец!$B$52:$B$79)-ROW(Спец!$B$52)+1)/(Спец!$P$52:$P$79&gt;0),ROW(B22)),C$5),"")</f>
        <v/>
      </c>
      <c r="D27" t="str">
        <f>IFERROR(INDEX(Спец!$B$52:$P$79,_xlfn.AGGREGATE(15,6,(ROW(Спец!$B$52:$B$79)-ROW(Спец!$B$52)+1)/(Спец!$P$52:$P$79&gt;0),ROW(C22)),D$5),"")</f>
        <v/>
      </c>
      <c r="E27" t="str">
        <f>IFERROR(INDEX(Спец!$B$52:$P$79,_xlfn.AGGREGATE(15,6,(ROW(Спец!$B$52:$B$79)-ROW(Спец!$B$52)+1)/(Спец!$P$52:$P$79&gt;0),ROW(D22)),E$5),"")</f>
        <v/>
      </c>
      <c r="F27" t="str">
        <f>IFERROR(INDEX(Спец!$B$52:$P$79,_xlfn.AGGREGATE(15,6,(ROW(Спец!$B$52:$B$79)-ROW(Спец!$B$52)+1)/(Спец!$P$52:$P$79&gt;0),ROW(E22)),F$5),"")</f>
        <v/>
      </c>
    </row>
    <row r="28" spans="2:7" x14ac:dyDescent="0.2">
      <c r="B28" t="str">
        <f>IFERROR(INDEX(Спец!$B$52:$P$79,_xlfn.AGGREGATE(15,6,(ROW(Спец!$B$52:$B$79)-ROW(Спец!$B$52)+1)/(Спец!$P$52:$P$79&gt;0),ROW(A23)),B$5),"")</f>
        <v/>
      </c>
      <c r="C28" t="str">
        <f>IFERROR(INDEX(Спец!$B$52:$P$79,_xlfn.AGGREGATE(15,6,(ROW(Спец!$B$52:$B$79)-ROW(Спец!$B$52)+1)/(Спец!$P$52:$P$79&gt;0),ROW(B23)),C$5),"")</f>
        <v/>
      </c>
      <c r="D28" t="str">
        <f>IFERROR(INDEX(Спец!$B$52:$P$79,_xlfn.AGGREGATE(15,6,(ROW(Спец!$B$52:$B$79)-ROW(Спец!$B$52)+1)/(Спец!$P$52:$P$79&gt;0),ROW(C23)),D$5),"")</f>
        <v/>
      </c>
      <c r="E28" t="str">
        <f>IFERROR(INDEX(Спец!$B$52:$P$79,_xlfn.AGGREGATE(15,6,(ROW(Спец!$B$52:$B$79)-ROW(Спец!$B$52)+1)/(Спец!$P$52:$P$79&gt;0),ROW(D23)),E$5),"")</f>
        <v/>
      </c>
      <c r="F28" t="str">
        <f>IFERROR(INDEX(Спец!$B$52:$P$79,_xlfn.AGGREGATE(15,6,(ROW(Спец!$B$52:$B$79)-ROW(Спец!$B$52)+1)/(Спец!$P$52:$P$79&gt;0),ROW(E23)),F$5),"")</f>
        <v/>
      </c>
    </row>
    <row r="29" spans="2:7" x14ac:dyDescent="0.2">
      <c r="B29" t="str">
        <f>IFERROR(INDEX(Спец!$B$52:$P$79,_xlfn.AGGREGATE(15,6,(ROW(Спец!$B$52:$B$79)-ROW(Спец!$B$52)+1)/(Спец!$P$52:$P$79&gt;0),ROW(A24)),B$5),"")</f>
        <v/>
      </c>
      <c r="C29" t="str">
        <f>IFERROR(INDEX(Спец!$B$52:$P$79,_xlfn.AGGREGATE(15,6,(ROW(Спец!$B$52:$B$79)-ROW(Спец!$B$52)+1)/(Спец!$P$52:$P$79&gt;0),ROW(B24)),C$5),"")</f>
        <v/>
      </c>
      <c r="D29" t="str">
        <f>IFERROR(INDEX(Спец!$B$52:$P$79,_xlfn.AGGREGATE(15,6,(ROW(Спец!$B$52:$B$79)-ROW(Спец!$B$52)+1)/(Спец!$P$52:$P$79&gt;0),ROW(C24)),D$5),"")</f>
        <v/>
      </c>
      <c r="E29" t="str">
        <f>IFERROR(INDEX(Спец!$B$52:$P$79,_xlfn.AGGREGATE(15,6,(ROW(Спец!$B$52:$B$79)-ROW(Спец!$B$52)+1)/(Спец!$P$52:$P$79&gt;0),ROW(D24)),E$5),"")</f>
        <v/>
      </c>
      <c r="F29" t="str">
        <f>IFERROR(INDEX(Спец!$B$52:$P$79,_xlfn.AGGREGATE(15,6,(ROW(Спец!$B$52:$B$79)-ROW(Спец!$B$52)+1)/(Спец!$P$52:$P$79&gt;0),ROW(E24)),F$5),"")</f>
        <v/>
      </c>
    </row>
    <row r="30" spans="2:7" x14ac:dyDescent="0.2">
      <c r="B30" t="str">
        <f>IFERROR(INDEX(Спец!$B$52:$P$79,_xlfn.AGGREGATE(15,6,(ROW(Спец!$B$52:$B$79)-ROW(Спец!$B$52)+1)/(Спец!$P$52:$P$79&gt;0),ROW(A25)),B$5),"")</f>
        <v/>
      </c>
      <c r="C30" t="str">
        <f>IFERROR(INDEX(Спец!$B$52:$P$79,_xlfn.AGGREGATE(15,6,(ROW(Спец!$B$52:$B$79)-ROW(Спец!$B$52)+1)/(Спец!$P$52:$P$79&gt;0),ROW(B25)),C$5),"")</f>
        <v/>
      </c>
      <c r="D30" t="str">
        <f>IFERROR(INDEX(Спец!$B$52:$P$79,_xlfn.AGGREGATE(15,6,(ROW(Спец!$B$52:$B$79)-ROW(Спец!$B$52)+1)/(Спец!$P$52:$P$79&gt;0),ROW(C25)),D$5),"")</f>
        <v/>
      </c>
      <c r="E30" t="str">
        <f>IFERROR(INDEX(Спец!$B$52:$P$79,_xlfn.AGGREGATE(15,6,(ROW(Спец!$B$52:$B$79)-ROW(Спец!$B$52)+1)/(Спец!$P$52:$P$79&gt;0),ROW(D25)),E$5),"")</f>
        <v/>
      </c>
      <c r="F30" t="str">
        <f>IFERROR(INDEX(Спец!$B$52:$P$79,_xlfn.AGGREGATE(15,6,(ROW(Спец!$B$52:$B$79)-ROW(Спец!$B$52)+1)/(Спец!$P$52:$P$79&gt;0),ROW(E25)),F$5),"")</f>
        <v/>
      </c>
    </row>
    <row r="31" spans="2:7" x14ac:dyDescent="0.2">
      <c r="B31" t="str">
        <f>IFERROR(INDEX(Спец!$B$52:$P$79,_xlfn.AGGREGATE(15,6,(ROW(Спец!$B$52:$B$79)-ROW(Спец!$B$52)+1)/(Спец!$P$52:$P$79&gt;0),ROW(A26)),B$5),"")</f>
        <v/>
      </c>
      <c r="C31" t="str">
        <f>IFERROR(INDEX(Спец!$B$52:$P$79,_xlfn.AGGREGATE(15,6,(ROW(Спец!$B$52:$B$79)-ROW(Спец!$B$52)+1)/(Спец!$P$52:$P$79&gt;0),ROW(B26)),C$5),"")</f>
        <v/>
      </c>
      <c r="D31" t="str">
        <f>IFERROR(INDEX(Спец!$B$52:$P$79,_xlfn.AGGREGATE(15,6,(ROW(Спец!$B$52:$B$79)-ROW(Спец!$B$52)+1)/(Спец!$P$52:$P$79&gt;0),ROW(C26)),D$5),"")</f>
        <v/>
      </c>
      <c r="E31" t="str">
        <f>IFERROR(INDEX(Спец!$B$52:$P$79,_xlfn.AGGREGATE(15,6,(ROW(Спец!$B$52:$B$79)-ROW(Спец!$B$52)+1)/(Спец!$P$52:$P$79&gt;0),ROW(D26)),E$5),"")</f>
        <v/>
      </c>
      <c r="F31" t="str">
        <f>IFERROR(INDEX(Спец!$B$52:$P$79,_xlfn.AGGREGATE(15,6,(ROW(Спец!$B$52:$B$79)-ROW(Спец!$B$52)+1)/(Спец!$P$52:$P$79&gt;0),ROW(E26)),F$5),"")</f>
        <v/>
      </c>
    </row>
    <row r="32" spans="2:7" x14ac:dyDescent="0.2">
      <c r="B32" t="str">
        <f>IFERROR(INDEX(Спец!$B$52:$P$79,_xlfn.AGGREGATE(15,6,(ROW(Спец!$B$52:$B$79)-ROW(Спец!$B$52)+1)/(Спец!$P$52:$P$79&gt;0),ROW(A27)),B$5),"")</f>
        <v/>
      </c>
      <c r="C32" t="str">
        <f>IFERROR(INDEX(Спец!$B$52:$P$79,_xlfn.AGGREGATE(15,6,(ROW(Спец!$B$52:$B$79)-ROW(Спец!$B$52)+1)/(Спец!$P$52:$P$79&gt;0),ROW(B27)),C$5),"")</f>
        <v/>
      </c>
      <c r="D32" t="str">
        <f>IFERROR(INDEX(Спец!$B$52:$P$79,_xlfn.AGGREGATE(15,6,(ROW(Спец!$B$52:$B$79)-ROW(Спец!$B$52)+1)/(Спец!$P$52:$P$79&gt;0),ROW(C27)),D$5),"")</f>
        <v/>
      </c>
      <c r="E32" t="str">
        <f>IFERROR(INDEX(Спец!$B$52:$P$79,_xlfn.AGGREGATE(15,6,(ROW(Спец!$B$52:$B$79)-ROW(Спец!$B$52)+1)/(Спец!$P$52:$P$79&gt;0),ROW(D27)),E$5),"")</f>
        <v/>
      </c>
      <c r="F32" t="str">
        <f>IFERROR(INDEX(Спец!$B$52:$P$79,_xlfn.AGGREGATE(15,6,(ROW(Спец!$B$52:$B$79)-ROW(Спец!$B$52)+1)/(Спец!$P$52:$P$79&gt;0),ROW(E27)),F$5),"")</f>
        <v/>
      </c>
    </row>
    <row r="33" spans="2:6" x14ac:dyDescent="0.2">
      <c r="B33" t="str">
        <f>IFERROR(INDEX(Спец!$B$52:$P$79,_xlfn.AGGREGATE(15,6,(ROW(Спец!$B$52:$B$79)-ROW(Спец!$B$52)+1)/(Спец!$P$52:$P$79&gt;0),ROW(A28)),B$5),"")</f>
        <v/>
      </c>
      <c r="C33" t="str">
        <f>IFERROR(INDEX(Спец!$B$52:$P$79,_xlfn.AGGREGATE(15,6,(ROW(Спец!$B$52:$B$79)-ROW(Спец!$B$52)+1)/(Спец!$P$52:$P$79&gt;0),ROW(B28)),C$5),"")</f>
        <v/>
      </c>
      <c r="D33" t="str">
        <f>IFERROR(INDEX(Спец!$B$52:$P$79,_xlfn.AGGREGATE(15,6,(ROW(Спец!$B$52:$B$79)-ROW(Спец!$B$52)+1)/(Спец!$P$52:$P$79&gt;0),ROW(C28)),D$5),"")</f>
        <v/>
      </c>
      <c r="E33" t="str">
        <f>IFERROR(INDEX(Спец!$B$52:$P$79,_xlfn.AGGREGATE(15,6,(ROW(Спец!$B$52:$B$79)-ROW(Спец!$B$52)+1)/(Спец!$P$52:$P$79&gt;0),ROW(D28)),E$5),"")</f>
        <v/>
      </c>
      <c r="F33" t="str">
        <f>IFERROR(INDEX(Спец!$B$52:$P$79,_xlfn.AGGREGATE(15,6,(ROW(Спец!$B$52:$B$79)-ROW(Спец!$B$52)+1)/(Спец!$P$52:$P$79&gt;0),ROW(E28)),F$5),"")</f>
        <v/>
      </c>
    </row>
  </sheetData>
  <mergeCells count="6">
    <mergeCell ref="B1:B4"/>
    <mergeCell ref="C1:C4"/>
    <mergeCell ref="D1:D4"/>
    <mergeCell ref="E1:E4"/>
    <mergeCell ref="F1:F4"/>
    <mergeCell ref="G1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Спец</vt:lpstr>
      <vt:lpstr>МРОТ </vt:lpstr>
      <vt:lpstr>общебольничный</vt:lpstr>
      <vt:lpstr>Приемное</vt:lpstr>
      <vt:lpstr>Терапевтическое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Client</cp:lastModifiedBy>
  <cp:lastPrinted>2017-06-14T07:53:13Z</cp:lastPrinted>
  <dcterms:created xsi:type="dcterms:W3CDTF">2014-10-09T18:13:17Z</dcterms:created>
  <dcterms:modified xsi:type="dcterms:W3CDTF">2017-06-16T12:31:00Z</dcterms:modified>
</cp:coreProperties>
</file>