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Справочники" sheetId="2" r:id="rId1"/>
    <sheet name="Учет" sheetId="1" r:id="rId2"/>
  </sheets>
  <definedNames>
    <definedName name="_xlnm._FilterDatabase" localSheetId="1" hidden="1">Учет!$A$3:$E$3</definedName>
  </definedNames>
  <calcPr calcId="162913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5" i="1"/>
  <c r="A6" i="1"/>
  <c r="A7" i="1"/>
  <c r="A4" i="1"/>
  <c r="G5" i="2"/>
  <c r="G6" i="2"/>
  <c r="I5" i="2"/>
  <c r="I6" i="2"/>
  <c r="I7" i="2"/>
  <c r="I8" i="2"/>
  <c r="C5" i="2"/>
  <c r="C6" i="2"/>
  <c r="C7" i="2"/>
  <c r="C8" i="2"/>
  <c r="J5" i="2" l="1"/>
  <c r="I3" i="2"/>
  <c r="J6" i="2"/>
  <c r="E8" i="2"/>
  <c r="E6" i="2"/>
  <c r="E7" i="2"/>
  <c r="E5" i="2"/>
  <c r="G8" i="2" l="1"/>
  <c r="J8" i="2" s="1"/>
  <c r="G7" i="2"/>
  <c r="G3" i="2" l="1"/>
  <c r="J7" i="2"/>
</calcChain>
</file>

<file path=xl/sharedStrings.xml><?xml version="1.0" encoding="utf-8"?>
<sst xmlns="http://schemas.openxmlformats.org/spreadsheetml/2006/main" count="37" uniqueCount="25">
  <si>
    <t>Учет договоров</t>
  </si>
  <si>
    <t>Тип договора</t>
  </si>
  <si>
    <t>Дата договора</t>
  </si>
  <si>
    <t>строительный подряд (субподряд)</t>
  </si>
  <si>
    <t>Договоры строительного подряда (субподряда)</t>
  </si>
  <si>
    <t>Папка хранения</t>
  </si>
  <si>
    <t>Даты папок хранения</t>
  </si>
  <si>
    <t>Начата</t>
  </si>
  <si>
    <t>Окончена</t>
  </si>
  <si>
    <t>Введите дату окончания</t>
  </si>
  <si>
    <t>Введите дату начала</t>
  </si>
  <si>
    <t>Финальное название папки</t>
  </si>
  <si>
    <t>Начата
правка</t>
  </si>
  <si>
    <t>Окончена
правка</t>
  </si>
  <si>
    <t>№</t>
  </si>
  <si>
    <t>Договоры займа</t>
  </si>
  <si>
    <t>Ключ</t>
  </si>
  <si>
    <t>№ п/п</t>
  </si>
  <si>
    <t>Название папки хранения договора</t>
  </si>
  <si>
    <t>займа</t>
  </si>
  <si>
    <t>Название папки</t>
  </si>
  <si>
    <t>Как автоматизировать?</t>
  </si>
  <si>
    <t>Договоры строительного подряда (субподряда) за Январь 2016 г. - Декабрь 2016 г.</t>
  </si>
  <si>
    <t>Договоры строительного подряда (субподряда) за Январь 2017 г. - Декабрь 2017 г.</t>
  </si>
  <si>
    <t>Договоры займа за Январь 2017 г. - Декабрь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</si>
</sst>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(#,##0.00\);\-"/>
    <numFmt numFmtId="165" formatCode="#,##0;\(#,##0\);\-"/>
    <numFmt numFmtId="166" formatCode="0;\(0\);\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164" fontId="1" fillId="2" borderId="1"/>
    <xf numFmtId="164" fontId="1" fillId="3" borderId="0">
      <protection locked="0"/>
    </xf>
    <xf numFmtId="14" fontId="1" fillId="0" borderId="0" applyFont="0" applyFill="0" applyBorder="0" applyAlignment="0" applyProtection="0"/>
    <xf numFmtId="0" fontId="4" fillId="4" borderId="1"/>
    <xf numFmtId="0" fontId="1" fillId="5" borderId="1" applyNumberFormat="0"/>
    <xf numFmtId="0" fontId="5" fillId="6" borderId="1"/>
    <xf numFmtId="165" fontId="6" fillId="0" borderId="0"/>
    <xf numFmtId="9" fontId="1" fillId="0" borderId="0" applyFont="0" applyFill="0" applyBorder="0" applyAlignment="0" applyProtection="0"/>
    <xf numFmtId="164" fontId="1" fillId="7" borderId="1"/>
    <xf numFmtId="164" fontId="1" fillId="8" borderId="1"/>
    <xf numFmtId="164" fontId="1" fillId="3" borderId="1">
      <alignment horizontal="right"/>
      <protection locked="0"/>
    </xf>
    <xf numFmtId="165" fontId="1" fillId="9" borderId="1" applyNumberFormat="0" applyFont="0" applyBorder="0" applyAlignment="0" applyProtection="0"/>
    <xf numFmtId="166" fontId="1" fillId="10" borderId="1">
      <protection locked="0"/>
    </xf>
    <xf numFmtId="164" fontId="1" fillId="11" borderId="1"/>
    <xf numFmtId="0" fontId="5" fillId="12" borderId="1">
      <alignment horizontal="center" vertical="center" wrapText="1"/>
    </xf>
    <xf numFmtId="165" fontId="1" fillId="2" borderId="1"/>
    <xf numFmtId="0" fontId="8" fillId="0" borderId="3" applyNumberFormat="0" applyFill="0" applyAlignment="0" applyProtection="0"/>
    <xf numFmtId="0" fontId="9" fillId="0" borderId="4" applyNumberFormat="0" applyFill="0" applyAlignment="0" applyProtection="0"/>
  </cellStyleXfs>
  <cellXfs count="30">
    <xf numFmtId="0" fontId="0" fillId="0" borderId="0" xfId="0"/>
    <xf numFmtId="0" fontId="7" fillId="0" borderId="0" xfId="0" applyFont="1"/>
    <xf numFmtId="0" fontId="3" fillId="0" borderId="0" xfId="0" applyFont="1"/>
    <xf numFmtId="0" fontId="2" fillId="0" borderId="0" xfId="1"/>
    <xf numFmtId="166" fontId="0" fillId="0" borderId="0" xfId="0" applyNumberFormat="1"/>
    <xf numFmtId="0" fontId="9" fillId="14" borderId="4" xfId="19" applyFill="1" applyAlignment="1">
      <alignment horizontal="center" vertical="center" wrapText="1"/>
    </xf>
    <xf numFmtId="0" fontId="9" fillId="12" borderId="4" xfId="19" applyFill="1" applyAlignment="1">
      <alignment horizontal="center" vertical="center" wrapText="1"/>
    </xf>
    <xf numFmtId="0" fontId="8" fillId="14" borderId="3" xfId="18" applyFill="1" applyAlignment="1">
      <alignment horizontal="center" vertical="center" wrapText="1"/>
    </xf>
    <xf numFmtId="0" fontId="0" fillId="16" borderId="0" xfId="0" applyFill="1"/>
    <xf numFmtId="0" fontId="0" fillId="17" borderId="0" xfId="0" applyFill="1"/>
    <xf numFmtId="14" fontId="0" fillId="17" borderId="0" xfId="0" applyNumberFormat="1" applyFill="1"/>
    <xf numFmtId="0" fontId="8" fillId="15" borderId="3" xfId="18" applyFill="1" applyAlignment="1">
      <alignment horizontal="center" vertical="center" wrapText="1"/>
    </xf>
    <xf numFmtId="0" fontId="8" fillId="9" borderId="3" xfId="18" applyFill="1" applyAlignment="1">
      <alignment horizontal="center" vertical="center" wrapText="1"/>
    </xf>
    <xf numFmtId="165" fontId="1" fillId="18" borderId="1" xfId="10" applyNumberFormat="1" applyFill="1"/>
    <xf numFmtId="165" fontId="1" fillId="18" borderId="2" xfId="10" applyNumberFormat="1" applyFill="1" applyBorder="1"/>
    <xf numFmtId="164" fontId="1" fillId="18" borderId="1" xfId="10" applyFill="1"/>
    <xf numFmtId="14" fontId="1" fillId="18" borderId="1" xfId="10" applyNumberFormat="1" applyFill="1" applyAlignment="1">
      <alignment horizontal="center" vertical="center"/>
    </xf>
    <xf numFmtId="14" fontId="1" fillId="18" borderId="2" xfId="10" applyNumberFormat="1" applyFill="1" applyBorder="1" applyAlignment="1">
      <alignment horizontal="center" vertical="center"/>
    </xf>
    <xf numFmtId="164" fontId="1" fillId="18" borderId="2" xfId="10" applyNumberFormat="1" applyFill="1" applyBorder="1"/>
    <xf numFmtId="166" fontId="1" fillId="17" borderId="1" xfId="14" applyFill="1">
      <protection locked="0"/>
    </xf>
    <xf numFmtId="166" fontId="1" fillId="17" borderId="2" xfId="14" applyFill="1" applyBorder="1">
      <protection locked="0"/>
    </xf>
    <xf numFmtId="14" fontId="1" fillId="17" borderId="1" xfId="14" applyNumberFormat="1" applyFill="1" applyAlignment="1">
      <alignment horizontal="center" vertical="center"/>
      <protection locked="0"/>
    </xf>
    <xf numFmtId="14" fontId="1" fillId="17" borderId="2" xfId="14" applyNumberFormat="1" applyFill="1" applyBorder="1" applyAlignment="1">
      <alignment horizontal="center" vertical="center"/>
      <protection locked="0"/>
    </xf>
    <xf numFmtId="14" fontId="0" fillId="17" borderId="1" xfId="14" applyNumberFormat="1" applyFont="1" applyFill="1" applyAlignment="1">
      <alignment horizontal="center" vertical="center"/>
      <protection locked="0"/>
    </xf>
    <xf numFmtId="0" fontId="8" fillId="13" borderId="3" xfId="18" applyFill="1" applyAlignment="1">
      <alignment horizontal="center" vertical="center" wrapText="1"/>
    </xf>
    <xf numFmtId="166" fontId="0" fillId="17" borderId="1" xfId="14" applyFont="1" applyFill="1">
      <protection locked="0"/>
    </xf>
    <xf numFmtId="0" fontId="9" fillId="14" borderId="5" xfId="19" applyFill="1" applyBorder="1" applyAlignment="1">
      <alignment horizontal="center" vertical="center" wrapText="1"/>
    </xf>
    <xf numFmtId="0" fontId="0" fillId="9" borderId="6" xfId="0" applyFill="1" applyBorder="1"/>
    <xf numFmtId="0" fontId="0" fillId="9" borderId="7" xfId="0" applyFill="1" applyBorder="1"/>
    <xf numFmtId="0" fontId="10" fillId="0" borderId="0" xfId="0" applyFont="1"/>
  </cellXfs>
  <cellStyles count="20">
    <cellStyle name="Второстепенные_данные" xfId="2"/>
    <cellStyle name="Выгрузка_данных" xfId="3"/>
    <cellStyle name="Дата" xfId="4"/>
    <cellStyle name="Заголовок 2" xfId="18" builtinId="17"/>
    <cellStyle name="Заголовок 3" xfId="19" builtinId="18"/>
    <cellStyle name="Комментарии" xfId="5"/>
    <cellStyle name="Обычный" xfId="0" builtinId="0"/>
    <cellStyle name="Ошибки_к_исправлению" xfId="6"/>
    <cellStyle name="Подпись_ввод_данных" xfId="7"/>
    <cellStyle name="Пояснение" xfId="1" builtinId="53"/>
    <cellStyle name="Проверка" xfId="8"/>
    <cellStyle name="Процент" xfId="9"/>
    <cellStyle name="Расчетные_ячейки" xfId="10"/>
    <cellStyle name="Результат" xfId="11"/>
    <cellStyle name="Ручной_ввод_данных" xfId="12"/>
    <cellStyle name="Ручные-операции" xfId="13"/>
    <cellStyle name="Справочник_данные" xfId="14"/>
    <cellStyle name="Формулы_для_растягивания" xfId="15"/>
    <cellStyle name="Шапка_вcтавки" xfId="16"/>
    <cellStyle name="шт_Второстепенные_данные" xfId="17"/>
  </cellStyles>
  <dxfs count="2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indexed="64"/>
          <bgColor theme="8" tint="0.59999389629810485"/>
        </patternFill>
      </fill>
    </dxf>
    <dxf>
      <fill>
        <patternFill patternType="solid">
          <fgColor indexed="64"/>
          <bgColor theme="8" tint="0.59999389629810485"/>
        </patternFill>
      </fill>
    </dxf>
    <dxf>
      <numFmt numFmtId="19" formatCode="dd/mm/yyyy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9" formatCode="dd/mm/yyyy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64" formatCode="#,##0.00;\(#,##0.00\);\-"/>
      <fill>
        <patternFill patternType="solid">
          <fgColor indexed="64"/>
          <bgColor theme="4" tint="0.79998168889431442"/>
        </patternFill>
      </fill>
      <border outline="0">
        <left style="thin">
          <color indexed="64"/>
        </left>
        <right style="thin">
          <color indexed="64"/>
        </right>
      </border>
    </dxf>
    <dxf>
      <fill>
        <patternFill patternType="solid">
          <fgColor indexed="64"/>
          <bgColor theme="8" tint="0.59999389629810485"/>
        </patternFill>
      </fill>
      <border outline="0">
        <left style="thin">
          <color indexed="64"/>
        </left>
        <right style="thin">
          <color indexed="64"/>
        </right>
      </border>
    </dxf>
    <dxf>
      <numFmt numFmtId="165" formatCode="#,##0;\(#,##0\);\-"/>
      <fill>
        <patternFill patternType="solid">
          <fgColor indexed="64"/>
          <bgColor theme="4" tint="0.79998168889431442"/>
        </patternFill>
      </fill>
      <border outline="0">
        <right style="thin">
          <color indexed="64"/>
        </right>
      </border>
    </dxf>
    <dxf>
      <numFmt numFmtId="164" formatCode="#,##0.00;\(#,##0.00\);\-"/>
      <fill>
        <patternFill patternType="solid">
          <fgColor indexed="64"/>
          <bgColor theme="4" tint="0.79998168889431442"/>
        </patternFill>
      </fill>
      <border outline="0">
        <left style="thin">
          <color indexed="64"/>
        </left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ип_договора" displayName="Тип_договора" ref="A4:A7" totalsRowShown="0" dataDxfId="9" headerRowCellStyle="Заголовок 2" dataCellStyle="Справочник_данные">
  <autoFilter ref="A4:A7"/>
  <tableColumns count="1">
    <tableColumn id="1" name="Тип договора" dataDxfId="10" dataCellStyle="Справочник_данные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Дата_папки" displayName="Дата_папки" ref="C4:J8" totalsRowShown="0" headerRowDxfId="19" headerRowCellStyle="Заголовок 2" dataCellStyle="Справочник_данные">
  <autoFilter ref="C4:J8"/>
  <tableColumns count="8">
    <tableColumn id="7" name="№" dataDxfId="17" dataCellStyle="Расчетные_ячейки">
      <calculatedColumnFormula>IF(Дата_папки[[#This Row],[Папка хранения]]="","",COUNTIFS(Дата_папки[[#Headers],[Папка хранения]]:OFFSET(Дата_папки[[#This Row],[Папка хранения]],-1,0),Дата_папки[[#This Row],[Папка хранения]])+1)</calculatedColumnFormula>
    </tableColumn>
    <tableColumn id="1" name="Папка хранения" dataDxfId="16" dataCellStyle="Справочник_данные"/>
    <tableColumn id="8" name="Ключ" dataDxfId="15" dataCellStyle="Расчетные_ячейки">
      <calculatedColumnFormula>IF(Дата_папки[[#This Row],[Папка хранения]]="","",Дата_папки[[#This Row],[№]]&amp;" - "&amp;Дата_папки[[#This Row],[Папка хранения]])</calculatedColumnFormula>
    </tableColumn>
    <tableColumn id="2" name="Начата_x000a_правка" dataDxfId="14" dataCellStyle="Справочник_данные"/>
    <tableColumn id="5" name="Начата" dataDxfId="13" dataCellStyle="Расчетные_ячейки">
      <calculatedColumnFormula>IF(Дата_папки[[#This Row],[Начата
правка]]&lt;&gt;"",Дата_папки[[#This Row],[Начата
правка]],IF(Дата_папки[[#This Row],[№]]=1,$G$2,IF(IFERROR(INDEX(Дата_папки[Окончена],MATCH(Дата_папки[[#This Row],[№]]-1&amp;" - "&amp;Дата_папки[[#This Row],[Папка хранения]],Дата_папки[Ключ],0)),"")="",$G$2,INDEX(Дата_папки[Окончена],MATCH(Дата_папки[[#This Row],[№]]-1&amp;" - "&amp;Дата_папки[[#This Row],[Папка хранения]],Дата_папки[Ключ],0))+1)))</calculatedColumnFormula>
    </tableColumn>
    <tableColumn id="3" name="Окончена_x000a_правка" dataDxfId="11" dataCellStyle="Справочник_данные"/>
    <tableColumn id="6" name="Окончена" dataDxfId="12" dataCellStyle="Расчетные_ячейки">
      <calculatedColumnFormula>IF(Дата_папки[[#This Row],[Окончена
правка]]="",$I$2,Дата_папки[[#This Row],[Окончена
правка]])</calculatedColumnFormula>
    </tableColumn>
    <tableColumn id="4" name="Финальное название папки" dataDxfId="18" dataCellStyle="Расчетные_ячейки">
      <calculatedColumnFormula>IF(Дата_папки[[#This Row],[Папка хранения]]="","",Дата_папки[[#This Row],[Папка хранения]]&amp;IF(OR(Дата_папки[[#This Row],[Начата]]="",Дата_папки[[#This Row],[Начата]]=$G$2),""," за "&amp;TEXT(Дата_папки[[#This Row],[Начата]],"ММММ")&amp;" "&amp;TEXT(Дата_папки[[#This Row],[Начата]],"ГГГГ")&amp;" г."&amp;" - ")&amp;IF(OR(Дата_папки[[#This Row],[Окончена]]="",Дата_папки[[#This Row],[Окончена]]=$I$2),"",TEXT(Дата_папки[[#This Row],[Окончена]],"ММММ")&amp;" "&amp;TEXT(Дата_папки[[#This Row],[Окончена]],"ГГГГ")&amp;" г."))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1" zoomScale="80" zoomScaleNormal="80" workbookViewId="0">
      <pane ySplit="4" topLeftCell="A5" activePane="bottomLeft" state="frozen"/>
      <selection pane="bottomLeft" activeCell="J6" sqref="J6"/>
    </sheetView>
  </sheetViews>
  <sheetFormatPr defaultRowHeight="15" x14ac:dyDescent="0.25"/>
  <cols>
    <col min="1" max="1" width="33.42578125" bestFit="1" customWidth="1"/>
    <col min="2" max="2" width="5" customWidth="1"/>
    <col min="3" max="3" width="10.140625" customWidth="1"/>
    <col min="4" max="4" width="22.42578125" bestFit="1" customWidth="1"/>
    <col min="5" max="5" width="22.42578125" customWidth="1"/>
    <col min="6" max="6" width="15.42578125" customWidth="1"/>
    <col min="7" max="7" width="23" bestFit="1" customWidth="1"/>
    <col min="8" max="8" width="19.28515625" customWidth="1"/>
    <col min="9" max="9" width="25.28515625" bestFit="1" customWidth="1"/>
    <col min="10" max="10" width="83.7109375" bestFit="1" customWidth="1"/>
  </cols>
  <sheetData>
    <row r="1" spans="1:10" ht="15.75" x14ac:dyDescent="0.25">
      <c r="A1" s="1"/>
    </row>
    <row r="2" spans="1:10" x14ac:dyDescent="0.25">
      <c r="G2" s="3" t="s">
        <v>10</v>
      </c>
      <c r="I2" s="3" t="s">
        <v>9</v>
      </c>
      <c r="J2" s="3"/>
    </row>
    <row r="3" spans="1:10" x14ac:dyDescent="0.25">
      <c r="A3" s="2"/>
      <c r="C3" s="2" t="s">
        <v>6</v>
      </c>
      <c r="E3" s="2"/>
      <c r="G3" s="4">
        <f ca="1">IF(COUNTA(Дата_папки[Папка хранения])=COUNTA(Дата_папки[Начата]),0,$G$2)</f>
        <v>0</v>
      </c>
      <c r="I3" s="4">
        <f>IF(COUNTA(Дата_папки[Папка хранения])=COUNTA(Дата_папки[Окончена]),0,$G$2)</f>
        <v>0</v>
      </c>
      <c r="J3" s="3"/>
    </row>
    <row r="4" spans="1:10" ht="35.25" thickBot="1" x14ac:dyDescent="0.3">
      <c r="A4" s="24" t="s">
        <v>1</v>
      </c>
      <c r="C4" s="7" t="s">
        <v>14</v>
      </c>
      <c r="D4" s="11" t="s">
        <v>5</v>
      </c>
      <c r="E4" s="12" t="s">
        <v>16</v>
      </c>
      <c r="F4" s="11" t="s">
        <v>12</v>
      </c>
      <c r="G4" s="7" t="s">
        <v>7</v>
      </c>
      <c r="H4" s="11" t="s">
        <v>13</v>
      </c>
      <c r="I4" s="7" t="s">
        <v>8</v>
      </c>
      <c r="J4" s="7" t="s">
        <v>11</v>
      </c>
    </row>
    <row r="5" spans="1:10" ht="15.75" thickTop="1" x14ac:dyDescent="0.25">
      <c r="A5" s="25" t="s">
        <v>3</v>
      </c>
      <c r="C5" s="13">
        <f ca="1">IF(Дата_папки[[#This Row],[Папка хранения]]="","",COUNTIFS(Дата_папки[[#Headers],[Папка хранения]]:OFFSET(Дата_папки[[#This Row],[Папка хранения]],-1,0),Дата_папки[[#This Row],[Папка хранения]])+1)</f>
        <v>1</v>
      </c>
      <c r="D5" s="19" t="s">
        <v>4</v>
      </c>
      <c r="E5" s="15" t="str">
        <f ca="1">IF(Дата_папки[[#This Row],[Папка хранения]]="","",Дата_папки[[#This Row],[№]]&amp;" - "&amp;Дата_папки[[#This Row],[Папка хранения]])</f>
        <v>1 - Договоры строительного подряда (субподряда)</v>
      </c>
      <c r="F5" s="21">
        <v>42370</v>
      </c>
      <c r="G5" s="16">
        <f>IF(Дата_папки[[#This Row],[Начата
правка]]&lt;&gt;"",Дата_папки[[#This Row],[Начата
правка]],IF(Дата_папки[[#This Row],[№]]=1,$G$2,IF(IFERROR(INDEX(Дата_папки[Окончена],MATCH(Дата_папки[[#This Row],[№]]-1&amp;" - "&amp;Дата_папки[[#This Row],[Папка хранения]],Дата_папки[Ключ],0)),"")="",$G$2,INDEX(Дата_папки[Окончена],MATCH(Дата_папки[[#This Row],[№]]-1&amp;" - "&amp;Дата_папки[[#This Row],[Папка хранения]],Дата_папки[Ключ],0))+1)))</f>
        <v>42370</v>
      </c>
      <c r="H5" s="21">
        <v>42735</v>
      </c>
      <c r="I5" s="16">
        <f>IF(Дата_папки[[#This Row],[Окончена
правка]]="",$I$2,Дата_папки[[#This Row],[Окончена
правка]])</f>
        <v>42735</v>
      </c>
      <c r="J5" s="15" t="str">
        <f>IF(Дата_папки[[#This Row],[Папка хранения]]="","",Дата_папки[[#This Row],[Папка хранения]]&amp;IF(OR(Дата_папки[[#This Row],[Начата]]="",Дата_папки[[#This Row],[Начата]]=$G$2),""," за "&amp;TEXT(Дата_папки[[#This Row],[Начата]],"ММММ")&amp;" "&amp;TEXT(Дата_папки[[#This Row],[Начата]],"ГГГГ")&amp;" г."&amp;" - ")&amp;IF(OR(Дата_папки[[#This Row],[Окончена]]="",Дата_папки[[#This Row],[Окончена]]=$I$2),"",TEXT(Дата_папки[[#This Row],[Окончена]],"ММММ")&amp;" "&amp;TEXT(Дата_папки[[#This Row],[Окончена]],"ГГГГ")&amp;" г."))</f>
        <v>Договоры строительного подряда (субподряда) за Январь 2016 г. - Декабрь 2016 г.</v>
      </c>
    </row>
    <row r="6" spans="1:10" x14ac:dyDescent="0.25">
      <c r="A6" s="25" t="s">
        <v>19</v>
      </c>
      <c r="C6" s="13">
        <f ca="1">IF(Дата_папки[[#This Row],[Папка хранения]]="","",COUNTIFS(Дата_папки[[#Headers],[Папка хранения]]:OFFSET(Дата_папки[[#This Row],[Папка хранения]],-1,0),Дата_папки[[#This Row],[Папка хранения]])+1)</f>
        <v>1</v>
      </c>
      <c r="D6" s="19" t="s">
        <v>15</v>
      </c>
      <c r="E6" s="15" t="str">
        <f ca="1">IF(Дата_папки[[#This Row],[Папка хранения]]="","",Дата_папки[[#This Row],[№]]&amp;" - "&amp;Дата_папки[[#This Row],[Папка хранения]])</f>
        <v>1 - Договоры займа</v>
      </c>
      <c r="F6" s="21">
        <v>42736</v>
      </c>
      <c r="G6" s="16">
        <f>IF(Дата_папки[[#This Row],[Начата
правка]]&lt;&gt;"",Дата_папки[[#This Row],[Начата
правка]],IF(Дата_папки[[#This Row],[№]]=1,$G$2,IF(IFERROR(INDEX(Дата_папки[Окончена],MATCH(Дата_папки[[#This Row],[№]]-1&amp;" - "&amp;Дата_папки[[#This Row],[Папка хранения]],Дата_папки[Ключ],0)),"")="",$G$2,INDEX(Дата_папки[Окончена],MATCH(Дата_папки[[#This Row],[№]]-1&amp;" - "&amp;Дата_папки[[#This Row],[Папка хранения]],Дата_папки[Ключ],0))+1)))</f>
        <v>42736</v>
      </c>
      <c r="H6" s="23">
        <v>43100</v>
      </c>
      <c r="I6" s="16">
        <f>IF(Дата_папки[[#This Row],[Окончена
правка]]="",$I$2,Дата_папки[[#This Row],[Окончена
правка]])</f>
        <v>43100</v>
      </c>
      <c r="J6" s="15" t="str">
        <f>IF(Дата_папки[[#This Row],[Папка хранения]]="","",Дата_папки[[#This Row],[Папка хранения]]&amp;IF(OR(Дата_папки[[#This Row],[Начата]]="",Дата_папки[[#This Row],[Начата]]=$G$2),""," за "&amp;TEXT(Дата_папки[[#This Row],[Начата]],"ММММ")&amp;" "&amp;TEXT(Дата_папки[[#This Row],[Начата]],"ГГГГ")&amp;" г."&amp;" - ")&amp;IF(OR(Дата_папки[[#This Row],[Окончена]]="",Дата_папки[[#This Row],[Окончена]]=$I$2),"",TEXT(Дата_папки[[#This Row],[Окончена]],"ММММ")&amp;" "&amp;TEXT(Дата_папки[[#This Row],[Окончена]],"ГГГГ")&amp;" г."))</f>
        <v>Договоры займа за Январь 2017 г. - Декабрь 2017 г.</v>
      </c>
    </row>
    <row r="7" spans="1:10" x14ac:dyDescent="0.25">
      <c r="A7" s="19"/>
      <c r="C7" s="13">
        <f ca="1">IF(Дата_папки[[#This Row],[Папка хранения]]="","",COUNTIFS(Дата_папки[[#Headers],[Папка хранения]]:OFFSET(Дата_папки[[#This Row],[Папка хранения]],-1,0),Дата_папки[[#This Row],[Папка хранения]])+1)</f>
        <v>2</v>
      </c>
      <c r="D7" s="19" t="s">
        <v>4</v>
      </c>
      <c r="E7" s="15" t="str">
        <f ca="1">IF(Дата_папки[[#This Row],[Папка хранения]]="","",Дата_папки[[#This Row],[№]]&amp;" - "&amp;Дата_папки[[#This Row],[Папка хранения]])</f>
        <v>2 - Договоры строительного подряда (субподряда)</v>
      </c>
      <c r="F7" s="21"/>
      <c r="G7" s="16">
        <f ca="1">IF(Дата_папки[[#This Row],[Начата
правка]]&lt;&gt;"",Дата_папки[[#This Row],[Начата
правка]],IF(Дата_папки[[#This Row],[№]]=1,$G$2,IF(IFERROR(INDEX(Дата_папки[Окончена],MATCH(Дата_папки[[#This Row],[№]]-1&amp;" - "&amp;Дата_папки[[#This Row],[Папка хранения]],Дата_папки[Ключ],0)),"")="",$G$2,INDEX(Дата_папки[Окончена],MATCH(Дата_папки[[#This Row],[№]]-1&amp;" - "&amp;Дата_папки[[#This Row],[Папка хранения]],Дата_папки[Ключ],0))+1)))</f>
        <v>42736</v>
      </c>
      <c r="H7" s="21">
        <v>43100</v>
      </c>
      <c r="I7" s="16">
        <f>IF(Дата_папки[[#This Row],[Окончена
правка]]="",$I$2,Дата_папки[[#This Row],[Окончена
правка]])</f>
        <v>43100</v>
      </c>
      <c r="J7" s="15" t="str">
        <f ca="1">IF(Дата_папки[[#This Row],[Папка хранения]]="","",Дата_папки[[#This Row],[Папка хранения]]&amp;IF(OR(Дата_папки[[#This Row],[Начата]]="",Дата_папки[[#This Row],[Начата]]=$G$2),""," за "&amp;TEXT(Дата_папки[[#This Row],[Начата]],"ММММ")&amp;" "&amp;TEXT(Дата_папки[[#This Row],[Начата]],"ГГГГ")&amp;" г."&amp;" - ")&amp;IF(OR(Дата_папки[[#This Row],[Окончена]]="",Дата_папки[[#This Row],[Окончена]]=$I$2),"",TEXT(Дата_папки[[#This Row],[Окончена]],"ММММ")&amp;" "&amp;TEXT(Дата_папки[[#This Row],[Окончена]],"ГГГГ")&amp;" г."))</f>
        <v>Договоры строительного подряда (субподряда) за Январь 2017 г. - Декабрь 2017 г.</v>
      </c>
    </row>
    <row r="8" spans="1:10" x14ac:dyDescent="0.25">
      <c r="C8" s="14">
        <f ca="1">IF(Дата_папки[[#This Row],[Папка хранения]]="","",COUNTIFS(Дата_папки[[#Headers],[Папка хранения]]:OFFSET(Дата_папки[[#This Row],[Папка хранения]],-1,0),Дата_папки[[#This Row],[Папка хранения]])+1)</f>
        <v>2</v>
      </c>
      <c r="D8" s="20" t="s">
        <v>15</v>
      </c>
      <c r="E8" s="15" t="str">
        <f ca="1">IF(Дата_папки[[#This Row],[Папка хранения]]="","",Дата_папки[[#This Row],[№]]&amp;" - "&amp;Дата_папки[[#This Row],[Папка хранения]])</f>
        <v>2 - Договоры займа</v>
      </c>
      <c r="F8" s="22"/>
      <c r="G8" s="17">
        <f ca="1">IF(Дата_папки[[#This Row],[Начата
правка]]&lt;&gt;"",Дата_папки[[#This Row],[Начата
правка]],IF(Дата_папки[[#This Row],[№]]=1,$G$2,IF(IFERROR(INDEX(Дата_папки[Окончена],MATCH(Дата_папки[[#This Row],[№]]-1&amp;" - "&amp;Дата_папки[[#This Row],[Папка хранения]],Дата_папки[Ключ],0)),"")="",$G$2,INDEX(Дата_папки[Окончена],MATCH(Дата_папки[[#This Row],[№]]-1&amp;" - "&amp;Дата_папки[[#This Row],[Папка хранения]],Дата_папки[Ключ],0))+1)))</f>
        <v>43101</v>
      </c>
      <c r="H8" s="22">
        <v>43465</v>
      </c>
      <c r="I8" s="17">
        <f>IF(Дата_папки[[#This Row],[Окончена
правка]]="",$I$2,Дата_папки[[#This Row],[Окончена
правка]])</f>
        <v>43465</v>
      </c>
      <c r="J8" s="18" t="str">
        <f ca="1">IF(Дата_папки[[#This Row],[Папка хранения]]="","",Дата_папки[[#This Row],[Папка хранения]]&amp;IF(OR(Дата_папки[[#This Row],[Начата]]="",Дата_папки[[#This Row],[Начата]]=$G$2),""," за "&amp;TEXT(Дата_папки[[#This Row],[Начата]],"ММММ")&amp;" "&amp;TEXT(Дата_папки[[#This Row],[Начата]],"ГГГГ")&amp;" г."&amp;" - ")&amp;IF(OR(Дата_папки[[#This Row],[Окончена]]="",Дата_папки[[#This Row],[Окончена]]=$I$2),"",TEXT(Дата_папки[[#This Row],[Окончена]],"ММММ")&amp;" "&amp;TEXT(Дата_папки[[#This Row],[Окончена]],"ГГГГ")&amp;" г."))</f>
        <v>Договоры займа за Январь 2018 г. - Декабрь 2018 г.</v>
      </c>
    </row>
  </sheetData>
  <conditionalFormatting sqref="G3">
    <cfRule type="cellIs" dxfId="8" priority="5" stopIfTrue="1" operator="equal">
      <formula>0</formula>
    </cfRule>
  </conditionalFormatting>
  <conditionalFormatting sqref="G3">
    <cfRule type="cellIs" dxfId="7" priority="6" stopIfTrue="1" operator="notEqual">
      <formula>0</formula>
    </cfRule>
  </conditionalFormatting>
  <conditionalFormatting sqref="G5:G8">
    <cfRule type="cellIs" dxfId="6" priority="4" operator="equal">
      <formula>$G$2</formula>
    </cfRule>
  </conditionalFormatting>
  <conditionalFormatting sqref="I5:I8">
    <cfRule type="cellIs" dxfId="5" priority="3" operator="equal">
      <formula>$I$2</formula>
    </cfRule>
  </conditionalFormatting>
  <conditionalFormatting sqref="I3">
    <cfRule type="cellIs" dxfId="4" priority="1" stopIfTrue="1" operator="equal">
      <formula>0</formula>
    </cfRule>
  </conditionalFormatting>
  <conditionalFormatting sqref="I3">
    <cfRule type="cellIs" dxfId="3" priority="2" stopIfTrue="1" operator="notEqual">
      <formula>0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"/>
  <sheetViews>
    <sheetView workbookViewId="0">
      <pane ySplit="3" topLeftCell="A4" activePane="bottomLeft" state="frozen"/>
      <selection pane="bottomLeft" activeCell="E11" sqref="E11"/>
    </sheetView>
  </sheetViews>
  <sheetFormatPr defaultRowHeight="15" x14ac:dyDescent="0.25"/>
  <cols>
    <col min="1" max="1" width="7.28515625" customWidth="1"/>
    <col min="2" max="2" width="22.28515625" customWidth="1"/>
    <col min="3" max="3" width="15" customWidth="1"/>
    <col min="4" max="4" width="45.85546875" bestFit="1" customWidth="1"/>
    <col min="5" max="5" width="28.140625" customWidth="1"/>
  </cols>
  <sheetData>
    <row r="1" spans="1:5" ht="15.75" x14ac:dyDescent="0.25">
      <c r="A1" s="1" t="s">
        <v>0</v>
      </c>
    </row>
    <row r="2" spans="1:5" ht="15.75" thickBot="1" x14ac:dyDescent="0.3">
      <c r="E2" s="29" t="s">
        <v>21</v>
      </c>
    </row>
    <row r="3" spans="1:5" ht="30.75" thickBot="1" x14ac:dyDescent="0.3">
      <c r="A3" s="5" t="s">
        <v>17</v>
      </c>
      <c r="B3" s="6" t="s">
        <v>1</v>
      </c>
      <c r="C3" s="6" t="s">
        <v>2</v>
      </c>
      <c r="D3" s="6" t="s">
        <v>20</v>
      </c>
      <c r="E3" s="26" t="s">
        <v>18</v>
      </c>
    </row>
    <row r="4" spans="1:5" x14ac:dyDescent="0.25">
      <c r="A4" s="8">
        <f>ROW()-ROW($A$3)</f>
        <v>1</v>
      </c>
      <c r="B4" s="9" t="s">
        <v>3</v>
      </c>
      <c r="C4" s="10">
        <v>42405</v>
      </c>
      <c r="D4" s="10" t="s">
        <v>4</v>
      </c>
      <c r="E4" s="27" t="s">
        <v>22</v>
      </c>
    </row>
    <row r="5" spans="1:5" x14ac:dyDescent="0.25">
      <c r="A5" s="8">
        <f t="shared" ref="A5:A13" si="0">ROW()-ROW($A$3)</f>
        <v>2</v>
      </c>
      <c r="B5" s="9" t="s">
        <v>3</v>
      </c>
      <c r="C5" s="10">
        <v>42865</v>
      </c>
      <c r="D5" s="10" t="s">
        <v>4</v>
      </c>
      <c r="E5" s="27" t="s">
        <v>22</v>
      </c>
    </row>
    <row r="6" spans="1:5" x14ac:dyDescent="0.25">
      <c r="A6" s="8">
        <f t="shared" si="0"/>
        <v>3</v>
      </c>
      <c r="B6" s="9" t="s">
        <v>19</v>
      </c>
      <c r="C6" s="10">
        <v>42805</v>
      </c>
      <c r="D6" s="10" t="s">
        <v>15</v>
      </c>
      <c r="E6" s="27" t="s">
        <v>24</v>
      </c>
    </row>
    <row r="7" spans="1:5" x14ac:dyDescent="0.25">
      <c r="A7" s="8">
        <f t="shared" si="0"/>
        <v>4</v>
      </c>
      <c r="B7" s="9" t="s">
        <v>3</v>
      </c>
      <c r="C7" s="10">
        <v>43099</v>
      </c>
      <c r="D7" s="10" t="s">
        <v>4</v>
      </c>
      <c r="E7" s="27" t="s">
        <v>23</v>
      </c>
    </row>
    <row r="8" spans="1:5" x14ac:dyDescent="0.25">
      <c r="A8" s="8">
        <f t="shared" si="0"/>
        <v>5</v>
      </c>
      <c r="B8" s="9"/>
      <c r="C8" s="10"/>
      <c r="D8" s="10"/>
      <c r="E8" s="27"/>
    </row>
    <row r="9" spans="1:5" x14ac:dyDescent="0.25">
      <c r="A9" s="8">
        <f t="shared" si="0"/>
        <v>6</v>
      </c>
      <c r="B9" s="9"/>
      <c r="C9" s="10"/>
      <c r="D9" s="10"/>
      <c r="E9" s="27"/>
    </row>
    <row r="10" spans="1:5" x14ac:dyDescent="0.25">
      <c r="A10" s="8">
        <f t="shared" si="0"/>
        <v>7</v>
      </c>
      <c r="B10" s="9"/>
      <c r="C10" s="10"/>
      <c r="D10" s="10"/>
      <c r="E10" s="27"/>
    </row>
    <row r="11" spans="1:5" x14ac:dyDescent="0.25">
      <c r="A11" s="8">
        <f t="shared" si="0"/>
        <v>8</v>
      </c>
      <c r="B11" s="9"/>
      <c r="C11" s="10"/>
      <c r="D11" s="10"/>
      <c r="E11" s="27"/>
    </row>
    <row r="12" spans="1:5" x14ac:dyDescent="0.25">
      <c r="A12" s="8">
        <f t="shared" si="0"/>
        <v>9</v>
      </c>
      <c r="B12" s="9"/>
      <c r="C12" s="10"/>
      <c r="D12" s="10"/>
      <c r="E12" s="27"/>
    </row>
    <row r="13" spans="1:5" ht="15.75" thickBot="1" x14ac:dyDescent="0.3">
      <c r="A13" s="8">
        <f t="shared" si="0"/>
        <v>10</v>
      </c>
      <c r="B13" s="9"/>
      <c r="C13" s="10"/>
      <c r="D13" s="10"/>
      <c r="E13" s="28"/>
    </row>
  </sheetData>
  <autoFilter ref="A3:E3"/>
  <conditionalFormatting sqref="E4:E13">
    <cfRule type="cellIs" dxfId="2" priority="13" operator="equal">
      <formula>#REF!</formula>
    </cfRule>
    <cfRule type="cellIs" dxfId="1" priority="14" operator="equal">
      <formula>#REF!</formula>
    </cfRule>
    <cfRule type="cellIs" dxfId="0" priority="15" operator="equal">
      <formula>#REF!</formula>
    </cfRule>
  </conditionalFormatting>
  <dataValidations count="1">
    <dataValidation type="list" allowBlank="1" showInputMessage="1" showErrorMessage="1" sqref="B4:B13">
      <formula1>INDIRECT("Тип_договора[Тип договора]")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Справочники</vt:lpstr>
      <vt:lpstr>Учет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2017-06-12T08:54:15Z</dcterms:modified>
</cp:coreProperties>
</file>