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/>
  <bookViews>
    <workbookView xWindow="945" yWindow="0" windowWidth="21840" windowHeight="10935" activeTab="1"/>
  </bookViews>
  <sheets>
    <sheet name="Заказы" sheetId="1" r:id="rId1"/>
    <sheet name="График платежей" sheetId="2" r:id="rId2"/>
    <sheet name="Лист1" sheetId="3" r:id="rId3"/>
    <sheet name="Лист2" sheetId="4" r:id="rId4"/>
  </sheets>
  <definedNames>
    <definedName name="ExternalData_1" localSheetId="2" hidden="1">Лист1!$A$1:$D$4</definedName>
    <definedName name="ExternalData_1" localSheetId="3" hidden="1">Лист2!$A$1:$E$8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J3" i="2" s="1"/>
  <c r="G4" i="2"/>
  <c r="J4" i="2" s="1"/>
  <c r="K4" i="2" s="1"/>
  <c r="G5" i="2"/>
  <c r="J5" i="2" s="1"/>
  <c r="G6" i="2"/>
  <c r="J6" i="2" s="1"/>
  <c r="G7" i="2"/>
  <c r="J7" i="2" s="1"/>
  <c r="K7" i="2" s="1"/>
  <c r="G8" i="2"/>
  <c r="J8" i="2" s="1"/>
  <c r="G2" i="2"/>
  <c r="J2" i="2" s="1"/>
  <c r="K2" i="2" s="1"/>
  <c r="H3" i="2"/>
  <c r="H4" i="2"/>
  <c r="H5" i="2"/>
  <c r="H6" i="2"/>
  <c r="H7" i="2"/>
  <c r="H8" i="2"/>
  <c r="H2" i="2"/>
  <c r="E2" i="2"/>
  <c r="K3" i="2" l="1"/>
  <c r="L2" i="2"/>
  <c r="K5" i="2"/>
  <c r="K8" i="2"/>
  <c r="I8" i="2"/>
  <c r="I6" i="2"/>
  <c r="I4" i="2"/>
  <c r="L4" i="2" s="1"/>
  <c r="I2" i="2"/>
  <c r="I7" i="2"/>
  <c r="L7" i="2" s="1"/>
  <c r="I5" i="2"/>
  <c r="I3" i="2"/>
  <c r="E3" i="2"/>
  <c r="E4" i="2"/>
  <c r="E5" i="2"/>
  <c r="E6" i="2"/>
  <c r="E7" i="2"/>
  <c r="E8" i="2"/>
  <c r="L8" i="2" l="1"/>
  <c r="L3" i="2"/>
  <c r="K6" i="2"/>
  <c r="L6" i="2" s="1"/>
  <c r="L5" i="2"/>
</calcChain>
</file>

<file path=xl/connections.xml><?xml version="1.0" encoding="utf-8"?>
<connections xmlns="http://schemas.openxmlformats.org/spreadsheetml/2006/main">
  <connection id="1" keepAlive="1" name="Запрос — tbl1" description="Соединение с запросом &quot;tbl1&quot; в книге." type="5" refreshedVersion="6" background="1" saveData="1">
    <dbPr connection="provider=Microsoft.Mashup.OleDb.1;data source=$EmbeddedMashup(d32d164f-d7b3-4069-9818-7e684bb671af)$;location=tbl1" command="SELECT * FROM [tbl1]"/>
  </connection>
  <connection id="2" keepAlive="1" name="Запрос — tbl2" description="Соединение с запросом &quot;tbl2&quot; в книге." type="5" refreshedVersion="6" background="1" saveData="1">
    <dbPr connection="provider=Microsoft.Mashup.OleDb.1;data source=$EmbeddedMashup(d32d164f-d7b3-4069-9818-7e684bb671af)$;location=tbl2" command="SELECT * FROM [tbl2]"/>
  </connection>
</connections>
</file>

<file path=xl/sharedStrings.xml><?xml version="1.0" encoding="utf-8"?>
<sst xmlns="http://schemas.openxmlformats.org/spreadsheetml/2006/main" count="23" uniqueCount="15">
  <si>
    <t>Номер заказа</t>
  </si>
  <si>
    <t>Дата заказа</t>
  </si>
  <si>
    <t>Сумма Заказа</t>
  </si>
  <si>
    <t>Долг по заказу</t>
  </si>
  <si>
    <t>Дата платежа</t>
  </si>
  <si>
    <t>% платежа</t>
  </si>
  <si>
    <t>Остаток долга</t>
  </si>
  <si>
    <t>NewColumn.Долг по заказу</t>
  </si>
  <si>
    <t>test</t>
  </si>
  <si>
    <t>СумПл</t>
  </si>
  <si>
    <t>Долг</t>
  </si>
  <si>
    <t>Предоплата</t>
  </si>
  <si>
    <t>ПланСум</t>
  </si>
  <si>
    <t>ОстатокДолга</t>
  </si>
  <si>
    <t>ПланОпл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</si>
</sst>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6" fontId="0" fillId="0" borderId="0" xfId="0" applyNumberFormat="1"/>
    <xf numFmtId="4" fontId="0" fillId="0" borderId="0" xfId="0" applyNumberFormat="1"/>
    <xf numFmtId="16" fontId="0" fillId="3" borderId="1" xfId="0" applyNumberFormat="1" applyFont="1" applyFill="1" applyBorder="1"/>
    <xf numFmtId="16" fontId="0" fillId="0" borderId="1" xfId="0" applyNumberFormat="1" applyFont="1" applyBorder="1"/>
    <xf numFmtId="0" fontId="1" fillId="2" borderId="2" xfId="0" applyFont="1" applyFill="1" applyBorder="1"/>
    <xf numFmtId="9" fontId="0" fillId="3" borderId="1" xfId="0" applyNumberFormat="1" applyFont="1" applyFill="1" applyBorder="1"/>
    <xf numFmtId="0" fontId="0" fillId="3" borderId="2" xfId="0" applyFont="1" applyFill="1" applyBorder="1"/>
    <xf numFmtId="9" fontId="0" fillId="0" borderId="1" xfId="0" applyNumberFormat="1" applyFont="1" applyBorder="1"/>
    <xf numFmtId="0" fontId="0" fillId="0" borderId="0" xfId="0" applyNumberFormat="1"/>
    <xf numFmtId="22" fontId="0" fillId="0" borderId="0" xfId="0" applyNumberFormat="1"/>
    <xf numFmtId="0" fontId="0" fillId="3" borderId="1" xfId="0" applyFont="1" applyFill="1" applyBorder="1"/>
    <xf numFmtId="0" fontId="0" fillId="0" borderId="1" xfId="0" applyFont="1" applyBorder="1"/>
    <xf numFmtId="0" fontId="1" fillId="2" borderId="0" xfId="0" applyFont="1" applyFill="1" applyBorder="1"/>
    <xf numFmtId="0" fontId="0" fillId="4" borderId="0" xfId="0" applyFill="1"/>
  </cellXfs>
  <cellStyles count="1">
    <cellStyle name="Обычный" xfId="0" builtinId="0"/>
  </cellStyles>
  <dxfs count="17">
    <dxf>
      <numFmt numFmtId="0" formatCode="General"/>
    </dxf>
    <dxf>
      <numFmt numFmtId="0" formatCode="General"/>
    </dxf>
    <dxf>
      <numFmt numFmtId="0" formatCode="General"/>
    </dxf>
    <dxf>
      <numFmt numFmtId="27" formatCode="dd/mm/yyyy\ h:mm"/>
    </dxf>
    <dxf>
      <numFmt numFmtId="0" formatCode="General"/>
    </dxf>
    <dxf>
      <numFmt numFmtId="0" formatCode="General"/>
    </dxf>
    <dxf>
      <numFmt numFmtId="0" formatCode="General"/>
    </dxf>
    <dxf>
      <numFmt numFmtId="27" formatCode="dd/mm/yyyy\ h:mm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1" formatCode="dd/mmm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4" formatCode="#,##0.00"/>
    </dxf>
    <dxf>
      <numFmt numFmtId="4" formatCode="#,##0.00"/>
    </dxf>
    <dxf>
      <numFmt numFmtId="21" formatCode="dd/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5">
    <queryTableFields count="4">
      <queryTableField id="1" name="Номер заказа" tableColumnId="5"/>
      <queryTableField id="2" name="Дата заказа" tableColumnId="2"/>
      <queryTableField id="3" name="Сумма Заказа" tableColumnId="3"/>
      <queryTableField id="4" name="Долг по заказу" tableColumnId="4"/>
    </queryTableFields>
  </queryTableRefresh>
</queryTable>
</file>

<file path=xl/queryTables/queryTable2.xml><?xml version="1.0" encoding="utf-8"?>
<queryTable xmlns="http://schemas.openxmlformats.org/spreadsheetml/2006/main" name="ExternalData_1" connectionId="2" autoFormatId="16" applyNumberFormats="0" applyBorderFormats="0" applyFontFormats="0" applyPatternFormats="0" applyAlignmentFormats="0" applyWidthHeightFormats="0">
  <queryTableRefresh nextId="6">
    <queryTableFields count="5">
      <queryTableField id="1" name="Номер заказа" tableColumnId="6"/>
      <queryTableField id="2" name="Дата платежа" tableColumnId="2"/>
      <queryTableField id="3" name="% платежа" tableColumnId="3"/>
      <queryTableField id="4" name="NewColumn.Долг по заказу" tableColumnId="4"/>
      <queryTableField id="5" name="test" tableColumnId="5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5" name="Таблица5" displayName="Таблица5" ref="A1:D4" totalsRowShown="0">
  <autoFilter ref="A1:D4"/>
  <tableColumns count="4">
    <tableColumn id="1" name="Номер заказа"/>
    <tableColumn id="2" name="Дата заказа" dataDxfId="16"/>
    <tableColumn id="3" name="Сумма Заказа" dataDxfId="15"/>
    <tableColumn id="4" name="Долг по заказу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C8" totalsRowShown="0" headerRowDxfId="13" tableBorderDxfId="12">
  <autoFilter ref="A1:C8"/>
  <tableColumns count="3">
    <tableColumn id="1" name="Номер заказа" dataDxfId="11"/>
    <tableColumn id="2" name="Дата платежа" dataDxfId="10"/>
    <tableColumn id="3" name="% платежа" dataDxfId="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_tbl1" displayName="_tbl1" ref="A1:D4" tableType="queryTable" totalsRowShown="0">
  <autoFilter ref="A1:D4"/>
  <tableColumns count="4">
    <tableColumn id="5" uniqueName="5" name="Номер заказа" queryTableFieldId="1" dataDxfId="8"/>
    <tableColumn id="2" uniqueName="2" name="Дата заказа" queryTableFieldId="2" dataDxfId="7"/>
    <tableColumn id="3" uniqueName="3" name="Сумма Заказа" queryTableFieldId="3" dataDxfId="6"/>
    <tableColumn id="4" uniqueName="4" name="Долг по заказу" queryTableFieldId="4" dataDxfId="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3" name="_tbl2" displayName="_tbl2" ref="A1:E8" tableType="queryTable" totalsRowShown="0">
  <autoFilter ref="A1:E8"/>
  <tableColumns count="5">
    <tableColumn id="6" uniqueName="6" name="Номер заказа" queryTableFieldId="1" dataDxfId="4"/>
    <tableColumn id="2" uniqueName="2" name="Дата платежа" queryTableFieldId="2" dataDxfId="3"/>
    <tableColumn id="3" uniqueName="3" name="% платежа" queryTableFieldId="3" dataDxfId="2"/>
    <tableColumn id="4" uniqueName="4" name="NewColumn.Долг по заказу" queryTableFieldId="4" dataDxfId="1"/>
    <tableColumn id="5" uniqueName="5" name="test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4"/>
  <sheetViews>
    <sheetView workbookViewId="0">
      <selection activeCell="C2" sqref="C2"/>
    </sheetView>
  </sheetViews>
  <sheetFormatPr defaultRowHeight="15" x14ac:dyDescent="0.25"/>
  <cols>
    <col min="1" max="1" width="15.5703125" customWidth="1"/>
    <col min="2" max="2" width="13.5703125" customWidth="1"/>
    <col min="3" max="3" width="15.7109375" customWidth="1"/>
    <col min="4" max="4" width="16.425781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1111</v>
      </c>
      <c r="B2" s="1">
        <v>42736</v>
      </c>
      <c r="C2" s="2">
        <v>10000</v>
      </c>
      <c r="D2" s="2">
        <v>4000</v>
      </c>
    </row>
    <row r="3" spans="1:4" x14ac:dyDescent="0.25">
      <c r="A3">
        <v>2222</v>
      </c>
      <c r="B3" s="1">
        <v>42737</v>
      </c>
      <c r="C3" s="2">
        <v>20000</v>
      </c>
      <c r="D3" s="2">
        <v>15000</v>
      </c>
    </row>
    <row r="4" spans="1:4" x14ac:dyDescent="0.25">
      <c r="A4">
        <v>3333</v>
      </c>
      <c r="B4" s="1">
        <v>42738</v>
      </c>
      <c r="C4" s="2">
        <v>30000</v>
      </c>
      <c r="D4" s="2">
        <v>13000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8"/>
  <sheetViews>
    <sheetView tabSelected="1" workbookViewId="0">
      <selection activeCell="L6" sqref="L6"/>
    </sheetView>
  </sheetViews>
  <sheetFormatPr defaultRowHeight="15" x14ac:dyDescent="0.25"/>
  <cols>
    <col min="1" max="1" width="15.5703125" customWidth="1"/>
    <col min="2" max="2" width="15.7109375" customWidth="1"/>
    <col min="3" max="4" width="13" customWidth="1"/>
    <col min="5" max="5" width="16" customWidth="1"/>
    <col min="12" max="12" width="13.7109375" customWidth="1"/>
  </cols>
  <sheetData>
    <row r="1" spans="1:12" x14ac:dyDescent="0.25">
      <c r="A1" s="13" t="s">
        <v>0</v>
      </c>
      <c r="B1" s="13" t="s">
        <v>4</v>
      </c>
      <c r="C1" s="13" t="s">
        <v>5</v>
      </c>
      <c r="E1" s="5" t="s">
        <v>6</v>
      </c>
      <c r="G1" t="s">
        <v>9</v>
      </c>
      <c r="H1" t="s">
        <v>10</v>
      </c>
      <c r="I1" t="s">
        <v>11</v>
      </c>
      <c r="J1" t="s">
        <v>14</v>
      </c>
      <c r="K1" t="s">
        <v>12</v>
      </c>
      <c r="L1" t="s">
        <v>13</v>
      </c>
    </row>
    <row r="2" spans="1:12" x14ac:dyDescent="0.25">
      <c r="A2" s="11">
        <v>1111</v>
      </c>
      <c r="B2" s="3">
        <v>42776</v>
      </c>
      <c r="C2" s="6">
        <v>0.5</v>
      </c>
      <c r="E2" s="7">
        <f>IFERROR(IF(B2=SUMPRODUCT(MAX(($A$2:$A$1000=A2)*$B$2:$B$1000)),MIN(VLOOKUP(A2,Таблица5[#All],3,0)*C2,VLOOKUP(A2,Таблица5[#All],4,0)),0),"Номер не найден")</f>
        <v>0</v>
      </c>
      <c r="G2">
        <f>VLOOKUP(Таблица2[[#This Row],[Номер заказа]],Таблица5[],3)</f>
        <v>10000</v>
      </c>
      <c r="H2">
        <f>VLOOKUP(Таблица2[[#This Row],[Номер заказа]],Таблица5[],4)</f>
        <v>4000</v>
      </c>
      <c r="I2">
        <f>G2-H2</f>
        <v>6000</v>
      </c>
      <c r="J2">
        <f>G2*Таблица2[[#This Row],[% платежа]]</f>
        <v>5000</v>
      </c>
      <c r="K2">
        <f>IF(Таблица2[[#This Row],[Номер заказа]]=A1,K1+J2,J2)</f>
        <v>5000</v>
      </c>
      <c r="L2" s="14">
        <f t="shared" ref="L2:L3" si="0">IF((K2-I2)&lt;0,0,IF((K2-I2)&lt;J2,K2-I2,J2))</f>
        <v>0</v>
      </c>
    </row>
    <row r="3" spans="1:12" x14ac:dyDescent="0.25">
      <c r="A3" s="12">
        <v>1111</v>
      </c>
      <c r="B3" s="4">
        <v>42786</v>
      </c>
      <c r="C3" s="8">
        <v>0.5</v>
      </c>
      <c r="E3" s="7">
        <f>IFERROR(IF(B3=SUMPRODUCT(MAX(($A$2:$A$1000=A3)*$B$2:$B$1000)),MIN(VLOOKUP(A3,Таблица5[#All],3,0)*C3,VLOOKUP(A3,Таблица5[#All],4,0)),0),"Номер не найден")</f>
        <v>4000</v>
      </c>
      <c r="G3">
        <f>VLOOKUP(Таблица2[[#This Row],[Номер заказа]],Таблица5[],3)</f>
        <v>10000</v>
      </c>
      <c r="H3">
        <f>VLOOKUP(Таблица2[[#This Row],[Номер заказа]],Таблица5[],4)</f>
        <v>4000</v>
      </c>
      <c r="I3">
        <f t="shared" ref="I3:I8" si="1">G3-H3</f>
        <v>6000</v>
      </c>
      <c r="J3">
        <f>G3*Таблица2[[#This Row],[% платежа]]</f>
        <v>5000</v>
      </c>
      <c r="K3">
        <f>IF(Таблица2[[#This Row],[Номер заказа]]=A2,K2+J3,J3)</f>
        <v>10000</v>
      </c>
      <c r="L3" s="14">
        <f t="shared" si="0"/>
        <v>4000</v>
      </c>
    </row>
    <row r="4" spans="1:12" x14ac:dyDescent="0.25">
      <c r="A4" s="11">
        <v>2222</v>
      </c>
      <c r="B4" s="3">
        <v>42781</v>
      </c>
      <c r="C4" s="6">
        <v>0.3</v>
      </c>
      <c r="E4" s="7">
        <f>IFERROR(IF(B4=SUMPRODUCT(MAX(($A$2:$A$1000=A4)*$B$2:$B$1000)),MIN(VLOOKUP(A4,Таблица5[#All],3,0)*C4,VLOOKUP(A4,Таблица5[#All],4,0)),0),"Номер не найден")</f>
        <v>0</v>
      </c>
      <c r="G4">
        <f>VLOOKUP(Таблица2[[#This Row],[Номер заказа]],Таблица5[],3)</f>
        <v>20000</v>
      </c>
      <c r="H4">
        <f>VLOOKUP(Таблица2[[#This Row],[Номер заказа]],Таблица5[],4)</f>
        <v>15000</v>
      </c>
      <c r="I4">
        <f t="shared" si="1"/>
        <v>5000</v>
      </c>
      <c r="J4">
        <f>G4*Таблица2[[#This Row],[% платежа]]</f>
        <v>6000</v>
      </c>
      <c r="K4">
        <f>IF(Таблица2[[#This Row],[Номер заказа]]=A3,K3+J4,J4)</f>
        <v>6000</v>
      </c>
      <c r="L4" s="14">
        <f>IF((K4-I4)&lt;0,0,IF((K4-I4)&lt;J4,K4-I4,J4))</f>
        <v>1000</v>
      </c>
    </row>
    <row r="5" spans="1:12" x14ac:dyDescent="0.25">
      <c r="A5" s="12">
        <v>2222</v>
      </c>
      <c r="B5" s="4">
        <v>42791</v>
      </c>
      <c r="C5" s="8">
        <v>0.3</v>
      </c>
      <c r="E5" s="7">
        <f>IFERROR(IF(B5=SUMPRODUCT(MAX(($A$2:$A$1000=A5)*$B$2:$B$1000)),MIN(VLOOKUP(A5,Таблица5[#All],3,0)*C5,VLOOKUP(A5,Таблица5[#All],4,0)),0),"Номер не найден")</f>
        <v>0</v>
      </c>
      <c r="G5">
        <f>VLOOKUP(Таблица2[[#This Row],[Номер заказа]],Таблица5[],3)</f>
        <v>20000</v>
      </c>
      <c r="H5">
        <f>VLOOKUP(Таблица2[[#This Row],[Номер заказа]],Таблица5[],4)</f>
        <v>15000</v>
      </c>
      <c r="I5">
        <f t="shared" si="1"/>
        <v>5000</v>
      </c>
      <c r="J5">
        <f>G5*Таблица2[[#This Row],[% платежа]]</f>
        <v>6000</v>
      </c>
      <c r="K5">
        <f>IF(Таблица2[[#This Row],[Номер заказа]]=A4,K4+J5,J5)</f>
        <v>12000</v>
      </c>
      <c r="L5" s="14">
        <f t="shared" ref="L5:L8" si="2">IF((K5-I5)&lt;0,0,IF((K5-I5)&lt;J5,K5-I5,J5))</f>
        <v>6000</v>
      </c>
    </row>
    <row r="6" spans="1:12" x14ac:dyDescent="0.25">
      <c r="A6" s="11">
        <v>2222</v>
      </c>
      <c r="B6" s="3">
        <v>42799</v>
      </c>
      <c r="C6" s="6">
        <v>0.4</v>
      </c>
      <c r="E6" s="7">
        <f>IFERROR(IF(B6=SUMPRODUCT(MAX(($A$2:$A$1000=A6)*$B$2:$B$1000)),MIN(VLOOKUP(A6,Таблица5[#All],3,0)*C6,VLOOKUP(A6,Таблица5[#All],4,0)),0),"Номер не найден")</f>
        <v>8000</v>
      </c>
      <c r="G6">
        <f>VLOOKUP(Таблица2[[#This Row],[Номер заказа]],Таблица5[],3)</f>
        <v>20000</v>
      </c>
      <c r="H6">
        <f>VLOOKUP(Таблица2[[#This Row],[Номер заказа]],Таблица5[],4)</f>
        <v>15000</v>
      </c>
      <c r="I6">
        <f t="shared" si="1"/>
        <v>5000</v>
      </c>
      <c r="J6">
        <f>G6*Таблица2[[#This Row],[% платежа]]</f>
        <v>8000</v>
      </c>
      <c r="K6">
        <f>IF(Таблица2[[#This Row],[Номер заказа]]=A5,K5+J6,J6)</f>
        <v>20000</v>
      </c>
      <c r="L6" s="14">
        <f t="shared" si="2"/>
        <v>8000</v>
      </c>
    </row>
    <row r="7" spans="1:12" x14ac:dyDescent="0.25">
      <c r="A7" s="12">
        <v>3333</v>
      </c>
      <c r="B7" s="4">
        <v>42776</v>
      </c>
      <c r="C7" s="8">
        <v>0.6</v>
      </c>
      <c r="E7" s="7">
        <f>IFERROR(IF(B7=SUMPRODUCT(MAX(($A$2:$A$1000=A7)*$B$2:$B$1000)),MIN(VLOOKUP(A7,Таблица5[#All],3,0)*C7,VLOOKUP(A7,Таблица5[#All],4,0)),0),"Номер не найден")</f>
        <v>0</v>
      </c>
      <c r="G7">
        <f>VLOOKUP(Таблица2[[#This Row],[Номер заказа]],Таблица5[],3)</f>
        <v>30000</v>
      </c>
      <c r="H7">
        <f>VLOOKUP(Таблица2[[#This Row],[Номер заказа]],Таблица5[],4)</f>
        <v>13000</v>
      </c>
      <c r="I7">
        <f t="shared" si="1"/>
        <v>17000</v>
      </c>
      <c r="J7">
        <f>G7*Таблица2[[#This Row],[% платежа]]</f>
        <v>18000</v>
      </c>
      <c r="K7">
        <f>IF(Таблица2[[#This Row],[Номер заказа]]=A6,K6+J7,J7)</f>
        <v>18000</v>
      </c>
      <c r="L7" s="14">
        <f t="shared" si="2"/>
        <v>1000</v>
      </c>
    </row>
    <row r="8" spans="1:12" x14ac:dyDescent="0.25">
      <c r="A8" s="11">
        <v>3333</v>
      </c>
      <c r="B8" s="3">
        <v>42791</v>
      </c>
      <c r="C8" s="6">
        <v>0.4</v>
      </c>
      <c r="E8" s="7">
        <f>IFERROR(IF(B8=SUMPRODUCT(MAX(($A$2:$A$1000=A8)*$B$2:$B$1000)),MIN(VLOOKUP(A8,Таблица5[#All],3,0)*C8,VLOOKUP(A8,Таблица5[#All],4,0)),0),"Номер не найден")</f>
        <v>12000</v>
      </c>
      <c r="G8">
        <f>VLOOKUP(Таблица2[[#This Row],[Номер заказа]],Таблица5[],3)</f>
        <v>30000</v>
      </c>
      <c r="H8">
        <f>VLOOKUP(Таблица2[[#This Row],[Номер заказа]],Таблица5[],4)</f>
        <v>13000</v>
      </c>
      <c r="I8">
        <f t="shared" si="1"/>
        <v>17000</v>
      </c>
      <c r="J8">
        <f>G8*Таблица2[[#This Row],[% платежа]]</f>
        <v>12000</v>
      </c>
      <c r="K8">
        <f>IF(Таблица2[[#This Row],[Номер заказа]]=A7,K7+J8,J8)</f>
        <v>30000</v>
      </c>
      <c r="L8" s="14">
        <f t="shared" si="2"/>
        <v>12000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D4"/>
    </sheetView>
  </sheetViews>
  <sheetFormatPr defaultRowHeight="15" x14ac:dyDescent="0.25"/>
  <cols>
    <col min="1" max="1" width="15.85546875" bestFit="1" customWidth="1"/>
    <col min="2" max="2" width="14.28515625" bestFit="1" customWidth="1"/>
    <col min="3" max="3" width="16" bestFit="1" customWidth="1"/>
    <col min="4" max="4" width="16.7109375" bestFit="1" customWidth="1"/>
  </cols>
  <sheetData>
    <row r="1" spans="1:4" x14ac:dyDescent="0.25">
      <c r="A1" s="9" t="s">
        <v>0</v>
      </c>
      <c r="B1" s="9" t="s">
        <v>1</v>
      </c>
      <c r="C1" s="9" t="s">
        <v>2</v>
      </c>
      <c r="D1" s="9" t="s">
        <v>3</v>
      </c>
    </row>
    <row r="2" spans="1:4" x14ac:dyDescent="0.25">
      <c r="A2" s="9">
        <v>1111</v>
      </c>
      <c r="B2" s="10">
        <v>42736</v>
      </c>
      <c r="C2" s="9">
        <v>10000</v>
      </c>
      <c r="D2" s="9">
        <v>4000</v>
      </c>
    </row>
    <row r="3" spans="1:4" x14ac:dyDescent="0.25">
      <c r="A3" s="9">
        <v>2222</v>
      </c>
      <c r="B3" s="10">
        <v>42737</v>
      </c>
      <c r="C3" s="9">
        <v>20000</v>
      </c>
      <c r="D3" s="9">
        <v>15000</v>
      </c>
    </row>
    <row r="4" spans="1:4" x14ac:dyDescent="0.25">
      <c r="A4" s="9">
        <v>3333</v>
      </c>
      <c r="B4" s="10">
        <v>42738</v>
      </c>
      <c r="C4" s="9">
        <v>30000</v>
      </c>
      <c r="D4" s="9">
        <v>13000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4" sqref="D4"/>
    </sheetView>
  </sheetViews>
  <sheetFormatPr defaultRowHeight="15" x14ac:dyDescent="0.25"/>
  <cols>
    <col min="1" max="1" width="15.85546875" bestFit="1" customWidth="1"/>
    <col min="2" max="2" width="16" bestFit="1" customWidth="1"/>
    <col min="3" max="3" width="13.140625" bestFit="1" customWidth="1"/>
    <col min="4" max="4" width="28.7109375" bestFit="1" customWidth="1"/>
    <col min="5" max="5" width="6.7109375" bestFit="1" customWidth="1"/>
  </cols>
  <sheetData>
    <row r="1" spans="1:5" x14ac:dyDescent="0.25">
      <c r="A1" s="9" t="s">
        <v>0</v>
      </c>
      <c r="B1" s="9" t="s">
        <v>4</v>
      </c>
      <c r="C1" s="9" t="s">
        <v>5</v>
      </c>
      <c r="D1" s="9" t="s">
        <v>7</v>
      </c>
      <c r="E1" s="9" t="s">
        <v>8</v>
      </c>
    </row>
    <row r="2" spans="1:5" x14ac:dyDescent="0.25">
      <c r="A2" s="9">
        <v>1111</v>
      </c>
      <c r="B2" s="10">
        <v>42776</v>
      </c>
      <c r="C2" s="9">
        <v>0.5</v>
      </c>
      <c r="D2" s="9">
        <v>4000</v>
      </c>
      <c r="E2" s="9">
        <v>2000</v>
      </c>
    </row>
    <row r="3" spans="1:5" x14ac:dyDescent="0.25">
      <c r="A3" s="9">
        <v>1111</v>
      </c>
      <c r="B3" s="10">
        <v>42786</v>
      </c>
      <c r="C3" s="9">
        <v>0.5</v>
      </c>
      <c r="D3" s="9">
        <v>4000</v>
      </c>
      <c r="E3" s="9">
        <v>2000</v>
      </c>
    </row>
    <row r="4" spans="1:5" x14ac:dyDescent="0.25">
      <c r="A4" s="9">
        <v>2222</v>
      </c>
      <c r="B4" s="10">
        <v>42781</v>
      </c>
      <c r="C4" s="9">
        <v>0.3</v>
      </c>
      <c r="D4" s="9">
        <v>15000</v>
      </c>
      <c r="E4" s="9">
        <v>4500</v>
      </c>
    </row>
    <row r="5" spans="1:5" x14ac:dyDescent="0.25">
      <c r="A5" s="9">
        <v>2222</v>
      </c>
      <c r="B5" s="10">
        <v>42791</v>
      </c>
      <c r="C5" s="9">
        <v>0.3</v>
      </c>
      <c r="D5" s="9">
        <v>15000</v>
      </c>
      <c r="E5" s="9">
        <v>4500</v>
      </c>
    </row>
    <row r="6" spans="1:5" x14ac:dyDescent="0.25">
      <c r="A6" s="9">
        <v>2222</v>
      </c>
      <c r="B6" s="10">
        <v>42799</v>
      </c>
      <c r="C6" s="9">
        <v>0.4</v>
      </c>
      <c r="D6" s="9">
        <v>15000</v>
      </c>
      <c r="E6" s="9">
        <v>6000</v>
      </c>
    </row>
    <row r="7" spans="1:5" x14ac:dyDescent="0.25">
      <c r="A7" s="9">
        <v>3333</v>
      </c>
      <c r="B7" s="10">
        <v>42776</v>
      </c>
      <c r="C7" s="9">
        <v>0.6</v>
      </c>
      <c r="D7" s="9">
        <v>13000</v>
      </c>
      <c r="E7" s="9">
        <v>7800</v>
      </c>
    </row>
    <row r="8" spans="1:5" x14ac:dyDescent="0.25">
      <c r="A8" s="9">
        <v>3333</v>
      </c>
      <c r="B8" s="10">
        <v>42791</v>
      </c>
      <c r="C8" s="9">
        <v>0.4</v>
      </c>
      <c r="D8" s="9">
        <v>13000</v>
      </c>
      <c r="E8" s="9">
        <v>5200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��< ? x m l   v e r s i o n = " 1 . 0 "   e n c o d i n g = " u t f - 1 6 " ? > < D a t a M a s h u p   i d = " d 3 2 d 1 6 4 f - d 7 b 3 - 4 0 6 9 - 9 8 1 8 - 7 e 6 8 4 b b 6 7 1 a f "   s q m i d = " 6 1 c 0 3 1 c 2 - c c 6 8 - 4 a f d - 9 9 2 2 - 3 2 9 d 2 d 6 4 6 9 5 e "   x m l n s = " h t t p : / / s c h e m a s . m i c r o s o f t . c o m / D a t a M a s h u p " > A A A A A P 4 E A A B Q S w M E F A A C A A g A A I r M S v C s u 1 i m A A A A + A A A A B I A H A B D b 2 5 m a W c v U G F j a 2 F n Z S 5 4 b W w g o h g A K K A U A A A A A A A A A A A A A A A A A A A A A A A A A A A A h Y 8 x D o I w G E a v Q r r T l k L U k J 8 y u E p i N B r X p l Z o h G K g t d z N w S N 5 B U k U d X P 8 X t 7 w v s f t D v n Q 1 M F V d b 1 u T Y Y i T F G g j G y P 2 p Q Z c v Y U L l D O Y S 3 k W Z Q q G G X T p 0 N / z F B l 7 S U l x H u P f Y z b r i S M 0 o g c i t V W V q o R 6 C P r / 3 K o T W + F k Q p x 2 L 9 i O M N J j J N Z M s e M R k A m D I U 2 X 4 W N x Z g C + Y G w d L V 1 n e K d C z c 7 I N M E 8 n 7 B n 1 B L A w Q U A A I A C A A A i s x K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I r M S g o a N + 7 2 A Q A A j w U A A B M A H A B G b 3 J t d W x h c y 9 T Z W N 0 a W 9 u M S 5 t I K I Y A C i g F A A A A A A A A A A A A A A A A A A A A A A A A A A A A M 1 T y 2 r b Q B T d G / w P g 0 L B C U J g k 2 Y T s g g m i 7 b B X c S Q h f F C t i Z E R B o F a U w c j M E P S K B u d 4 F k k 9 L 2 C + Q k b l 0 / 5 F + 4 8 0 e 9 I 5 X I d r D j k C 4 q G G Y 0 c + 6 5 5 9 w 7 4 9 E y N x 1 G D q I 5 v Z 1 M J B P e s e 5 S g / C S l S Y 7 x K I 8 m S D 4 w Y 1 o i h Y E 4 h L G 0 I c B n u 1 V y 9 T S s h X X p Y w f O u 5 J y X F O U u u 1 Q k 6 3 6 Y 4 C P 8 C H L g y h L y 7 A f 6 s U 6 4 W s w z h i i 2 r E u a b A D f y C E f S Q U 4 6 x 6 M B v g m n 6 M F E w Q 1 4 v W V T L u z r z j h z X z j p W x W b 5 8 1 P q p e b 1 q L W a A r c Q S D b R I E j r w w A H z o p K 3 j G + t a n J y L p K E H g F P g b 7 8 z C O A G L o n H L T / o v 8 L t p I O Z L Y 6 2 c o A / R 6 T 2 A C w R S v a M 9 i 6 + v J h M l W 8 T / X j c y / 7 E b m / + z G B P X J Z Q 9 + L u j H m w U g V r F L 1 M X q x m a + Q l d 8 Q t Q D C o o N 9 S I x E 9 F A t U 3 R i Y 3 l q M e p 8 d 4 x W W p 5 K d T F 3 u q q f D d L A U q O n k W l U 1 S Z 7 I P J D G 2 f H v G P F U 7 d K f 3 f w p A 7 y Y H 5 2 6 I V a f i C 9 n u R N N E i M d m j j 7 3 q q c 6 M c B 0 d p V Y v h k q m 5 S 2 / 1 m E / H t H a M u S U K 4 n q 4 v 5 d a G M c o m E o P m N A g J t R Y / F f N D G 8 j 4 Y l P p Q + E K 3 Y 5 K 5 h x O Z e W C k 0 y b H X O F O 9 f E w K a 0 9 v V X G j s I q z 4 u x j f p 2 3 7 T 9 Q S w E C L Q A U A A I A C A A A i s x K 8 K y 7 W K Y A A A D 4 A A A A E g A A A A A A A A A A A A A A A A A A A A A A Q 2 9 u Z m l n L 1 B h Y 2 t h Z 2 U u e G 1 s U E s B A i 0 A F A A C A A g A A I r M S g / K 6 a u k A A A A 6 Q A A A B M A A A A A A A A A A A A A A A A A 8 g A A A F t D b 2 5 0 Z W 5 0 X 1 R 5 c G V z X S 5 4 b W x Q S w E C L Q A U A A I A C A A A i s x K C h o 3 7 v Y B A A C P B Q A A E w A A A A A A A A A A A A A A A A D j A Q A A R m 9 y b X V s Y X M v U 2 V j d G l v b j E u b V B L B Q Y A A A A A A w A D A M I A A A A m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j G g A A A A A A A M E a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0 Y m w x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X 3 R i b D E i I C 8 + P E V u d H J 5 I F R 5 c G U 9 I k Z p b G x T d G F 0 d X M i I F Z h b H V l P S J z Q 2 9 t c G x l d G U i I C 8 + P E V u d H J 5 I F R 5 c G U 9 I k Z p b G x D b 3 V u d C I g V m F s d W U 9 I m w z I i A v P j x F b n R y e S B U e X B l P S J G a W x s R X J y b 3 J D b 3 V u d C I g V m F s d W U 9 I m w w I i A v P j x F b n R y e S B U e X B l P S J G a W x s Q 2 9 s d W 1 u V H l w Z X M i I F Z h b H V l P S J z Q X d j R E F 3 P T 0 i I C 8 + P E V u d H J 5 I F R 5 c G U 9 I k Z p b G x D b 2 x 1 b W 5 O Y W 1 l c y I g V m F s d W U 9 I n N b J n F 1 b 3 Q 7 0 J 3 Q v t C 8 0 L X R g C D Q t 9 C w 0 L r Q s N C 3 0 L A m c X V v d D s s J n F 1 b 3 Q 7 0 J T Q s N G C 0 L A g 0 L f Q s N C 6 0 L D Q t 9 C w J n F 1 b 3 Q 7 L C Z x d W 9 0 O 9 C h 0 Y P Q v N C 8 0 L A g 0 J f Q s N C 6 0 L D Q t 9 C w J n F 1 b 3 Q 7 L C Z x d W 9 0 O 9 C U 0 L 7 Q u 9 C z I N C / 0 L 4 g 0 L f Q s N C 6 0 L D Q t 9 G D J n F 1 b 3 Q 7 X S I g L z 4 8 R W 5 0 c n k g V H l w Z T 0 i R m l s b E V y c m 9 y Q 2 9 k Z S I g V m F s d W U 9 I n N V b m t u b 3 d u I i A v P j x F b n R y e S B U e X B l P S J G a W x s T G F z d F V w Z G F 0 Z W Q i I F Z h b H V l P S J k M j A x N y 0 w N i 0 x M l Q x M T o 1 N D o y N y 4 5 N T E y M T g z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0 J v Q u N G B 0 Y I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0 Y m w x L 9 C Y 0 L f Q v N C 1 0 L 3 Q t d C 9 0 L 3 R i 9 C 5 I N G C 0 L j Q v y 5 7 0 J 3 Q v t C 8 0 L X R g C D Q t 9 C w 0 L r Q s N C 3 0 L A s M H 0 m c X V v d D s s J n F 1 b 3 Q 7 U 2 V j d G l v b j E v d G J s M S / Q m N C 3 0 L z Q t d C 9 0 L X Q v d C 9 0 Y v Q u S D R g t C 4 0 L 8 u e 9 C U 0 L D R g t C w I N C 3 0 L D Q u t C w 0 L f Q s C w x f S Z x d W 9 0 O y w m c X V v d D t T Z W N 0 a W 9 u M S 9 0 Y m w x L 9 C Y 0 L f Q v N C 1 0 L 3 Q t d C 9 0 L 3 R i 9 C 5 I N G C 0 L j Q v y 5 7 0 K H R g 9 C 8 0 L z Q s C D Q l 9 C w 0 L r Q s N C 3 0 L A s M n 0 m c X V v d D s s J n F 1 b 3 Q 7 U 2 V j d G l v b j E v d G J s M S / Q m N C 3 0 L z Q t d C 9 0 L X Q v d C 9 0 Y v Q u S D R g t C 4 0 L 8 u e 9 C U 0 L 7 Q u 9 C z I N C / 0 L 4 g 0 L f Q s N C 6 0 L D Q t 9 G D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3 R i b D E v 0 J j Q t 9 C 8 0 L X Q v d C 1 0 L 3 Q v d G L 0 L k g 0 Y L Q u N C / L n v Q n d C + 0 L z Q t d G A I N C 3 0 L D Q u t C w 0 L f Q s C w w f S Z x d W 9 0 O y w m c X V v d D t T Z W N 0 a W 9 u M S 9 0 Y m w x L 9 C Y 0 L f Q v N C 1 0 L 3 Q t d C 9 0 L 3 R i 9 C 5 I N G C 0 L j Q v y 5 7 0 J T Q s N G C 0 L A g 0 L f Q s N C 6 0 L D Q t 9 C w L D F 9 J n F 1 b 3 Q 7 L C Z x d W 9 0 O 1 N l Y 3 R p b 2 4 x L 3 R i b D E v 0 J j Q t 9 C 8 0 L X Q v d C 1 0 L 3 Q v d G L 0 L k g 0 Y L Q u N C / L n v Q o d G D 0 L z Q v N C w I N C X 0 L D Q u t C w 0 L f Q s C w y f S Z x d W 9 0 O y w m c X V v d D t T Z W N 0 a W 9 u M S 9 0 Y m w x L 9 C Y 0 L f Q v N C 1 0 L 3 Q t d C 9 0 L 3 R i 9 C 5 I N G C 0 L j Q v y 5 7 0 J T Q v t C 7 0 L M g 0 L / Q v i D Q t 9 C w 0 L r Q s N C 3 0 Y M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R i b D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w y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X 3 R i b D I i I C 8 + P E V u d H J 5 I F R 5 c G U 9 I k Z p b G x T d G F 0 d X M i I F Z h b H V l P S J z Q 2 9 t c G x l d G U i I C 8 + P E V u d H J 5 I F R 5 c G U 9 I k Z p b G x D b 3 V u d C I g V m F s d W U 9 I m w 3 I i A v P j x F b n R y e S B U e X B l P S J G a W x s R X J y b 3 J D b 3 V u d C I g V m F s d W U 9 I m w w I i A v P j x F b n R y e S B U e X B l P S J G a W x s Q 2 9 s d W 1 u V H l w Z X M i I F Z h b H V l P S J z Q X d j R k F 3 Q T 0 i I C 8 + P E V u d H J 5 I F R 5 c G U 9 I k Z p b G x D b 2 x 1 b W 5 O Y W 1 l c y I g V m F s d W U 9 I n N b J n F 1 b 3 Q 7 0 J 3 Q v t C 8 0 L X R g C D Q t 9 C w 0 L r Q s N C 3 0 L A m c X V v d D s s J n F 1 b 3 Q 7 0 J T Q s N G C 0 L A g 0 L / Q u 9 C w 0 Y L Q t d C 2 0 L A m c X V v d D s s J n F 1 b 3 Q 7 J S D Q v 9 C 7 0 L D R g t C 1 0 L b Q s C Z x d W 9 0 O y w m c X V v d D t O Z X d D b 2 x 1 b W 4 u 0 J T Q v t C 7 0 L M g 0 L / Q v i D Q t 9 C w 0 L r Q s N C 3 0 Y M m c X V v d D s s J n F 1 b 3 Q 7 d G V z d C Z x d W 9 0 O 1 0 i I C 8 + P E V u d H J 5 I F R 5 c G U 9 I k Z p b G x F c n J v c k N v Z G U i I F Z h b H V l P S J z V W 5 r b m 9 3 b i I g L z 4 8 R W 5 0 c n k g V H l w Z T 0 i R m l s b E x h c 3 R V c G R h d G V k I i B W Y W x 1 Z T 0 i Z D I w M T c t M D Y t M T J U M T I 6 N T g 6 M T A u N T M x O D U 3 N F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d G J s M S / Q m N C 3 0 L z Q t d C 9 0 L X Q v d C 9 0 Y v Q u S D R g t C 4 0 L 8 u e 9 C d 0 L 7 Q v N C 1 0 Y A g 0 L f Q s N C 6 0 L D Q t 9 C w L D B 9 J n F 1 b 3 Q 7 L C Z x d W 9 0 O 0 t l e U N v b H V t b k N v d W 5 0 J n F 1 b 3 Q 7 O j F 9 X S w m c X V v d D t j b 2 x 1 b W 5 J Z G V u d G l 0 a W V z J n F 1 b 3 Q 7 O l s m c X V v d D t T Z W N 0 a W 9 u M S 9 0 Y m w y L 9 C Y 0 L f Q v N C 1 0 L 3 Q t d C 9 0 L 3 R i 9 C 5 I N G C 0 L j Q v y 5 7 0 J 3 Q v t C 8 0 L X R g C D Q t 9 C w 0 L r Q s N C 3 0 L A s M H 0 m c X V v d D s s J n F 1 b 3 Q 7 U 2 V j d G l v b j E v d G J s M i / Q m N C 3 0 L z Q t d C 9 0 L X Q v d C 9 0 Y v Q u S D R g t C 4 0 L 8 u e 9 C U 0 L D R g t C w I N C / 0 L v Q s N G C 0 L X Q t t C w L D F 9 J n F 1 b 3 Q 7 L C Z x d W 9 0 O 1 N l Y 3 R p b 2 4 x L 3 R i b D I v 0 J j Q t 9 C 8 0 L X Q v d C 1 0 L 3 Q v d G L 0 L k g 0 Y L Q u N C / L n s l I N C / 0 L v Q s N G C 0 L X Q t t C w L D J 9 J n F 1 b 3 Q 7 L C Z x d W 9 0 O 1 N l Y 3 R p b 2 4 x L 3 R i b D E v 0 J j Q t 9 C 8 0 L X Q v d C 1 0 L 3 Q v d G L 0 L k g 0 Y L Q u N C / L n v Q l N C + 0 L v Q s y D Q v 9 C + I N C 3 0 L D Q u t C w 0 L f R g y w z f S Z x d W 9 0 O y w m c X V v d D t T Z W N 0 a W 9 u M S 9 0 Y m w y L 9 C U 0 L 7 Q s d C w 0 L L Q u 9 C 1 0 L 0 g 0 L / Q v t C 7 0 Y z Q t 9 C + 0 L L Q s N G C 0 L X Q u 9 G M 0 Y H Q u t C 4 0 L k g 0 L 7 Q s d G K 0 L X Q u t G C L n t 0 Z X N 0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R i b D I v 0 J j Q t 9 C 8 0 L X Q v d C 1 0 L 3 Q v d G L 0 L k g 0 Y L Q u N C / L n v Q n d C + 0 L z Q t d G A I N C 3 0 L D Q u t C w 0 L f Q s C w w f S Z x d W 9 0 O y w m c X V v d D t T Z W N 0 a W 9 u M S 9 0 Y m w y L 9 C Y 0 L f Q v N C 1 0 L 3 Q t d C 9 0 L 3 R i 9 C 5 I N G C 0 L j Q v y 5 7 0 J T Q s N G C 0 L A g 0 L / Q u 9 C w 0 Y L Q t d C 2 0 L A s M X 0 m c X V v d D s s J n F 1 b 3 Q 7 U 2 V j d G l v b j E v d G J s M i / Q m N C 3 0 L z Q t d C 9 0 L X Q v d C 9 0 Y v Q u S D R g t C 4 0 L 8 u e y U g 0 L / Q u 9 C w 0 Y L Q t d C 2 0 L A s M n 0 m c X V v d D s s J n F 1 b 3 Q 7 U 2 V j d G l v b j E v d G J s M S / Q m N C 3 0 L z Q t d C 9 0 L X Q v d C 9 0 Y v Q u S D R g t C 4 0 L 8 u e 9 C U 0 L 7 Q u 9 C z I N C / 0 L 4 g 0 L f Q s N C 6 0 L D Q t 9 G D L D N 9 J n F 1 b 3 Q 7 L C Z x d W 9 0 O 1 N l Y 3 R p b 2 4 x L 3 R i b D I v 0 J T Q v t C x 0 L D Q s t C 7 0 L X Q v S D Q v 9 C + 0 L v R j N C 3 0 L 7 Q s t C w 0 Y L Q t d C 7 0 Y z R g d C 6 0 L j Q u S D Q v t C x 0 Y r Q t d C 6 0 Y I u e 3 R l c 3 Q s N H 0 m c X V v d D t d L C Z x d W 9 0 O 1 J l b G F 0 a W 9 u c 2 h p c E l u Z m 8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d G J s M S / Q m N C 3 0 L z Q t d C 9 0 L X Q v d C 9 0 Y v Q u S D R g t C 4 0 L 8 u e 9 C d 0 L 7 Q v N C 1 0 Y A g 0 L f Q s N C 6 0 L D Q t 9 C w L D B 9 J n F 1 b 3 Q 7 L C Z x d W 9 0 O 0 t l e U N v b H V t b k N v d W 5 0 J n F 1 b 3 Q 7 O j F 9 X X 0 i I C 8 + P C 9 T d G F i b G V F b n R y a W V z P j w v S X R l b T 4 8 S X R l b T 4 8 S X R l b U x v Y 2 F 0 a W 9 u P j x J d G V t V H l w Z T 5 G b 3 J t d W x h P C 9 J d G V t V H l w Z T 4 8 S X R l b V B h d G g + U 2 V j d G l v b j E v d G J s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w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D I v J U Q w J T l F J U Q w J U I x J U Q x J T h B J U Q w J U I 1 J U Q w J U I 0 J U Q w J U I 4 J U Q w J U J E J U Q w J U I 1 J U Q w J U J E J U Q w J U J E J U Q x J T h C J U Q w J U I 1 J T I w J U Q w J U I 3 J U Q w J U I w J U Q w J U J G J U Q x J T g w J U Q w J U J F J U Q x J T g x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M i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B O Z X d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w y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q 2 R J Q m e 4 z T r Q 3 7 M w 2 J O n / A A A A A A I A A A A A A B B m A A A A A Q A A I A A A A G e N N 7 8 j L B Y K t c Y U F 0 d e 1 q L Y o k 6 a / d 8 3 s y Q S h Z o H S N p O A A A A A A 6 A A A A A A g A A I A A A A F k P L q v s k G D V m C 2 0 9 m L Y X X e A M F i q W z M E e C 4 h U J s K I B O I U A A A A C j G i 6 o 5 D Q O f n L I K a H h r Z q h N T j F W V j P F M T E 4 J f z H k y s 5 H B Y K 5 z 9 R h F x A p 0 V 0 f F b C z G S T J T 9 i + V d r 4 + r F Y C u B 5 u i a Z r u x U 4 5 Q 5 9 l E g g W n p e t / Q A A A A D k / p G I 1 y d s j L M C P E U o K K b N K Q o W 6 A h Q i r 7 V M P F c g O d T e G 9 5 7 p H 8 2 e f C P h y x r z Z B I F 5 T r y I G c b S i 3 g 4 n s 5 R J M A f 8 = < / D a t a M a s h u p > 
</file>

<file path=customXml/itemProps1.xml><?xml version="1.0" encoding="utf-8"?>
<ds:datastoreItem xmlns:ds="http://schemas.openxmlformats.org/officeDocument/2006/customXml" ds:itemID="{D0344646-2F86-4BE4-B271-09877584236F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932C0489-99BD-4223-9B9D-74473D49F1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Заказы</vt:lpstr>
      <vt:lpstr>График платежей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Varganov</dc:creator>
  <cp:lastModifiedBy>*</cp:lastModifiedBy>
  <dcterms:created xsi:type="dcterms:W3CDTF">2017-06-08T20:16:11Z</dcterms:created>
  <dcterms:modified xsi:type="dcterms:W3CDTF">2017-06-12T20:10:13Z</dcterms:modified>
</cp:coreProperties>
</file>