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activeTab="0"/>
  </bookViews>
  <sheets>
    <sheet name="Лист1" sheetId="1" r:id="rId1"/>
    <sheet name="Лист2" sheetId="2" r:id="rId2"/>
    <sheet name="Лист3" sheetId="3" r:id="rId3"/>
  </sheets>
  <definedNames>
    <definedName name="_xlfn.F.INV" hidden="1">#NAME?</definedName>
    <definedName name="_xlfn.XOR" hidden="1">#NAME?</definedName>
    <definedName name="_xlnm.Print_Area" localSheetId="0">'Лист1'!$A$1:$T$36</definedName>
  </definedNames>
  <calcPr fullCalcOnLoad="1"/>
</workbook>
</file>

<file path=xl/sharedStrings.xml><?xml version="1.0" encoding="utf-8"?>
<sst xmlns="http://schemas.openxmlformats.org/spreadsheetml/2006/main" count="4" uniqueCount="2">
  <si>
    <t>Динамика</t>
  </si>
  <si>
    <t>Общая оценка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</si>
</sst>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0"/>
      <name val="Arial Cyr"/>
      <family val="2"/>
    </font>
    <font>
      <sz val="11"/>
      <color indexed="55"/>
      <name val="Calibri"/>
      <family val="2"/>
    </font>
    <font>
      <b/>
      <u val="single"/>
      <sz val="12"/>
      <name val="Arial Cyr"/>
      <family val="2"/>
    </font>
    <font>
      <b/>
      <sz val="10"/>
      <name val="Arial Cyr"/>
      <family val="2"/>
    </font>
    <font>
      <b/>
      <sz val="11"/>
      <name val="Calibri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3" fillId="6" borderId="12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2" fontId="0" fillId="0" borderId="12" xfId="0" applyNumberForma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7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3" fillId="0" borderId="19" xfId="0" applyFont="1" applyBorder="1" applyAlignment="1">
      <alignment/>
    </xf>
    <xf numFmtId="164" fontId="0" fillId="0" borderId="20" xfId="0" applyNumberFormat="1" applyBorder="1" applyAlignment="1">
      <alignment horizontal="center"/>
    </xf>
    <xf numFmtId="0" fontId="0" fillId="0" borderId="17" xfId="0" applyBorder="1" applyAlignment="1">
      <alignment/>
    </xf>
    <xf numFmtId="164" fontId="3" fillId="0" borderId="17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8" xfId="0" applyNumberFormat="1" applyBorder="1" applyAlignment="1">
      <alignment/>
    </xf>
    <xf numFmtId="0" fontId="0" fillId="0" borderId="11" xfId="0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0" fontId="7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7" fillId="6" borderId="12" xfId="0" applyNumberFormat="1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10" borderId="23" xfId="0" applyFill="1" applyBorder="1" applyAlignment="1" quotePrefix="1">
      <alignment/>
    </xf>
    <xf numFmtId="0" fontId="0" fillId="10" borderId="30" xfId="0" applyFill="1" applyBorder="1" applyAlignment="1" quotePrefix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36"/>
  <sheetViews>
    <sheetView tabSelected="1" zoomScalePageLayoutView="60" workbookViewId="0" topLeftCell="B1">
      <selection activeCell="L14" sqref="L14"/>
    </sheetView>
  </sheetViews>
  <sheetFormatPr defaultColWidth="11.625" defaultRowHeight="12.75"/>
  <cols>
    <col min="1" max="1" width="55.125" style="0" customWidth="1" collapsed="1"/>
    <col min="2" max="5" width="11.25390625" style="0" customWidth="1"/>
    <col min="6" max="9" width="8.125" style="0" customWidth="1" collapsed="1"/>
    <col min="10" max="11" width="8.125" style="0" customWidth="1"/>
    <col min="12" max="12" width="10.125" style="0" customWidth="1" collapsed="1"/>
    <col min="13" max="13" width="10.125" style="0" customWidth="1"/>
    <col min="14" max="16" width="10.00390625" style="0" customWidth="1" collapsed="1"/>
    <col min="17" max="17" width="10.00390625" style="0" customWidth="1"/>
    <col min="18" max="20" width="11.25390625" style="0" customWidth="1" collapsed="1"/>
    <col min="21" max="21" width="11.25390625" style="0" customWidth="1"/>
  </cols>
  <sheetData>
    <row r="1" spans="1:21" ht="4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3"/>
    </row>
    <row r="2" spans="2:22" ht="15.75">
      <c r="B2" s="47"/>
      <c r="C2" s="48"/>
      <c r="D2" s="48"/>
      <c r="E2" s="53"/>
      <c r="F2" s="47"/>
      <c r="G2" s="48"/>
      <c r="H2" s="48"/>
      <c r="I2" s="48"/>
      <c r="J2" s="48"/>
      <c r="K2" s="48"/>
      <c r="L2" s="48"/>
      <c r="M2" s="49"/>
      <c r="N2" s="52"/>
      <c r="O2" s="48"/>
      <c r="P2" s="48"/>
      <c r="Q2" s="53"/>
      <c r="R2" s="47"/>
      <c r="S2" s="48"/>
      <c r="T2" s="48"/>
      <c r="U2" s="49"/>
      <c r="V2" s="45" t="s">
        <v>1</v>
      </c>
    </row>
    <row r="3" spans="1:22" ht="69.75" customHeight="1">
      <c r="A3" s="65"/>
      <c r="B3" s="67"/>
      <c r="C3" s="54"/>
      <c r="D3" s="54"/>
      <c r="E3" s="55" t="s">
        <v>0</v>
      </c>
      <c r="F3" s="63">
        <v>2016</v>
      </c>
      <c r="G3" s="64"/>
      <c r="H3" s="64">
        <v>2017</v>
      </c>
      <c r="I3" s="64"/>
      <c r="J3" s="56"/>
      <c r="K3" s="56"/>
      <c r="L3" s="57"/>
      <c r="M3" s="50" t="s">
        <v>0</v>
      </c>
      <c r="N3" s="59"/>
      <c r="O3" s="60"/>
      <c r="P3" s="60"/>
      <c r="Q3" s="51" t="s">
        <v>0</v>
      </c>
      <c r="R3" s="61"/>
      <c r="S3" s="62"/>
      <c r="T3" s="57"/>
      <c r="U3" s="50"/>
      <c r="V3" s="46"/>
    </row>
    <row r="4" spans="1:22" ht="69.75" customHeight="1">
      <c r="A4" s="66"/>
      <c r="B4" s="67"/>
      <c r="C4" s="54"/>
      <c r="D4" s="54"/>
      <c r="E4" s="55"/>
      <c r="F4" s="21"/>
      <c r="G4" s="20"/>
      <c r="H4" s="20"/>
      <c r="I4" s="20"/>
      <c r="J4" s="20">
        <v>2016</v>
      </c>
      <c r="K4" s="20">
        <v>2017</v>
      </c>
      <c r="L4" s="57"/>
      <c r="M4" s="50"/>
      <c r="N4" s="59"/>
      <c r="O4" s="60"/>
      <c r="P4" s="60"/>
      <c r="Q4" s="51"/>
      <c r="R4" s="61"/>
      <c r="S4" s="62"/>
      <c r="T4" s="57"/>
      <c r="U4" s="50"/>
      <c r="V4" s="46"/>
    </row>
    <row r="5" spans="1:22" ht="12.75">
      <c r="A5" s="1"/>
      <c r="B5" s="9">
        <v>1775</v>
      </c>
      <c r="C5" s="10">
        <v>428</v>
      </c>
      <c r="D5" s="24">
        <f aca="true" t="shared" si="0" ref="D5:D36">(C5*100)/B5</f>
        <v>24.112676056338028</v>
      </c>
      <c r="E5" s="32" t="str">
        <f>IF(D5&gt;=50,"Полож","Отриц")</f>
        <v>Отриц</v>
      </c>
      <c r="F5" s="4">
        <v>59</v>
      </c>
      <c r="G5" s="5">
        <v>39</v>
      </c>
      <c r="H5" s="5">
        <v>95</v>
      </c>
      <c r="I5" s="5">
        <v>15</v>
      </c>
      <c r="J5" s="5">
        <f>SUM(F5:G5)</f>
        <v>98</v>
      </c>
      <c r="K5" s="5">
        <f>SUM(H5:I5)</f>
        <v>110</v>
      </c>
      <c r="L5" s="19">
        <f aca="true" t="shared" si="1" ref="L5:L36">(SUM(H5:I5)-SUM(F5:G5))/(SUM(F5:G5))*100</f>
        <v>12.244897959183673</v>
      </c>
      <c r="M5" s="35" t="str">
        <f>IF(L5&gt;=0,"Полож","Отриц")</f>
        <v>Полож</v>
      </c>
      <c r="N5" s="22">
        <v>29955</v>
      </c>
      <c r="O5" s="5">
        <v>12800</v>
      </c>
      <c r="P5" s="14">
        <f>(O5*100)/N5</f>
        <v>42.73076281088299</v>
      </c>
      <c r="Q5" s="3" t="str">
        <f>IF(P5&gt;=70,"Полож","Отриц")</f>
        <v>Отриц</v>
      </c>
      <c r="R5" s="9">
        <v>712</v>
      </c>
      <c r="S5" s="10">
        <v>703</v>
      </c>
      <c r="T5" s="15">
        <f>(S5*100)/R5</f>
        <v>98.73595505617978</v>
      </c>
      <c r="U5" s="43" t="str">
        <f>IF(T5&gt;=80,"Полож","Отриц")</f>
        <v>Полож</v>
      </c>
      <c r="V5" s="68" t="str">
        <f>IF((D5&gt;=50)+(L5&gt;=0)+(P5&gt;=70)+(T5&gt;=80)&gt;2,"Полож","Отриц")</f>
        <v>Отриц</v>
      </c>
    </row>
    <row r="6" spans="1:22" ht="12.75">
      <c r="A6" s="1"/>
      <c r="B6" s="9">
        <v>1761</v>
      </c>
      <c r="C6" s="10">
        <v>502</v>
      </c>
      <c r="D6" s="24">
        <f t="shared" si="0"/>
        <v>28.506530380465644</v>
      </c>
      <c r="E6" s="32" t="str">
        <f aca="true" t="shared" si="2" ref="E6:E36">IF(D6&gt;=50,"Полож","Отриц")</f>
        <v>Отриц</v>
      </c>
      <c r="F6" s="4">
        <v>86</v>
      </c>
      <c r="G6" s="5">
        <v>55</v>
      </c>
      <c r="H6" s="5">
        <v>98</v>
      </c>
      <c r="I6" s="5">
        <v>0</v>
      </c>
      <c r="J6" s="5">
        <f aca="true" t="shared" si="3" ref="J6:J36">SUM(F6:G6)</f>
        <v>141</v>
      </c>
      <c r="K6" s="5">
        <f aca="true" t="shared" si="4" ref="K6:K36">SUM(H6:I6)</f>
        <v>98</v>
      </c>
      <c r="L6" s="19">
        <f t="shared" si="1"/>
        <v>-30.49645390070922</v>
      </c>
      <c r="M6" s="35" t="str">
        <f aca="true" t="shared" si="5" ref="M6:M36">IF(L6&gt;=0,"Полож","Отриц")</f>
        <v>Отриц</v>
      </c>
      <c r="N6" s="22">
        <v>36010</v>
      </c>
      <c r="O6" s="5">
        <v>21510</v>
      </c>
      <c r="P6" s="14">
        <f>(O6*100)/N6</f>
        <v>59.73340738683699</v>
      </c>
      <c r="Q6" s="3" t="str">
        <f aca="true" t="shared" si="6" ref="Q6:Q36">IF(P6&gt;=70,"Полож","Отриц")</f>
        <v>Отриц</v>
      </c>
      <c r="R6" s="9">
        <v>505</v>
      </c>
      <c r="S6" s="10">
        <v>389</v>
      </c>
      <c r="T6" s="15">
        <f aca="true" t="shared" si="7" ref="T6:T36">(S6*100)/R6</f>
        <v>77.02970297029702</v>
      </c>
      <c r="U6" s="43" t="str">
        <f aca="true" t="shared" si="8" ref="U6:U36">IF(T6&gt;=80,"Полож","Отриц")</f>
        <v>Отриц</v>
      </c>
      <c r="V6" s="68" t="str">
        <f aca="true" t="shared" si="9" ref="V6:V35">IF((D6&gt;=50)+(L6&gt;=0)+(P6&gt;=70)+(T6&gt;=80)&gt;2,"Полож","Отриц")</f>
        <v>Отриц</v>
      </c>
    </row>
    <row r="7" spans="1:22" ht="12.75">
      <c r="A7" s="1"/>
      <c r="B7" s="9">
        <v>1848</v>
      </c>
      <c r="C7" s="10">
        <v>532</v>
      </c>
      <c r="D7" s="24">
        <f t="shared" si="0"/>
        <v>28.78787878787879</v>
      </c>
      <c r="E7" s="32" t="str">
        <f t="shared" si="2"/>
        <v>Отриц</v>
      </c>
      <c r="F7" s="4">
        <v>66</v>
      </c>
      <c r="G7" s="5">
        <v>54</v>
      </c>
      <c r="H7" s="5">
        <v>53</v>
      </c>
      <c r="I7" s="5">
        <v>7</v>
      </c>
      <c r="J7" s="5">
        <f t="shared" si="3"/>
        <v>120</v>
      </c>
      <c r="K7" s="5">
        <f t="shared" si="4"/>
        <v>60</v>
      </c>
      <c r="L7" s="19">
        <f t="shared" si="1"/>
        <v>-50</v>
      </c>
      <c r="M7" s="35" t="str">
        <f t="shared" si="5"/>
        <v>Отриц</v>
      </c>
      <c r="N7" s="22">
        <v>50970</v>
      </c>
      <c r="O7" s="5">
        <v>31770</v>
      </c>
      <c r="P7" s="14">
        <f>(O7*100)/N7</f>
        <v>62.33078281341966</v>
      </c>
      <c r="Q7" s="3" t="str">
        <f t="shared" si="6"/>
        <v>Отриц</v>
      </c>
      <c r="R7" s="9">
        <v>750</v>
      </c>
      <c r="S7" s="10">
        <v>703</v>
      </c>
      <c r="T7" s="15">
        <f t="shared" si="7"/>
        <v>93.73333333333333</v>
      </c>
      <c r="U7" s="43" t="str">
        <f t="shared" si="8"/>
        <v>Полож</v>
      </c>
      <c r="V7" s="68" t="str">
        <f t="shared" si="9"/>
        <v>Отриц</v>
      </c>
    </row>
    <row r="8" spans="1:22" ht="12.75">
      <c r="A8" s="1"/>
      <c r="B8" s="9">
        <v>1333</v>
      </c>
      <c r="C8" s="10">
        <v>160</v>
      </c>
      <c r="D8" s="24">
        <f t="shared" si="0"/>
        <v>12.003000750187548</v>
      </c>
      <c r="E8" s="32" t="str">
        <f t="shared" si="2"/>
        <v>Отриц</v>
      </c>
      <c r="F8" s="4">
        <v>51</v>
      </c>
      <c r="G8" s="5">
        <v>38</v>
      </c>
      <c r="H8" s="5">
        <v>0</v>
      </c>
      <c r="I8" s="5">
        <v>0</v>
      </c>
      <c r="J8" s="5">
        <f t="shared" si="3"/>
        <v>89</v>
      </c>
      <c r="K8" s="5">
        <f t="shared" si="4"/>
        <v>0</v>
      </c>
      <c r="L8" s="19">
        <f t="shared" si="1"/>
        <v>-100</v>
      </c>
      <c r="M8" s="35" t="str">
        <f t="shared" si="5"/>
        <v>Отриц</v>
      </c>
      <c r="N8" s="22">
        <v>0</v>
      </c>
      <c r="O8" s="5">
        <v>0</v>
      </c>
      <c r="P8" s="14">
        <v>0</v>
      </c>
      <c r="Q8" s="3" t="str">
        <f t="shared" si="6"/>
        <v>Отриц</v>
      </c>
      <c r="R8" s="9">
        <v>12</v>
      </c>
      <c r="S8" s="10">
        <v>10</v>
      </c>
      <c r="T8" s="15">
        <f t="shared" si="7"/>
        <v>83.33333333333333</v>
      </c>
      <c r="U8" s="43" t="str">
        <f t="shared" si="8"/>
        <v>Полож</v>
      </c>
      <c r="V8" s="68" t="str">
        <f t="shared" si="9"/>
        <v>Отриц</v>
      </c>
    </row>
    <row r="9" spans="1:22" ht="12.75">
      <c r="A9" s="1"/>
      <c r="B9" s="9">
        <v>1176</v>
      </c>
      <c r="C9" s="10">
        <v>354</v>
      </c>
      <c r="D9" s="24">
        <f t="shared" si="0"/>
        <v>30.102040816326532</v>
      </c>
      <c r="E9" s="32" t="str">
        <f t="shared" si="2"/>
        <v>Отриц</v>
      </c>
      <c r="F9" s="4">
        <v>8</v>
      </c>
      <c r="G9" s="5">
        <v>64</v>
      </c>
      <c r="H9" s="5">
        <v>16</v>
      </c>
      <c r="I9" s="5">
        <v>9</v>
      </c>
      <c r="J9" s="5">
        <f t="shared" si="3"/>
        <v>72</v>
      </c>
      <c r="K9" s="5">
        <f t="shared" si="4"/>
        <v>25</v>
      </c>
      <c r="L9" s="19">
        <f t="shared" si="1"/>
        <v>-65.27777777777779</v>
      </c>
      <c r="M9" s="35" t="str">
        <f t="shared" si="5"/>
        <v>Отриц</v>
      </c>
      <c r="N9" s="22">
        <v>6000</v>
      </c>
      <c r="O9" s="5">
        <v>4500</v>
      </c>
      <c r="P9" s="14">
        <f aca="true" t="shared" si="10" ref="P9:P22">(O9*100)/N9</f>
        <v>75</v>
      </c>
      <c r="Q9" s="3" t="str">
        <f t="shared" si="6"/>
        <v>Полож</v>
      </c>
      <c r="R9" s="9">
        <v>284</v>
      </c>
      <c r="S9" s="10">
        <v>268</v>
      </c>
      <c r="T9" s="15">
        <f t="shared" si="7"/>
        <v>94.36619718309859</v>
      </c>
      <c r="U9" s="43" t="str">
        <f t="shared" si="8"/>
        <v>Полож</v>
      </c>
      <c r="V9" s="68" t="str">
        <f t="shared" si="9"/>
        <v>Отриц</v>
      </c>
    </row>
    <row r="10" spans="1:22" ht="12.75">
      <c r="A10" s="1"/>
      <c r="B10" s="9">
        <v>594</v>
      </c>
      <c r="C10" s="10">
        <v>300</v>
      </c>
      <c r="D10" s="24">
        <f t="shared" si="0"/>
        <v>50.505050505050505</v>
      </c>
      <c r="E10" s="32" t="str">
        <f t="shared" si="2"/>
        <v>Полож</v>
      </c>
      <c r="F10" s="4">
        <v>26</v>
      </c>
      <c r="G10" s="5">
        <v>14</v>
      </c>
      <c r="H10" s="5">
        <v>30</v>
      </c>
      <c r="I10" s="5">
        <v>4</v>
      </c>
      <c r="J10" s="5">
        <f t="shared" si="3"/>
        <v>40</v>
      </c>
      <c r="K10" s="5">
        <f t="shared" si="4"/>
        <v>34</v>
      </c>
      <c r="L10" s="19">
        <f t="shared" si="1"/>
        <v>-15</v>
      </c>
      <c r="M10" s="35" t="str">
        <f t="shared" si="5"/>
        <v>Отриц</v>
      </c>
      <c r="N10" s="22">
        <v>16500</v>
      </c>
      <c r="O10" s="5">
        <v>9000</v>
      </c>
      <c r="P10" s="14">
        <f t="shared" si="10"/>
        <v>54.54545454545455</v>
      </c>
      <c r="Q10" s="3" t="str">
        <f t="shared" si="6"/>
        <v>Отриц</v>
      </c>
      <c r="R10" s="9">
        <v>217</v>
      </c>
      <c r="S10" s="10">
        <v>199</v>
      </c>
      <c r="T10" s="15">
        <f t="shared" si="7"/>
        <v>91.70506912442396</v>
      </c>
      <c r="U10" s="43" t="str">
        <f t="shared" si="8"/>
        <v>Полож</v>
      </c>
      <c r="V10" s="68" t="str">
        <f t="shared" si="9"/>
        <v>Отриц</v>
      </c>
    </row>
    <row r="11" spans="1:22" ht="12.75">
      <c r="A11" s="1"/>
      <c r="B11" s="9">
        <v>636</v>
      </c>
      <c r="C11" s="10">
        <v>295</v>
      </c>
      <c r="D11" s="24">
        <f t="shared" si="0"/>
        <v>46.38364779874214</v>
      </c>
      <c r="E11" s="32" t="str">
        <f t="shared" si="2"/>
        <v>Отриц</v>
      </c>
      <c r="F11" s="4">
        <v>42</v>
      </c>
      <c r="G11" s="5">
        <v>14</v>
      </c>
      <c r="H11" s="5">
        <v>43</v>
      </c>
      <c r="I11" s="5">
        <v>2</v>
      </c>
      <c r="J11" s="5">
        <f t="shared" si="3"/>
        <v>56</v>
      </c>
      <c r="K11" s="5">
        <f t="shared" si="4"/>
        <v>45</v>
      </c>
      <c r="L11" s="19">
        <f t="shared" si="1"/>
        <v>-19.642857142857142</v>
      </c>
      <c r="M11" s="35" t="str">
        <f t="shared" si="5"/>
        <v>Отриц</v>
      </c>
      <c r="N11" s="22">
        <v>17000</v>
      </c>
      <c r="O11" s="5">
        <v>17000</v>
      </c>
      <c r="P11" s="14">
        <f t="shared" si="10"/>
        <v>100</v>
      </c>
      <c r="Q11" s="3" t="str">
        <f t="shared" si="6"/>
        <v>Полож</v>
      </c>
      <c r="R11" s="9">
        <v>395</v>
      </c>
      <c r="S11" s="10">
        <v>395</v>
      </c>
      <c r="T11" s="15">
        <f t="shared" si="7"/>
        <v>100</v>
      </c>
      <c r="U11" s="43" t="str">
        <f t="shared" si="8"/>
        <v>Полож</v>
      </c>
      <c r="V11" s="68" t="str">
        <f t="shared" si="9"/>
        <v>Отриц</v>
      </c>
    </row>
    <row r="12" spans="1:22" ht="12.75">
      <c r="A12" s="1"/>
      <c r="B12" s="9">
        <v>350</v>
      </c>
      <c r="C12" s="10">
        <v>186</v>
      </c>
      <c r="D12" s="24">
        <f t="shared" si="0"/>
        <v>53.142857142857146</v>
      </c>
      <c r="E12" s="32" t="str">
        <f t="shared" si="2"/>
        <v>Полож</v>
      </c>
      <c r="F12" s="4">
        <v>27</v>
      </c>
      <c r="G12" s="5">
        <v>5</v>
      </c>
      <c r="H12" s="5">
        <v>22</v>
      </c>
      <c r="I12" s="5">
        <v>3</v>
      </c>
      <c r="J12" s="5">
        <f t="shared" si="3"/>
        <v>32</v>
      </c>
      <c r="K12" s="5">
        <f t="shared" si="4"/>
        <v>25</v>
      </c>
      <c r="L12" s="19">
        <f t="shared" si="1"/>
        <v>-21.875</v>
      </c>
      <c r="M12" s="35" t="str">
        <f t="shared" si="5"/>
        <v>Отриц</v>
      </c>
      <c r="N12" s="22">
        <v>11000</v>
      </c>
      <c r="O12" s="5">
        <v>10000</v>
      </c>
      <c r="P12" s="14">
        <f t="shared" si="10"/>
        <v>90.9090909090909</v>
      </c>
      <c r="Q12" s="3" t="str">
        <f t="shared" si="6"/>
        <v>Полож</v>
      </c>
      <c r="R12" s="9">
        <v>93</v>
      </c>
      <c r="S12" s="10">
        <v>80</v>
      </c>
      <c r="T12" s="15">
        <f t="shared" si="7"/>
        <v>86.02150537634408</v>
      </c>
      <c r="U12" s="43" t="str">
        <f t="shared" si="8"/>
        <v>Полож</v>
      </c>
      <c r="V12" s="68" t="str">
        <f t="shared" si="9"/>
        <v>Полож</v>
      </c>
    </row>
    <row r="13" spans="1:22" ht="12.75">
      <c r="A13" s="1"/>
      <c r="B13" s="9">
        <v>452</v>
      </c>
      <c r="C13" s="10">
        <v>281</v>
      </c>
      <c r="D13" s="24">
        <f t="shared" si="0"/>
        <v>62.16814159292036</v>
      </c>
      <c r="E13" s="32" t="str">
        <f t="shared" si="2"/>
        <v>Полож</v>
      </c>
      <c r="F13" s="4">
        <v>21</v>
      </c>
      <c r="G13" s="5">
        <v>12</v>
      </c>
      <c r="H13" s="5">
        <v>23</v>
      </c>
      <c r="I13" s="5">
        <v>5</v>
      </c>
      <c r="J13" s="5">
        <f t="shared" si="3"/>
        <v>33</v>
      </c>
      <c r="K13" s="5">
        <f t="shared" si="4"/>
        <v>28</v>
      </c>
      <c r="L13" s="19">
        <f t="shared" si="1"/>
        <v>-15.151515151515152</v>
      </c>
      <c r="M13" s="35" t="str">
        <f t="shared" si="5"/>
        <v>Отриц</v>
      </c>
      <c r="N13" s="22">
        <v>7000</v>
      </c>
      <c r="O13" s="5">
        <v>5500</v>
      </c>
      <c r="P13" s="14">
        <f t="shared" si="10"/>
        <v>78.57142857142857</v>
      </c>
      <c r="Q13" s="3" t="str">
        <f t="shared" si="6"/>
        <v>Полож</v>
      </c>
      <c r="R13" s="9">
        <v>103</v>
      </c>
      <c r="S13" s="10">
        <v>103</v>
      </c>
      <c r="T13" s="15">
        <f t="shared" si="7"/>
        <v>100</v>
      </c>
      <c r="U13" s="43" t="str">
        <f t="shared" si="8"/>
        <v>Полож</v>
      </c>
      <c r="V13" s="68" t="str">
        <f t="shared" si="9"/>
        <v>Полож</v>
      </c>
    </row>
    <row r="14" spans="1:22" ht="15">
      <c r="A14" s="2"/>
      <c r="B14" s="25">
        <f>SUM(B5:B13)</f>
        <v>9925</v>
      </c>
      <c r="C14" s="8">
        <f>SUM(C5:C13)</f>
        <v>3038</v>
      </c>
      <c r="D14" s="24">
        <f t="shared" si="0"/>
        <v>30.6095717884131</v>
      </c>
      <c r="E14" s="32" t="str">
        <f t="shared" si="2"/>
        <v>Отриц</v>
      </c>
      <c r="F14" s="6">
        <f>SUM(F5:F13)</f>
        <v>386</v>
      </c>
      <c r="G14" s="7">
        <f>SUM(G5:G13)</f>
        <v>295</v>
      </c>
      <c r="H14" s="7">
        <f>SUM(H5:H13)</f>
        <v>380</v>
      </c>
      <c r="I14" s="7">
        <f>SUM(I5:I13)</f>
        <v>45</v>
      </c>
      <c r="J14" s="5">
        <f t="shared" si="3"/>
        <v>681</v>
      </c>
      <c r="K14" s="5">
        <f t="shared" si="4"/>
        <v>425</v>
      </c>
      <c r="L14" s="18">
        <f t="shared" si="1"/>
        <v>-37.59177679882526</v>
      </c>
      <c r="M14" s="35" t="str">
        <f t="shared" si="5"/>
        <v>Отриц</v>
      </c>
      <c r="N14" s="23">
        <f>SUM(N5:N13)</f>
        <v>174435</v>
      </c>
      <c r="O14" s="7">
        <f>SUM(O5:O13)</f>
        <v>112080</v>
      </c>
      <c r="P14" s="14">
        <f t="shared" si="10"/>
        <v>64.25316020294092</v>
      </c>
      <c r="Q14" s="3" t="str">
        <f t="shared" si="6"/>
        <v>Отриц</v>
      </c>
      <c r="R14" s="25">
        <f>SUM(R5:R13)</f>
        <v>3071</v>
      </c>
      <c r="S14" s="8">
        <f>SUM(S5:S13)</f>
        <v>2850</v>
      </c>
      <c r="T14" s="15">
        <f t="shared" si="7"/>
        <v>92.80364702051449</v>
      </c>
      <c r="U14" s="43" t="str">
        <f t="shared" si="8"/>
        <v>Полож</v>
      </c>
      <c r="V14" s="68" t="str">
        <f t="shared" si="9"/>
        <v>Отриц</v>
      </c>
    </row>
    <row r="15" spans="1:22" ht="12.75">
      <c r="A15" s="1"/>
      <c r="B15" s="9">
        <v>1093</v>
      </c>
      <c r="C15" s="10">
        <v>387</v>
      </c>
      <c r="D15" s="24">
        <f t="shared" si="0"/>
        <v>35.4071363220494</v>
      </c>
      <c r="E15" s="32" t="str">
        <f t="shared" si="2"/>
        <v>Отриц</v>
      </c>
      <c r="F15" s="4">
        <v>1</v>
      </c>
      <c r="G15" s="5">
        <v>76</v>
      </c>
      <c r="H15" s="5">
        <v>27</v>
      </c>
      <c r="I15" s="5">
        <v>16</v>
      </c>
      <c r="J15" s="5">
        <f t="shared" si="3"/>
        <v>77</v>
      </c>
      <c r="K15" s="5">
        <f t="shared" si="4"/>
        <v>43</v>
      </c>
      <c r="L15" s="19">
        <f t="shared" si="1"/>
        <v>-44.15584415584416</v>
      </c>
      <c r="M15" s="35" t="str">
        <f t="shared" si="5"/>
        <v>Отриц</v>
      </c>
      <c r="N15" s="22">
        <v>9500</v>
      </c>
      <c r="O15" s="5">
        <v>9010</v>
      </c>
      <c r="P15" s="14">
        <f t="shared" si="10"/>
        <v>94.84210526315789</v>
      </c>
      <c r="Q15" s="3" t="str">
        <f t="shared" si="6"/>
        <v>Полож</v>
      </c>
      <c r="R15" s="40">
        <v>208</v>
      </c>
      <c r="S15" s="16">
        <v>205</v>
      </c>
      <c r="T15" s="15">
        <f t="shared" si="7"/>
        <v>98.5576923076923</v>
      </c>
      <c r="U15" s="43" t="str">
        <f t="shared" si="8"/>
        <v>Полож</v>
      </c>
      <c r="V15" s="68" t="str">
        <f t="shared" si="9"/>
        <v>Отриц</v>
      </c>
    </row>
    <row r="16" spans="1:22" ht="12.75">
      <c r="A16" s="1"/>
      <c r="B16" s="9">
        <v>938</v>
      </c>
      <c r="C16" s="10">
        <v>556</v>
      </c>
      <c r="D16" s="24">
        <f t="shared" si="0"/>
        <v>59.27505330490405</v>
      </c>
      <c r="E16" s="32" t="str">
        <f t="shared" si="2"/>
        <v>Полож</v>
      </c>
      <c r="F16" s="4">
        <v>44</v>
      </c>
      <c r="G16" s="5">
        <v>50</v>
      </c>
      <c r="H16" s="5">
        <v>61</v>
      </c>
      <c r="I16" s="5">
        <v>0</v>
      </c>
      <c r="J16" s="5">
        <f t="shared" si="3"/>
        <v>94</v>
      </c>
      <c r="K16" s="5">
        <f t="shared" si="4"/>
        <v>61</v>
      </c>
      <c r="L16" s="19">
        <f t="shared" si="1"/>
        <v>-35.1063829787234</v>
      </c>
      <c r="M16" s="35" t="str">
        <f t="shared" si="5"/>
        <v>Отриц</v>
      </c>
      <c r="N16" s="22">
        <v>9000</v>
      </c>
      <c r="O16" s="5">
        <v>8000</v>
      </c>
      <c r="P16" s="14">
        <f t="shared" si="10"/>
        <v>88.88888888888889</v>
      </c>
      <c r="Q16" s="3" t="str">
        <f t="shared" si="6"/>
        <v>Полож</v>
      </c>
      <c r="R16" s="40">
        <v>222</v>
      </c>
      <c r="S16" s="16">
        <v>215</v>
      </c>
      <c r="T16" s="15">
        <f t="shared" si="7"/>
        <v>96.84684684684684</v>
      </c>
      <c r="U16" s="43" t="str">
        <f t="shared" si="8"/>
        <v>Полож</v>
      </c>
      <c r="V16" s="68" t="str">
        <f t="shared" si="9"/>
        <v>Полож</v>
      </c>
    </row>
    <row r="17" spans="1:22" ht="12.75">
      <c r="A17" s="1"/>
      <c r="B17" s="9">
        <v>338</v>
      </c>
      <c r="C17" s="10">
        <v>175</v>
      </c>
      <c r="D17" s="24">
        <f t="shared" si="0"/>
        <v>51.77514792899408</v>
      </c>
      <c r="E17" s="32" t="str">
        <f t="shared" si="2"/>
        <v>Полож</v>
      </c>
      <c r="F17" s="4">
        <v>19</v>
      </c>
      <c r="G17" s="5">
        <v>19</v>
      </c>
      <c r="H17" s="5">
        <v>21</v>
      </c>
      <c r="I17" s="5">
        <v>3</v>
      </c>
      <c r="J17" s="5">
        <f t="shared" si="3"/>
        <v>38</v>
      </c>
      <c r="K17" s="5">
        <f t="shared" si="4"/>
        <v>24</v>
      </c>
      <c r="L17" s="19">
        <f t="shared" si="1"/>
        <v>-36.84210526315789</v>
      </c>
      <c r="M17" s="35" t="str">
        <f t="shared" si="5"/>
        <v>Отриц</v>
      </c>
      <c r="N17" s="22">
        <v>6500</v>
      </c>
      <c r="O17" s="5">
        <v>6500</v>
      </c>
      <c r="P17" s="14">
        <f t="shared" si="10"/>
        <v>100</v>
      </c>
      <c r="Q17" s="3" t="str">
        <f t="shared" si="6"/>
        <v>Полож</v>
      </c>
      <c r="R17" s="40">
        <v>68</v>
      </c>
      <c r="S17" s="16">
        <v>68</v>
      </c>
      <c r="T17" s="15">
        <f t="shared" si="7"/>
        <v>100</v>
      </c>
      <c r="U17" s="43" t="str">
        <f t="shared" si="8"/>
        <v>Полож</v>
      </c>
      <c r="V17" s="68" t="str">
        <f t="shared" si="9"/>
        <v>Полож</v>
      </c>
    </row>
    <row r="18" spans="1:22" ht="12.75">
      <c r="A18" s="1"/>
      <c r="B18" s="9">
        <v>717</v>
      </c>
      <c r="C18" s="10">
        <v>467</v>
      </c>
      <c r="D18" s="24">
        <f t="shared" si="0"/>
        <v>65.13249651324965</v>
      </c>
      <c r="E18" s="32" t="str">
        <f t="shared" si="2"/>
        <v>Полож</v>
      </c>
      <c r="F18" s="4">
        <v>10</v>
      </c>
      <c r="G18" s="5">
        <v>29</v>
      </c>
      <c r="H18" s="5">
        <v>13</v>
      </c>
      <c r="I18" s="5">
        <v>7</v>
      </c>
      <c r="J18" s="5">
        <f t="shared" si="3"/>
        <v>39</v>
      </c>
      <c r="K18" s="5">
        <f t="shared" si="4"/>
        <v>20</v>
      </c>
      <c r="L18" s="19">
        <f t="shared" si="1"/>
        <v>-48.717948717948715</v>
      </c>
      <c r="M18" s="35" t="str">
        <f t="shared" si="5"/>
        <v>Отриц</v>
      </c>
      <c r="N18" s="22">
        <v>6000</v>
      </c>
      <c r="O18" s="5">
        <v>5500</v>
      </c>
      <c r="P18" s="14">
        <f t="shared" si="10"/>
        <v>91.66666666666667</v>
      </c>
      <c r="Q18" s="3" t="str">
        <f t="shared" si="6"/>
        <v>Полож</v>
      </c>
      <c r="R18" s="41">
        <v>169</v>
      </c>
      <c r="S18" s="17">
        <v>155</v>
      </c>
      <c r="T18" s="15">
        <f t="shared" si="7"/>
        <v>91.71597633136095</v>
      </c>
      <c r="U18" s="43" t="str">
        <f t="shared" si="8"/>
        <v>Полож</v>
      </c>
      <c r="V18" s="68" t="str">
        <f t="shared" si="9"/>
        <v>Полож</v>
      </c>
    </row>
    <row r="19" spans="1:22" ht="12.75">
      <c r="A19" s="1"/>
      <c r="B19" s="9">
        <v>371</v>
      </c>
      <c r="C19" s="10">
        <v>183</v>
      </c>
      <c r="D19" s="24">
        <f t="shared" si="0"/>
        <v>49.32614555256065</v>
      </c>
      <c r="E19" s="32" t="str">
        <f t="shared" si="2"/>
        <v>Отриц</v>
      </c>
      <c r="F19" s="4">
        <v>9</v>
      </c>
      <c r="G19" s="5">
        <v>11</v>
      </c>
      <c r="H19" s="5">
        <v>12</v>
      </c>
      <c r="I19" s="5">
        <v>1</v>
      </c>
      <c r="J19" s="5">
        <f t="shared" si="3"/>
        <v>20</v>
      </c>
      <c r="K19" s="5">
        <f t="shared" si="4"/>
        <v>13</v>
      </c>
      <c r="L19" s="19">
        <f t="shared" si="1"/>
        <v>-35</v>
      </c>
      <c r="M19" s="35" t="str">
        <f t="shared" si="5"/>
        <v>Отриц</v>
      </c>
      <c r="N19" s="22">
        <v>1500</v>
      </c>
      <c r="O19" s="5">
        <v>1500</v>
      </c>
      <c r="P19" s="14">
        <f t="shared" si="10"/>
        <v>100</v>
      </c>
      <c r="Q19" s="3" t="str">
        <f t="shared" si="6"/>
        <v>Полож</v>
      </c>
      <c r="R19" s="40">
        <v>50</v>
      </c>
      <c r="S19" s="16">
        <v>48</v>
      </c>
      <c r="T19" s="15">
        <f t="shared" si="7"/>
        <v>96</v>
      </c>
      <c r="U19" s="43" t="str">
        <f t="shared" si="8"/>
        <v>Полож</v>
      </c>
      <c r="V19" s="68" t="str">
        <f t="shared" si="9"/>
        <v>Отриц</v>
      </c>
    </row>
    <row r="20" spans="1:22" ht="15">
      <c r="A20" s="2"/>
      <c r="B20" s="25">
        <f>SUM(B15:B19)</f>
        <v>3457</v>
      </c>
      <c r="C20" s="8">
        <f>SUM(C15:C19)</f>
        <v>1768</v>
      </c>
      <c r="D20" s="24">
        <f t="shared" si="0"/>
        <v>51.14260919872722</v>
      </c>
      <c r="E20" s="32" t="str">
        <f t="shared" si="2"/>
        <v>Полож</v>
      </c>
      <c r="F20" s="6">
        <f>SUM(F15:F19)</f>
        <v>83</v>
      </c>
      <c r="G20" s="7">
        <f>SUM(G15:G19)</f>
        <v>185</v>
      </c>
      <c r="H20" s="7">
        <f>SUM(H15:H19)</f>
        <v>134</v>
      </c>
      <c r="I20" s="7">
        <f>SUM(I15:I19)</f>
        <v>27</v>
      </c>
      <c r="J20" s="5">
        <f t="shared" si="3"/>
        <v>268</v>
      </c>
      <c r="K20" s="5">
        <f t="shared" si="4"/>
        <v>161</v>
      </c>
      <c r="L20" s="18">
        <f t="shared" si="1"/>
        <v>-39.92537313432835</v>
      </c>
      <c r="M20" s="35" t="str">
        <f t="shared" si="5"/>
        <v>Отриц</v>
      </c>
      <c r="N20" s="23">
        <f>SUM(N15:N19)</f>
        <v>32500</v>
      </c>
      <c r="O20" s="7">
        <f>SUM(O15:O19)</f>
        <v>30510</v>
      </c>
      <c r="P20" s="14">
        <f t="shared" si="10"/>
        <v>93.87692307692308</v>
      </c>
      <c r="Q20" s="3" t="str">
        <f t="shared" si="6"/>
        <v>Полож</v>
      </c>
      <c r="R20" s="25">
        <f>SUM(R15:R19)</f>
        <v>717</v>
      </c>
      <c r="S20" s="8">
        <f>SUM(S15:S19)</f>
        <v>691</v>
      </c>
      <c r="T20" s="15">
        <f t="shared" si="7"/>
        <v>96.37377963737796</v>
      </c>
      <c r="U20" s="43" t="str">
        <f t="shared" si="8"/>
        <v>Полож</v>
      </c>
      <c r="V20" s="68" t="str">
        <f t="shared" si="9"/>
        <v>Полож</v>
      </c>
    </row>
    <row r="21" spans="1:22" ht="12.75">
      <c r="A21" s="1"/>
      <c r="B21" s="9">
        <v>632</v>
      </c>
      <c r="C21" s="10">
        <v>339</v>
      </c>
      <c r="D21" s="24">
        <f t="shared" si="0"/>
        <v>53.639240506329116</v>
      </c>
      <c r="E21" s="32" t="str">
        <f t="shared" si="2"/>
        <v>Полож</v>
      </c>
      <c r="F21" s="4">
        <v>9</v>
      </c>
      <c r="G21" s="5">
        <v>23</v>
      </c>
      <c r="H21" s="5">
        <v>18</v>
      </c>
      <c r="I21" s="5">
        <v>2</v>
      </c>
      <c r="J21" s="5">
        <f t="shared" si="3"/>
        <v>32</v>
      </c>
      <c r="K21" s="5">
        <f t="shared" si="4"/>
        <v>20</v>
      </c>
      <c r="L21" s="19">
        <f t="shared" si="1"/>
        <v>-37.5</v>
      </c>
      <c r="M21" s="35" t="str">
        <f t="shared" si="5"/>
        <v>Отриц</v>
      </c>
      <c r="N21" s="22">
        <v>1000</v>
      </c>
      <c r="O21" s="5">
        <v>1000</v>
      </c>
      <c r="P21" s="14">
        <f t="shared" si="10"/>
        <v>100</v>
      </c>
      <c r="Q21" s="3" t="str">
        <f t="shared" si="6"/>
        <v>Полож</v>
      </c>
      <c r="R21" s="9">
        <v>435</v>
      </c>
      <c r="S21" s="10">
        <v>428</v>
      </c>
      <c r="T21" s="15">
        <f t="shared" si="7"/>
        <v>98.39080459770115</v>
      </c>
      <c r="U21" s="43" t="str">
        <f t="shared" si="8"/>
        <v>Полож</v>
      </c>
      <c r="V21" s="68" t="str">
        <f t="shared" si="9"/>
        <v>Полож</v>
      </c>
    </row>
    <row r="22" spans="1:22" ht="12.75">
      <c r="A22" s="1"/>
      <c r="B22" s="9">
        <v>642</v>
      </c>
      <c r="C22" s="10">
        <v>383</v>
      </c>
      <c r="D22" s="24">
        <f t="shared" si="0"/>
        <v>59.65732087227414</v>
      </c>
      <c r="E22" s="32" t="str">
        <f t="shared" si="2"/>
        <v>Полож</v>
      </c>
      <c r="F22" s="4">
        <v>25</v>
      </c>
      <c r="G22" s="5">
        <v>9</v>
      </c>
      <c r="H22" s="5">
        <v>11</v>
      </c>
      <c r="I22" s="5">
        <v>18</v>
      </c>
      <c r="J22" s="5">
        <f t="shared" si="3"/>
        <v>34</v>
      </c>
      <c r="K22" s="5">
        <f t="shared" si="4"/>
        <v>29</v>
      </c>
      <c r="L22" s="19">
        <f t="shared" si="1"/>
        <v>-14.705882352941178</v>
      </c>
      <c r="M22" s="35" t="str">
        <f t="shared" si="5"/>
        <v>Отриц</v>
      </c>
      <c r="N22" s="22">
        <v>9000</v>
      </c>
      <c r="O22" s="5">
        <v>6000</v>
      </c>
      <c r="P22" s="14">
        <f t="shared" si="10"/>
        <v>66.66666666666667</v>
      </c>
      <c r="Q22" s="3" t="str">
        <f t="shared" si="6"/>
        <v>Отриц</v>
      </c>
      <c r="R22" s="9">
        <v>241</v>
      </c>
      <c r="S22" s="10">
        <v>225</v>
      </c>
      <c r="T22" s="15">
        <f t="shared" si="7"/>
        <v>93.3609958506224</v>
      </c>
      <c r="U22" s="43" t="str">
        <f t="shared" si="8"/>
        <v>Полож</v>
      </c>
      <c r="V22" s="68" t="str">
        <f t="shared" si="9"/>
        <v>Отриц</v>
      </c>
    </row>
    <row r="23" spans="1:22" ht="12.75">
      <c r="A23" s="1"/>
      <c r="B23" s="9">
        <v>332</v>
      </c>
      <c r="C23" s="10">
        <v>198</v>
      </c>
      <c r="D23" s="24">
        <f t="shared" si="0"/>
        <v>59.63855421686747</v>
      </c>
      <c r="E23" s="32" t="str">
        <f t="shared" si="2"/>
        <v>Полож</v>
      </c>
      <c r="F23" s="4">
        <v>10</v>
      </c>
      <c r="G23" s="5">
        <v>10</v>
      </c>
      <c r="H23" s="5">
        <v>0</v>
      </c>
      <c r="I23" s="5">
        <v>0</v>
      </c>
      <c r="J23" s="5">
        <f t="shared" si="3"/>
        <v>20</v>
      </c>
      <c r="K23" s="5">
        <f t="shared" si="4"/>
        <v>0</v>
      </c>
      <c r="L23" s="19">
        <f t="shared" si="1"/>
        <v>-100</v>
      </c>
      <c r="M23" s="35" t="str">
        <f t="shared" si="5"/>
        <v>Отриц</v>
      </c>
      <c r="N23" s="22">
        <v>0</v>
      </c>
      <c r="O23" s="5">
        <v>0</v>
      </c>
      <c r="P23" s="14">
        <v>0</v>
      </c>
      <c r="Q23" s="3" t="str">
        <f t="shared" si="6"/>
        <v>Отриц</v>
      </c>
      <c r="R23" s="9">
        <v>0</v>
      </c>
      <c r="S23" s="10">
        <v>0</v>
      </c>
      <c r="T23" s="15">
        <v>0</v>
      </c>
      <c r="U23" s="43" t="str">
        <f t="shared" si="8"/>
        <v>Отриц</v>
      </c>
      <c r="V23" s="68" t="str">
        <f t="shared" si="9"/>
        <v>Отриц</v>
      </c>
    </row>
    <row r="24" spans="1:22" ht="12.75">
      <c r="A24" s="1"/>
      <c r="B24" s="9">
        <v>376</v>
      </c>
      <c r="C24" s="10">
        <v>195</v>
      </c>
      <c r="D24" s="24">
        <f t="shared" si="0"/>
        <v>51.861702127659576</v>
      </c>
      <c r="E24" s="32" t="str">
        <f t="shared" si="2"/>
        <v>Полож</v>
      </c>
      <c r="F24" s="4">
        <v>16</v>
      </c>
      <c r="G24" s="5">
        <v>8</v>
      </c>
      <c r="H24" s="5">
        <v>10</v>
      </c>
      <c r="I24" s="5">
        <v>4</v>
      </c>
      <c r="J24" s="5">
        <f t="shared" si="3"/>
        <v>24</v>
      </c>
      <c r="K24" s="5">
        <f t="shared" si="4"/>
        <v>14</v>
      </c>
      <c r="L24" s="19">
        <f t="shared" si="1"/>
        <v>-41.66666666666667</v>
      </c>
      <c r="M24" s="35" t="str">
        <f t="shared" si="5"/>
        <v>Отриц</v>
      </c>
      <c r="N24" s="22">
        <v>3500</v>
      </c>
      <c r="O24" s="5">
        <v>1000</v>
      </c>
      <c r="P24" s="14">
        <f aca="true" t="shared" si="11" ref="P24:P36">(O24*100)/N24</f>
        <v>28.571428571428573</v>
      </c>
      <c r="Q24" s="3" t="str">
        <f t="shared" si="6"/>
        <v>Отриц</v>
      </c>
      <c r="R24" s="9">
        <v>53</v>
      </c>
      <c r="S24" s="10">
        <v>49</v>
      </c>
      <c r="T24" s="15">
        <f t="shared" si="7"/>
        <v>92.45283018867924</v>
      </c>
      <c r="U24" s="43" t="str">
        <f t="shared" si="8"/>
        <v>Полож</v>
      </c>
      <c r="V24" s="68" t="str">
        <f t="shared" si="9"/>
        <v>Отриц</v>
      </c>
    </row>
    <row r="25" spans="1:22" ht="15">
      <c r="A25" s="2"/>
      <c r="B25" s="25">
        <f>SUM(B21:B24)</f>
        <v>1982</v>
      </c>
      <c r="C25" s="8">
        <f>SUM(C21:C24)</f>
        <v>1115</v>
      </c>
      <c r="D25" s="24">
        <f t="shared" si="0"/>
        <v>56.25630676084763</v>
      </c>
      <c r="E25" s="32" t="str">
        <f t="shared" si="2"/>
        <v>Полож</v>
      </c>
      <c r="F25" s="6">
        <f>SUM(F21:F24)</f>
        <v>60</v>
      </c>
      <c r="G25" s="7">
        <f>SUM(G21:G24)</f>
        <v>50</v>
      </c>
      <c r="H25" s="7">
        <f>SUM(H21:H24)</f>
        <v>39</v>
      </c>
      <c r="I25" s="7">
        <f>SUM(I21:I24)</f>
        <v>24</v>
      </c>
      <c r="J25" s="5">
        <f t="shared" si="3"/>
        <v>110</v>
      </c>
      <c r="K25" s="5">
        <f t="shared" si="4"/>
        <v>63</v>
      </c>
      <c r="L25" s="18">
        <f t="shared" si="1"/>
        <v>-42.72727272727273</v>
      </c>
      <c r="M25" s="35" t="str">
        <f t="shared" si="5"/>
        <v>Отриц</v>
      </c>
      <c r="N25" s="23">
        <f>SUM(N21:N24)</f>
        <v>13500</v>
      </c>
      <c r="O25" s="7">
        <f>SUM(O21:O24)</f>
        <v>8000</v>
      </c>
      <c r="P25" s="14">
        <f t="shared" si="11"/>
        <v>59.25925925925926</v>
      </c>
      <c r="Q25" s="3" t="str">
        <f t="shared" si="6"/>
        <v>Отриц</v>
      </c>
      <c r="R25" s="25">
        <f>SUM(R21:R24)</f>
        <v>729</v>
      </c>
      <c r="S25" s="8">
        <f>SUM(S21:S24)</f>
        <v>702</v>
      </c>
      <c r="T25" s="15">
        <f t="shared" si="7"/>
        <v>96.29629629629629</v>
      </c>
      <c r="U25" s="43" t="str">
        <f t="shared" si="8"/>
        <v>Полож</v>
      </c>
      <c r="V25" s="68" t="str">
        <f t="shared" si="9"/>
        <v>Отриц</v>
      </c>
    </row>
    <row r="26" spans="1:22" ht="12.75">
      <c r="A26" s="1"/>
      <c r="B26" s="9">
        <v>849</v>
      </c>
      <c r="C26" s="10">
        <v>439</v>
      </c>
      <c r="D26" s="24">
        <f t="shared" si="0"/>
        <v>51.70789163722026</v>
      </c>
      <c r="E26" s="32" t="str">
        <f t="shared" si="2"/>
        <v>Полож</v>
      </c>
      <c r="F26" s="4">
        <v>27</v>
      </c>
      <c r="G26" s="5">
        <v>20</v>
      </c>
      <c r="H26" s="5">
        <v>40</v>
      </c>
      <c r="I26" s="5">
        <v>14</v>
      </c>
      <c r="J26" s="5">
        <f t="shared" si="3"/>
        <v>47</v>
      </c>
      <c r="K26" s="5">
        <f t="shared" si="4"/>
        <v>54</v>
      </c>
      <c r="L26" s="19">
        <f t="shared" si="1"/>
        <v>14.893617021276595</v>
      </c>
      <c r="M26" s="35" t="str">
        <f t="shared" si="5"/>
        <v>Полож</v>
      </c>
      <c r="N26" s="22">
        <v>14000</v>
      </c>
      <c r="O26" s="5">
        <v>7480</v>
      </c>
      <c r="P26" s="14">
        <f t="shared" si="11"/>
        <v>53.42857142857143</v>
      </c>
      <c r="Q26" s="3" t="str">
        <f t="shared" si="6"/>
        <v>Отриц</v>
      </c>
      <c r="R26" s="9">
        <v>238</v>
      </c>
      <c r="S26" s="10">
        <v>227</v>
      </c>
      <c r="T26" s="15">
        <f t="shared" si="7"/>
        <v>95.3781512605042</v>
      </c>
      <c r="U26" s="43" t="str">
        <f t="shared" si="8"/>
        <v>Полож</v>
      </c>
      <c r="V26" s="68" t="str">
        <f t="shared" si="9"/>
        <v>Полож</v>
      </c>
    </row>
    <row r="27" spans="1:22" ht="12.75">
      <c r="A27" s="1"/>
      <c r="B27" s="9">
        <v>292</v>
      </c>
      <c r="C27" s="10">
        <v>113</v>
      </c>
      <c r="D27" s="24">
        <f t="shared" si="0"/>
        <v>38.6986301369863</v>
      </c>
      <c r="E27" s="32" t="str">
        <f t="shared" si="2"/>
        <v>Отриц</v>
      </c>
      <c r="F27" s="4">
        <v>8</v>
      </c>
      <c r="G27" s="5">
        <v>9</v>
      </c>
      <c r="H27" s="5">
        <v>13</v>
      </c>
      <c r="I27" s="5">
        <v>3</v>
      </c>
      <c r="J27" s="5">
        <f t="shared" si="3"/>
        <v>17</v>
      </c>
      <c r="K27" s="5">
        <f t="shared" si="4"/>
        <v>16</v>
      </c>
      <c r="L27" s="19">
        <f t="shared" si="1"/>
        <v>-5.88235294117647</v>
      </c>
      <c r="M27" s="35" t="str">
        <f t="shared" si="5"/>
        <v>Отриц</v>
      </c>
      <c r="N27" s="22">
        <v>5500</v>
      </c>
      <c r="O27" s="5">
        <v>4500</v>
      </c>
      <c r="P27" s="14">
        <f t="shared" si="11"/>
        <v>81.81818181818181</v>
      </c>
      <c r="Q27" s="3" t="str">
        <f t="shared" si="6"/>
        <v>Полож</v>
      </c>
      <c r="R27" s="9">
        <v>65</v>
      </c>
      <c r="S27" s="10">
        <v>65</v>
      </c>
      <c r="T27" s="15">
        <f t="shared" si="7"/>
        <v>100</v>
      </c>
      <c r="U27" s="43" t="str">
        <f t="shared" si="8"/>
        <v>Полож</v>
      </c>
      <c r="V27" s="68" t="str">
        <f t="shared" si="9"/>
        <v>Отриц</v>
      </c>
    </row>
    <row r="28" spans="1:22" ht="12.75">
      <c r="A28" s="1"/>
      <c r="B28" s="9">
        <v>331</v>
      </c>
      <c r="C28" s="10">
        <v>162</v>
      </c>
      <c r="D28" s="24">
        <f t="shared" si="0"/>
        <v>48.94259818731118</v>
      </c>
      <c r="E28" s="32" t="str">
        <f t="shared" si="2"/>
        <v>Отриц</v>
      </c>
      <c r="F28" s="4">
        <v>2</v>
      </c>
      <c r="G28" s="5">
        <v>33</v>
      </c>
      <c r="H28" s="5">
        <v>4</v>
      </c>
      <c r="I28" s="5">
        <v>8</v>
      </c>
      <c r="J28" s="5">
        <f t="shared" si="3"/>
        <v>35</v>
      </c>
      <c r="K28" s="5">
        <f t="shared" si="4"/>
        <v>12</v>
      </c>
      <c r="L28" s="19">
        <f t="shared" si="1"/>
        <v>-65.71428571428571</v>
      </c>
      <c r="M28" s="35" t="str">
        <f t="shared" si="5"/>
        <v>Отриц</v>
      </c>
      <c r="N28" s="22">
        <v>3005</v>
      </c>
      <c r="O28" s="5">
        <v>2005</v>
      </c>
      <c r="P28" s="14">
        <f t="shared" si="11"/>
        <v>66.72212978369384</v>
      </c>
      <c r="Q28" s="3" t="str">
        <f t="shared" si="6"/>
        <v>Отриц</v>
      </c>
      <c r="R28" s="9">
        <v>88</v>
      </c>
      <c r="S28" s="10">
        <v>87</v>
      </c>
      <c r="T28" s="15">
        <f t="shared" si="7"/>
        <v>98.86363636363636</v>
      </c>
      <c r="U28" s="43" t="str">
        <f t="shared" si="8"/>
        <v>Полож</v>
      </c>
      <c r="V28" s="68" t="str">
        <f t="shared" si="9"/>
        <v>Отриц</v>
      </c>
    </row>
    <row r="29" spans="1:22" ht="12.75">
      <c r="A29" s="1"/>
      <c r="B29" s="9">
        <v>886</v>
      </c>
      <c r="C29" s="10">
        <v>310</v>
      </c>
      <c r="D29" s="24">
        <f t="shared" si="0"/>
        <v>34.988713318284425</v>
      </c>
      <c r="E29" s="32" t="str">
        <f t="shared" si="2"/>
        <v>Отриц</v>
      </c>
      <c r="F29" s="4">
        <v>11</v>
      </c>
      <c r="G29" s="5">
        <v>30</v>
      </c>
      <c r="H29" s="5">
        <v>15</v>
      </c>
      <c r="I29" s="5">
        <v>16</v>
      </c>
      <c r="J29" s="5">
        <f t="shared" si="3"/>
        <v>41</v>
      </c>
      <c r="K29" s="5">
        <f t="shared" si="4"/>
        <v>31</v>
      </c>
      <c r="L29" s="19">
        <f t="shared" si="1"/>
        <v>-24.390243902439025</v>
      </c>
      <c r="M29" s="35" t="str">
        <f t="shared" si="5"/>
        <v>Отриц</v>
      </c>
      <c r="N29" s="22">
        <v>12500</v>
      </c>
      <c r="O29" s="5">
        <v>9500</v>
      </c>
      <c r="P29" s="14">
        <f t="shared" si="11"/>
        <v>76</v>
      </c>
      <c r="Q29" s="3" t="str">
        <f t="shared" si="6"/>
        <v>Полож</v>
      </c>
      <c r="R29" s="9">
        <v>206</v>
      </c>
      <c r="S29" s="10">
        <v>197</v>
      </c>
      <c r="T29" s="15">
        <f t="shared" si="7"/>
        <v>95.63106796116504</v>
      </c>
      <c r="U29" s="43" t="str">
        <f t="shared" si="8"/>
        <v>Полож</v>
      </c>
      <c r="V29" s="68" t="str">
        <f t="shared" si="9"/>
        <v>Отриц</v>
      </c>
    </row>
    <row r="30" spans="1:22" ht="12.75">
      <c r="A30" s="1"/>
      <c r="B30" s="9">
        <v>482</v>
      </c>
      <c r="C30" s="10">
        <v>197</v>
      </c>
      <c r="D30" s="24">
        <f t="shared" si="0"/>
        <v>40.871369294605806</v>
      </c>
      <c r="E30" s="32" t="str">
        <f t="shared" si="2"/>
        <v>Отриц</v>
      </c>
      <c r="F30" s="4">
        <v>11</v>
      </c>
      <c r="G30" s="5">
        <v>11</v>
      </c>
      <c r="H30" s="5">
        <v>21</v>
      </c>
      <c r="I30" s="5">
        <v>13</v>
      </c>
      <c r="J30" s="5">
        <f t="shared" si="3"/>
        <v>22</v>
      </c>
      <c r="K30" s="5">
        <f t="shared" si="4"/>
        <v>34</v>
      </c>
      <c r="L30" s="19">
        <f t="shared" si="1"/>
        <v>54.54545454545454</v>
      </c>
      <c r="M30" s="35" t="str">
        <f t="shared" si="5"/>
        <v>Полож</v>
      </c>
      <c r="N30" s="22">
        <v>15510</v>
      </c>
      <c r="O30" s="5">
        <v>14010</v>
      </c>
      <c r="P30" s="14">
        <f t="shared" si="11"/>
        <v>90.32882011605416</v>
      </c>
      <c r="Q30" s="3" t="str">
        <f t="shared" si="6"/>
        <v>Полож</v>
      </c>
      <c r="R30" s="9">
        <v>94</v>
      </c>
      <c r="S30" s="10">
        <v>94</v>
      </c>
      <c r="T30" s="15">
        <f t="shared" si="7"/>
        <v>100</v>
      </c>
      <c r="U30" s="43" t="str">
        <f t="shared" si="8"/>
        <v>Полож</v>
      </c>
      <c r="V30" s="68" t="str">
        <f t="shared" si="9"/>
        <v>Полож</v>
      </c>
    </row>
    <row r="31" spans="1:22" ht="15">
      <c r="A31" s="2"/>
      <c r="B31" s="25">
        <f>SUM(B26:B30)</f>
        <v>2840</v>
      </c>
      <c r="C31" s="8">
        <f>SUM(C26:C30)</f>
        <v>1221</v>
      </c>
      <c r="D31" s="24">
        <f t="shared" si="0"/>
        <v>42.99295774647887</v>
      </c>
      <c r="E31" s="32" t="str">
        <f t="shared" si="2"/>
        <v>Отриц</v>
      </c>
      <c r="F31" s="6">
        <f>SUM(F26:F30)</f>
        <v>59</v>
      </c>
      <c r="G31" s="7">
        <f>SUM(G26:G30)</f>
        <v>103</v>
      </c>
      <c r="H31" s="7">
        <f>SUM(H26:H30)</f>
        <v>93</v>
      </c>
      <c r="I31" s="7">
        <f>SUM(I26:I30)</f>
        <v>54</v>
      </c>
      <c r="J31" s="5">
        <f t="shared" si="3"/>
        <v>162</v>
      </c>
      <c r="K31" s="5">
        <f t="shared" si="4"/>
        <v>147</v>
      </c>
      <c r="L31" s="18">
        <f t="shared" si="1"/>
        <v>-9.25925925925926</v>
      </c>
      <c r="M31" s="35" t="str">
        <f t="shared" si="5"/>
        <v>Отриц</v>
      </c>
      <c r="N31" s="23">
        <f>SUM(N26:N30)</f>
        <v>50515</v>
      </c>
      <c r="O31" s="7">
        <f>SUM(O26:O30)</f>
        <v>37495</v>
      </c>
      <c r="P31" s="14">
        <f t="shared" si="11"/>
        <v>74.22547758091656</v>
      </c>
      <c r="Q31" s="3" t="str">
        <f t="shared" si="6"/>
        <v>Полож</v>
      </c>
      <c r="R31" s="25">
        <f>SUM(R26:R30)</f>
        <v>691</v>
      </c>
      <c r="S31" s="8">
        <f>SUM(S26:S30)</f>
        <v>670</v>
      </c>
      <c r="T31" s="15">
        <f t="shared" si="7"/>
        <v>96.96092619392185</v>
      </c>
      <c r="U31" s="43" t="str">
        <f t="shared" si="8"/>
        <v>Полож</v>
      </c>
      <c r="V31" s="68" t="str">
        <f t="shared" si="9"/>
        <v>Отриц</v>
      </c>
    </row>
    <row r="32" spans="1:22" ht="12.75">
      <c r="A32" s="1"/>
      <c r="B32" s="9">
        <v>1319</v>
      </c>
      <c r="C32" s="10">
        <v>540</v>
      </c>
      <c r="D32" s="24">
        <f t="shared" si="0"/>
        <v>40.940106141015924</v>
      </c>
      <c r="E32" s="32" t="str">
        <f t="shared" si="2"/>
        <v>Отриц</v>
      </c>
      <c r="F32" s="4">
        <v>6</v>
      </c>
      <c r="G32" s="5">
        <v>77</v>
      </c>
      <c r="H32" s="5">
        <v>35</v>
      </c>
      <c r="I32" s="5">
        <v>13</v>
      </c>
      <c r="J32" s="5">
        <f t="shared" si="3"/>
        <v>83</v>
      </c>
      <c r="K32" s="5">
        <f t="shared" si="4"/>
        <v>48</v>
      </c>
      <c r="L32" s="19">
        <f t="shared" si="1"/>
        <v>-42.168674698795186</v>
      </c>
      <c r="M32" s="35" t="str">
        <f t="shared" si="5"/>
        <v>Отриц</v>
      </c>
      <c r="N32" s="22">
        <v>11700</v>
      </c>
      <c r="O32" s="5">
        <v>8780</v>
      </c>
      <c r="P32" s="14">
        <f t="shared" si="11"/>
        <v>75.04273504273505</v>
      </c>
      <c r="Q32" s="3" t="str">
        <f t="shared" si="6"/>
        <v>Полож</v>
      </c>
      <c r="R32" s="9">
        <v>240</v>
      </c>
      <c r="S32" s="10">
        <v>239</v>
      </c>
      <c r="T32" s="15">
        <f t="shared" si="7"/>
        <v>99.58333333333333</v>
      </c>
      <c r="U32" s="43" t="str">
        <f t="shared" si="8"/>
        <v>Полож</v>
      </c>
      <c r="V32" s="68" t="str">
        <f t="shared" si="9"/>
        <v>Отриц</v>
      </c>
    </row>
    <row r="33" spans="1:22" ht="12.75">
      <c r="A33" s="1"/>
      <c r="B33" s="9">
        <v>1942</v>
      </c>
      <c r="C33" s="10">
        <v>603</v>
      </c>
      <c r="D33" s="24">
        <f t="shared" si="0"/>
        <v>31.050463439752832</v>
      </c>
      <c r="E33" s="32" t="str">
        <f t="shared" si="2"/>
        <v>Отриц</v>
      </c>
      <c r="F33" s="4">
        <v>106</v>
      </c>
      <c r="G33" s="5">
        <v>51</v>
      </c>
      <c r="H33" s="5">
        <v>118</v>
      </c>
      <c r="I33" s="5">
        <v>4</v>
      </c>
      <c r="J33" s="5">
        <f t="shared" si="3"/>
        <v>157</v>
      </c>
      <c r="K33" s="5">
        <f t="shared" si="4"/>
        <v>122</v>
      </c>
      <c r="L33" s="19">
        <f t="shared" si="1"/>
        <v>-22.29299363057325</v>
      </c>
      <c r="M33" s="35" t="str">
        <f t="shared" si="5"/>
        <v>Отриц</v>
      </c>
      <c r="N33" s="22">
        <v>56600</v>
      </c>
      <c r="O33" s="5">
        <v>53600</v>
      </c>
      <c r="P33" s="14">
        <f t="shared" si="11"/>
        <v>94.69964664310955</v>
      </c>
      <c r="Q33" s="3" t="str">
        <f t="shared" si="6"/>
        <v>Полож</v>
      </c>
      <c r="R33" s="9">
        <v>492</v>
      </c>
      <c r="S33" s="10">
        <v>469</v>
      </c>
      <c r="T33" s="15">
        <f t="shared" si="7"/>
        <v>95.32520325203252</v>
      </c>
      <c r="U33" s="43" t="str">
        <f t="shared" si="8"/>
        <v>Полож</v>
      </c>
      <c r="V33" s="68" t="str">
        <f t="shared" si="9"/>
        <v>Отриц</v>
      </c>
    </row>
    <row r="34" spans="1:22" ht="12.75">
      <c r="A34" s="1"/>
      <c r="B34" s="9">
        <v>353</v>
      </c>
      <c r="C34" s="10">
        <v>167</v>
      </c>
      <c r="D34" s="24">
        <f t="shared" si="0"/>
        <v>47.30878186968839</v>
      </c>
      <c r="E34" s="32" t="str">
        <f t="shared" si="2"/>
        <v>Отриц</v>
      </c>
      <c r="F34" s="4">
        <v>0</v>
      </c>
      <c r="G34" s="5">
        <v>14</v>
      </c>
      <c r="H34" s="5">
        <v>19</v>
      </c>
      <c r="I34" s="5">
        <v>6</v>
      </c>
      <c r="J34" s="5">
        <f t="shared" si="3"/>
        <v>14</v>
      </c>
      <c r="K34" s="5">
        <f t="shared" si="4"/>
        <v>25</v>
      </c>
      <c r="L34" s="19">
        <f t="shared" si="1"/>
        <v>78.57142857142857</v>
      </c>
      <c r="M34" s="35" t="str">
        <f t="shared" si="5"/>
        <v>Полож</v>
      </c>
      <c r="N34" s="22">
        <v>4500</v>
      </c>
      <c r="O34" s="5">
        <v>2000</v>
      </c>
      <c r="P34" s="14">
        <f t="shared" si="11"/>
        <v>44.44444444444444</v>
      </c>
      <c r="Q34" s="3" t="str">
        <f t="shared" si="6"/>
        <v>Отриц</v>
      </c>
      <c r="R34" s="9">
        <v>76</v>
      </c>
      <c r="S34" s="10">
        <v>75</v>
      </c>
      <c r="T34" s="15">
        <f t="shared" si="7"/>
        <v>98.6842105263158</v>
      </c>
      <c r="U34" s="43" t="str">
        <f t="shared" si="8"/>
        <v>Полож</v>
      </c>
      <c r="V34" s="68" t="str">
        <f t="shared" si="9"/>
        <v>Отриц</v>
      </c>
    </row>
    <row r="35" spans="1:22" ht="15.75" thickBot="1">
      <c r="A35" s="11"/>
      <c r="B35" s="25">
        <f>SUM(B32:B34)</f>
        <v>3614</v>
      </c>
      <c r="C35" s="8">
        <f>SUM(C32:C34)</f>
        <v>1310</v>
      </c>
      <c r="D35" s="24">
        <f t="shared" si="0"/>
        <v>36.24792473713337</v>
      </c>
      <c r="E35" s="32" t="str">
        <f t="shared" si="2"/>
        <v>Отриц</v>
      </c>
      <c r="F35" s="6">
        <f>SUM(F32:F34)</f>
        <v>112</v>
      </c>
      <c r="G35" s="7">
        <f>SUM(G32:G34)</f>
        <v>142</v>
      </c>
      <c r="H35" s="7">
        <f>SUM(H32:H34)</f>
        <v>172</v>
      </c>
      <c r="I35" s="7">
        <f>SUM(I32:I34)</f>
        <v>23</v>
      </c>
      <c r="J35" s="5">
        <f t="shared" si="3"/>
        <v>254</v>
      </c>
      <c r="K35" s="5">
        <f t="shared" si="4"/>
        <v>195</v>
      </c>
      <c r="L35" s="18">
        <f t="shared" si="1"/>
        <v>-23.228346456692915</v>
      </c>
      <c r="M35" s="35" t="str">
        <f t="shared" si="5"/>
        <v>Отриц</v>
      </c>
      <c r="N35" s="23">
        <f>SUM(N32:N34)</f>
        <v>72800</v>
      </c>
      <c r="O35" s="7">
        <f>SUM(O32:O34)</f>
        <v>64380</v>
      </c>
      <c r="P35" s="14">
        <f t="shared" si="11"/>
        <v>88.43406593406593</v>
      </c>
      <c r="Q35" s="3" t="str">
        <f t="shared" si="6"/>
        <v>Полож</v>
      </c>
      <c r="R35" s="25">
        <f>SUM(R32:R34)</f>
        <v>808</v>
      </c>
      <c r="S35" s="8">
        <f>SUM(S32:S34)</f>
        <v>783</v>
      </c>
      <c r="T35" s="15">
        <f t="shared" si="7"/>
        <v>96.9059405940594</v>
      </c>
      <c r="U35" s="43" t="str">
        <f t="shared" si="8"/>
        <v>Полож</v>
      </c>
      <c r="V35" s="68" t="str">
        <f t="shared" si="9"/>
        <v>Отриц</v>
      </c>
    </row>
    <row r="36" spans="1:22" ht="15.75" thickBot="1">
      <c r="A36" s="12"/>
      <c r="B36" s="26">
        <f>SUM(B35,B31,B25,B20,B14)</f>
        <v>21818</v>
      </c>
      <c r="C36" s="27">
        <f>SUM(C35,C31,C25,C20,C14)</f>
        <v>8452</v>
      </c>
      <c r="D36" s="28">
        <f t="shared" si="0"/>
        <v>38.738656155467964</v>
      </c>
      <c r="E36" s="33" t="str">
        <f t="shared" si="2"/>
        <v>Отриц</v>
      </c>
      <c r="F36" s="29">
        <f>SUM(F35,F31,F25,F20,F14)</f>
        <v>700</v>
      </c>
      <c r="G36" s="30">
        <f>SUM(G35,G31,G25,G20,G14)</f>
        <v>775</v>
      </c>
      <c r="H36" s="30">
        <f>SUM(H35,H31,H25,H20,H14)</f>
        <v>818</v>
      </c>
      <c r="I36" s="30">
        <f>SUM(I35,I31,I25,I20,I14)</f>
        <v>173</v>
      </c>
      <c r="J36" s="36">
        <f t="shared" si="3"/>
        <v>1475</v>
      </c>
      <c r="K36" s="36">
        <f t="shared" si="4"/>
        <v>991</v>
      </c>
      <c r="L36" s="37">
        <f t="shared" si="1"/>
        <v>-32.813559322033896</v>
      </c>
      <c r="M36" s="38" t="str">
        <f t="shared" si="5"/>
        <v>Отриц</v>
      </c>
      <c r="N36" s="34">
        <f>SUM(N14,N20,N25,N31,N35)</f>
        <v>343750</v>
      </c>
      <c r="O36" s="30">
        <f>SUM(O14,O20,O25,O31,O35)</f>
        <v>252465</v>
      </c>
      <c r="P36" s="31">
        <f t="shared" si="11"/>
        <v>73.44436363636363</v>
      </c>
      <c r="Q36" s="39" t="str">
        <f t="shared" si="6"/>
        <v>Полож</v>
      </c>
      <c r="R36" s="26">
        <f>SUM(R35,R31,R25,R20,R14)</f>
        <v>6016</v>
      </c>
      <c r="S36" s="27">
        <f>SUM(S35,S31,S25,S20,S14)</f>
        <v>5696</v>
      </c>
      <c r="T36" s="42">
        <f t="shared" si="7"/>
        <v>94.68085106382979</v>
      </c>
      <c r="U36" s="44" t="str">
        <f t="shared" si="8"/>
        <v>Полож</v>
      </c>
      <c r="V36" s="69" t="b">
        <f aca="true" t="shared" si="12" ref="V5:V36">AND(D36&gt;=50,L36&gt;=0,P36&gt;=70,T36&gt;=80)</f>
        <v>0</v>
      </c>
    </row>
  </sheetData>
  <sheetProtection/>
  <mergeCells count="24">
    <mergeCell ref="A3:A4"/>
    <mergeCell ref="L3:L4"/>
    <mergeCell ref="B3:B4"/>
    <mergeCell ref="C3:C4"/>
    <mergeCell ref="D3:D4"/>
    <mergeCell ref="B2:E2"/>
    <mergeCell ref="E3:E4"/>
    <mergeCell ref="J3:K3"/>
    <mergeCell ref="T3:T4"/>
    <mergeCell ref="A1:T1"/>
    <mergeCell ref="N3:N4"/>
    <mergeCell ref="O3:O4"/>
    <mergeCell ref="P3:P4"/>
    <mergeCell ref="R3:R4"/>
    <mergeCell ref="V2:V4"/>
    <mergeCell ref="F2:M2"/>
    <mergeCell ref="M3:M4"/>
    <mergeCell ref="Q3:Q4"/>
    <mergeCell ref="N2:Q2"/>
    <mergeCell ref="R2:U2"/>
    <mergeCell ref="U3:U4"/>
    <mergeCell ref="S3:S4"/>
    <mergeCell ref="F3:G3"/>
    <mergeCell ref="H3:I3"/>
  </mergeCells>
  <printOptions/>
  <pageMargins left="0.7875" right="0.7875" top="1.025" bottom="1.025" header="0.7875" footer="0.7875"/>
  <pageSetup firstPageNumber="1" useFirstPageNumber="1" horizontalDpi="600" verticalDpi="600" orientation="landscape" paperSize="8" r:id="rId1"/>
  <ignoredErrors>
    <ignoredError sqref="J5:K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60" workbookViewId="0" topLeftCell="A1">
      <selection activeCell="A1" sqref="A1"/>
    </sheetView>
  </sheetViews>
  <sheetFormatPr defaultColWidth="11.625" defaultRowHeight="12.75"/>
  <sheetData/>
  <sheetProtection/>
  <printOptions/>
  <pageMargins left="0.7875" right="0.7875" top="1.025" bottom="1.025" header="0.7875" footer="0.7875"/>
  <pageSetup orientation="portrait" paperSize="9"/>
  <headerFooter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60" workbookViewId="0" topLeftCell="A1">
      <selection activeCell="A1" sqref="A1"/>
    </sheetView>
  </sheetViews>
  <sheetFormatPr defaultColWidth="11.625" defaultRowHeight="12.75"/>
  <sheetData/>
  <sheetProtection/>
  <printOptions/>
  <pageMargins left="0.7875" right="0.7875" top="1.025" bottom="1.025" header="0.7875" footer="0.7875"/>
  <pageSetup orientation="portrait" paperSize="9"/>
  <headerFooter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 Александр Валентинович</dc:creator>
  <cp:keywords/>
  <dc:description/>
  <cp:lastModifiedBy>ГАВ</cp:lastModifiedBy>
  <cp:lastPrinted>2017-06-26T14:06:09Z</cp:lastPrinted>
  <dcterms:created xsi:type="dcterms:W3CDTF">2008-01-25T18:43:47Z</dcterms:created>
  <dcterms:modified xsi:type="dcterms:W3CDTF">2017-06-27T09:27:28Z</dcterms:modified>
  <cp:category/>
  <cp:version/>
  <cp:contentType/>
  <cp:contentStatus/>
  <cp:revision>1</cp:revision>
</cp:coreProperties>
</file>