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30" windowWidth="20730" windowHeight="11760" activeTab="1"/>
  </bookViews>
  <sheets>
    <sheet name="Лист1" sheetId="1" r:id="rId1"/>
    <sheet name="Лист4" sheetId="4" r:id="rId2"/>
    <sheet name="Лист2" sheetId="2" r:id="rId3"/>
    <sheet name="Лист3" sheetId="3" r:id="rId4"/>
  </sheets>
  <calcPr calcId="145621"/>
  <pivotCaches>
    <pivotCache cacheId="89" r:id="rId5"/>
  </pivotCaches>
</workbook>
</file>

<file path=xl/calcChain.xml><?xml version="1.0" encoding="utf-8"?>
<calcChain xmlns="http://schemas.openxmlformats.org/spreadsheetml/2006/main">
  <c r="N12" i="1" l="1"/>
  <c r="J5" i="1" l="1"/>
  <c r="J4" i="1"/>
  <c r="I4" i="1"/>
  <c r="O9" i="1"/>
  <c r="N9" i="1"/>
  <c r="O10" i="1"/>
  <c r="O11" i="1"/>
  <c r="N10" i="1"/>
  <c r="N11" i="1"/>
  <c r="I3" i="1" l="1"/>
  <c r="J3" i="1"/>
  <c r="I9" i="1"/>
  <c r="J9" i="1"/>
  <c r="I10" i="1"/>
  <c r="J10" i="1"/>
  <c r="J11" i="1"/>
  <c r="I11" i="1"/>
  <c r="D11" i="1"/>
  <c r="D8" i="1"/>
  <c r="M12" i="1" s="1"/>
  <c r="D3" i="1"/>
  <c r="M11" i="1" l="1"/>
  <c r="M9" i="1"/>
  <c r="M10" i="1"/>
  <c r="P10" i="1" l="1"/>
  <c r="P12" i="1"/>
  <c r="P11" i="1"/>
  <c r="P9" i="1"/>
</calcChain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<sst xmlns="http://schemas.openxmlformats.org/spreadsheetml/2006/main" count="30" uniqueCount="23">
  <si>
    <t>Дата</t>
  </si>
  <si>
    <t>Доход</t>
  </si>
  <si>
    <t>январь</t>
  </si>
  <si>
    <t>февраль</t>
  </si>
  <si>
    <t>март</t>
  </si>
  <si>
    <t>Рост прибыли</t>
  </si>
  <si>
    <t>сумма за последние N месяцев</t>
  </si>
  <si>
    <t>Среднее</t>
  </si>
  <si>
    <t>ЗА МЕСЯЦЕВ</t>
  </si>
  <si>
    <t>Прибыль за месяц</t>
  </si>
  <si>
    <t>столбец D</t>
  </si>
  <si>
    <t>столбец В</t>
  </si>
  <si>
    <t>среднее</t>
  </si>
  <si>
    <t>апрель</t>
  </si>
  <si>
    <t>Что надо</t>
  </si>
  <si>
    <t>месяц</t>
  </si>
  <si>
    <t>Названия строк</t>
  </si>
  <si>
    <t>Апрель</t>
  </si>
  <si>
    <t>Март</t>
  </si>
  <si>
    <t>Февраль</t>
  </si>
  <si>
    <t>Январь</t>
  </si>
  <si>
    <t>Общий итог</t>
  </si>
  <si>
    <t>Средний прирост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</si>
</sst>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[$-419]mmmm\ yyyy;@"/>
    <numFmt numFmtId="165" formatCode="#,##0.00\ &quot;₽&quot;;\-#,##0.00\ &quot;₽&quot;;#,##0.00\ &quot;₽&quot;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3" fontId="0" fillId="6" borderId="0" xfId="0" applyNumberFormat="1" applyFill="1"/>
    <xf numFmtId="3" fontId="0" fillId="7" borderId="0" xfId="0" applyNumberFormat="1" applyFill="1"/>
    <xf numFmtId="3" fontId="0" fillId="6" borderId="1" xfId="0" applyNumberFormat="1" applyFill="1" applyBorder="1"/>
    <xf numFmtId="3" fontId="0" fillId="6" borderId="2" xfId="0" applyNumberFormat="1" applyFill="1" applyBorder="1"/>
    <xf numFmtId="3" fontId="0" fillId="6" borderId="3" xfId="0" applyNumberFormat="1" applyFill="1" applyBorder="1"/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3" fontId="1" fillId="0" borderId="0" xfId="0" applyNumberFormat="1" applyFont="1"/>
    <xf numFmtId="3" fontId="0" fillId="0" borderId="0" xfId="0" applyNumberFormat="1" applyAlignment="1">
      <alignment horizontal="left"/>
    </xf>
    <xf numFmtId="3" fontId="1" fillId="0" borderId="0" xfId="0" applyNumberFormat="1" applyFont="1" applyAlignment="1">
      <alignment horizontal="left"/>
    </xf>
    <xf numFmtId="14" fontId="0" fillId="0" borderId="0" xfId="0" applyNumberFormat="1"/>
    <xf numFmtId="44" fontId="0" fillId="0" borderId="0" xfId="0" applyNumberFormat="1"/>
    <xf numFmtId="0" fontId="0" fillId="0" borderId="0" xfId="0" pivotButton="1"/>
    <xf numFmtId="164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165" fontId="0" fillId="0" borderId="0" xfId="0" applyNumberFormat="1"/>
  </cellXfs>
  <cellStyles count="1">
    <cellStyle name="Обычный" xfId="0" builtinId="0"/>
  </cellStyles>
  <dxfs count="2">
    <dxf>
      <numFmt numFmtId="34" formatCode="_-* #,##0.00\ &quot;₽&quot;_-;\-* #,##0.00\ &quot;₽&quot;_-;_-* &quot;-&quot;??\ &quot;₽&quot;_-;_-@_-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роста прибыли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Лист1!$P$8</c:f>
              <c:strCache>
                <c:ptCount val="1"/>
                <c:pt idx="0">
                  <c:v>Что надо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Лист1!$L$9:$L$12</c:f>
              <c:strCache>
                <c:ptCount val="4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</c:strCache>
            </c:strRef>
          </c:cat>
          <c:val>
            <c:numRef>
              <c:f>Лист1!$P$9:$P$12</c:f>
              <c:numCache>
                <c:formatCode>#,##0</c:formatCode>
                <c:ptCount val="4"/>
                <c:pt idx="0">
                  <c:v>47504.5</c:v>
                </c:pt>
                <c:pt idx="1">
                  <c:v>63003</c:v>
                </c:pt>
                <c:pt idx="2">
                  <c:v>137000</c:v>
                </c:pt>
                <c:pt idx="3">
                  <c:v>106500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EA-4CB4-927E-5A7C7D4B0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75808"/>
        <c:axId val="221852800"/>
      </c:lineChart>
      <c:catAx>
        <c:axId val="22157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1852800"/>
        <c:crosses val="autoZero"/>
        <c:auto val="1"/>
        <c:lblAlgn val="ctr"/>
        <c:lblOffset val="100"/>
        <c:noMultiLvlLbl val="0"/>
      </c:catAx>
      <c:valAx>
        <c:axId val="2218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1575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[Помесячные.xlsx]Лист4!СводнаяТаблица1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Лист4!$C$3</c:f>
              <c:strCache>
                <c:ptCount val="1"/>
                <c:pt idx="0">
                  <c:v>Итог</c:v>
                </c:pt>
              </c:strCache>
            </c:strRef>
          </c:tx>
          <c:marker>
            <c:symbol val="none"/>
          </c:marker>
          <c:cat>
            <c:strRef>
              <c:f>Лист4!$B$4:$B$8</c:f>
              <c:strCache>
                <c:ptCount val="4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</c:strCache>
            </c:strRef>
          </c:cat>
          <c:val>
            <c:numRef>
              <c:f>Лист4!$C$4:$C$8</c:f>
              <c:numCache>
                <c:formatCode>"₽"#,##0.00_);\("₽"#,##0.00\)</c:formatCode>
                <c:ptCount val="4"/>
                <c:pt idx="0">
                  <c:v>95000</c:v>
                </c:pt>
                <c:pt idx="1">
                  <c:v>94500</c:v>
                </c:pt>
                <c:pt idx="2">
                  <c:v>137000</c:v>
                </c:pt>
                <c:pt idx="3">
                  <c:v>132750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34880"/>
        <c:axId val="231443840"/>
      </c:lineChart>
      <c:catAx>
        <c:axId val="23143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231443840"/>
        <c:crosses val="autoZero"/>
        <c:auto val="1"/>
        <c:lblAlgn val="ctr"/>
        <c:lblOffset val="100"/>
        <c:noMultiLvlLbl val="0"/>
      </c:catAx>
      <c:valAx>
        <c:axId val="231443840"/>
        <c:scaling>
          <c:orientation val="minMax"/>
        </c:scaling>
        <c:delete val="0"/>
        <c:axPos val="l"/>
        <c:majorGridlines/>
        <c:numFmt formatCode="&quot;₽&quot;#,##0.00_);\(&quot;₽&quot;#,##0.00\)" sourceLinked="1"/>
        <c:majorTickMark val="out"/>
        <c:minorTickMark val="none"/>
        <c:tickLblPos val="nextTo"/>
        <c:crossAx val="23143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257175</xdr:colOff>
      <xdr:row>7</xdr:row>
      <xdr:rowOff>4762</xdr:rowOff>
    </xdr:from>
    <xdr:to>
      <xdr:col>23</xdr:col>
      <xdr:colOff>561975</xdr:colOff>
      <xdr:row>21</xdr:row>
      <xdr:rowOff>61912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4762</xdr:rowOff>
    </xdr:from>
    <xdr:to>
      <xdr:col>12</xdr:col>
      <xdr:colOff>76200</xdr:colOff>
      <xdr:row>15</xdr:row>
      <xdr:rowOff>80962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913.413083796295" createdVersion="4" refreshedVersion="4" minRefreshableVersion="3" recordCount="0" supportSubquery="1" supportAdvancedDrill="1">
  <cacheSource type="external" connectionId="1"/>
  <cacheFields count="2">
    <cacheField name="[Доходы].[Месяц].[Месяц]" caption="Месяц" numFmtId="0" hierarchy="3" level="1">
      <sharedItems count="4">
        <s v="[Доходы].[Месяц].&amp;[Апрель]" c="Апрель"/>
        <s v="[Доходы].[Месяц].&amp;[Март]" c="Март"/>
        <s v="[Доходы].[Месяц].&amp;[Февраль]" c="Февраль"/>
        <s v="[Доходы].[Месяц].&amp;[Январь]" c="Январь"/>
      </sharedItems>
    </cacheField>
    <cacheField name="[Measures].[Средний прирост]" caption="Средний прирост" numFmtId="0" hierarchy="4" level="32767"/>
  </cacheFields>
  <cacheHierarchies count="8">
    <cacheHierarchy uniqueName="[Доходы].[№ месяца]" caption="№ месяца" attribute="1" defaultMemberUniqueName="[Доходы].[№ месяца].[All]" allUniqueName="[Доходы].[№ месяца].[All]" dimensionUniqueName="[Доходы]" displayFolder="" count="0" unbalanced="0"/>
    <cacheHierarchy uniqueName="[Доходы].[Дата]" caption="Дата" attribute="1" defaultMemberUniqueName="[Доходы].[Дата].[All]" allUniqueName="[Доходы].[Дата].[All]" dimensionUniqueName="[Доходы]" displayFolder="" count="0" unbalanced="0"/>
    <cacheHierarchy uniqueName="[Доходы].[Доход]" caption="Доход" attribute="1" defaultMemberUniqueName="[Доходы].[Доход].[All]" allUniqueName="[Доходы].[Доход].[All]" dimensionUniqueName="[Доходы]" displayFolder="" count="0" unbalanced="0"/>
    <cacheHierarchy uniqueName="[Доходы].[Месяц]" caption="Месяц" attribute="1" defaultMemberUniqueName="[Доходы].[Месяц].[All]" allUniqueName="[Доходы].[Месяц].[All]" dimensionUniqueName="[Доходы]" displayFolder="" count="2" unbalanced="0">
      <fieldsUsage count="2">
        <fieldUsage x="-1"/>
        <fieldUsage x="0"/>
      </fieldsUsage>
    </cacheHierarchy>
    <cacheHierarchy uniqueName="[Measures].[Средний прирост]" caption="Средний прирост" measure="1" displayFolder="" measureGroup="Доходы" count="0" oneField="1">
      <fieldsUsage count="1">
        <fieldUsage x="1"/>
      </fieldsUsage>
    </cacheHierarchy>
    <cacheHierarchy uniqueName="[Measures].[Мера 1]" caption="Мера 1" measure="1" displayFolder="" measureGroup="Доходы" count="0"/>
    <cacheHierarchy uniqueName="[Measures].[_Количество Доходы]" caption="_Количество Доходы" measure="1" displayFolder="" measureGroup="Доходы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2">
    <dimension measure="1" name="Measures" uniqueName="[Measures]" caption="Measures"/>
    <dimension name="Доходы" uniqueName="[Доходы]" caption="Доходы"/>
  </dimensions>
  <measureGroups count="1">
    <measureGroup name="Доходы" caption="Доходы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9" applyNumberFormats="0" applyBorderFormats="0" applyFontFormats="0" applyPatternFormats="0" applyAlignmentFormats="0" applyWidthHeightFormats="1" dataCaption="Значения" tag="257a8140-4933-48a1-b9c9-93c6f441d8ca" updatedVersion="4" minRefreshableVersion="3" useAutoFormatting="1" itemPrintTitles="1" createdVersion="4" indent="0" outline="1" outlineData="1" multipleFieldFilters="0" chartFormat="1" fieldListSortAscending="1">
  <location ref="B3:C8" firstHeaderRow="1" firstDataRow="1" firstDataCol="1"/>
  <pivotFields count="2">
    <pivotField axis="axisRow" allDrilled="1" showAll="0" nonAutoSortDefault="1" defaultAttributeDrillState="1">
      <items count="5">
        <item x="3"/>
        <item x="2"/>
        <item x="1"/>
        <item x="0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Средний прирост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8">
    <pivotHierarchy/>
    <pivotHierarchy/>
    <pivotHierarchy/>
    <pivotHierarchy/>
    <pivotHierarchy dragToRow="0" dragToCol="0" dragToPage="0" dragToData="1" caption="Средний прирост"/>
    <pivotHierarchy dragToRow="0" dragToCol="0" dragToPage="0" dragToData="1" caption="Мера 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Доходы" displayName="Доходы" ref="A1:B15" totalsRowShown="0">
  <autoFilter ref="A1:B15"/>
  <tableColumns count="2">
    <tableColumn id="1" name="Дата" dataDxfId="1"/>
    <tableColumn id="2" name="Доход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A2" sqref="A2:B16"/>
    </sheetView>
  </sheetViews>
  <sheetFormatPr defaultRowHeight="15" x14ac:dyDescent="0.25"/>
  <cols>
    <col min="1" max="1" width="13.140625" style="3" customWidth="1"/>
    <col min="2" max="2" width="12.28515625" style="5" customWidth="1"/>
    <col min="3" max="3" width="18.5703125" customWidth="1"/>
    <col min="4" max="4" width="13.85546875" style="19" bestFit="1" customWidth="1"/>
    <col min="9" max="9" width="10.85546875" customWidth="1"/>
    <col min="10" max="10" width="10.5703125" customWidth="1"/>
    <col min="12" max="12" width="12" customWidth="1"/>
    <col min="13" max="13" width="15.28515625" customWidth="1"/>
    <col min="14" max="14" width="13.5703125" customWidth="1"/>
    <col min="15" max="15" width="14.140625" customWidth="1"/>
    <col min="16" max="16" width="10.85546875" style="5" customWidth="1"/>
  </cols>
  <sheetData>
    <row r="1" spans="1:16" x14ac:dyDescent="0.25">
      <c r="C1" s="1"/>
      <c r="D1" s="19" t="s">
        <v>5</v>
      </c>
    </row>
    <row r="2" spans="1:16" ht="60" x14ac:dyDescent="0.25">
      <c r="A2" s="17" t="s">
        <v>0</v>
      </c>
      <c r="B2" s="18" t="s">
        <v>1</v>
      </c>
      <c r="C2" s="4" t="s">
        <v>0</v>
      </c>
      <c r="D2" s="20" t="s">
        <v>1</v>
      </c>
      <c r="H2" s="6" t="s">
        <v>9</v>
      </c>
      <c r="I2" s="6" t="s">
        <v>6</v>
      </c>
      <c r="J2" s="5" t="s">
        <v>7</v>
      </c>
      <c r="L2" s="7" t="s">
        <v>8</v>
      </c>
      <c r="M2" s="8">
        <v>9</v>
      </c>
    </row>
    <row r="3" spans="1:16" x14ac:dyDescent="0.25">
      <c r="A3" s="2">
        <v>42736</v>
      </c>
      <c r="B3" s="19">
        <v>10000</v>
      </c>
      <c r="C3" s="24" t="s">
        <v>2</v>
      </c>
      <c r="D3" s="25">
        <f>SUM(B3:B7)</f>
        <v>95000</v>
      </c>
      <c r="H3" s="5"/>
      <c r="I3" s="5" t="e">
        <f ca="1">SUM(D3:OFFSET(D3,-$M$2+1,0,1,1))</f>
        <v>#REF!</v>
      </c>
      <c r="J3" s="5" t="e">
        <f ca="1">SUM(D3:OFFSET(D3,-$M$2+1,0,1,1))/COUNT(D3:OFFSET(D3,-$M$2+1,0,1,1))</f>
        <v>#REF!</v>
      </c>
    </row>
    <row r="4" spans="1:16" x14ac:dyDescent="0.25">
      <c r="A4" s="2">
        <v>42740</v>
      </c>
      <c r="B4" s="19">
        <v>12000</v>
      </c>
      <c r="C4" s="24"/>
      <c r="D4" s="25"/>
      <c r="H4" s="5"/>
      <c r="I4" s="11">
        <f ca="1">SUMPRODUCT((MONTH($A$3:$A$15)&lt;=MONTH(TODAY()))*(MONTH($A$3:$A$15)&gt;=MONTH(TODAY())-$M$2)*$B$3:$B$15)</f>
        <v>411000</v>
      </c>
      <c r="J4" s="11">
        <f ca="1">SUMPRODUCT((MONTH($A$3:$A$15)&lt;=MONTH(TODAY()))*(MONTH($A$3:$A$15)&gt;=MONTH(TODAY())-$M$2)*$B$3:$B$15/SUMPRODUCT((MONTH($A$3:$A$15)&lt;=MONTH(TODAY()))*(MONTH($A$3:$A$15)&gt;=MONTH(TODAY())-$M$2)))</f>
        <v>31615.384615384621</v>
      </c>
    </row>
    <row r="5" spans="1:16" x14ac:dyDescent="0.25">
      <c r="A5" s="2">
        <v>42741</v>
      </c>
      <c r="B5" s="19">
        <v>15000</v>
      </c>
      <c r="C5" s="24"/>
      <c r="D5" s="25"/>
      <c r="H5" s="5"/>
      <c r="I5" s="5"/>
      <c r="J5" s="12">
        <f ca="1">SUMPRODUCT((MONTH($A$3:$A$15)&lt;=MONTH(TODAY()))*(MONTH($A$3:$A$15)&gt;=MONTH(TODAY())-$M$2)*$B$3:$B$15/$M$2)</f>
        <v>45666.666666666664</v>
      </c>
    </row>
    <row r="6" spans="1:16" x14ac:dyDescent="0.25">
      <c r="A6" s="2">
        <v>42745</v>
      </c>
      <c r="B6" s="19">
        <v>48000</v>
      </c>
      <c r="C6" s="24"/>
      <c r="D6" s="25"/>
      <c r="H6" s="5"/>
      <c r="I6" s="5"/>
      <c r="J6" s="5"/>
    </row>
    <row r="7" spans="1:16" x14ac:dyDescent="0.25">
      <c r="A7" s="2">
        <v>42753</v>
      </c>
      <c r="B7" s="19">
        <v>10000</v>
      </c>
      <c r="C7" s="24"/>
      <c r="D7" s="25"/>
      <c r="H7" s="5"/>
      <c r="I7" s="5"/>
      <c r="J7" s="5"/>
    </row>
    <row r="8" spans="1:16" ht="15.75" thickBot="1" x14ac:dyDescent="0.3">
      <c r="A8" s="2">
        <v>42767</v>
      </c>
      <c r="B8" s="19">
        <v>18000</v>
      </c>
      <c r="C8" s="24" t="s">
        <v>3</v>
      </c>
      <c r="D8" s="25">
        <f>SUM(B8:B10)</f>
        <v>94000</v>
      </c>
      <c r="H8" s="5"/>
      <c r="I8" s="5"/>
      <c r="J8" s="5"/>
      <c r="L8" t="s">
        <v>15</v>
      </c>
      <c r="M8" t="s">
        <v>10</v>
      </c>
      <c r="N8" t="s">
        <v>11</v>
      </c>
      <c r="O8" t="s">
        <v>12</v>
      </c>
      <c r="P8" s="16" t="s">
        <v>14</v>
      </c>
    </row>
    <row r="9" spans="1:16" x14ac:dyDescent="0.25">
      <c r="A9" s="2">
        <v>42771</v>
      </c>
      <c r="B9" s="19">
        <v>20000</v>
      </c>
      <c r="C9" s="24"/>
      <c r="D9" s="25"/>
      <c r="H9" s="5">
        <v>95000</v>
      </c>
      <c r="I9" s="5">
        <f ca="1">SUM(H9:OFFSET(H9,-$M$2+1,0,1,1))</f>
        <v>95000</v>
      </c>
      <c r="J9" s="5">
        <f ca="1">SUM(H9:OFFSET(H9,-$M$2+1,0,1,1))/COUNT(H9:OFFSET(H9,-$M$2+1,0,1,1))</f>
        <v>95000</v>
      </c>
      <c r="L9" s="7" t="s">
        <v>2</v>
      </c>
      <c r="M9" s="7">
        <f>SUMPRODUCT((MONTH($A$3:$A$15)=MONTH(--(1&amp;L9)))*$D$3:$D$15)</f>
        <v>95000</v>
      </c>
      <c r="N9" s="9">
        <f>SUMPRODUCT((MONTH($A$3:$A$15)=MONTH(--(1&amp;L9)))*$B$3:$B$15)</f>
        <v>95000</v>
      </c>
      <c r="O9" s="10">
        <f>SUMPRODUCT((MONTH($A$3:$A$15)=MONTH(--(1&amp;L9)))*$B$3:$B$15/SUMPRODUCT(--(MONTH($A$3:$A$15)=MONTH(--(1&amp;L9)))))</f>
        <v>19000</v>
      </c>
      <c r="P9" s="13">
        <f ca="1">SUM(M9:OFFSET(M9,-$M$2+1,0,1,1))/COUNT(M9:OFFSET(M9,-$M$2+1,0,1,1))</f>
        <v>47504.5</v>
      </c>
    </row>
    <row r="10" spans="1:16" x14ac:dyDescent="0.25">
      <c r="A10" s="2">
        <v>42772</v>
      </c>
      <c r="B10" s="19">
        <v>56000</v>
      </c>
      <c r="C10" s="24"/>
      <c r="D10" s="25"/>
      <c r="H10" s="5">
        <v>94000</v>
      </c>
      <c r="I10" s="5">
        <f ca="1">SUM(H10:OFFSET(H10,-$M$2+1,0,1,1))</f>
        <v>189000</v>
      </c>
      <c r="J10" s="5">
        <f ca="1">SUM(H10:OFFSET(H10,-$M$2+1,0,1,1))/COUNT(H10:OFFSET(H10,-$M$2+1,0,1,1))</f>
        <v>94500</v>
      </c>
      <c r="L10" s="7" t="s">
        <v>3</v>
      </c>
      <c r="M10" s="7">
        <f t="shared" ref="M10:M11" si="0">SUMPRODUCT((MONTH($A$3:$A$15)=MONTH(--(1&amp;L10)))*$D$3:$D$15)</f>
        <v>94000</v>
      </c>
      <c r="N10" s="9">
        <f t="shared" ref="N10:N11" si="1">SUMPRODUCT((MONTH($A$3:$A$15)=MONTH(--(1&amp;L10)))*$B$3:$B$15)</f>
        <v>94000</v>
      </c>
      <c r="O10" s="10">
        <f t="shared" ref="O10:O11" si="2">SUMPRODUCT((MONTH($A$3:$A$15)=MONTH(--(1&amp;L10)))*$B$3:$B$15/SUMPRODUCT(--(MONTH($A$3:$A$15)=MONTH(--(1&amp;L10)))))</f>
        <v>31333.333333333336</v>
      </c>
      <c r="P10" s="14">
        <f ca="1">SUM(M10:OFFSET(M10,-$M$2+1,0,1,1))/COUNT(M10:OFFSET(M10,-$M$2+1,0,1,1))</f>
        <v>63003</v>
      </c>
    </row>
    <row r="11" spans="1:16" x14ac:dyDescent="0.25">
      <c r="A11" s="2">
        <v>42795</v>
      </c>
      <c r="B11" s="19">
        <v>5000</v>
      </c>
      <c r="C11" s="24" t="s">
        <v>4</v>
      </c>
      <c r="D11" s="25">
        <f>SUM(B11:B15)</f>
        <v>222000</v>
      </c>
      <c r="H11" s="5">
        <v>222000</v>
      </c>
      <c r="I11" s="5">
        <f ca="1">SUM(H11:OFFSET(H11,-$M$2+1,0,1,1))</f>
        <v>411000</v>
      </c>
      <c r="J11" s="5">
        <f ca="1">SUM(H11:OFFSET(H11,-$M$2+1,0,1,1))/COUNT(H11:OFFSET(H11,-$M$2+1,0,1,1))</f>
        <v>137000</v>
      </c>
      <c r="L11" s="7" t="s">
        <v>4</v>
      </c>
      <c r="M11" s="7">
        <f t="shared" si="0"/>
        <v>222000</v>
      </c>
      <c r="N11" s="9">
        <f t="shared" si="1"/>
        <v>222000</v>
      </c>
      <c r="O11" s="10">
        <f t="shared" si="2"/>
        <v>44400</v>
      </c>
      <c r="P11" s="14">
        <f ca="1">SUM(M11:OFFSET(M11,-$M$2+1,0,1,1))/COUNT(M11:OFFSET(M11,-$M$2+1,0,1,1))</f>
        <v>137000</v>
      </c>
    </row>
    <row r="12" spans="1:16" ht="15.75" thickBot="1" x14ac:dyDescent="0.3">
      <c r="A12" s="2">
        <v>42799</v>
      </c>
      <c r="B12" s="19">
        <v>12000</v>
      </c>
      <c r="C12" s="24"/>
      <c r="D12" s="25"/>
      <c r="H12" s="5"/>
      <c r="I12" s="5"/>
      <c r="J12" s="5"/>
      <c r="L12" s="7" t="s">
        <v>13</v>
      </c>
      <c r="M12" s="7">
        <f>SUMPRODUCT((MONTH($A$3:$A$21)=MONTH(--(1&amp;L12)))*$D$3:$D$21)</f>
        <v>15000</v>
      </c>
      <c r="N12" s="9">
        <f>SUMPRODUCT((MONTH($A$3:$A$32)=MONTH(--(1&amp;L12)))*$B$3:$B$32)</f>
        <v>120000</v>
      </c>
      <c r="P12" s="15">
        <f ca="1">SUM(M12:OFFSET(M12,-$M$2+1,0,1,1))/COUNT(M12:OFFSET(M12,-$M$2+1,0,1,1))</f>
        <v>106500</v>
      </c>
    </row>
    <row r="13" spans="1:16" x14ac:dyDescent="0.25">
      <c r="A13" s="2">
        <v>42800</v>
      </c>
      <c r="B13" s="19">
        <v>115000</v>
      </c>
      <c r="C13" s="24"/>
      <c r="D13" s="25"/>
      <c r="H13" s="5"/>
      <c r="I13" s="5"/>
      <c r="J13" s="5"/>
    </row>
    <row r="14" spans="1:16" x14ac:dyDescent="0.25">
      <c r="A14" s="2">
        <v>42804</v>
      </c>
      <c r="B14" s="19">
        <v>80000</v>
      </c>
      <c r="C14" s="24"/>
      <c r="D14" s="25"/>
      <c r="H14" s="5"/>
      <c r="I14" s="5"/>
      <c r="J14" s="5"/>
    </row>
    <row r="15" spans="1:16" x14ac:dyDescent="0.25">
      <c r="A15" s="2">
        <v>42812</v>
      </c>
      <c r="B15" s="19">
        <v>10000</v>
      </c>
      <c r="C15" s="24"/>
      <c r="D15" s="25"/>
      <c r="H15" s="5"/>
      <c r="I15" s="5"/>
      <c r="J15" s="5"/>
    </row>
    <row r="16" spans="1:16" x14ac:dyDescent="0.25">
      <c r="A16" s="2">
        <v>42829</v>
      </c>
      <c r="B16" s="19">
        <v>120000</v>
      </c>
      <c r="D16" s="19">
        <v>15000</v>
      </c>
      <c r="H16" s="5"/>
      <c r="I16" s="5"/>
      <c r="J16" s="5"/>
    </row>
    <row r="17" spans="8:10" x14ac:dyDescent="0.25">
      <c r="H17" s="5"/>
      <c r="I17" s="5"/>
      <c r="J17" s="5"/>
    </row>
    <row r="18" spans="8:10" x14ac:dyDescent="0.25">
      <c r="H18" s="5"/>
      <c r="I18" s="5"/>
      <c r="J18" s="5"/>
    </row>
    <row r="19" spans="8:10" x14ac:dyDescent="0.25">
      <c r="H19" s="5"/>
      <c r="I19" s="5"/>
      <c r="J19" s="5"/>
    </row>
    <row r="20" spans="8:10" x14ac:dyDescent="0.25">
      <c r="H20" s="5"/>
      <c r="I20" s="5"/>
      <c r="J20" s="5"/>
    </row>
    <row r="21" spans="8:10" x14ac:dyDescent="0.25">
      <c r="H21" s="5"/>
      <c r="I21" s="5"/>
      <c r="J21" s="5"/>
    </row>
    <row r="22" spans="8:10" x14ac:dyDescent="0.25">
      <c r="H22" s="5"/>
      <c r="I22" s="5"/>
      <c r="J22" s="5"/>
    </row>
    <row r="23" spans="8:10" x14ac:dyDescent="0.25">
      <c r="H23" s="5"/>
      <c r="I23" s="5"/>
      <c r="J23" s="5"/>
    </row>
    <row r="24" spans="8:10" x14ac:dyDescent="0.25">
      <c r="H24" s="5"/>
      <c r="I24" s="5"/>
      <c r="J24" s="5"/>
    </row>
  </sheetData>
  <mergeCells count="6">
    <mergeCell ref="C3:C7"/>
    <mergeCell ref="D3:D7"/>
    <mergeCell ref="C8:C10"/>
    <mergeCell ref="D8:D10"/>
    <mergeCell ref="C11:C15"/>
    <mergeCell ref="D11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tabSelected="1" workbookViewId="0">
      <selection activeCell="C5" sqref="C5"/>
    </sheetView>
  </sheetViews>
  <sheetFormatPr defaultRowHeight="15" x14ac:dyDescent="0.25"/>
  <cols>
    <col min="2" max="2" width="17.28515625" bestFit="1" customWidth="1"/>
    <col min="3" max="3" width="17.28515625" customWidth="1"/>
    <col min="4" max="4" width="7.5703125" bestFit="1" customWidth="1"/>
  </cols>
  <sheetData>
    <row r="3" spans="2:3" x14ac:dyDescent="0.25">
      <c r="B3" s="23" t="s">
        <v>16</v>
      </c>
      <c r="C3" t="s">
        <v>22</v>
      </c>
    </row>
    <row r="4" spans="2:3" x14ac:dyDescent="0.25">
      <c r="B4" s="3" t="s">
        <v>20</v>
      </c>
      <c r="C4" s="26">
        <v>95000</v>
      </c>
    </row>
    <row r="5" spans="2:3" x14ac:dyDescent="0.25">
      <c r="B5" s="3" t="s">
        <v>19</v>
      </c>
      <c r="C5" s="26">
        <v>94500</v>
      </c>
    </row>
    <row r="6" spans="2:3" x14ac:dyDescent="0.25">
      <c r="B6" s="3" t="s">
        <v>18</v>
      </c>
      <c r="C6" s="26">
        <v>137000</v>
      </c>
    </row>
    <row r="7" spans="2:3" x14ac:dyDescent="0.25">
      <c r="B7" s="3" t="s">
        <v>17</v>
      </c>
      <c r="C7" s="26">
        <v>132750</v>
      </c>
    </row>
    <row r="8" spans="2:3" x14ac:dyDescent="0.25">
      <c r="B8" s="3" t="s">
        <v>21</v>
      </c>
      <c r="C8" s="26">
        <v>132750</v>
      </c>
    </row>
  </sheetData>
  <sortState ref="B3:B8">
    <sortCondition ref="B5" customList="Январь,Февраль,Март,Апрель,Май,Июнь,Июль,Август,Сентябрь,Октябрь,Ноябрь,Декабрь"/>
  </sortState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9" sqref="B9"/>
    </sheetView>
  </sheetViews>
  <sheetFormatPr defaultRowHeight="15" x14ac:dyDescent="0.25"/>
  <cols>
    <col min="1" max="1" width="10.140625" bestFit="1" customWidth="1"/>
    <col min="2" max="2" width="13.140625" bestFit="1" customWidth="1"/>
  </cols>
  <sheetData>
    <row r="1" spans="1:2" x14ac:dyDescent="0.25">
      <c r="A1" s="21" t="s">
        <v>0</v>
      </c>
      <c r="B1" s="22" t="s">
        <v>1</v>
      </c>
    </row>
    <row r="2" spans="1:2" x14ac:dyDescent="0.25">
      <c r="A2" s="21">
        <v>42736</v>
      </c>
      <c r="B2" s="22">
        <v>10000</v>
      </c>
    </row>
    <row r="3" spans="1:2" x14ac:dyDescent="0.25">
      <c r="A3" s="21">
        <v>42740</v>
      </c>
      <c r="B3" s="22">
        <v>12000</v>
      </c>
    </row>
    <row r="4" spans="1:2" x14ac:dyDescent="0.25">
      <c r="A4" s="21">
        <v>42741</v>
      </c>
      <c r="B4" s="22">
        <v>15000</v>
      </c>
    </row>
    <row r="5" spans="1:2" x14ac:dyDescent="0.25">
      <c r="A5" s="21">
        <v>42745</v>
      </c>
      <c r="B5" s="22">
        <v>48000</v>
      </c>
    </row>
    <row r="6" spans="1:2" x14ac:dyDescent="0.25">
      <c r="A6" s="21">
        <v>42753</v>
      </c>
      <c r="B6" s="22">
        <v>10000</v>
      </c>
    </row>
    <row r="7" spans="1:2" x14ac:dyDescent="0.25">
      <c r="A7" s="21">
        <v>42767</v>
      </c>
      <c r="B7" s="22">
        <v>18000</v>
      </c>
    </row>
    <row r="8" spans="1:2" x14ac:dyDescent="0.25">
      <c r="A8" s="21">
        <v>42771</v>
      </c>
      <c r="B8" s="22">
        <v>20000</v>
      </c>
    </row>
    <row r="9" spans="1:2" x14ac:dyDescent="0.25">
      <c r="A9" s="21">
        <v>42772</v>
      </c>
      <c r="B9" s="22">
        <v>56000</v>
      </c>
    </row>
    <row r="10" spans="1:2" x14ac:dyDescent="0.25">
      <c r="A10" s="21">
        <v>42795</v>
      </c>
      <c r="B10" s="22">
        <v>5000</v>
      </c>
    </row>
    <row r="11" spans="1:2" x14ac:dyDescent="0.25">
      <c r="A11" s="21">
        <v>42799</v>
      </c>
      <c r="B11" s="22">
        <v>12000</v>
      </c>
    </row>
    <row r="12" spans="1:2" x14ac:dyDescent="0.25">
      <c r="A12" s="21">
        <v>42800</v>
      </c>
      <c r="B12" s="22">
        <v>115000</v>
      </c>
    </row>
    <row r="13" spans="1:2" x14ac:dyDescent="0.25">
      <c r="A13" s="21">
        <v>42804</v>
      </c>
      <c r="B13" s="22">
        <v>80000</v>
      </c>
    </row>
    <row r="14" spans="1:2" x14ac:dyDescent="0.25">
      <c r="A14" s="21">
        <v>42812</v>
      </c>
      <c r="B14" s="22">
        <v>10000</v>
      </c>
    </row>
    <row r="15" spans="1:2" x14ac:dyDescent="0.25">
      <c r="A15" s="21">
        <v>42829</v>
      </c>
      <c r="B15" s="22">
        <v>120000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 >E>4K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>E>4K] ] > 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2 5 7 a 8 1 4 0 - 4 9 3 3 - 4 8 a 1 - b 9 c 9 - 9 3 c 6 f 4 4 1 d 8 c a " > < C u s t o m C o n t e n t > < ! [ C D A T A [ < ? x m l   v e r s i o n = " 1 . 0 "   e n c o d i n g = " u t f - 1 6 " ? > < S e t t i n g s > < C a l c u l a t e d F i e l d s > < i t e m > < M e a s u r e N a m e > !@54=89  ?@8@>AB< / M e a s u r e N a m e > < D i s p l a y N a m e > !@54=89  ?@8@>AB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 8AB4 < / S l i c e r S h e e t N a m e > < S A H o s t H a s h > 2 0 9 4 2 8 8 6 7 1 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 >E>4K< / E x c e l T a b l e N a m e > < G e m i n i T a b l e I d > >E>4K< / G e m i n i T a b l e I d > < L i n k e d C o l u m n L i s t > < L i n k e d C o l u m n I n f o > < E x c e l C o l u m n N a m e > 0B0< / E x c e l C o l u m n N a m e > < G e m i n i C o l u m n I d > 0B0< / G e m i n i C o l u m n I d > < / L i n k e d C o l u m n I n f o > < L i n k e d C o l u m n I n f o > < E x c e l C o l u m n N a m e > >E>4< / E x c e l C o l u m n N a m e > < G e m i n i C o l u m n I d > >E>4< / G e m i n i C o l u m n I d > < / L i n k e d C o l u m n I n f o > < / L i n k e d C o l u m n L i s t > < U p d a t e N e e d e d > f a l s e < / U p d a t e N e e d e d > < R o w C o u n t > 1 4 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 2 5 7 a 8 1 4 0 - 4 9 3 3 - 4 8 a 1 - b 9 c 9 - 9 3 c 6 f 4 4 1 d 8 c a < / s t r i n g > < / k e y > < v a l u e > < b o o l e a n > t r u e < / b o o l e a n > < / v a l u e > < / i t e m > < / D i c t i o n a r y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 2 8 F 6 4 B B A 1 F 3 3 4 E 5 A A 9 0 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 >E>4K< / I D > < N a m e > >E>4K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 0B0< / I D > < N a m e > 0B0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4 9 "   D i s p l a y N a m e = " �    CAA:89  (  >AA8O) "   S y m b o l = " � "   P o s i t i v e P a t t e r n = " 3 "   N e g a t i v e P a t t e r n = " 8 "   / > < / F o r m a t > < / V a l u e > < / A n n o t a t i o n > < A n n o t a t i o n > < N a m e > D e l e t e N o t A l l o w e d < / N a m e > < / A n n o t a t i o n > < / A n n o t a t i o n s > < I D > >E>4< / I D > < N a m e > >E>4< / N a m e > < K e y C o l u m n s > < K e y C o l u m n > < D a t a T y p e > C u r r e n c y 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 # , 0 . 0 0   " � " ; - # , 0 . 0 0   " � " ; # , 0 . 0 0   " � " 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 0B0< / A t t r i b u t e I D > < O v e r r i d e B e h a v i o r > N o n e < / O v e r r i d e B e h a v i o r > < N a m e > 0B0< / N a m e > < / A t t r i b u t e R e l a t i o n s h i p > < A t t r i b u t e R e l a t i o n s h i p > < A t t r i b u t e I D > >E>4< / A t t r i b u t e I D > < O v e r r i d e B e h a v i o r > N o n e < / O v e r r i d e B e h a v i o r > < N a m e > >E>4< / N a m e > < / A t t r i b u t e R e l a t i o n s h i p > < A t t r i b u t e R e l a t i o n s h i p > < A t t r i b u t e I D > !  <5AOF0< / A t t r i b u t e I D > < O v e r r i d e B e h a v i o r > N o n e < / O v e r r i d e B e h a v i o r > < N a m e > !  <5AOF0< / N a m e > < / A t t r i b u t e R e l a t i o n s h i p > < A t t r i b u t e R e l a t i o n s h i p > < A t t r i b u t e I D > >102;5=85  AB>;1F02 < / A t t r i b u t e I D > < O v e r r i d e B e h a v i o r > N o n e < / O v e r r i d e B e h a v i o r > < N a m e > 5AOF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 !  <5AOF0< / I D > < N a m e > !  <5AOF0< / N a m e > < K e y C o l u m n s > < K e y C o l u m n > < D a t a T y p e > E m p t y < / D a t a T y p e > < S o u r c e   x s i : t y p e = " d d l 2 0 0 _ 2 0 0 : E x p r e s s i o n B i n d i n g " > < E x p r e s s i o n > M O N T H ( ' >E>4K' [ 0B0] ) 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 M O N T H ( ' >E>4K' [ 0B0] ) 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 >102;5=85  AB>;1F02 < / I D > < N a m e > 5AOF< / N a m e > < K e y C o l u m n s > < K e y C o l u m n > < D a t a T y p e > E m p t y < / D a t a T y p e > < S o u r c e   x s i : t y p e = " d d l 2 0 0 _ 2 0 0 : E x p r e s s i o n B i n d i n g " > < E x p r e s s i o n > F O R M A T ( ' >E>4K' [ 0B0] , " M M M M " ) 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 F O R M A T ( ' >E>4K' [ 0B0] , " M M M M " ) 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L a n g u a g e > 1 0 4 9 < / L a n g u a g e > < D i m e n s i o n s > < D i m e n s i o n > < I D > >E>4K< / I D > < N a m e > >E>4K< / N a m e > < D i m e n s i o n I D > >E>4K< / D i m e n s i o n I D > < A t t r i b u t e s > < A t t r i b u t e > < A t t r i b u t e I D > 0B0< / A t t r i b u t e I D > < / A t t r i b u t e > < A t t r i b u t e > < A t t r i b u t e I D > >E>4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 !  <5AOF0< / A t t r i b u t e I D > < / A t t r i b u t e > < A t t r i b u t e > < A t t r i b u t e I D > >102;5=85  AB>;1F02 < / A t t r i b u t e I D > < / A t t r i b u t e > < / A t t r i b u t e s > < / D i m e n s i o n > < / D i m e n s i o n s > < M e a s u r e G r o u p s > < M e a s u r e G r o u p > < I D > >E>4K< / I D > < N a m e > >E>4K< / N a m e > < M e a s u r e s > < M e a s u r e > < I D > >E>4K< / I D > < N a m e > _ >;8G5AB2>  >E>4K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 >E>4K< / C u b e D i m e n s i o n I D > < A t t r i b u t e s > < A t t r i b u t e > < A t t r i b u t e I D > 0B0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 >E>4< / A t t r i b u t e I D > < K e y C o l u m n s > < K e y C o l u m n > < D a t a T y p e > C u r r e n c y 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 >E>4K< / T a b l e I D > < C o l u m n I D > R o w N u m b e r < / C o l u m n I D > < / S o u r c e > < / K e y C o l u m n > < / K e y C o l u m n s > < T y p e > G r a n u l a r i t y < / T y p e > < / A t t r i b u t e > < A t t r i b u t e > < A t t r i b u t e I D > !  <5AOF0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 >102;5=85  AB>;1F02 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 >E>4K< / I D > < N a m e > >E>4K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 ' >E>4K' [ !@54=89  ?@8@>AB] = C A L C U L A T E (  
         D I V I D E ( S U M ( ' >E>4K' [ >E>4] ) , D I S T I N C T C O U N T ( ' >E>4K' [ !  <5AOF0] ) , B L A N K ( ) ) ,  
         F I L T E R ( A L L ( ' >E>4K' [ 0B0] , ' >E>4K' [ 5AOF] ) , ' >E>4K' [ 0B0] & l t ; = M A X ( ' >E>4K' [ 0B0] ) ) 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4 9 "   D i s p l a y N a m e = " � "   S y m b o l = " � "   P o s i t i v e P a t t e r n = " 3 "   N e g a t i v e P a t t e r n = " 8 "   / > < / F o r m a t > < / V a l u e > < / A n n o t a t i o n > < / A n n o t a t i o n s > < C a l c u l a t i o n R e f e r e n c e > [ !@54=89  ?@8@>AB] < / C a l c u l a t i o n R e f e r e n c e > < C a l c u l a t i o n T y p e > M e m b e r < / C a l c u l a t i o n T y p e > < D e s c r i p t i o n > < / D e s c r i p t i o n > < F o r m a t S t r i n g > ' # , 0 . 0 0   " � " ; - # , 0 . 0 0   " � " ; # , 0 . 0 0   " � " ' < / F o r m a t S t r i n g > < / C a l c u l a t i o n P r o p e r t y > < C a l c u l a t i o n P r o p e r t y > < C a l c u l a t i o n R e f e r e n c e > M e a s u r e s . [ _ _ 5  >?@545;5=>  =8  >4=>9  <5@K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 2 0 1 7 - 0 6 - 2 7 T 0 9 : 5 5 : 0 4 . 9 9 9 0 6 9 2 + 0 3 : 0 0 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 >E>4K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>E>4K" > 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0B0& l t ; / s t r i n g & g t ; & l t ; / k e y & g t ; & l t ; v a l u e & g t ; & l t ; s t r i n g & g t ; D a t e & l t ; / s t r i n g & g t ; & l t ; / v a l u e & g t ; & l t ; / i t e m & g t ; & l t ; i t e m & g t ; & l t ; k e y & g t ; & l t ; s t r i n g & g t ; >E>4& l t ; / s t r i n g & g t ; & l t ; / k e y & g t ; & l t ; v a l u e & g t ; & l t ; s t r i n g & g t ; C u r r e n c y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0B0& l t ; / s t r i n g & g t ; & l t ; / k e y & g t ; & l t ; v a l u e & g t ; & l t ; i n t & g t ; 7 1 & l t ; / i n t & g t ; & l t ; / v a l u e & g t ; & l t ; / i t e m & g t ; & l t ; i t e m & g t ; & l t ; k e y & g t ; & l t ; s t r i n g & g t ; >E>4& l t ; / s t r i n g & g t ; & l t ; / k e y & g t ; & l t ; v a l u e & g t ; & l t ; i n t & g t ; 8 2 & l t ; / i n t & g t ; & l t ; / v a l u e & g t ; & l t ; / i t e m & g t ; & l t ; i t e m & g t ; & l t ; k e y & g t ; & l t ; s t r i n g & g t ; !  <5AOF0& l t ; / s t r i n g & g t ; & l t ; / k e y & g t ; & l t ; v a l u e & g t ; & l t ; i n t & g t ; 1 0 5 & l t ; / i n t & g t ; & l t ; / v a l u e & g t ; & l t ; / i t e m & g t ; & l t ; i t e m & g t ; & l t ; k e y & g t ; & l t ; s t r i n g & g t ; 5AOF& l t ; / s t r i n g & g t ; & l t ; / k e y & g t ; & l t ; v a l u e & g t ; & l t ; i n t & g t ; 1 8 2 & l t ; / i n t & g t ; & l t ; / v a l u e & g t ; & l t ; / i t e m & g t ; & l t ; / C o l u m n W i d t h s & g t ; & l t ; C o l u m n D i s p l a y I n d e x & g t ; & l t ; i t e m & g t ; & l t ; k e y & g t ; & l t ; s t r i n g & g t ; 0B0& l t ; / s t r i n g & g t ; & l t ; / k e y & g t ; & l t ; v a l u e & g t ; & l t ; i n t & g t ; 0 & l t ; / i n t & g t ; & l t ; / v a l u e & g t ; & l t ; / i t e m & g t ; & l t ; i t e m & g t ; & l t ; k e y & g t ; & l t ; s t r i n g & g t ; >E>4& l t ; / s t r i n g & g t ; & l t ; / k e y & g t ; & l t ; v a l u e & g t ; & l t ; i n t & g t ; 1 & l t ; / i n t & g t ; & l t ; / v a l u e & g t ; & l t ; / i t e m & g t ; & l t ; i t e m & g t ; & l t ; k e y & g t ; & l t ; s t r i n g & g t ; !  <5AOF0& l t ; / s t r i n g & g t ; & l t ; / k e y & g t ; & l t ; v a l u e & g t ; & l t ; i n t & g t ; 2 & l t ; / i n t & g t ; & l t ; / v a l u e & g t ; & l t ; / i t e m & g t ; & l t ; i t e m & g t ; & l t ; k e y & g t ; & l t ; s t r i n g & g t ; 5AOF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>E>4K& l t ; / T a b l e N a m e & g t ; & l t ; / A d a p t e r & g t ; & l t ; D i a g r a m T y p e & g t ; M e a s u r e D i a g r a m & l t ; / D i a g r a m T y p e & g t ; & l t ; D i s p l a y C o n t e x t 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 i : t y p e = " S a n d b o x E d i t o r M e a s u r e G r i d K e y " & g t ; & l t ; T a b l e N a m e & g t ; >E>4K& l t ; / T a b l e N a m e & g t ; & l t ; / K e y & g t ; & l t ; M a i n t a i n e r 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0B0& l t ; / K e y & g t ; & l t ; / D i a g r a m O b j e c t K e y & g t ; & l t ; D i a g r a m O b j e c t K e y & g t ; & l t ; K e y & g t ; C o l u m n s \ >E>4& l t ; / K e y & g t ; & l t ; / D i a g r a m O b j e c t K e y & g t ; & l t ; D i a g r a m O b j e c t K e y & g t ; & l t ; K e y & g t ; C o l u m n s \ !  <5AOF0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M e a s u r e s \ !@54=89  ?@8@>AB& l t ; / K e y & g t ; & l t ; / D i a g r a m O b j e c t K e y & g t ; & l t ; D i a g r a m O b j e c t K e y & g t ; & l t ; K e y & g t ; M e a s u r e s \ !@54=89  ?@8@>AB\ T a g I n f o \ $>@<C;0& l t ; / K e y & g t ; & l t ; / D i a g r a m O b j e c t K e y & g t ; & l t ; D i a g r a m O b j e c t K e y & g t ; & l t ; K e y & g t ; M e a s u r e s \ !@54=89  ?@8@>AB\ T a g I n f o \ =0G5=85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>E>4& l t ; / K e y & g t ; & l t ; / a : K e y & g t ; & l t ; a : V a l u e 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!  <5AOF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?@8@>AB& l t ; / K e y & g t ; & l t ; / a : K e y & g t ; & l t ; a : V a l u e 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 ?@8@>AB\ T a g I n f o \ $>@<C;0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?@8@>AB\ T a g I n f o \ =0G5=85& l t ; / K e y & g t ; & l t ; / a : K e y & g t ; & l t ; a : V a l u e 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Props1.xml><?xml version="1.0" encoding="utf-8"?>
<ds:datastoreItem xmlns:ds="http://schemas.openxmlformats.org/officeDocument/2006/customXml" ds:itemID="{798597A6-2ADD-49D2-A789-8AC3BFEFFCC3}">
  <ds:schemaRefs/>
</ds:datastoreItem>
</file>

<file path=customXml/itemProps10.xml><?xml version="1.0" encoding="utf-8"?>
<ds:datastoreItem xmlns:ds="http://schemas.openxmlformats.org/officeDocument/2006/customXml" ds:itemID="{C9C3B8BA-4D13-47D3-8349-D084AEC2612F}">
  <ds:schemaRefs/>
</ds:datastoreItem>
</file>

<file path=customXml/itemProps11.xml><?xml version="1.0" encoding="utf-8"?>
<ds:datastoreItem xmlns:ds="http://schemas.openxmlformats.org/officeDocument/2006/customXml" ds:itemID="{C31ADED0-8833-4B52-896A-D8F3D3BFD709}">
  <ds:schemaRefs/>
</ds:datastoreItem>
</file>

<file path=customXml/itemProps12.xml><?xml version="1.0" encoding="utf-8"?>
<ds:datastoreItem xmlns:ds="http://schemas.openxmlformats.org/officeDocument/2006/customXml" ds:itemID="{65F7D0E1-29BD-4175-A65D-4DBBF69A901C}">
  <ds:schemaRefs/>
</ds:datastoreItem>
</file>

<file path=customXml/itemProps13.xml><?xml version="1.0" encoding="utf-8"?>
<ds:datastoreItem xmlns:ds="http://schemas.openxmlformats.org/officeDocument/2006/customXml" ds:itemID="{1B1E97EA-D560-4B4F-9245-FBAB05E0F097}">
  <ds:schemaRefs/>
</ds:datastoreItem>
</file>

<file path=customXml/itemProps14.xml><?xml version="1.0" encoding="utf-8"?>
<ds:datastoreItem xmlns:ds="http://schemas.openxmlformats.org/officeDocument/2006/customXml" ds:itemID="{3D180393-A76C-4814-9941-BD3BBB67DBF9}">
  <ds:schemaRefs/>
</ds:datastoreItem>
</file>

<file path=customXml/itemProps15.xml><?xml version="1.0" encoding="utf-8"?>
<ds:datastoreItem xmlns:ds="http://schemas.openxmlformats.org/officeDocument/2006/customXml" ds:itemID="{5ADBB69E-BBF9-4F9B-9102-2F2DEF747F4D}">
  <ds:schemaRefs/>
</ds:datastoreItem>
</file>

<file path=customXml/itemProps16.xml><?xml version="1.0" encoding="utf-8"?>
<ds:datastoreItem xmlns:ds="http://schemas.openxmlformats.org/officeDocument/2006/customXml" ds:itemID="{4DFF88A9-1D00-4CB1-94B9-A67C27A3F874}">
  <ds:schemaRefs/>
</ds:datastoreItem>
</file>

<file path=customXml/itemProps17.xml><?xml version="1.0" encoding="utf-8"?>
<ds:datastoreItem xmlns:ds="http://schemas.openxmlformats.org/officeDocument/2006/customXml" ds:itemID="{8485BA16-7C9E-4CDE-873C-5F5491581C7D}">
  <ds:schemaRefs/>
</ds:datastoreItem>
</file>

<file path=customXml/itemProps18.xml><?xml version="1.0" encoding="utf-8"?>
<ds:datastoreItem xmlns:ds="http://schemas.openxmlformats.org/officeDocument/2006/customXml" ds:itemID="{EED5A6F0-620C-45FE-9282-DBBE2646C9C3}">
  <ds:schemaRefs/>
</ds:datastoreItem>
</file>

<file path=customXml/itemProps19.xml><?xml version="1.0" encoding="utf-8"?>
<ds:datastoreItem xmlns:ds="http://schemas.openxmlformats.org/officeDocument/2006/customXml" ds:itemID="{53D6B8E2-3CF4-4FDD-AEDD-1FADE4770A7B}">
  <ds:schemaRefs/>
</ds:datastoreItem>
</file>

<file path=customXml/itemProps2.xml><?xml version="1.0" encoding="utf-8"?>
<ds:datastoreItem xmlns:ds="http://schemas.openxmlformats.org/officeDocument/2006/customXml" ds:itemID="{6EA61635-D6CD-4BF0-8CCF-35E5E3D4144F}">
  <ds:schemaRefs/>
</ds:datastoreItem>
</file>

<file path=customXml/itemProps20.xml><?xml version="1.0" encoding="utf-8"?>
<ds:datastoreItem xmlns:ds="http://schemas.openxmlformats.org/officeDocument/2006/customXml" ds:itemID="{0B49D68D-D7F6-4409-9FBD-2E045479FF93}">
  <ds:schemaRefs/>
</ds:datastoreItem>
</file>

<file path=customXml/itemProps21.xml><?xml version="1.0" encoding="utf-8"?>
<ds:datastoreItem xmlns:ds="http://schemas.openxmlformats.org/officeDocument/2006/customXml" ds:itemID="{9B040A25-B5BD-4AD6-A853-F2DA57688255}">
  <ds:schemaRefs/>
</ds:datastoreItem>
</file>

<file path=customXml/itemProps3.xml><?xml version="1.0" encoding="utf-8"?>
<ds:datastoreItem xmlns:ds="http://schemas.openxmlformats.org/officeDocument/2006/customXml" ds:itemID="{47DE6D87-BD08-4B6A-B16B-28EB64A7706F}">
  <ds:schemaRefs/>
</ds:datastoreItem>
</file>

<file path=customXml/itemProps4.xml><?xml version="1.0" encoding="utf-8"?>
<ds:datastoreItem xmlns:ds="http://schemas.openxmlformats.org/officeDocument/2006/customXml" ds:itemID="{D04C58FC-B9E3-438D-B43E-8D49D1443F7B}">
  <ds:schemaRefs/>
</ds:datastoreItem>
</file>

<file path=customXml/itemProps5.xml><?xml version="1.0" encoding="utf-8"?>
<ds:datastoreItem xmlns:ds="http://schemas.openxmlformats.org/officeDocument/2006/customXml" ds:itemID="{1F447359-73B9-4159-965B-D7D4552CEC8C}">
  <ds:schemaRefs/>
</ds:datastoreItem>
</file>

<file path=customXml/itemProps6.xml><?xml version="1.0" encoding="utf-8"?>
<ds:datastoreItem xmlns:ds="http://schemas.openxmlformats.org/officeDocument/2006/customXml" ds:itemID="{EB532948-4C19-4BE6-9623-36F076C37819}">
  <ds:schemaRefs/>
</ds:datastoreItem>
</file>

<file path=customXml/itemProps7.xml><?xml version="1.0" encoding="utf-8"?>
<ds:datastoreItem xmlns:ds="http://schemas.openxmlformats.org/officeDocument/2006/customXml" ds:itemID="{0F93C28B-B4FB-4EAB-B53A-D3F90FA30D59}">
  <ds:schemaRefs/>
</ds:datastoreItem>
</file>

<file path=customXml/itemProps8.xml><?xml version="1.0" encoding="utf-8"?>
<ds:datastoreItem xmlns:ds="http://schemas.openxmlformats.org/officeDocument/2006/customXml" ds:itemID="{87C7262A-D17E-4D44-B244-16B83A3068D6}">
  <ds:schemaRefs/>
</ds:datastoreItem>
</file>

<file path=customXml/itemProps9.xml><?xml version="1.0" encoding="utf-8"?>
<ds:datastoreItem xmlns:ds="http://schemas.openxmlformats.org/officeDocument/2006/customXml" ds:itemID="{B435F79C-6E94-47B9-B1CE-FCDD4760CD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 Величество</dc:creator>
  <cp:lastModifiedBy>Гриценко Андрей Владиславович</cp:lastModifiedBy>
  <dcterms:created xsi:type="dcterms:W3CDTF">2017-06-26T00:37:09Z</dcterms:created>
  <dcterms:modified xsi:type="dcterms:W3CDTF">2017-06-27T06:55:05Z</dcterms:modified>
</cp:coreProperties>
</file>