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khaeL\Documents\ЖКХ\КТС2\"/>
    </mc:Choice>
  </mc:AlternateContent>
  <bookViews>
    <workbookView xWindow="480" yWindow="90" windowWidth="18240" windowHeight="11820" activeTab="1"/>
  </bookViews>
  <sheets>
    <sheet name="Дата" sheetId="20" r:id="rId1"/>
    <sheet name="Таблица" sheetId="8" r:id="rId2"/>
    <sheet name="Таблица КТС" sheetId="10" r:id="rId3"/>
    <sheet name="1" sheetId="15" r:id="rId4"/>
    <sheet name="2" sheetId="21" r:id="rId5"/>
    <sheet name="3" sheetId="22" r:id="rId6"/>
    <sheet name="4" sheetId="23" r:id="rId7"/>
    <sheet name="Данные" sheetId="4" r:id="rId8"/>
  </sheets>
  <functionGroups builtInGroupCount="18"/>
  <definedNames>
    <definedName name="_xlnm._FilterDatabase" localSheetId="1" hidden="1">Таблица!$A$1:$L$201</definedName>
  </definedNames>
  <calcPr calcId="152511"/>
</workbook>
</file>

<file path=xl/calcChain.xml><?xml version="1.0" encoding="utf-8"?>
<calcChain xmlns="http://schemas.openxmlformats.org/spreadsheetml/2006/main">
  <c r="B40" i="23" l="1"/>
  <c r="C17" i="23"/>
  <c r="C16" i="23"/>
  <c r="B15" i="23"/>
  <c r="A13" i="23"/>
  <c r="A12" i="23"/>
  <c r="B11" i="23"/>
  <c r="A9" i="23"/>
  <c r="A5" i="23"/>
  <c r="B4" i="23"/>
  <c r="A3" i="23"/>
  <c r="B41" i="23" s="1"/>
  <c r="B40" i="22"/>
  <c r="C17" i="22"/>
  <c r="C16" i="22"/>
  <c r="B15" i="22"/>
  <c r="A13" i="22"/>
  <c r="A12" i="22"/>
  <c r="B11" i="22"/>
  <c r="A9" i="22"/>
  <c r="A5" i="22"/>
  <c r="B4" i="22"/>
  <c r="A3" i="22"/>
  <c r="B41" i="22" s="1"/>
  <c r="A10" i="22" l="1"/>
  <c r="B35" i="22"/>
  <c r="A39" i="22"/>
  <c r="B34" i="23"/>
  <c r="A38" i="23"/>
  <c r="B34" i="22"/>
  <c r="A38" i="22"/>
  <c r="B6" i="22"/>
  <c r="B36" i="22"/>
  <c r="A10" i="23"/>
  <c r="B35" i="23"/>
  <c r="A39" i="23"/>
  <c r="B7" i="22"/>
  <c r="B37" i="22"/>
  <c r="B6" i="23"/>
  <c r="B36" i="23"/>
  <c r="B7" i="23"/>
  <c r="B37" i="23"/>
  <c r="A2" i="8"/>
  <c r="A6" i="8" l="1"/>
  <c r="C139" i="10"/>
  <c r="C137" i="10"/>
  <c r="B40" i="21"/>
  <c r="C17" i="21"/>
  <c r="C16" i="21"/>
  <c r="B15" i="21"/>
  <c r="A13" i="21"/>
  <c r="A12" i="21"/>
  <c r="B11" i="21"/>
  <c r="A9" i="21"/>
  <c r="B4" i="21"/>
  <c r="A3" i="21"/>
  <c r="A5" i="10"/>
  <c r="A7" i="8" l="1"/>
  <c r="A8" i="8" l="1"/>
  <c r="B11" i="15"/>
  <c r="A9" i="8" l="1"/>
  <c r="A10" i="8" s="1"/>
  <c r="B40" i="15"/>
  <c r="B15" i="15"/>
  <c r="B4" i="15"/>
  <c r="G5" i="20"/>
  <c r="A15" i="10" s="1"/>
  <c r="G4" i="20"/>
  <c r="A12" i="10" s="1"/>
  <c r="G3" i="20"/>
  <c r="H2" i="20"/>
  <c r="G2" i="20"/>
  <c r="F2" i="20"/>
  <c r="A38" i="21" s="1"/>
  <c r="A5" i="15" l="1"/>
  <c r="A5" i="21"/>
  <c r="A11" i="8"/>
  <c r="C17" i="15"/>
  <c r="C16" i="15"/>
  <c r="A13" i="15"/>
  <c r="A12" i="15"/>
  <c r="A9" i="15"/>
  <c r="A3" i="15"/>
  <c r="A12" i="8" l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38" i="15"/>
  <c r="D22" i="10" l="1"/>
  <c r="D24" i="10"/>
  <c r="C24" i="10"/>
  <c r="B25" i="10"/>
  <c r="D26" i="10"/>
  <c r="B27" i="10"/>
  <c r="B23" i="10"/>
  <c r="C22" i="10"/>
  <c r="C25" i="10"/>
  <c r="B26" i="10"/>
  <c r="B22" i="10"/>
  <c r="D23" i="10"/>
  <c r="C23" i="10"/>
  <c r="B24" i="10"/>
  <c r="C26" i="10"/>
  <c r="D25" i="10"/>
  <c r="C27" i="10"/>
  <c r="D27" i="10"/>
  <c r="B35" i="21"/>
  <c r="B34" i="21"/>
  <c r="B6" i="21"/>
  <c r="B37" i="21"/>
  <c r="B41" i="21"/>
  <c r="B36" i="21"/>
  <c r="B29" i="10"/>
  <c r="D28" i="10"/>
  <c r="C28" i="10"/>
  <c r="B28" i="10"/>
  <c r="C29" i="10"/>
  <c r="D30" i="10"/>
  <c r="B30" i="10"/>
  <c r="D29" i="10"/>
  <c r="C30" i="10"/>
  <c r="D34" i="10"/>
  <c r="C33" i="10"/>
  <c r="B32" i="10"/>
  <c r="D31" i="10"/>
  <c r="C32" i="10"/>
  <c r="B34" i="10"/>
  <c r="B33" i="10"/>
  <c r="C31" i="10"/>
  <c r="D33" i="10"/>
  <c r="C34" i="10"/>
  <c r="D32" i="10"/>
  <c r="B31" i="10"/>
  <c r="D36" i="10"/>
  <c r="D35" i="10"/>
  <c r="B35" i="10"/>
  <c r="C35" i="10"/>
  <c r="C36" i="10"/>
  <c r="B36" i="10"/>
  <c r="A102" i="8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B6" i="15"/>
  <c r="B41" i="15"/>
  <c r="B34" i="15"/>
  <c r="B37" i="15"/>
  <c r="B35" i="15"/>
  <c r="B37" i="10"/>
  <c r="D37" i="10"/>
  <c r="C37" i="10"/>
  <c r="B36" i="15"/>
  <c r="D38" i="10"/>
  <c r="B38" i="10"/>
  <c r="C38" i="10"/>
  <c r="A17" i="10"/>
  <c r="A16" i="10"/>
  <c r="L40" i="8"/>
  <c r="L53" i="8"/>
  <c r="L150" i="8"/>
  <c r="L147" i="8"/>
  <c r="L200" i="8"/>
  <c r="L55" i="8"/>
  <c r="L58" i="8"/>
  <c r="L189" i="8"/>
  <c r="L192" i="8"/>
  <c r="L32" i="8"/>
  <c r="L21" i="8"/>
  <c r="L29" i="8"/>
  <c r="L97" i="8"/>
  <c r="L54" i="8"/>
  <c r="L85" i="8"/>
  <c r="L130" i="8"/>
  <c r="L31" i="8"/>
  <c r="L5" i="8"/>
  <c r="L44" i="8"/>
  <c r="L50" i="8"/>
  <c r="L171" i="8"/>
  <c r="L75" i="8"/>
  <c r="L196" i="8"/>
  <c r="L62" i="8"/>
  <c r="L175" i="8"/>
  <c r="L78" i="8"/>
  <c r="L8" i="8"/>
  <c r="L132" i="8"/>
  <c r="L22" i="8"/>
  <c r="L140" i="8"/>
  <c r="L3" i="8"/>
  <c r="L137" i="8"/>
  <c r="L146" i="8"/>
  <c r="L41" i="8"/>
  <c r="L39" i="8"/>
  <c r="L6" i="8"/>
  <c r="L13" i="8"/>
  <c r="L197" i="8"/>
  <c r="L144" i="8"/>
  <c r="L101" i="8"/>
  <c r="L119" i="8"/>
  <c r="L76" i="8"/>
  <c r="L96" i="8"/>
  <c r="L98" i="8"/>
  <c r="L174" i="8"/>
  <c r="L124" i="8"/>
  <c r="L173" i="8"/>
  <c r="L163" i="8"/>
  <c r="L107" i="8"/>
  <c r="L154" i="8"/>
  <c r="L27" i="8"/>
  <c r="L155" i="8"/>
  <c r="L181" i="8"/>
  <c r="L139" i="8"/>
  <c r="L183" i="8"/>
  <c r="L59" i="8"/>
  <c r="L178" i="8"/>
  <c r="L180" i="8"/>
  <c r="L149" i="8"/>
  <c r="L77" i="8"/>
  <c r="L114" i="8"/>
  <c r="L34" i="8"/>
  <c r="L105" i="8"/>
  <c r="L25" i="8"/>
  <c r="L67" i="8"/>
  <c r="L74" i="8"/>
  <c r="L126" i="8"/>
  <c r="L145" i="8"/>
  <c r="L60" i="8"/>
  <c r="L190" i="8"/>
  <c r="L201" i="8"/>
  <c r="L113" i="8"/>
  <c r="L45" i="8"/>
  <c r="L112" i="8"/>
  <c r="L71" i="8"/>
  <c r="L148" i="8"/>
  <c r="L141" i="8"/>
  <c r="L99" i="8"/>
  <c r="L33" i="8"/>
  <c r="L164" i="8"/>
  <c r="L93" i="8"/>
  <c r="L87" i="8"/>
  <c r="L100" i="8"/>
  <c r="L48" i="8"/>
  <c r="L91" i="8"/>
  <c r="L90" i="8"/>
  <c r="L157" i="8"/>
  <c r="L56" i="8"/>
  <c r="L18" i="8"/>
  <c r="L63" i="8"/>
  <c r="L158" i="8"/>
  <c r="L135" i="8"/>
  <c r="L110" i="8"/>
  <c r="L26" i="8"/>
  <c r="L80" i="8"/>
  <c r="L69" i="8"/>
  <c r="L116" i="8"/>
  <c r="L83" i="8"/>
  <c r="L198" i="8"/>
  <c r="L142" i="8"/>
  <c r="L184" i="8"/>
  <c r="L159" i="8"/>
  <c r="L153" i="8"/>
  <c r="L161" i="8"/>
  <c r="L109" i="8"/>
  <c r="L57" i="8"/>
  <c r="L2" i="8"/>
  <c r="L94" i="8"/>
  <c r="L95" i="8"/>
  <c r="L193" i="8"/>
  <c r="L170" i="8"/>
  <c r="L121" i="8"/>
  <c r="L36" i="8"/>
  <c r="L15" i="8"/>
  <c r="L9" i="8"/>
  <c r="L179" i="8"/>
  <c r="L84" i="8"/>
  <c r="L108" i="8"/>
  <c r="L64" i="8"/>
  <c r="L151" i="8"/>
  <c r="L104" i="8"/>
  <c r="L182" i="8"/>
  <c r="L35" i="8"/>
  <c r="L52" i="8"/>
  <c r="L194" i="8"/>
  <c r="L134" i="8"/>
  <c r="L133" i="8"/>
  <c r="L30" i="8"/>
  <c r="L129" i="8"/>
  <c r="L160" i="8"/>
  <c r="L176" i="8"/>
  <c r="L122" i="8"/>
  <c r="L37" i="8"/>
  <c r="L195" i="8"/>
  <c r="L38" i="8"/>
  <c r="L128" i="8"/>
  <c r="L42" i="8"/>
  <c r="L167" i="8"/>
  <c r="L191" i="8"/>
  <c r="L169" i="8"/>
  <c r="L70" i="8"/>
  <c r="L66" i="8"/>
  <c r="L185" i="8"/>
  <c r="L61" i="8"/>
  <c r="L199" i="8"/>
  <c r="L28" i="8"/>
  <c r="L125" i="8"/>
  <c r="L106" i="8"/>
  <c r="L165" i="8"/>
  <c r="L186" i="8"/>
  <c r="L127" i="8"/>
  <c r="L49" i="8"/>
  <c r="L152" i="8"/>
  <c r="L72" i="8"/>
  <c r="L92" i="8"/>
  <c r="L12" i="8"/>
  <c r="L68" i="8"/>
  <c r="L156" i="8"/>
  <c r="L172" i="8"/>
  <c r="L7" i="8"/>
  <c r="L24" i="8"/>
  <c r="L166" i="8"/>
  <c r="L14" i="8"/>
  <c r="L136" i="8"/>
  <c r="L123" i="8"/>
  <c r="L143" i="8"/>
  <c r="L103" i="8"/>
  <c r="L188" i="8"/>
  <c r="L65" i="8"/>
  <c r="L11" i="8"/>
  <c r="L43" i="8"/>
  <c r="L79" i="8"/>
  <c r="L86" i="8"/>
  <c r="L82" i="8"/>
  <c r="L23" i="8"/>
  <c r="L17" i="8"/>
  <c r="L51" i="8"/>
  <c r="L47" i="8"/>
  <c r="L120" i="8"/>
  <c r="L131" i="8"/>
  <c r="L115" i="8"/>
  <c r="L46" i="8"/>
  <c r="L111" i="8"/>
  <c r="L19" i="8"/>
  <c r="L177" i="8"/>
  <c r="L138" i="8"/>
  <c r="L16" i="8"/>
  <c r="L187" i="8"/>
  <c r="L117" i="8"/>
  <c r="L20" i="8"/>
  <c r="L10" i="8"/>
  <c r="L162" i="8"/>
  <c r="L73" i="8"/>
  <c r="L168" i="8"/>
  <c r="L89" i="8"/>
  <c r="L102" i="8"/>
  <c r="L81" i="8"/>
  <c r="L118" i="8"/>
  <c r="L4" i="8"/>
  <c r="L88" i="8"/>
  <c r="C39" i="10" l="1"/>
  <c r="D39" i="10"/>
  <c r="B39" i="10"/>
  <c r="B7" i="21"/>
  <c r="A10" i="21"/>
  <c r="A39" i="21"/>
  <c r="A10" i="15"/>
  <c r="A39" i="15"/>
  <c r="B7" i="15"/>
  <c r="D40" i="10" l="1"/>
  <c r="C40" i="10"/>
  <c r="B40" i="10"/>
  <c r="D41" i="10" l="1"/>
  <c r="C41" i="10"/>
  <c r="B41" i="10"/>
  <c r="D42" i="10" l="1"/>
  <c r="B42" i="10"/>
  <c r="C42" i="10"/>
  <c r="C43" i="10" l="1"/>
  <c r="D43" i="10"/>
  <c r="B43" i="10"/>
  <c r="D44" i="10" l="1"/>
  <c r="C44" i="10"/>
  <c r="B44" i="10"/>
  <c r="D45" i="10" l="1"/>
  <c r="C45" i="10"/>
  <c r="B45" i="10"/>
  <c r="D46" i="10" l="1"/>
  <c r="B46" i="10"/>
  <c r="C46" i="10"/>
  <c r="C47" i="10" l="1"/>
  <c r="D47" i="10"/>
  <c r="B47" i="10"/>
  <c r="D48" i="10" l="1"/>
  <c r="C48" i="10"/>
  <c r="B48" i="10"/>
  <c r="D49" i="10" l="1"/>
  <c r="C49" i="10"/>
  <c r="B49" i="10"/>
  <c r="C50" i="10" l="1"/>
  <c r="D50" i="10"/>
  <c r="B50" i="10"/>
  <c r="C51" i="10" l="1"/>
  <c r="D51" i="10"/>
  <c r="B51" i="10"/>
  <c r="D52" i="10" l="1"/>
  <c r="B52" i="10"/>
  <c r="C52" i="10"/>
  <c r="D53" i="10" l="1"/>
  <c r="C53" i="10"/>
  <c r="B53" i="10"/>
  <c r="C54" i="10" l="1"/>
  <c r="D54" i="10"/>
  <c r="B54" i="10"/>
  <c r="C55" i="10" l="1"/>
  <c r="D55" i="10"/>
  <c r="B55" i="10"/>
  <c r="D56" i="10" l="1"/>
  <c r="C56" i="10"/>
  <c r="B56" i="10"/>
  <c r="D57" i="10" l="1"/>
  <c r="C57" i="10"/>
  <c r="B57" i="10"/>
  <c r="C58" i="10" l="1"/>
  <c r="D58" i="10"/>
  <c r="B58" i="10"/>
  <c r="C59" i="10" l="1"/>
  <c r="D59" i="10"/>
  <c r="B59" i="10"/>
  <c r="D60" i="10" l="1"/>
  <c r="C60" i="10"/>
  <c r="B60" i="10"/>
  <c r="D61" i="10" l="1"/>
  <c r="C61" i="10"/>
  <c r="B61" i="10"/>
  <c r="C62" i="10" l="1"/>
  <c r="D62" i="10"/>
  <c r="B62" i="10"/>
  <c r="C63" i="10" l="1"/>
  <c r="D63" i="10"/>
  <c r="B63" i="10"/>
  <c r="D64" i="10" l="1"/>
  <c r="C64" i="10"/>
  <c r="B64" i="10"/>
  <c r="D65" i="10" l="1"/>
  <c r="C65" i="10"/>
  <c r="B65" i="10"/>
  <c r="C66" i="10" l="1"/>
  <c r="D66" i="10"/>
  <c r="B66" i="10"/>
  <c r="C67" i="10" l="1"/>
  <c r="D67" i="10"/>
  <c r="B67" i="10"/>
  <c r="D68" i="10" l="1"/>
  <c r="B68" i="10"/>
  <c r="C68" i="10"/>
  <c r="D69" i="10" l="1"/>
  <c r="C69" i="10"/>
  <c r="B69" i="10"/>
  <c r="C70" i="10" l="1"/>
  <c r="D70" i="10"/>
  <c r="B70" i="10"/>
  <c r="C71" i="10" l="1"/>
  <c r="D71" i="10"/>
  <c r="B71" i="10"/>
  <c r="D72" i="10" l="1"/>
  <c r="C72" i="10"/>
  <c r="B72" i="10"/>
  <c r="D73" i="10" l="1"/>
  <c r="C73" i="10"/>
  <c r="B73" i="10"/>
  <c r="C74" i="10" l="1"/>
  <c r="D74" i="10"/>
  <c r="B74" i="10"/>
  <c r="C75" i="10" l="1"/>
  <c r="D75" i="10"/>
  <c r="B75" i="10"/>
  <c r="D76" i="10" l="1"/>
  <c r="C76" i="10"/>
  <c r="B76" i="10"/>
  <c r="D77" i="10" l="1"/>
  <c r="C77" i="10"/>
  <c r="B77" i="10"/>
  <c r="C78" i="10" l="1"/>
  <c r="D78" i="10"/>
  <c r="B78" i="10"/>
  <c r="C79" i="10" l="1"/>
  <c r="D79" i="10"/>
  <c r="B79" i="10"/>
  <c r="D80" i="10" l="1"/>
  <c r="C80" i="10"/>
  <c r="B80" i="10"/>
  <c r="D81" i="10" l="1"/>
  <c r="C81" i="10"/>
  <c r="B81" i="10"/>
  <c r="C82" i="10" l="1"/>
  <c r="D82" i="10"/>
  <c r="B82" i="10"/>
  <c r="C83" i="10" l="1"/>
  <c r="D83" i="10"/>
  <c r="B83" i="10"/>
  <c r="D84" i="10" l="1"/>
  <c r="C84" i="10"/>
  <c r="B84" i="10"/>
  <c r="D85" i="10" l="1"/>
  <c r="C85" i="10"/>
  <c r="B85" i="10"/>
  <c r="C86" i="10" l="1"/>
  <c r="D86" i="10"/>
  <c r="B86" i="10"/>
  <c r="C87" i="10" l="1"/>
  <c r="D87" i="10"/>
  <c r="B87" i="10"/>
  <c r="D88" i="10" l="1"/>
  <c r="C88" i="10"/>
  <c r="B88" i="10"/>
  <c r="D89" i="10" l="1"/>
  <c r="C89" i="10"/>
  <c r="B89" i="10"/>
  <c r="C90" i="10" l="1"/>
  <c r="D90" i="10"/>
  <c r="B90" i="10"/>
  <c r="C91" i="10" l="1"/>
  <c r="D91" i="10"/>
  <c r="B91" i="10"/>
  <c r="D92" i="10" l="1"/>
  <c r="C92" i="10"/>
  <c r="B92" i="10"/>
  <c r="D93" i="10" l="1"/>
  <c r="C93" i="10"/>
  <c r="B93" i="10"/>
  <c r="C94" i="10" l="1"/>
  <c r="D94" i="10"/>
  <c r="B94" i="10"/>
  <c r="C95" i="10" l="1"/>
  <c r="D95" i="10"/>
  <c r="B95" i="10"/>
  <c r="D96" i="10" l="1"/>
  <c r="C96" i="10"/>
  <c r="B96" i="10"/>
  <c r="D97" i="10" l="1"/>
  <c r="C97" i="10"/>
  <c r="B97" i="10"/>
  <c r="C98" i="10" l="1"/>
  <c r="D98" i="10"/>
  <c r="B98" i="10"/>
  <c r="C99" i="10" l="1"/>
  <c r="D99" i="10"/>
  <c r="B99" i="10"/>
  <c r="D100" i="10" l="1"/>
  <c r="C100" i="10"/>
  <c r="B100" i="10"/>
  <c r="D101" i="10" l="1"/>
  <c r="C101" i="10"/>
  <c r="B101" i="10"/>
  <c r="C102" i="10" l="1"/>
  <c r="D102" i="10"/>
  <c r="B102" i="10"/>
  <c r="C103" i="10" l="1"/>
  <c r="D103" i="10"/>
  <c r="B103" i="10"/>
  <c r="D104" i="10" l="1"/>
  <c r="C104" i="10"/>
  <c r="B104" i="10"/>
  <c r="D105" i="10" l="1"/>
  <c r="C105" i="10"/>
  <c r="B105" i="10"/>
  <c r="C106" i="10" l="1"/>
  <c r="D106" i="10"/>
  <c r="B106" i="10"/>
  <c r="C107" i="10" l="1"/>
  <c r="D107" i="10"/>
  <c r="B107" i="10"/>
  <c r="D108" i="10" l="1"/>
  <c r="C108" i="10"/>
  <c r="B108" i="10"/>
  <c r="D109" i="10" l="1"/>
  <c r="C109" i="10"/>
  <c r="B109" i="10"/>
  <c r="C110" i="10" l="1"/>
  <c r="D110" i="10"/>
  <c r="B110" i="10"/>
  <c r="C111" i="10" l="1"/>
  <c r="D111" i="10"/>
  <c r="B111" i="10"/>
  <c r="D112" i="10" l="1"/>
  <c r="C112" i="10"/>
  <c r="B112" i="10"/>
  <c r="D113" i="10" l="1"/>
  <c r="C113" i="10"/>
  <c r="B113" i="10"/>
  <c r="C114" i="10" l="1"/>
  <c r="D114" i="10"/>
  <c r="B114" i="10"/>
  <c r="C115" i="10" l="1"/>
  <c r="D115" i="10"/>
  <c r="B115" i="10"/>
  <c r="D116" i="10" l="1"/>
  <c r="C116" i="10"/>
  <c r="B116" i="10"/>
  <c r="D117" i="10" l="1"/>
  <c r="C117" i="10"/>
  <c r="B117" i="10"/>
  <c r="C118" i="10" l="1"/>
  <c r="D118" i="10"/>
  <c r="B118" i="10"/>
  <c r="C119" i="10" l="1"/>
  <c r="D119" i="10"/>
  <c r="B119" i="10"/>
  <c r="D120" i="10" l="1"/>
  <c r="C120" i="10"/>
  <c r="B120" i="10"/>
  <c r="D121" i="10" l="1"/>
  <c r="C121" i="10"/>
  <c r="B121" i="10"/>
  <c r="C122" i="10" l="1"/>
  <c r="D122" i="10"/>
  <c r="B122" i="10"/>
  <c r="C123" i="10" l="1"/>
  <c r="D123" i="10"/>
  <c r="B123" i="10"/>
  <c r="D124" i="10" l="1"/>
  <c r="C124" i="10"/>
  <c r="B124" i="10"/>
  <c r="D125" i="10" l="1"/>
  <c r="C125" i="10"/>
  <c r="B125" i="10"/>
  <c r="C126" i="10" l="1"/>
  <c r="D126" i="10"/>
  <c r="B126" i="10"/>
  <c r="C127" i="10" l="1"/>
  <c r="D127" i="10"/>
  <c r="B127" i="10"/>
  <c r="D128" i="10" l="1"/>
  <c r="C128" i="10"/>
  <c r="B128" i="10"/>
  <c r="D129" i="10" l="1"/>
  <c r="C129" i="10"/>
  <c r="B129" i="10"/>
  <c r="C130" i="10" l="1"/>
  <c r="D130" i="10"/>
  <c r="B130" i="10"/>
  <c r="C131" i="10" l="1"/>
  <c r="D131" i="10"/>
  <c r="B131" i="10"/>
  <c r="D132" i="10" l="1"/>
  <c r="B1" i="10" s="1"/>
  <c r="C132" i="10"/>
  <c r="B132" i="10"/>
  <c r="C1" i="10"/>
  <c r="A14" i="10" l="1"/>
  <c r="B134" i="10"/>
  <c r="A19" i="10"/>
</calcChain>
</file>

<file path=xl/sharedStrings.xml><?xml version="1.0" encoding="utf-8"?>
<sst xmlns="http://schemas.openxmlformats.org/spreadsheetml/2006/main" count="138" uniqueCount="102">
  <si>
    <t>Комиссия по трудовым спорам
Общества с ограниченной ответственностью 
«Управление ЖКХ»</t>
  </si>
  <si>
    <t>№ п/п</t>
  </si>
  <si>
    <t>Дата</t>
  </si>
  <si>
    <t>Дата решения</t>
  </si>
  <si>
    <t>Дата вступления решения в законную силу</t>
  </si>
  <si>
    <t>Выплата за месяц</t>
  </si>
  <si>
    <t xml:space="preserve">о взыскании невыплаченной своевременно заработной платы за </t>
  </si>
  <si>
    <t>№ решения</t>
  </si>
  <si>
    <t>Ф.И.О.</t>
  </si>
  <si>
    <t>Результат</t>
  </si>
  <si>
    <t xml:space="preserve">     Решение комиссии по трудовым спорам:</t>
  </si>
  <si>
    <t>в сумме:</t>
  </si>
  <si>
    <t>в пользу:</t>
  </si>
  <si>
    <t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t>
  </si>
  <si>
    <t xml:space="preserve">     Налог на доходы физических лиц, налог в пенсионный фонд с указанной суммы удержаны.</t>
  </si>
  <si>
    <t>Председатель КТС:</t>
  </si>
  <si>
    <t>Секретарь КТС:</t>
  </si>
  <si>
    <t>Главный инженер</t>
  </si>
  <si>
    <t>Электросварщик ручной сварки</t>
  </si>
  <si>
    <t>Инженер-сметчик</t>
  </si>
  <si>
    <t>Должность</t>
  </si>
  <si>
    <t>Сумма руб.</t>
  </si>
  <si>
    <t>комиссии по трудовым спорам</t>
  </si>
  <si>
    <t>комиссия по трудовым спорам в составе:</t>
  </si>
  <si>
    <t>Членов КТС: - Кузьминой Г.А.</t>
  </si>
  <si>
    <t xml:space="preserve">            - Курочкиной О.В.
            - Мышенкова М.В.
            - Быстрякова С.Б.
            - Макарова Р.А.
            - Сульдиной В.Д.
            - Модина В.Н.</t>
  </si>
  <si>
    <t xml:space="preserve"> о невыплате заработной платы за </t>
  </si>
  <si>
    <t>УСТАНОВИЛА</t>
  </si>
  <si>
    <t>итого:</t>
  </si>
  <si>
    <t xml:space="preserve">     Факт невыплаты заработной платы подтверждается поданными заявлениями работников от </t>
  </si>
  <si>
    <t>Дата подачи заявления</t>
  </si>
  <si>
    <t>, а ее сумма прилагаемыми справками о причитающейся заработной плате.</t>
  </si>
  <si>
    <t xml:space="preserve">     Выслушав стороны и исследовав документы, комиссия находит, что требования заявителей подлежать удовлетворению, так как в соответствии со ст. 136 Трудового кодекса РФ выплата заработной платы должна производиться не реже, чем каждые полмесяца.</t>
  </si>
  <si>
    <t xml:space="preserve">     На основании изложенного, комиссия приняла единогласное решение удовлетворить требования заявителей о выплате заработной платы, и руководствуясь ст.ст. 383-395 Трудового кодекса РФ</t>
  </si>
  <si>
    <t>РЕШИЛА</t>
  </si>
  <si>
    <t>СПИСОК</t>
  </si>
  <si>
    <t>Председатель комиссии</t>
  </si>
  <si>
    <t>по трудовым спорам        __________________</t>
  </si>
  <si>
    <t>Секретарь комиссии        __________________</t>
  </si>
  <si>
    <t xml:space="preserve"> о взыскании невыплаченной своевременно заработной платы за </t>
  </si>
  <si>
    <t>АКБ «ЧУВАШКРЕДИТПРОМБАНК» ПАО</t>
  </si>
  <si>
    <t>Чувашская Республика, город Алатырь, улица Горшенина, 26</t>
  </si>
  <si>
    <t>БИК 04970625</t>
  </si>
  <si>
    <t xml:space="preserve">на выплату заработной платы за </t>
  </si>
  <si>
    <t>Фамилия Имя Отчество</t>
  </si>
  <si>
    <t>Подпись</t>
  </si>
  <si>
    <t>Выплата з/п за месяц</t>
  </si>
  <si>
    <t>Выплата з/п за год</t>
  </si>
  <si>
    <t>Дата рождения</t>
  </si>
  <si>
    <t>Место рождения</t>
  </si>
  <si>
    <t>Паспорт</t>
  </si>
  <si>
    <t>Адрес</t>
  </si>
  <si>
    <t>ИНН</t>
  </si>
  <si>
    <t xml:space="preserve">, невыплаченную заработную плату за </t>
  </si>
  <si>
    <t xml:space="preserve">     на сумму </t>
  </si>
  <si>
    <t>Лицевой счёт</t>
  </si>
  <si>
    <t xml:space="preserve"> к списанию в мою пользу на лицевой счет № </t>
  </si>
  <si>
    <t>Выплата за месяц прописью</t>
  </si>
  <si>
    <t>май</t>
  </si>
  <si>
    <t>Иванов Иван Иванович</t>
  </si>
  <si>
    <t>Сидоров Сидор Сидорович</t>
  </si>
  <si>
    <t>Петров Пётр Петрович</t>
  </si>
  <si>
    <t>Иванова Ивана Ивановича</t>
  </si>
  <si>
    <t>Сидорова Сидора Сидоровича</t>
  </si>
  <si>
    <t>Петрова Пётра Петровича</t>
  </si>
  <si>
    <t>г.Энск Энской АССР</t>
  </si>
  <si>
    <t>с.Чужое Энского района</t>
  </si>
  <si>
    <t>г.Москва</t>
  </si>
  <si>
    <t>98 01 № 123456 выдан Отделением УФМС России по Энской Республике в Энском районе 15 ноября 2007 г.</t>
  </si>
  <si>
    <t>98 02 № 234567 выдан Отделением УФМС России по Энской Республике в Энском районе 16 ноября 2007 г.</t>
  </si>
  <si>
    <t>98 03 № 345678 выдан Отделением УФМС России по Энской Республике в Энском районе 17 ноября 2007 г.</t>
  </si>
  <si>
    <t>Энская Республика, г. Энск, ул. Ленина, 1, кв. 2</t>
  </si>
  <si>
    <t>Энская Республика, г. Энск, ул. Ульянова, 1, кв. 3</t>
  </si>
  <si>
    <t>Энская Республика, г. Энск, ул. Ильича, 1, кв. 4</t>
  </si>
  <si>
    <t>202201234567</t>
  </si>
  <si>
    <t>202201234568</t>
  </si>
  <si>
    <t>202201234569</t>
  </si>
  <si>
    <t>00000000000000000001</t>
  </si>
  <si>
    <t>00000000000000000002</t>
  </si>
  <si>
    <t>00000000000000000003</t>
  </si>
  <si>
    <t>Общества с ограниченной ответственностью «Управление»</t>
  </si>
  <si>
    <t>Председателя КТС: Антоновой Антонины Петровны</t>
  </si>
  <si>
    <t>Зам. председателя КТС: Кузьмина Карнила Карниловича</t>
  </si>
  <si>
    <t>Секретаря КТС: Гашуткиной Г.И.</t>
  </si>
  <si>
    <t xml:space="preserve">     Настоящее удостоверение выдано на основании Решения КТС Общества с ограниченной ответственностью «Управление» №</t>
  </si>
  <si>
    <t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</t>
  </si>
  <si>
    <t>Антонова А.П.</t>
  </si>
  <si>
    <t>Гашуткина Г.И.</t>
  </si>
  <si>
    <t xml:space="preserve">     Рассмотрев на заседании заявления работников Общества с ограниченной ответственностью «Управление» от </t>
  </si>
  <si>
    <t xml:space="preserve">     Заявители – работники Общества с ограниченной ответственностью «Управление» просят взыскать с администрации Общества с ограниченной ответственностью «Управление» заработную плату за </t>
  </si>
  <si>
    <t xml:space="preserve">     Взыскать с Общества с ограниченной ответственностью «Управление» в пользу работников ООО «Управление» заработную плату на общую сумму </t>
  </si>
  <si>
    <t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</t>
  </si>
  <si>
    <t xml:space="preserve"> в АКБ «БАНККРЕДИТПРОСТОМБАНК» ПАО.</t>
  </si>
  <si>
    <t>Комиссия по трудовым спорам
Общества с ограниченной ответственностью 
«Управление»</t>
  </si>
  <si>
    <t>АКБ «БАНККРЕДИТПРОСТОМБАНК» ПАО</t>
  </si>
  <si>
    <t>город Энск, улица Патриса Лумумбы, 26</t>
  </si>
  <si>
    <t>Состав</t>
  </si>
  <si>
    <t>Николаев Николай Николаевич</t>
  </si>
  <si>
    <t>Николаева Николая Николаевича</t>
  </si>
  <si>
    <t>Техник</t>
  </si>
  <si>
    <t>Борисов Борис Борисович</t>
  </si>
  <si>
    <t>Борисова Бориса Борисовича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</si>
</sst>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C19]&quot;«&quot;dd&quot;»&quot;\ mmmm\ yyyy\ &quot;года.&quot;"/>
    <numFmt numFmtId="165" formatCode="&quot;УДОСТОВЕРЕНИЕ № &quot;0"/>
    <numFmt numFmtId="166" formatCode="&quot;Решение вступило в законную силу &quot;[$-FC19]&quot;«&quot;dd&quot;»&quot;\ mmmm\ yyyy\ &quot;года.&quot;"/>
    <numFmt numFmtId="167" formatCode="&quot;Дата выдачи: &quot;[$-FC19]&quot;«&quot;dd&quot;»&quot;\ mmmm\ yyyy\ &quot;года.&quot;"/>
    <numFmt numFmtId="168" formatCode="&quot;РЕШЕНИЕ № &quot;0"/>
    <numFmt numFmtId="169" formatCode="&quot;от &quot;[$-FC19]&quot;«&quot;dd&quot;»&quot;\ mmmm\ yyyy\ &quot;года.&quot;"/>
  </numFmts>
  <fonts count="15" x14ac:knownFonts="1"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1" fillId="0" borderId="0" xfId="1"/>
    <xf numFmtId="0" fontId="4" fillId="0" borderId="0" xfId="0" applyFont="1" applyAlignment="1">
      <alignment wrapText="1"/>
    </xf>
    <xf numFmtId="4" fontId="0" fillId="0" borderId="0" xfId="0" applyNumberForma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top"/>
    </xf>
    <xf numFmtId="14" fontId="8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center"/>
    </xf>
    <xf numFmtId="0" fontId="1" fillId="0" borderId="0" xfId="1" applyBorder="1"/>
    <xf numFmtId="4" fontId="0" fillId="0" borderId="0" xfId="0" applyNumberFormat="1" applyAlignment="1">
      <alignment horizontal="right" vertical="center"/>
    </xf>
    <xf numFmtId="0" fontId="1" fillId="0" borderId="0" xfId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1" fillId="0" borderId="0" xfId="1" applyNumberFormat="1"/>
    <xf numFmtId="0" fontId="0" fillId="0" borderId="1" xfId="0" applyBorder="1" applyAlignment="1">
      <alignment horizontal="center" vertical="center" wrapText="1"/>
    </xf>
    <xf numFmtId="0" fontId="1" fillId="0" borderId="0" xfId="1" applyAlignment="1"/>
    <xf numFmtId="0" fontId="13" fillId="0" borderId="1" xfId="1" applyFont="1" applyBorder="1" applyAlignment="1">
      <alignment horizontal="center" vertical="center"/>
    </xf>
    <xf numFmtId="0" fontId="1" fillId="0" borderId="0" xfId="1" applyAlignment="1">
      <alignment horizontal="left" vertical="top"/>
    </xf>
    <xf numFmtId="0" fontId="1" fillId="0" borderId="0" xfId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center"/>
    </xf>
    <xf numFmtId="49" fontId="1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0" fontId="1" fillId="0" borderId="0" xfId="1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165" fontId="5" fillId="0" borderId="0" xfId="0" applyNumberFormat="1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3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9" fillId="0" borderId="1" xfId="1" applyFont="1" applyBorder="1" applyProtection="1"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left" vertical="center"/>
      <protection hidden="1"/>
    </xf>
    <xf numFmtId="0" fontId="9" fillId="2" borderId="1" xfId="1" applyFont="1" applyFill="1" applyBorder="1" applyProtection="1">
      <protection hidden="1"/>
    </xf>
    <xf numFmtId="0" fontId="9" fillId="0" borderId="0" xfId="1" applyFont="1" applyProtection="1">
      <protection hidden="1"/>
    </xf>
    <xf numFmtId="169" fontId="9" fillId="0" borderId="0" xfId="1" applyNumberFormat="1" applyFont="1" applyAlignment="1" applyProtection="1">
      <alignment vertical="center"/>
      <protection hidden="1"/>
    </xf>
    <xf numFmtId="169" fontId="9" fillId="0" borderId="0" xfId="1" applyNumberFormat="1" applyFont="1" applyAlignment="1" applyProtection="1">
      <alignment vertical="center" wrapText="1"/>
      <protection hidden="1"/>
    </xf>
    <xf numFmtId="0" fontId="10" fillId="0" borderId="0" xfId="1" applyFont="1" applyAlignment="1" applyProtection="1">
      <alignment horizontal="center" vertical="center" wrapText="1"/>
      <protection hidden="1"/>
    </xf>
    <xf numFmtId="0" fontId="10" fillId="0" borderId="0" xfId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4" fontId="9" fillId="0" borderId="0" xfId="1" applyNumberFormat="1" applyFont="1" applyProtection="1"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9" fillId="0" borderId="0" xfId="1" applyFont="1" applyBorder="1" applyProtection="1">
      <protection hidden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10" fillId="0" borderId="3" xfId="1" applyFont="1" applyBorder="1" applyAlignment="1" applyProtection="1">
      <alignment horizontal="center" vertical="center"/>
      <protection hidden="1"/>
    </xf>
    <xf numFmtId="169" fontId="10" fillId="0" borderId="0" xfId="1" applyNumberFormat="1" applyFont="1" applyAlignment="1" applyProtection="1">
      <alignment horizontal="center" vertical="center"/>
      <protection hidden="1"/>
    </xf>
    <xf numFmtId="168" fontId="10" fillId="0" borderId="0" xfId="1" applyNumberFormat="1" applyFont="1" applyBorder="1" applyAlignment="1" applyProtection="1">
      <alignment horizontal="center"/>
      <protection hidden="1"/>
    </xf>
    <xf numFmtId="0" fontId="10" fillId="0" borderId="0" xfId="1" applyNumberFormat="1" applyFont="1" applyAlignment="1" applyProtection="1">
      <alignment horizontal="center" vertical="center" wrapText="1"/>
      <protection hidden="1"/>
    </xf>
    <xf numFmtId="0" fontId="9" fillId="0" borderId="0" xfId="1" applyNumberFormat="1" applyFont="1" applyAlignment="1" applyProtection="1">
      <alignment horizontal="left" vertical="top" wrapText="1"/>
      <protection hidden="1"/>
    </xf>
    <xf numFmtId="0" fontId="9" fillId="0" borderId="0" xfId="1" applyFont="1" applyBorder="1" applyAlignment="1" applyProtection="1">
      <alignment horizontal="left" vertical="center"/>
      <protection hidden="1"/>
    </xf>
    <xf numFmtId="169" fontId="9" fillId="0" borderId="0" xfId="1" applyNumberFormat="1" applyFont="1" applyAlignment="1" applyProtection="1">
      <alignment horizontal="left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64" fontId="6" fillId="0" borderId="0" xfId="0" applyNumberFormat="1" applyFont="1" applyAlignment="1" applyProtection="1">
      <alignment horizontal="right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7" fontId="4" fillId="0" borderId="0" xfId="0" applyNumberFormat="1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165" fontId="5" fillId="0" borderId="0" xfId="0" applyNumberFormat="1" applyFont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horizontal="right" wrapText="1"/>
      <protection hidden="1"/>
    </xf>
    <xf numFmtId="165" fontId="4" fillId="0" borderId="0" xfId="0" applyNumberFormat="1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Alignment="1" applyProtection="1">
      <alignment horizontal="left" vertical="top" wrapText="1"/>
      <protection hidden="1"/>
    </xf>
    <xf numFmtId="166" fontId="4" fillId="0" borderId="0" xfId="0" applyNumberFormat="1" applyFont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4">
    <dxf>
      <numFmt numFmtId="170" formatCode=";;;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19050</xdr:rowOff>
        </xdr:from>
        <xdr:to>
          <xdr:col>2</xdr:col>
          <xdr:colOff>952500</xdr:colOff>
          <xdr:row>0</xdr:row>
          <xdr:rowOff>323850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родительный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1638300</xdr:colOff>
          <xdr:row>0</xdr:row>
          <xdr:rowOff>28575</xdr:rowOff>
        </xdr:from>
        <xdr:to>
          <xdr:col>2</xdr:col>
          <xdr:colOff>2571750</xdr:colOff>
          <xdr:row>0</xdr:row>
          <xdr:rowOff>333375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дательный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J112"/>
  <sheetViews>
    <sheetView zoomScaleNormal="100" workbookViewId="0">
      <selection activeCell="J2" sqref="J2"/>
    </sheetView>
  </sheetViews>
  <sheetFormatPr defaultRowHeight="12.75" x14ac:dyDescent="0.2"/>
  <cols>
    <col min="1" max="1" width="6.625" style="3" customWidth="1"/>
    <col min="2" max="2" width="10.5" style="3" bestFit="1" customWidth="1"/>
    <col min="3" max="3" width="9.875" style="3" bestFit="1" customWidth="1"/>
    <col min="4" max="4" width="12.375" style="3" customWidth="1"/>
    <col min="5" max="5" width="11.375" style="3" customWidth="1"/>
    <col min="6" max="6" width="14" style="3" hidden="1" customWidth="1"/>
    <col min="7" max="7" width="20.625" style="3" hidden="1" customWidth="1"/>
    <col min="8" max="8" width="20.875" style="3" hidden="1" customWidth="1"/>
    <col min="9" max="9" width="9" style="3" customWidth="1"/>
    <col min="10" max="10" width="6.5" style="3" customWidth="1"/>
    <col min="11" max="16384" width="9" style="3"/>
  </cols>
  <sheetData>
    <row r="1" spans="1:10" ht="71.25" x14ac:dyDescent="0.2">
      <c r="A1" s="44" t="s">
        <v>7</v>
      </c>
      <c r="B1" s="43" t="s">
        <v>2</v>
      </c>
      <c r="C1" s="43" t="s">
        <v>3</v>
      </c>
      <c r="D1" s="43" t="s">
        <v>4</v>
      </c>
      <c r="E1" s="43" t="s">
        <v>30</v>
      </c>
      <c r="F1" s="43">
        <v>12</v>
      </c>
      <c r="G1" s="43">
        <v>13</v>
      </c>
      <c r="H1" s="43">
        <v>14</v>
      </c>
      <c r="I1" s="43" t="s">
        <v>46</v>
      </c>
      <c r="J1" s="43" t="s">
        <v>47</v>
      </c>
    </row>
    <row r="2" spans="1:10" ht="15" x14ac:dyDescent="0.2">
      <c r="A2" s="18">
        <v>6</v>
      </c>
      <c r="B2" s="45">
        <v>42910</v>
      </c>
      <c r="C2" s="45">
        <v>42911</v>
      </c>
      <c r="D2" s="45">
        <v>42912</v>
      </c>
      <c r="E2" s="45">
        <v>42855</v>
      </c>
      <c r="F2" s="61" t="str">
        <f>TEXT(B2,"[$-FC19]ДД ММММ ГГГГ")</f>
        <v>24 июня 2017</v>
      </c>
      <c r="G2" s="61" t="str">
        <f>TEXT(C2,"[$-FC19]ДД ММММ ГГГГ")</f>
        <v>25 июня 2017</v>
      </c>
      <c r="H2" s="62">
        <f>C2</f>
        <v>42911</v>
      </c>
      <c r="I2" s="61" t="s">
        <v>58</v>
      </c>
      <c r="J2" s="61">
        <v>2017</v>
      </c>
    </row>
    <row r="3" spans="1:10" ht="14.25" x14ac:dyDescent="0.2">
      <c r="A3" s="17"/>
      <c r="G3" s="7" t="str">
        <f>TEXT(C2,"[$-FC19]ДД ММММ ГГГГ")&amp;" года"</f>
        <v>25 июня 2017 года</v>
      </c>
    </row>
    <row r="4" spans="1:10" ht="14.25" x14ac:dyDescent="0.2">
      <c r="A4" s="17"/>
      <c r="G4" s="7" t="str">
        <f>TEXT(E2,"[$-FC19]ДД ММММ ГГГГ")</f>
        <v>30 апреля 2017</v>
      </c>
    </row>
    <row r="5" spans="1:10" ht="14.25" x14ac:dyDescent="0.2">
      <c r="A5" s="17"/>
      <c r="G5" s="7" t="str">
        <f>TEXT(E2,"[$-FC19]ДД ММММ ГГГГ")&amp;" года"</f>
        <v>30 апреля 2017 года</v>
      </c>
    </row>
    <row r="6" spans="1:10" x14ac:dyDescent="0.2">
      <c r="A6" s="17"/>
    </row>
    <row r="7" spans="1:10" x14ac:dyDescent="0.2">
      <c r="A7" s="17"/>
    </row>
    <row r="8" spans="1:10" x14ac:dyDescent="0.2">
      <c r="A8" s="17"/>
    </row>
    <row r="9" spans="1:10" x14ac:dyDescent="0.2">
      <c r="A9" s="17"/>
    </row>
    <row r="10" spans="1:10" x14ac:dyDescent="0.2">
      <c r="A10" s="17"/>
    </row>
    <row r="11" spans="1:10" x14ac:dyDescent="0.2">
      <c r="A11" s="17"/>
    </row>
    <row r="12" spans="1:10" x14ac:dyDescent="0.2">
      <c r="A12" s="17"/>
    </row>
    <row r="13" spans="1:10" x14ac:dyDescent="0.2">
      <c r="A13" s="17"/>
    </row>
    <row r="14" spans="1:10" x14ac:dyDescent="0.2">
      <c r="A14" s="17"/>
    </row>
    <row r="15" spans="1:10" x14ac:dyDescent="0.2">
      <c r="A15" s="17"/>
    </row>
    <row r="16" spans="1:10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  <row r="30" spans="1:1" x14ac:dyDescent="0.2">
      <c r="A30" s="17"/>
    </row>
    <row r="31" spans="1:1" x14ac:dyDescent="0.2">
      <c r="A31" s="17"/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</sheetData>
  <conditionalFormatting sqref="F2:J201">
    <cfRule type="notContainsBlanks" dxfId="3" priority="1">
      <formula>LEN(TRIM(F2))&gt;0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L20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2.75" x14ac:dyDescent="0.2"/>
  <cols>
    <col min="1" max="1" width="4.625" style="3" customWidth="1"/>
    <col min="2" max="2" width="33.125" style="10" customWidth="1"/>
    <col min="3" max="3" width="31.875" style="3" bestFit="1" customWidth="1"/>
    <col min="4" max="4" width="55.5" style="3" bestFit="1" customWidth="1"/>
    <col min="5" max="5" width="9.875" style="3" bestFit="1" customWidth="1"/>
    <col min="6" max="6" width="47.625" style="3" bestFit="1" customWidth="1"/>
    <col min="7" max="7" width="103.375" style="3" bestFit="1" customWidth="1"/>
    <col min="8" max="8" width="93.25" style="3" bestFit="1" customWidth="1"/>
    <col min="9" max="9" width="11.375" style="3" bestFit="1" customWidth="1"/>
    <col min="10" max="10" width="18.625" style="3" bestFit="1" customWidth="1"/>
    <col min="11" max="11" width="14.5" style="12" customWidth="1"/>
    <col min="12" max="12" width="50.5" style="3" hidden="1" customWidth="1"/>
    <col min="13" max="16384" width="9" style="3"/>
  </cols>
  <sheetData>
    <row r="1" spans="1:12" ht="43.5" customHeight="1" x14ac:dyDescent="0.25">
      <c r="A1" s="27" t="s">
        <v>1</v>
      </c>
      <c r="B1" s="18" t="s">
        <v>8</v>
      </c>
      <c r="C1" s="42" t="s">
        <v>9</v>
      </c>
      <c r="D1" s="18" t="s">
        <v>20</v>
      </c>
      <c r="E1" s="16" t="s">
        <v>48</v>
      </c>
      <c r="F1" s="16" t="s">
        <v>49</v>
      </c>
      <c r="G1" s="16" t="s">
        <v>50</v>
      </c>
      <c r="H1" s="16" t="s">
        <v>51</v>
      </c>
      <c r="I1" s="16" t="s">
        <v>52</v>
      </c>
      <c r="J1" s="16" t="s">
        <v>55</v>
      </c>
      <c r="K1" s="43" t="s">
        <v>5</v>
      </c>
      <c r="L1" s="16" t="s">
        <v>57</v>
      </c>
    </row>
    <row r="2" spans="1:12" ht="15" x14ac:dyDescent="0.2">
      <c r="A2" s="28">
        <f>MAX($A$1:A1)+1</f>
        <v>1</v>
      </c>
      <c r="B2" s="21" t="s">
        <v>59</v>
      </c>
      <c r="C2" s="9" t="s">
        <v>62</v>
      </c>
      <c r="D2" s="22" t="s">
        <v>17</v>
      </c>
      <c r="E2" s="8">
        <v>22575</v>
      </c>
      <c r="F2" s="19" t="s">
        <v>66</v>
      </c>
      <c r="G2" s="20" t="s">
        <v>68</v>
      </c>
      <c r="H2" s="19" t="s">
        <v>71</v>
      </c>
      <c r="I2" s="25" t="s">
        <v>74</v>
      </c>
      <c r="J2" s="26" t="s">
        <v>77</v>
      </c>
      <c r="K2" s="11">
        <v>9800</v>
      </c>
      <c r="L2" s="5" t="str">
        <f>MSumProp(K2)</f>
        <v>(Девять тысяч восемьсот) рублей 00 коп.</v>
      </c>
    </row>
    <row r="3" spans="1:12" ht="15" x14ac:dyDescent="0.2">
      <c r="A3" s="28"/>
      <c r="B3" s="21" t="s">
        <v>60</v>
      </c>
      <c r="C3" s="9" t="s">
        <v>63</v>
      </c>
      <c r="D3" s="22" t="s">
        <v>18</v>
      </c>
      <c r="E3" s="8">
        <v>22972</v>
      </c>
      <c r="F3" s="19" t="s">
        <v>67</v>
      </c>
      <c r="G3" s="20" t="s">
        <v>69</v>
      </c>
      <c r="H3" s="19" t="s">
        <v>72</v>
      </c>
      <c r="I3" s="25" t="s">
        <v>75</v>
      </c>
      <c r="J3" s="26" t="s">
        <v>78</v>
      </c>
      <c r="K3" s="11">
        <v>6500</v>
      </c>
      <c r="L3" s="5" t="str">
        <f t="shared" ref="L3:L63" si="0">MSumProp(K3)</f>
        <v>(Шесть тысяч пятьсот) рублей 00 коп.</v>
      </c>
    </row>
    <row r="4" spans="1:12" ht="15" x14ac:dyDescent="0.2">
      <c r="A4" s="28">
        <v>3</v>
      </c>
      <c r="B4" s="21" t="s">
        <v>61</v>
      </c>
      <c r="C4" s="9" t="s">
        <v>64</v>
      </c>
      <c r="D4" s="22" t="s">
        <v>19</v>
      </c>
      <c r="E4" s="8">
        <v>23368</v>
      </c>
      <c r="F4" s="3" t="s">
        <v>65</v>
      </c>
      <c r="G4" s="20" t="s">
        <v>70</v>
      </c>
      <c r="H4" s="19" t="s">
        <v>73</v>
      </c>
      <c r="I4" s="25" t="s">
        <v>76</v>
      </c>
      <c r="J4" s="26" t="s">
        <v>79</v>
      </c>
      <c r="K4" s="11">
        <v>7200</v>
      </c>
      <c r="L4" s="5" t="str">
        <f t="shared" si="0"/>
        <v>(Семь тысяч двести) рублей 00 коп.</v>
      </c>
    </row>
    <row r="5" spans="1:12" ht="15" x14ac:dyDescent="0.2">
      <c r="A5" s="28">
        <v>2</v>
      </c>
      <c r="B5" s="21" t="s">
        <v>97</v>
      </c>
      <c r="C5" s="9" t="s">
        <v>98</v>
      </c>
      <c r="D5" s="22" t="s">
        <v>99</v>
      </c>
      <c r="E5" s="8"/>
      <c r="I5" s="25"/>
      <c r="J5" s="26"/>
      <c r="K5" s="11"/>
      <c r="L5" s="5" t="str">
        <f t="shared" si="0"/>
        <v>(Ноль) рублей 00 коп.</v>
      </c>
    </row>
    <row r="6" spans="1:12" ht="15" x14ac:dyDescent="0.2">
      <c r="A6" s="28">
        <f>MAX($A$1:A5)+1</f>
        <v>4</v>
      </c>
      <c r="B6" s="21" t="s">
        <v>100</v>
      </c>
      <c r="C6" s="9" t="s">
        <v>101</v>
      </c>
      <c r="D6" s="22"/>
      <c r="E6" s="8"/>
      <c r="I6" s="25"/>
      <c r="J6" s="26"/>
      <c r="K6" s="11"/>
      <c r="L6" s="5" t="str">
        <f t="shared" si="0"/>
        <v>(Ноль) рублей 00 коп.</v>
      </c>
    </row>
    <row r="7" spans="1:12" ht="15" x14ac:dyDescent="0.2">
      <c r="A7" s="28">
        <f>MAX($A$1:A6)+1</f>
        <v>5</v>
      </c>
      <c r="B7" s="21"/>
      <c r="C7" s="9"/>
      <c r="D7" s="22"/>
      <c r="E7" s="8"/>
      <c r="I7" s="25"/>
      <c r="J7" s="26"/>
      <c r="K7" s="11"/>
      <c r="L7" s="5" t="str">
        <f t="shared" si="0"/>
        <v>(Ноль) рублей 00 коп.</v>
      </c>
    </row>
    <row r="8" spans="1:12" ht="15" x14ac:dyDescent="0.2">
      <c r="A8" s="28">
        <f>MAX($A$1:A7)+1</f>
        <v>6</v>
      </c>
      <c r="B8" s="21"/>
      <c r="C8" s="9"/>
      <c r="D8" s="22"/>
      <c r="E8" s="8"/>
      <c r="I8" s="25"/>
      <c r="J8" s="26"/>
      <c r="K8" s="11"/>
      <c r="L8" s="5" t="str">
        <f t="shared" si="0"/>
        <v>(Ноль) рублей 00 коп.</v>
      </c>
    </row>
    <row r="9" spans="1:12" ht="15" x14ac:dyDescent="0.2">
      <c r="A9" s="28">
        <f>MAX($A$1:A8)+1</f>
        <v>7</v>
      </c>
      <c r="B9" s="21"/>
      <c r="C9" s="9"/>
      <c r="D9" s="22"/>
      <c r="E9" s="8"/>
      <c r="I9" s="25"/>
      <c r="J9" s="26"/>
      <c r="K9" s="11"/>
      <c r="L9" s="5" t="str">
        <f t="shared" si="0"/>
        <v>(Ноль) рублей 00 коп.</v>
      </c>
    </row>
    <row r="10" spans="1:12" ht="15" x14ac:dyDescent="0.2">
      <c r="A10" s="28">
        <f>MAX($A$1:A9)+1</f>
        <v>8</v>
      </c>
      <c r="B10" s="21"/>
      <c r="C10" s="9"/>
      <c r="D10" s="22"/>
      <c r="E10" s="8"/>
      <c r="I10" s="25"/>
      <c r="J10" s="26"/>
      <c r="K10" s="11"/>
      <c r="L10" s="5" t="str">
        <f t="shared" si="0"/>
        <v>(Ноль) рублей 00 коп.</v>
      </c>
    </row>
    <row r="11" spans="1:12" ht="15" x14ac:dyDescent="0.2">
      <c r="A11" s="28">
        <f>MAX($A$1:A10)+1</f>
        <v>9</v>
      </c>
      <c r="B11" s="21"/>
      <c r="C11" s="9"/>
      <c r="D11" s="22"/>
      <c r="E11" s="8"/>
      <c r="I11" s="25"/>
      <c r="J11" s="26"/>
      <c r="K11" s="11"/>
      <c r="L11" s="5" t="str">
        <f t="shared" si="0"/>
        <v>(Ноль) рублей 00 коп.</v>
      </c>
    </row>
    <row r="12" spans="1:12" ht="15" x14ac:dyDescent="0.2">
      <c r="A12" s="28">
        <f>MAX($A$1:A11)+1</f>
        <v>10</v>
      </c>
      <c r="B12" s="21"/>
      <c r="C12" s="9"/>
      <c r="D12" s="22"/>
      <c r="E12" s="8"/>
      <c r="I12" s="25"/>
      <c r="J12" s="26"/>
      <c r="K12" s="11"/>
      <c r="L12" s="5" t="str">
        <f t="shared" si="0"/>
        <v>(Ноль) рублей 00 коп.</v>
      </c>
    </row>
    <row r="13" spans="1:12" ht="15" x14ac:dyDescent="0.2">
      <c r="A13" s="28">
        <f>MAX($A$1:A12)+1</f>
        <v>11</v>
      </c>
      <c r="B13" s="21"/>
      <c r="C13" s="9"/>
      <c r="D13" s="22"/>
      <c r="E13" s="8"/>
      <c r="I13" s="25"/>
      <c r="J13" s="26"/>
      <c r="K13" s="11"/>
      <c r="L13" s="5" t="str">
        <f t="shared" si="0"/>
        <v>(Ноль) рублей 00 коп.</v>
      </c>
    </row>
    <row r="14" spans="1:12" ht="15" x14ac:dyDescent="0.2">
      <c r="A14" s="28">
        <f>MAX($A$1:A13)+1</f>
        <v>12</v>
      </c>
      <c r="B14" s="21"/>
      <c r="C14" s="9"/>
      <c r="D14" s="22"/>
      <c r="E14" s="8"/>
      <c r="I14" s="25"/>
      <c r="J14" s="26"/>
      <c r="K14" s="11"/>
      <c r="L14" s="5" t="str">
        <f t="shared" si="0"/>
        <v>(Ноль) рублей 00 коп.</v>
      </c>
    </row>
    <row r="15" spans="1:12" ht="15" x14ac:dyDescent="0.2">
      <c r="A15" s="28">
        <f>MAX($A$1:A14)+1</f>
        <v>13</v>
      </c>
      <c r="B15" s="21"/>
      <c r="C15" s="9"/>
      <c r="D15" s="22"/>
      <c r="E15" s="8"/>
      <c r="I15" s="25"/>
      <c r="J15" s="26"/>
      <c r="K15" s="11"/>
      <c r="L15" s="5" t="str">
        <f t="shared" si="0"/>
        <v>(Ноль) рублей 00 коп.</v>
      </c>
    </row>
    <row r="16" spans="1:12" ht="15" x14ac:dyDescent="0.2">
      <c r="A16" s="28">
        <f>MAX($A$1:A15)+1</f>
        <v>14</v>
      </c>
      <c r="B16" s="21"/>
      <c r="C16" s="9"/>
      <c r="D16" s="22"/>
      <c r="E16" s="8"/>
      <c r="I16" s="25"/>
      <c r="J16" s="26"/>
      <c r="K16" s="11"/>
      <c r="L16" s="5" t="str">
        <f t="shared" si="0"/>
        <v>(Ноль) рублей 00 коп.</v>
      </c>
    </row>
    <row r="17" spans="1:12" ht="15" x14ac:dyDescent="0.2">
      <c r="A17" s="28">
        <f>MAX($A$1:A16)+1</f>
        <v>15</v>
      </c>
      <c r="B17" s="21"/>
      <c r="C17" s="9"/>
      <c r="D17" s="22"/>
      <c r="E17" s="8"/>
      <c r="I17" s="25"/>
      <c r="J17" s="26"/>
      <c r="K17" s="11"/>
      <c r="L17" s="5" t="str">
        <f t="shared" si="0"/>
        <v>(Ноль) рублей 00 коп.</v>
      </c>
    </row>
    <row r="18" spans="1:12" ht="15" x14ac:dyDescent="0.2">
      <c r="A18" s="28">
        <f>MAX($A$1:A17)+1</f>
        <v>16</v>
      </c>
      <c r="B18" s="21"/>
      <c r="C18" s="9"/>
      <c r="D18" s="22"/>
      <c r="E18" s="8"/>
      <c r="I18" s="25"/>
      <c r="J18" s="26"/>
      <c r="K18" s="11"/>
      <c r="L18" s="5" t="str">
        <f t="shared" si="0"/>
        <v>(Ноль) рублей 00 коп.</v>
      </c>
    </row>
    <row r="19" spans="1:12" ht="15" x14ac:dyDescent="0.2">
      <c r="A19" s="28">
        <f>MAX($A$1:A18)+1</f>
        <v>17</v>
      </c>
      <c r="B19" s="21"/>
      <c r="C19" s="9"/>
      <c r="D19" s="22"/>
      <c r="E19" s="8"/>
      <c r="I19" s="25"/>
      <c r="J19" s="26"/>
      <c r="K19" s="11"/>
      <c r="L19" s="5" t="str">
        <f t="shared" si="0"/>
        <v>(Ноль) рублей 00 коп.</v>
      </c>
    </row>
    <row r="20" spans="1:12" ht="15" x14ac:dyDescent="0.2">
      <c r="A20" s="28">
        <f>MAX($A$1:A19)+1</f>
        <v>18</v>
      </c>
      <c r="B20" s="21"/>
      <c r="C20" s="9"/>
      <c r="D20" s="22"/>
      <c r="E20" s="8"/>
      <c r="I20" s="25"/>
      <c r="J20" s="26"/>
      <c r="K20" s="11"/>
      <c r="L20" s="5" t="str">
        <f t="shared" si="0"/>
        <v>(Ноль) рублей 00 коп.</v>
      </c>
    </row>
    <row r="21" spans="1:12" ht="15" x14ac:dyDescent="0.2">
      <c r="A21" s="28">
        <f>MAX($A$1:A20)+1</f>
        <v>19</v>
      </c>
      <c r="B21" s="21"/>
      <c r="C21" s="9"/>
      <c r="D21" s="22"/>
      <c r="E21" s="8"/>
      <c r="I21" s="25"/>
      <c r="J21" s="26"/>
      <c r="K21" s="11"/>
      <c r="L21" s="5" t="str">
        <f t="shared" si="0"/>
        <v>(Ноль) рублей 00 коп.</v>
      </c>
    </row>
    <row r="22" spans="1:12" ht="15" x14ac:dyDescent="0.2">
      <c r="A22" s="28">
        <f>MAX($A$1:A21)+1</f>
        <v>20</v>
      </c>
      <c r="B22" s="21"/>
      <c r="C22" s="9"/>
      <c r="D22" s="22"/>
      <c r="E22" s="8"/>
      <c r="I22" s="25"/>
      <c r="J22" s="26"/>
      <c r="K22" s="11"/>
      <c r="L22" s="5" t="str">
        <f t="shared" si="0"/>
        <v>(Ноль) рублей 00 коп.</v>
      </c>
    </row>
    <row r="23" spans="1:12" ht="15" x14ac:dyDescent="0.2">
      <c r="A23" s="28">
        <f>MAX($A$1:A22)+1</f>
        <v>21</v>
      </c>
      <c r="B23" s="21"/>
      <c r="C23" s="9"/>
      <c r="D23" s="22"/>
      <c r="E23" s="8"/>
      <c r="I23" s="25"/>
      <c r="J23" s="26"/>
      <c r="K23" s="11"/>
      <c r="L23" s="5" t="str">
        <f t="shared" si="0"/>
        <v>(Ноль) рублей 00 коп.</v>
      </c>
    </row>
    <row r="24" spans="1:12" ht="15" x14ac:dyDescent="0.2">
      <c r="A24" s="28">
        <f>MAX($A$1:A23)+1</f>
        <v>22</v>
      </c>
      <c r="B24" s="21"/>
      <c r="C24" s="9"/>
      <c r="D24" s="22"/>
      <c r="E24" s="8"/>
      <c r="I24" s="25"/>
      <c r="J24" s="26"/>
      <c r="K24" s="11"/>
      <c r="L24" s="5" t="str">
        <f t="shared" si="0"/>
        <v>(Ноль) рублей 00 коп.</v>
      </c>
    </row>
    <row r="25" spans="1:12" ht="15" x14ac:dyDescent="0.2">
      <c r="A25" s="28">
        <f>MAX($A$1:A24)+1</f>
        <v>23</v>
      </c>
      <c r="B25" s="21"/>
      <c r="C25" s="9"/>
      <c r="D25" s="22"/>
      <c r="E25" s="8"/>
      <c r="I25" s="25"/>
      <c r="J25" s="26"/>
      <c r="K25" s="11"/>
      <c r="L25" s="5" t="str">
        <f t="shared" si="0"/>
        <v>(Ноль) рублей 00 коп.</v>
      </c>
    </row>
    <row r="26" spans="1:12" ht="15" x14ac:dyDescent="0.2">
      <c r="A26" s="28">
        <f>MAX($A$1:A25)+1</f>
        <v>24</v>
      </c>
      <c r="B26" s="21"/>
      <c r="C26" s="9"/>
      <c r="D26" s="22"/>
      <c r="E26" s="8"/>
      <c r="I26" s="25"/>
      <c r="J26" s="26"/>
      <c r="K26" s="11"/>
      <c r="L26" s="5" t="str">
        <f t="shared" si="0"/>
        <v>(Ноль) рублей 00 коп.</v>
      </c>
    </row>
    <row r="27" spans="1:12" ht="15" x14ac:dyDescent="0.2">
      <c r="A27" s="28">
        <f>MAX($A$1:A26)+1</f>
        <v>25</v>
      </c>
      <c r="B27" s="21"/>
      <c r="C27" s="9"/>
      <c r="E27" s="8"/>
      <c r="I27" s="25"/>
      <c r="J27" s="26"/>
      <c r="K27" s="11"/>
      <c r="L27" s="5" t="str">
        <f t="shared" si="0"/>
        <v>(Ноль) рублей 00 коп.</v>
      </c>
    </row>
    <row r="28" spans="1:12" ht="15" x14ac:dyDescent="0.2">
      <c r="A28" s="28">
        <f>MAX($A$1:A27)+1</f>
        <v>26</v>
      </c>
      <c r="B28" s="21"/>
      <c r="C28" s="9"/>
      <c r="D28" s="22"/>
      <c r="E28" s="8"/>
      <c r="I28" s="25"/>
      <c r="J28" s="26"/>
      <c r="K28" s="11"/>
      <c r="L28" s="5" t="str">
        <f t="shared" si="0"/>
        <v>(Ноль) рублей 00 коп.</v>
      </c>
    </row>
    <row r="29" spans="1:12" ht="15" x14ac:dyDescent="0.2">
      <c r="A29" s="28">
        <f>MAX($A$1:A28)+1</f>
        <v>27</v>
      </c>
      <c r="B29" s="21"/>
      <c r="C29" s="9"/>
      <c r="D29" s="22"/>
      <c r="E29" s="8"/>
      <c r="I29" s="25"/>
      <c r="J29" s="26"/>
      <c r="K29" s="11"/>
      <c r="L29" s="5" t="str">
        <f t="shared" si="0"/>
        <v>(Ноль) рублей 00 коп.</v>
      </c>
    </row>
    <row r="30" spans="1:12" ht="15" x14ac:dyDescent="0.2">
      <c r="A30" s="28">
        <f>MAX($A$1:A29)+1</f>
        <v>28</v>
      </c>
      <c r="B30" s="21"/>
      <c r="C30" s="9"/>
      <c r="D30" s="22"/>
      <c r="E30" s="8"/>
      <c r="I30" s="25"/>
      <c r="J30" s="26"/>
      <c r="K30" s="11"/>
      <c r="L30" s="5" t="str">
        <f t="shared" si="0"/>
        <v>(Ноль) рублей 00 коп.</v>
      </c>
    </row>
    <row r="31" spans="1:12" ht="15" x14ac:dyDescent="0.2">
      <c r="A31" s="28">
        <f>MAX($A$1:A30)+1</f>
        <v>29</v>
      </c>
      <c r="B31" s="21"/>
      <c r="C31" s="9"/>
      <c r="D31" s="22"/>
      <c r="E31" s="8"/>
      <c r="I31" s="25"/>
      <c r="J31" s="26"/>
      <c r="K31" s="11"/>
      <c r="L31" s="5" t="str">
        <f t="shared" si="0"/>
        <v>(Ноль) рублей 00 коп.</v>
      </c>
    </row>
    <row r="32" spans="1:12" ht="15" x14ac:dyDescent="0.2">
      <c r="A32" s="28">
        <f>MAX($A$1:A31)+1</f>
        <v>30</v>
      </c>
      <c r="B32" s="21"/>
      <c r="C32" s="9"/>
      <c r="D32" s="22"/>
      <c r="E32" s="8"/>
      <c r="I32" s="25"/>
      <c r="J32" s="26"/>
      <c r="K32" s="11"/>
      <c r="L32" s="5" t="str">
        <f t="shared" si="0"/>
        <v>(Ноль) рублей 00 коп.</v>
      </c>
    </row>
    <row r="33" spans="1:12" ht="15" x14ac:dyDescent="0.2">
      <c r="A33" s="28">
        <f>MAX($A$1:A32)+1</f>
        <v>31</v>
      </c>
      <c r="B33" s="21"/>
      <c r="C33" s="9"/>
      <c r="D33" s="22"/>
      <c r="E33" s="8"/>
      <c r="I33" s="25"/>
      <c r="J33" s="26"/>
      <c r="K33" s="11"/>
      <c r="L33" s="5" t="str">
        <f t="shared" si="0"/>
        <v>(Ноль) рублей 00 коп.</v>
      </c>
    </row>
    <row r="34" spans="1:12" ht="15" x14ac:dyDescent="0.2">
      <c r="A34" s="28">
        <f>MAX($A$1:A33)+1</f>
        <v>32</v>
      </c>
      <c r="B34" s="21"/>
      <c r="C34" s="9"/>
      <c r="D34" s="22"/>
      <c r="E34" s="8"/>
      <c r="I34" s="25"/>
      <c r="J34" s="26"/>
      <c r="K34" s="11"/>
      <c r="L34" s="5" t="str">
        <f t="shared" si="0"/>
        <v>(Ноль) рублей 00 коп.</v>
      </c>
    </row>
    <row r="35" spans="1:12" ht="15" x14ac:dyDescent="0.2">
      <c r="A35" s="28">
        <f>MAX($A$1:A34)+1</f>
        <v>33</v>
      </c>
      <c r="B35" s="21"/>
      <c r="C35" s="9"/>
      <c r="D35" s="22"/>
      <c r="E35" s="8"/>
      <c r="I35" s="25"/>
      <c r="J35" s="26"/>
      <c r="K35" s="11"/>
      <c r="L35" s="5" t="str">
        <f t="shared" si="0"/>
        <v>(Ноль) рублей 00 коп.</v>
      </c>
    </row>
    <row r="36" spans="1:12" ht="15" x14ac:dyDescent="0.2">
      <c r="A36" s="28">
        <f>MAX($A$1:A35)+1</f>
        <v>34</v>
      </c>
      <c r="B36" s="21"/>
      <c r="C36" s="9"/>
      <c r="D36" s="22"/>
      <c r="E36" s="8"/>
      <c r="I36" s="25"/>
      <c r="J36" s="26"/>
      <c r="K36" s="11"/>
      <c r="L36" s="5" t="str">
        <f t="shared" si="0"/>
        <v>(Ноль) рублей 00 коп.</v>
      </c>
    </row>
    <row r="37" spans="1:12" ht="15" x14ac:dyDescent="0.2">
      <c r="A37" s="28">
        <f>MAX($A$1:A36)+1</f>
        <v>35</v>
      </c>
      <c r="B37" s="21"/>
      <c r="C37" s="9"/>
      <c r="D37" s="22"/>
      <c r="E37" s="8"/>
      <c r="I37" s="25"/>
      <c r="J37" s="26"/>
      <c r="K37" s="11"/>
      <c r="L37" s="5" t="str">
        <f t="shared" si="0"/>
        <v>(Ноль) рублей 00 коп.</v>
      </c>
    </row>
    <row r="38" spans="1:12" ht="15" x14ac:dyDescent="0.2">
      <c r="A38" s="28">
        <f>MAX($A$1:A37)+1</f>
        <v>36</v>
      </c>
      <c r="B38" s="21"/>
      <c r="C38" s="9"/>
      <c r="D38" s="22"/>
      <c r="E38" s="8"/>
      <c r="I38" s="25"/>
      <c r="J38" s="26"/>
      <c r="K38" s="11"/>
      <c r="L38" s="5" t="str">
        <f t="shared" si="0"/>
        <v>(Ноль) рублей 00 коп.</v>
      </c>
    </row>
    <row r="39" spans="1:12" ht="15" x14ac:dyDescent="0.2">
      <c r="A39" s="28">
        <f>MAX($A$1:A38)+1</f>
        <v>37</v>
      </c>
      <c r="B39" s="21"/>
      <c r="C39" s="9"/>
      <c r="D39" s="22"/>
      <c r="E39" s="8"/>
      <c r="I39" s="25"/>
      <c r="J39" s="26"/>
      <c r="K39" s="11"/>
      <c r="L39" s="5" t="str">
        <f t="shared" si="0"/>
        <v>(Ноль) рублей 00 коп.</v>
      </c>
    </row>
    <row r="40" spans="1:12" ht="15" x14ac:dyDescent="0.2">
      <c r="A40" s="28">
        <f>MAX($A$1:A39)+1</f>
        <v>38</v>
      </c>
      <c r="B40" s="21"/>
      <c r="C40" s="9"/>
      <c r="D40" s="22"/>
      <c r="E40" s="8"/>
      <c r="I40" s="25"/>
      <c r="J40" s="26"/>
      <c r="K40" s="11"/>
      <c r="L40" s="5" t="str">
        <f t="shared" si="0"/>
        <v>(Ноль) рублей 00 коп.</v>
      </c>
    </row>
    <row r="41" spans="1:12" ht="15" x14ac:dyDescent="0.2">
      <c r="A41" s="28">
        <f>MAX($A$1:A40)+1</f>
        <v>39</v>
      </c>
      <c r="B41" s="21"/>
      <c r="C41" s="9"/>
      <c r="D41" s="22"/>
      <c r="E41" s="8"/>
      <c r="I41" s="25"/>
      <c r="J41" s="26"/>
      <c r="K41" s="11"/>
      <c r="L41" s="5" t="str">
        <f t="shared" si="0"/>
        <v>(Ноль) рублей 00 коп.</v>
      </c>
    </row>
    <row r="42" spans="1:12" ht="15" x14ac:dyDescent="0.2">
      <c r="A42" s="28">
        <f>MAX($A$1:A41)+1</f>
        <v>40</v>
      </c>
      <c r="B42" s="21"/>
      <c r="C42" s="9"/>
      <c r="D42" s="22"/>
      <c r="E42" s="8"/>
      <c r="I42" s="25"/>
      <c r="J42" s="26"/>
      <c r="K42" s="11"/>
      <c r="L42" s="5" t="str">
        <f t="shared" si="0"/>
        <v>(Ноль) рублей 00 коп.</v>
      </c>
    </row>
    <row r="43" spans="1:12" ht="15" x14ac:dyDescent="0.2">
      <c r="A43" s="28">
        <f>MAX($A$1:A42)+1</f>
        <v>41</v>
      </c>
      <c r="B43" s="21"/>
      <c r="C43" s="9"/>
      <c r="D43" s="22"/>
      <c r="E43" s="8"/>
      <c r="I43" s="25"/>
      <c r="J43" s="26"/>
      <c r="K43" s="11"/>
      <c r="L43" s="5" t="str">
        <f t="shared" si="0"/>
        <v>(Ноль) рублей 00 коп.</v>
      </c>
    </row>
    <row r="44" spans="1:12" ht="15" x14ac:dyDescent="0.2">
      <c r="A44" s="28">
        <f>MAX($A$1:A43)+1</f>
        <v>42</v>
      </c>
      <c r="B44" s="21"/>
      <c r="C44" s="9"/>
      <c r="D44" s="22"/>
      <c r="E44" s="8"/>
      <c r="I44" s="25"/>
      <c r="J44" s="26"/>
      <c r="K44" s="11"/>
      <c r="L44" s="5" t="str">
        <f t="shared" si="0"/>
        <v>(Ноль) рублей 00 коп.</v>
      </c>
    </row>
    <row r="45" spans="1:12" ht="15" x14ac:dyDescent="0.2">
      <c r="A45" s="28">
        <f>MAX($A$1:A44)+1</f>
        <v>43</v>
      </c>
      <c r="B45" s="21"/>
      <c r="C45" s="9"/>
      <c r="D45" s="22"/>
      <c r="E45" s="8"/>
      <c r="I45" s="25"/>
      <c r="J45" s="26"/>
      <c r="K45" s="11"/>
      <c r="L45" s="5" t="str">
        <f t="shared" si="0"/>
        <v>(Ноль) рублей 00 коп.</v>
      </c>
    </row>
    <row r="46" spans="1:12" ht="15" x14ac:dyDescent="0.2">
      <c r="A46" s="28">
        <f>MAX($A$1:A45)+1</f>
        <v>44</v>
      </c>
      <c r="B46" s="21"/>
      <c r="C46" s="9"/>
      <c r="D46" s="22"/>
      <c r="E46" s="8"/>
      <c r="I46" s="25"/>
      <c r="J46" s="26"/>
      <c r="K46" s="11"/>
      <c r="L46" s="5" t="str">
        <f t="shared" si="0"/>
        <v>(Ноль) рублей 00 коп.</v>
      </c>
    </row>
    <row r="47" spans="1:12" ht="15" x14ac:dyDescent="0.2">
      <c r="A47" s="28">
        <f>MAX($A$1:A46)+1</f>
        <v>45</v>
      </c>
      <c r="B47" s="21"/>
      <c r="C47" s="9"/>
      <c r="D47" s="22"/>
      <c r="E47" s="8"/>
      <c r="I47" s="25"/>
      <c r="J47" s="26"/>
      <c r="K47" s="11"/>
      <c r="L47" s="5" t="str">
        <f t="shared" si="0"/>
        <v>(Ноль) рублей 00 коп.</v>
      </c>
    </row>
    <row r="48" spans="1:12" ht="15" x14ac:dyDescent="0.2">
      <c r="A48" s="28">
        <f>MAX($A$1:A47)+1</f>
        <v>46</v>
      </c>
      <c r="B48" s="21"/>
      <c r="C48" s="9"/>
      <c r="D48" s="22"/>
      <c r="E48" s="8"/>
      <c r="I48" s="25"/>
      <c r="J48" s="26"/>
      <c r="K48" s="11"/>
      <c r="L48" s="5" t="str">
        <f t="shared" si="0"/>
        <v>(Ноль) рублей 00 коп.</v>
      </c>
    </row>
    <row r="49" spans="1:12" ht="15" x14ac:dyDescent="0.2">
      <c r="A49" s="28">
        <f>MAX($A$1:A48)+1</f>
        <v>47</v>
      </c>
      <c r="B49" s="21"/>
      <c r="C49" s="9"/>
      <c r="D49" s="22"/>
      <c r="E49" s="8"/>
      <c r="I49" s="25"/>
      <c r="J49" s="26"/>
      <c r="K49" s="11"/>
      <c r="L49" s="5" t="str">
        <f t="shared" si="0"/>
        <v>(Ноль) рублей 00 коп.</v>
      </c>
    </row>
    <row r="50" spans="1:12" ht="15" x14ac:dyDescent="0.2">
      <c r="A50" s="28">
        <f>MAX($A$1:A49)+1</f>
        <v>48</v>
      </c>
      <c r="B50" s="21"/>
      <c r="C50" s="9"/>
      <c r="D50" s="22"/>
      <c r="E50" s="8"/>
      <c r="I50" s="25"/>
      <c r="J50" s="26"/>
      <c r="K50" s="11"/>
      <c r="L50" s="5" t="str">
        <f t="shared" si="0"/>
        <v>(Ноль) рублей 00 коп.</v>
      </c>
    </row>
    <row r="51" spans="1:12" ht="15" x14ac:dyDescent="0.2">
      <c r="A51" s="28">
        <f>MAX($A$1:A50)+1</f>
        <v>49</v>
      </c>
      <c r="B51" s="21"/>
      <c r="C51" s="9"/>
      <c r="D51" s="22"/>
      <c r="E51" s="8"/>
      <c r="I51" s="25"/>
      <c r="J51" s="26"/>
      <c r="K51" s="11"/>
      <c r="L51" s="5" t="str">
        <f t="shared" si="0"/>
        <v>(Ноль) рублей 00 коп.</v>
      </c>
    </row>
    <row r="52" spans="1:12" ht="15" x14ac:dyDescent="0.2">
      <c r="A52" s="28">
        <f>MAX($A$1:A51)+1</f>
        <v>50</v>
      </c>
      <c r="B52" s="21"/>
      <c r="C52" s="9"/>
      <c r="D52" s="22"/>
      <c r="E52" s="8"/>
      <c r="I52" s="25"/>
      <c r="J52" s="26"/>
      <c r="K52" s="11"/>
      <c r="L52" s="5" t="str">
        <f t="shared" si="0"/>
        <v>(Ноль) рублей 00 коп.</v>
      </c>
    </row>
    <row r="53" spans="1:12" ht="15" x14ac:dyDescent="0.2">
      <c r="A53" s="28">
        <f>MAX($A$1:A52)+1</f>
        <v>51</v>
      </c>
      <c r="B53" s="21"/>
      <c r="C53" s="9"/>
      <c r="D53" s="22"/>
      <c r="E53" s="8"/>
      <c r="I53" s="25"/>
      <c r="J53" s="26"/>
      <c r="K53" s="11"/>
      <c r="L53" s="5" t="str">
        <f t="shared" si="0"/>
        <v>(Ноль) рублей 00 коп.</v>
      </c>
    </row>
    <row r="54" spans="1:12" ht="15" x14ac:dyDescent="0.2">
      <c r="A54" s="28">
        <f>MAX($A$1:A53)+1</f>
        <v>52</v>
      </c>
      <c r="B54" s="21"/>
      <c r="C54" s="9"/>
      <c r="D54" s="22"/>
      <c r="E54" s="8"/>
      <c r="I54" s="25"/>
      <c r="J54" s="26"/>
      <c r="K54" s="11"/>
      <c r="L54" s="5" t="str">
        <f t="shared" si="0"/>
        <v>(Ноль) рублей 00 коп.</v>
      </c>
    </row>
    <row r="55" spans="1:12" ht="15" x14ac:dyDescent="0.2">
      <c r="A55" s="28">
        <f>MAX($A$1:A54)+1</f>
        <v>53</v>
      </c>
      <c r="B55" s="21"/>
      <c r="C55" s="9"/>
      <c r="D55" s="22"/>
      <c r="E55" s="8"/>
      <c r="I55" s="25"/>
      <c r="J55" s="26"/>
      <c r="K55" s="11"/>
      <c r="L55" s="5" t="str">
        <f t="shared" si="0"/>
        <v>(Ноль) рублей 00 коп.</v>
      </c>
    </row>
    <row r="56" spans="1:12" ht="15" x14ac:dyDescent="0.2">
      <c r="A56" s="28">
        <f>MAX($A$1:A55)+1</f>
        <v>54</v>
      </c>
      <c r="B56" s="21"/>
      <c r="C56" s="9"/>
      <c r="D56" s="22"/>
      <c r="E56" s="8"/>
      <c r="I56" s="25"/>
      <c r="J56" s="26"/>
      <c r="K56" s="11"/>
      <c r="L56" s="5" t="str">
        <f t="shared" si="0"/>
        <v>(Ноль) рублей 00 коп.</v>
      </c>
    </row>
    <row r="57" spans="1:12" ht="15" x14ac:dyDescent="0.2">
      <c r="A57" s="28">
        <f>MAX($A$1:A56)+1</f>
        <v>55</v>
      </c>
      <c r="B57" s="21"/>
      <c r="C57" s="9"/>
      <c r="D57" s="22"/>
      <c r="E57" s="8"/>
      <c r="I57" s="25"/>
      <c r="J57" s="26"/>
      <c r="K57" s="11"/>
      <c r="L57" s="5" t="str">
        <f t="shared" si="0"/>
        <v>(Ноль) рублей 00 коп.</v>
      </c>
    </row>
    <row r="58" spans="1:12" ht="15" x14ac:dyDescent="0.2">
      <c r="A58" s="28">
        <f>MAX($A$1:A57)+1</f>
        <v>56</v>
      </c>
      <c r="B58" s="21"/>
      <c r="C58" s="9"/>
      <c r="D58" s="22"/>
      <c r="E58" s="8"/>
      <c r="I58" s="25"/>
      <c r="J58" s="26"/>
      <c r="K58" s="11"/>
      <c r="L58" s="5" t="str">
        <f t="shared" si="0"/>
        <v>(Ноль) рублей 00 коп.</v>
      </c>
    </row>
    <row r="59" spans="1:12" ht="15" x14ac:dyDescent="0.2">
      <c r="A59" s="28">
        <f>MAX($A$1:A58)+1</f>
        <v>57</v>
      </c>
      <c r="B59" s="21"/>
      <c r="C59" s="9"/>
      <c r="D59" s="22"/>
      <c r="E59" s="8"/>
      <c r="I59" s="25"/>
      <c r="J59" s="26"/>
      <c r="K59" s="11"/>
      <c r="L59" s="5" t="str">
        <f t="shared" si="0"/>
        <v>(Ноль) рублей 00 коп.</v>
      </c>
    </row>
    <row r="60" spans="1:12" ht="15" x14ac:dyDescent="0.2">
      <c r="A60" s="28">
        <f>MAX($A$1:A59)+1</f>
        <v>58</v>
      </c>
      <c r="B60" s="21"/>
      <c r="C60" s="9"/>
      <c r="D60" s="22"/>
      <c r="E60" s="8"/>
      <c r="I60" s="25"/>
      <c r="J60" s="26"/>
      <c r="K60" s="11"/>
      <c r="L60" s="5" t="str">
        <f t="shared" si="0"/>
        <v>(Ноль) рублей 00 коп.</v>
      </c>
    </row>
    <row r="61" spans="1:12" ht="15" x14ac:dyDescent="0.2">
      <c r="A61" s="28">
        <f>MAX($A$1:A60)+1</f>
        <v>59</v>
      </c>
      <c r="B61" s="21"/>
      <c r="C61" s="9"/>
      <c r="D61" s="22"/>
      <c r="E61" s="8"/>
      <c r="I61" s="25"/>
      <c r="J61" s="26"/>
      <c r="K61" s="11"/>
      <c r="L61" s="5" t="str">
        <f t="shared" si="0"/>
        <v>(Ноль) рублей 00 коп.</v>
      </c>
    </row>
    <row r="62" spans="1:12" ht="15" x14ac:dyDescent="0.2">
      <c r="A62" s="28">
        <f>MAX($A$1:A61)+1</f>
        <v>60</v>
      </c>
      <c r="B62" s="21"/>
      <c r="C62" s="9"/>
      <c r="D62" s="22"/>
      <c r="E62" s="8"/>
      <c r="I62" s="25"/>
      <c r="J62" s="26"/>
      <c r="K62" s="11"/>
      <c r="L62" s="5" t="str">
        <f t="shared" si="0"/>
        <v>(Ноль) рублей 00 коп.</v>
      </c>
    </row>
    <row r="63" spans="1:12" ht="15" x14ac:dyDescent="0.2">
      <c r="A63" s="28">
        <f>MAX($A$1:A62)+1</f>
        <v>61</v>
      </c>
      <c r="B63" s="21"/>
      <c r="C63" s="9"/>
      <c r="D63" s="22"/>
      <c r="E63" s="8"/>
      <c r="I63" s="25"/>
      <c r="J63" s="26"/>
      <c r="K63" s="11"/>
      <c r="L63" s="5" t="str">
        <f t="shared" si="0"/>
        <v>(Ноль) рублей 00 коп.</v>
      </c>
    </row>
    <row r="64" spans="1:12" ht="15" x14ac:dyDescent="0.2">
      <c r="A64" s="28">
        <f>MAX($A$1:A63)+1</f>
        <v>62</v>
      </c>
      <c r="B64" s="21"/>
      <c r="C64" s="9"/>
      <c r="D64" s="22"/>
      <c r="E64" s="8"/>
      <c r="I64" s="25"/>
      <c r="J64" s="26"/>
      <c r="K64" s="11"/>
      <c r="L64" s="5" t="str">
        <f t="shared" ref="L64:L121" si="1">MSumProp(K64)</f>
        <v>(Ноль) рублей 00 коп.</v>
      </c>
    </row>
    <row r="65" spans="1:12" ht="15" x14ac:dyDescent="0.2">
      <c r="A65" s="28">
        <f>MAX($A$1:A64)+1</f>
        <v>63</v>
      </c>
      <c r="B65" s="21"/>
      <c r="C65" s="9"/>
      <c r="D65" s="22"/>
      <c r="E65" s="8"/>
      <c r="I65" s="25"/>
      <c r="J65" s="26"/>
      <c r="K65" s="11"/>
      <c r="L65" s="5" t="str">
        <f t="shared" si="1"/>
        <v>(Ноль) рублей 00 коп.</v>
      </c>
    </row>
    <row r="66" spans="1:12" ht="15" x14ac:dyDescent="0.2">
      <c r="A66" s="28">
        <f>MAX($A$1:A65)+1</f>
        <v>64</v>
      </c>
      <c r="B66" s="21"/>
      <c r="C66" s="9"/>
      <c r="D66" s="22"/>
      <c r="E66" s="8"/>
      <c r="I66" s="25"/>
      <c r="J66" s="26"/>
      <c r="K66" s="11"/>
      <c r="L66" s="5" t="str">
        <f t="shared" si="1"/>
        <v>(Ноль) рублей 00 коп.</v>
      </c>
    </row>
    <row r="67" spans="1:12" ht="15" x14ac:dyDescent="0.2">
      <c r="A67" s="28">
        <f>MAX($A$1:A66)+1</f>
        <v>65</v>
      </c>
      <c r="B67" s="21"/>
      <c r="C67" s="9"/>
      <c r="D67" s="22"/>
      <c r="E67" s="8"/>
      <c r="I67" s="25"/>
      <c r="J67" s="26"/>
      <c r="K67" s="11"/>
      <c r="L67" s="5" t="str">
        <f t="shared" si="1"/>
        <v>(Ноль) рублей 00 коп.</v>
      </c>
    </row>
    <row r="68" spans="1:12" ht="15" x14ac:dyDescent="0.2">
      <c r="A68" s="28">
        <f>MAX($A$1:A67)+1</f>
        <v>66</v>
      </c>
      <c r="B68" s="21"/>
      <c r="C68" s="9"/>
      <c r="D68" s="22"/>
      <c r="E68" s="8"/>
      <c r="I68" s="25"/>
      <c r="J68" s="26"/>
      <c r="K68" s="11"/>
      <c r="L68" s="5" t="str">
        <f t="shared" si="1"/>
        <v>(Ноль) рублей 00 коп.</v>
      </c>
    </row>
    <row r="69" spans="1:12" ht="15" x14ac:dyDescent="0.2">
      <c r="A69" s="28">
        <f>MAX($A$1:A68)+1</f>
        <v>67</v>
      </c>
      <c r="B69" s="21"/>
      <c r="C69" s="9"/>
      <c r="D69" s="22"/>
      <c r="E69" s="8"/>
      <c r="I69" s="25"/>
      <c r="J69" s="26"/>
      <c r="K69" s="11"/>
      <c r="L69" s="5" t="str">
        <f t="shared" si="1"/>
        <v>(Ноль) рублей 00 коп.</v>
      </c>
    </row>
    <row r="70" spans="1:12" ht="15" x14ac:dyDescent="0.2">
      <c r="A70" s="28">
        <f>MAX($A$1:A69)+1</f>
        <v>68</v>
      </c>
      <c r="B70" s="21"/>
      <c r="C70" s="9"/>
      <c r="D70" s="22"/>
      <c r="E70" s="8"/>
      <c r="I70" s="25"/>
      <c r="J70" s="26"/>
      <c r="K70" s="11"/>
      <c r="L70" s="5" t="str">
        <f t="shared" si="1"/>
        <v>(Ноль) рублей 00 коп.</v>
      </c>
    </row>
    <row r="71" spans="1:12" ht="15" x14ac:dyDescent="0.2">
      <c r="A71" s="28">
        <f>MAX($A$1:A70)+1</f>
        <v>69</v>
      </c>
      <c r="B71" s="21"/>
      <c r="C71" s="9"/>
      <c r="D71" s="22"/>
      <c r="E71" s="8"/>
      <c r="I71" s="25"/>
      <c r="J71" s="26"/>
      <c r="K71" s="11"/>
      <c r="L71" s="5" t="str">
        <f t="shared" si="1"/>
        <v>(Ноль) рублей 00 коп.</v>
      </c>
    </row>
    <row r="72" spans="1:12" ht="15" x14ac:dyDescent="0.2">
      <c r="A72" s="28">
        <f>MAX($A$1:A71)+1</f>
        <v>70</v>
      </c>
      <c r="B72" s="21"/>
      <c r="C72" s="9"/>
      <c r="D72" s="22"/>
      <c r="E72" s="8"/>
      <c r="I72" s="25"/>
      <c r="J72" s="26"/>
      <c r="K72" s="11"/>
      <c r="L72" s="5" t="str">
        <f t="shared" si="1"/>
        <v>(Ноль) рублей 00 коп.</v>
      </c>
    </row>
    <row r="73" spans="1:12" ht="15" x14ac:dyDescent="0.2">
      <c r="A73" s="28">
        <f>MAX($A$1:A72)+1</f>
        <v>71</v>
      </c>
      <c r="B73" s="21"/>
      <c r="C73" s="9"/>
      <c r="D73" s="22"/>
      <c r="E73" s="8"/>
      <c r="I73" s="25"/>
      <c r="J73" s="26"/>
      <c r="K73" s="11"/>
      <c r="L73" s="5" t="str">
        <f t="shared" si="1"/>
        <v>(Ноль) рублей 00 коп.</v>
      </c>
    </row>
    <row r="74" spans="1:12" ht="15" x14ac:dyDescent="0.2">
      <c r="A74" s="28">
        <f>MAX($A$1:A73)+1</f>
        <v>72</v>
      </c>
      <c r="B74" s="21"/>
      <c r="C74" s="9"/>
      <c r="D74" s="22"/>
      <c r="E74" s="8"/>
      <c r="I74" s="25"/>
      <c r="J74" s="26"/>
      <c r="K74" s="11"/>
      <c r="L74" s="5" t="str">
        <f t="shared" si="1"/>
        <v>(Ноль) рублей 00 коп.</v>
      </c>
    </row>
    <row r="75" spans="1:12" ht="15" x14ac:dyDescent="0.2">
      <c r="A75" s="28">
        <f>MAX($A$1:A74)+1</f>
        <v>73</v>
      </c>
      <c r="B75" s="21"/>
      <c r="C75" s="9"/>
      <c r="D75" s="22"/>
      <c r="E75" s="8"/>
      <c r="I75" s="25"/>
      <c r="J75" s="26"/>
      <c r="K75" s="11"/>
      <c r="L75" s="5" t="str">
        <f t="shared" si="1"/>
        <v>(Ноль) рублей 00 коп.</v>
      </c>
    </row>
    <row r="76" spans="1:12" ht="15" x14ac:dyDescent="0.2">
      <c r="A76" s="28">
        <f>MAX($A$1:A75)+1</f>
        <v>74</v>
      </c>
      <c r="B76" s="21"/>
      <c r="C76" s="9"/>
      <c r="D76" s="22"/>
      <c r="E76" s="8"/>
      <c r="I76" s="25"/>
      <c r="J76" s="26"/>
      <c r="K76" s="11"/>
      <c r="L76" s="5" t="str">
        <f t="shared" si="1"/>
        <v>(Ноль) рублей 00 коп.</v>
      </c>
    </row>
    <row r="77" spans="1:12" ht="15" x14ac:dyDescent="0.2">
      <c r="A77" s="28">
        <f>MAX($A$1:A76)+1</f>
        <v>75</v>
      </c>
      <c r="B77" s="21"/>
      <c r="C77" s="9"/>
      <c r="D77" s="22"/>
      <c r="E77" s="8"/>
      <c r="I77" s="25"/>
      <c r="J77" s="26"/>
      <c r="K77" s="11"/>
      <c r="L77" s="5" t="str">
        <f t="shared" si="1"/>
        <v>(Ноль) рублей 00 коп.</v>
      </c>
    </row>
    <row r="78" spans="1:12" ht="15" x14ac:dyDescent="0.2">
      <c r="A78" s="28">
        <f>MAX($A$1:A77)+1</f>
        <v>76</v>
      </c>
      <c r="B78" s="21"/>
      <c r="C78" s="9"/>
      <c r="D78" s="22"/>
      <c r="E78" s="8"/>
      <c r="I78" s="25"/>
      <c r="J78" s="26"/>
      <c r="K78" s="11"/>
      <c r="L78" s="5" t="str">
        <f t="shared" si="1"/>
        <v>(Ноль) рублей 00 коп.</v>
      </c>
    </row>
    <row r="79" spans="1:12" ht="15" x14ac:dyDescent="0.2">
      <c r="A79" s="28">
        <f>MAX($A$1:A78)+1</f>
        <v>77</v>
      </c>
      <c r="B79" s="21"/>
      <c r="C79" s="9"/>
      <c r="D79" s="22"/>
      <c r="E79" s="8"/>
      <c r="I79" s="25"/>
      <c r="J79" s="26"/>
      <c r="K79" s="11"/>
      <c r="L79" s="5" t="str">
        <f t="shared" si="1"/>
        <v>(Ноль) рублей 00 коп.</v>
      </c>
    </row>
    <row r="80" spans="1:12" ht="15" x14ac:dyDescent="0.2">
      <c r="A80" s="28">
        <f>MAX($A$1:A79)+1</f>
        <v>78</v>
      </c>
      <c r="B80" s="21"/>
      <c r="C80" s="9"/>
      <c r="D80" s="22"/>
      <c r="E80" s="8"/>
      <c r="I80" s="25"/>
      <c r="J80" s="26"/>
      <c r="K80" s="11"/>
      <c r="L80" s="5" t="str">
        <f t="shared" si="1"/>
        <v>(Ноль) рублей 00 коп.</v>
      </c>
    </row>
    <row r="81" spans="1:12" ht="15" x14ac:dyDescent="0.2">
      <c r="A81" s="28">
        <f>MAX($A$1:A80)+1</f>
        <v>79</v>
      </c>
      <c r="B81" s="21"/>
      <c r="C81" s="9"/>
      <c r="D81" s="22"/>
      <c r="E81" s="8"/>
      <c r="I81" s="25"/>
      <c r="J81" s="26"/>
      <c r="K81" s="11"/>
      <c r="L81" s="5" t="str">
        <f t="shared" si="1"/>
        <v>(Ноль) рублей 00 коп.</v>
      </c>
    </row>
    <row r="82" spans="1:12" ht="15" x14ac:dyDescent="0.2">
      <c r="A82" s="28">
        <f>MAX($A$1:A81)+1</f>
        <v>80</v>
      </c>
      <c r="B82" s="21"/>
      <c r="C82" s="9"/>
      <c r="D82" s="22"/>
      <c r="E82" s="8"/>
      <c r="I82" s="25"/>
      <c r="J82" s="26"/>
      <c r="K82" s="11"/>
      <c r="L82" s="5" t="str">
        <f t="shared" si="1"/>
        <v>(Ноль) рублей 00 коп.</v>
      </c>
    </row>
    <row r="83" spans="1:12" ht="15" x14ac:dyDescent="0.2">
      <c r="A83" s="28">
        <f>MAX($A$1:A82)+1</f>
        <v>81</v>
      </c>
      <c r="B83" s="21"/>
      <c r="C83" s="9"/>
      <c r="D83" s="22"/>
      <c r="E83" s="8"/>
      <c r="I83" s="25"/>
      <c r="J83" s="26"/>
      <c r="K83" s="11"/>
      <c r="L83" s="5" t="str">
        <f t="shared" si="1"/>
        <v>(Ноль) рублей 00 коп.</v>
      </c>
    </row>
    <row r="84" spans="1:12" ht="15" x14ac:dyDescent="0.2">
      <c r="A84" s="28">
        <f>MAX($A$1:A83)+1</f>
        <v>82</v>
      </c>
      <c r="B84" s="21"/>
      <c r="C84" s="9"/>
      <c r="D84" s="22"/>
      <c r="E84" s="8"/>
      <c r="I84" s="25"/>
      <c r="J84" s="26"/>
      <c r="K84" s="11"/>
      <c r="L84" s="5" t="str">
        <f t="shared" si="1"/>
        <v>(Ноль) рублей 00 коп.</v>
      </c>
    </row>
    <row r="85" spans="1:12" ht="15" x14ac:dyDescent="0.2">
      <c r="A85" s="28">
        <f>MAX($A$1:A84)+1</f>
        <v>83</v>
      </c>
      <c r="B85" s="21"/>
      <c r="C85" s="9"/>
      <c r="D85" s="22"/>
      <c r="E85" s="8"/>
      <c r="I85" s="25"/>
      <c r="J85" s="26"/>
      <c r="K85" s="11"/>
      <c r="L85" s="5" t="str">
        <f t="shared" si="1"/>
        <v>(Ноль) рублей 00 коп.</v>
      </c>
    </row>
    <row r="86" spans="1:12" ht="15" x14ac:dyDescent="0.2">
      <c r="A86" s="28">
        <f>MAX($A$1:A85)+1</f>
        <v>84</v>
      </c>
      <c r="B86" s="21"/>
      <c r="C86" s="9"/>
      <c r="D86" s="22"/>
      <c r="E86" s="8"/>
      <c r="I86" s="25"/>
      <c r="J86" s="26"/>
      <c r="K86" s="11"/>
      <c r="L86" s="5" t="str">
        <f t="shared" si="1"/>
        <v>(Ноль) рублей 00 коп.</v>
      </c>
    </row>
    <row r="87" spans="1:12" ht="15" x14ac:dyDescent="0.2">
      <c r="A87" s="28">
        <f>MAX($A$1:A86)+1</f>
        <v>85</v>
      </c>
      <c r="B87" s="21"/>
      <c r="C87" s="9"/>
      <c r="D87" s="22"/>
      <c r="E87" s="8"/>
      <c r="I87" s="25"/>
      <c r="J87" s="26"/>
      <c r="K87" s="11"/>
      <c r="L87" s="5" t="str">
        <f t="shared" si="1"/>
        <v>(Ноль) рублей 00 коп.</v>
      </c>
    </row>
    <row r="88" spans="1:12" ht="15" x14ac:dyDescent="0.2">
      <c r="A88" s="28">
        <f>MAX($A$1:A87)+1</f>
        <v>86</v>
      </c>
      <c r="B88" s="21"/>
      <c r="C88" s="9"/>
      <c r="D88" s="22"/>
      <c r="E88" s="8"/>
      <c r="I88" s="25"/>
      <c r="J88" s="26"/>
      <c r="K88" s="11"/>
      <c r="L88" s="5" t="str">
        <f t="shared" si="1"/>
        <v>(Ноль) рублей 00 коп.</v>
      </c>
    </row>
    <row r="89" spans="1:12" ht="15" x14ac:dyDescent="0.2">
      <c r="A89" s="28">
        <f>MAX($A$1:A88)+1</f>
        <v>87</v>
      </c>
      <c r="B89" s="21"/>
      <c r="C89" s="9"/>
      <c r="D89" s="22"/>
      <c r="E89" s="8"/>
      <c r="I89" s="25"/>
      <c r="J89" s="26"/>
      <c r="K89" s="11"/>
      <c r="L89" s="5" t="str">
        <f t="shared" si="1"/>
        <v>(Ноль) рублей 00 коп.</v>
      </c>
    </row>
    <row r="90" spans="1:12" ht="15" x14ac:dyDescent="0.2">
      <c r="A90" s="28">
        <f>MAX($A$1:A89)+1</f>
        <v>88</v>
      </c>
      <c r="B90" s="21"/>
      <c r="C90" s="9"/>
      <c r="D90" s="22"/>
      <c r="E90" s="8"/>
      <c r="I90" s="25"/>
      <c r="J90" s="26"/>
      <c r="K90" s="11"/>
      <c r="L90" s="5" t="str">
        <f t="shared" si="1"/>
        <v>(Ноль) рублей 00 коп.</v>
      </c>
    </row>
    <row r="91" spans="1:12" ht="15" x14ac:dyDescent="0.2">
      <c r="A91" s="28">
        <f>MAX($A$1:A90)+1</f>
        <v>89</v>
      </c>
      <c r="B91" s="21"/>
      <c r="C91" s="9"/>
      <c r="D91" s="22"/>
      <c r="E91" s="8"/>
      <c r="I91" s="25"/>
      <c r="J91" s="26"/>
      <c r="K91" s="11"/>
      <c r="L91" s="5" t="str">
        <f t="shared" si="1"/>
        <v>(Ноль) рублей 00 коп.</v>
      </c>
    </row>
    <row r="92" spans="1:12" ht="15" x14ac:dyDescent="0.2">
      <c r="A92" s="28">
        <f>MAX($A$1:A91)+1</f>
        <v>90</v>
      </c>
      <c r="B92" s="21"/>
      <c r="C92" s="9"/>
      <c r="D92" s="22"/>
      <c r="E92" s="8"/>
      <c r="I92" s="25"/>
      <c r="J92" s="26"/>
      <c r="K92" s="11"/>
      <c r="L92" s="5" t="str">
        <f t="shared" si="1"/>
        <v>(Ноль) рублей 00 коп.</v>
      </c>
    </row>
    <row r="93" spans="1:12" ht="15" x14ac:dyDescent="0.2">
      <c r="A93" s="28">
        <f>MAX($A$1:A92)+1</f>
        <v>91</v>
      </c>
      <c r="B93" s="21"/>
      <c r="C93" s="9"/>
      <c r="D93" s="22"/>
      <c r="E93" s="8"/>
      <c r="I93" s="25"/>
      <c r="J93" s="26"/>
      <c r="K93" s="11"/>
      <c r="L93" s="5" t="str">
        <f t="shared" si="1"/>
        <v>(Ноль) рублей 00 коп.</v>
      </c>
    </row>
    <row r="94" spans="1:12" ht="15" x14ac:dyDescent="0.2">
      <c r="A94" s="28">
        <f>MAX($A$1:A93)+1</f>
        <v>92</v>
      </c>
      <c r="B94" s="21"/>
      <c r="C94" s="9"/>
      <c r="D94" s="22"/>
      <c r="E94" s="8"/>
      <c r="I94" s="25"/>
      <c r="J94" s="26"/>
      <c r="K94" s="11"/>
      <c r="L94" s="5" t="str">
        <f t="shared" si="1"/>
        <v>(Ноль) рублей 00 коп.</v>
      </c>
    </row>
    <row r="95" spans="1:12" ht="15" x14ac:dyDescent="0.2">
      <c r="A95" s="28">
        <f>MAX($A$1:A94)+1</f>
        <v>93</v>
      </c>
      <c r="B95" s="21"/>
      <c r="C95" s="9"/>
      <c r="D95" s="22"/>
      <c r="E95" s="8"/>
      <c r="I95" s="25"/>
      <c r="J95" s="26"/>
      <c r="K95" s="11"/>
      <c r="L95" s="5" t="str">
        <f t="shared" si="1"/>
        <v>(Ноль) рублей 00 коп.</v>
      </c>
    </row>
    <row r="96" spans="1:12" ht="15" x14ac:dyDescent="0.2">
      <c r="A96" s="28">
        <f>MAX($A$1:A95)+1</f>
        <v>94</v>
      </c>
      <c r="B96" s="21"/>
      <c r="C96" s="9"/>
      <c r="D96" s="22"/>
      <c r="E96" s="8"/>
      <c r="I96" s="25"/>
      <c r="J96" s="26"/>
      <c r="K96" s="11"/>
      <c r="L96" s="5" t="str">
        <f t="shared" si="1"/>
        <v>(Ноль) рублей 00 коп.</v>
      </c>
    </row>
    <row r="97" spans="1:12" ht="15" x14ac:dyDescent="0.2">
      <c r="A97" s="28">
        <f>MAX($A$1:A96)+1</f>
        <v>95</v>
      </c>
      <c r="B97" s="21"/>
      <c r="C97" s="9"/>
      <c r="D97" s="22"/>
      <c r="E97" s="8"/>
      <c r="I97" s="25"/>
      <c r="J97" s="26"/>
      <c r="K97" s="11"/>
      <c r="L97" s="5" t="str">
        <f t="shared" si="1"/>
        <v>(Ноль) рублей 00 коп.</v>
      </c>
    </row>
    <row r="98" spans="1:12" ht="15" x14ac:dyDescent="0.2">
      <c r="A98" s="28">
        <f>MAX($A$1:A97)+1</f>
        <v>96</v>
      </c>
      <c r="B98" s="21"/>
      <c r="C98" s="9"/>
      <c r="D98" s="22"/>
      <c r="E98" s="8"/>
      <c r="I98" s="25"/>
      <c r="J98" s="26"/>
      <c r="K98" s="11"/>
      <c r="L98" s="5" t="str">
        <f t="shared" si="1"/>
        <v>(Ноль) рублей 00 коп.</v>
      </c>
    </row>
    <row r="99" spans="1:12" ht="15" x14ac:dyDescent="0.2">
      <c r="A99" s="28">
        <f>MAX($A$1:A98)+1</f>
        <v>97</v>
      </c>
      <c r="B99" s="21"/>
      <c r="C99" s="9"/>
      <c r="D99" s="22"/>
      <c r="E99" s="8"/>
      <c r="I99" s="25"/>
      <c r="J99" s="26"/>
      <c r="K99" s="11"/>
      <c r="L99" s="5" t="str">
        <f t="shared" si="1"/>
        <v>(Ноль) рублей 00 коп.</v>
      </c>
    </row>
    <row r="100" spans="1:12" ht="15" x14ac:dyDescent="0.2">
      <c r="A100" s="28">
        <f>MAX($A$1:A99)+1</f>
        <v>98</v>
      </c>
      <c r="B100" s="21"/>
      <c r="C100" s="9"/>
      <c r="D100" s="22"/>
      <c r="E100" s="8"/>
      <c r="I100" s="25"/>
      <c r="J100" s="26"/>
      <c r="K100" s="11"/>
      <c r="L100" s="5" t="str">
        <f t="shared" si="1"/>
        <v>(Ноль) рублей 00 коп.</v>
      </c>
    </row>
    <row r="101" spans="1:12" ht="15" x14ac:dyDescent="0.2">
      <c r="A101" s="28">
        <f>MAX($A$1:A100)+1</f>
        <v>99</v>
      </c>
      <c r="B101" s="21"/>
      <c r="C101" s="9"/>
      <c r="D101" s="22"/>
      <c r="E101" s="8"/>
      <c r="I101" s="25"/>
      <c r="J101" s="26"/>
      <c r="K101" s="11"/>
      <c r="L101" s="5" t="str">
        <f t="shared" si="1"/>
        <v>(Ноль) рублей 00 коп.</v>
      </c>
    </row>
    <row r="102" spans="1:12" ht="15" x14ac:dyDescent="0.2">
      <c r="A102" s="28">
        <f>MAX($A$1:A101)+1</f>
        <v>100</v>
      </c>
      <c r="B102" s="21"/>
      <c r="C102" s="9"/>
      <c r="D102" s="22"/>
      <c r="E102" s="8"/>
      <c r="I102" s="25"/>
      <c r="J102" s="26"/>
      <c r="K102" s="11"/>
      <c r="L102" s="5" t="str">
        <f t="shared" si="1"/>
        <v>(Ноль) рублей 00 коп.</v>
      </c>
    </row>
    <row r="103" spans="1:12" ht="15" x14ac:dyDescent="0.2">
      <c r="A103" s="28">
        <f>MAX($A$1:A102)+1</f>
        <v>101</v>
      </c>
      <c r="B103" s="21"/>
      <c r="C103" s="9"/>
      <c r="D103" s="22"/>
      <c r="E103" s="8"/>
      <c r="I103" s="25"/>
      <c r="J103" s="26"/>
      <c r="K103" s="11"/>
      <c r="L103" s="5" t="str">
        <f t="shared" si="1"/>
        <v>(Ноль) рублей 00 коп.</v>
      </c>
    </row>
    <row r="104" spans="1:12" ht="15" x14ac:dyDescent="0.2">
      <c r="A104" s="28">
        <f>MAX($A$1:A103)+1</f>
        <v>102</v>
      </c>
      <c r="B104" s="21"/>
      <c r="C104" s="9"/>
      <c r="D104" s="22"/>
      <c r="E104" s="8"/>
      <c r="I104" s="25"/>
      <c r="J104" s="26"/>
      <c r="K104" s="11"/>
      <c r="L104" s="5" t="str">
        <f t="shared" si="1"/>
        <v>(Ноль) рублей 00 коп.</v>
      </c>
    </row>
    <row r="105" spans="1:12" ht="15" x14ac:dyDescent="0.2">
      <c r="A105" s="28">
        <f>MAX($A$1:A104)+1</f>
        <v>103</v>
      </c>
      <c r="B105" s="21"/>
      <c r="C105" s="9"/>
      <c r="D105" s="22"/>
      <c r="E105" s="8"/>
      <c r="I105" s="25"/>
      <c r="J105" s="26"/>
      <c r="K105" s="11"/>
      <c r="L105" s="5" t="str">
        <f t="shared" si="1"/>
        <v>(Ноль) рублей 00 коп.</v>
      </c>
    </row>
    <row r="106" spans="1:12" ht="15" x14ac:dyDescent="0.2">
      <c r="A106" s="28">
        <f>MAX($A$1:A105)+1</f>
        <v>104</v>
      </c>
      <c r="B106" s="21"/>
      <c r="C106" s="9"/>
      <c r="D106" s="22"/>
      <c r="E106" s="8"/>
      <c r="I106" s="25"/>
      <c r="J106" s="26"/>
      <c r="K106" s="11"/>
      <c r="L106" s="5" t="str">
        <f t="shared" si="1"/>
        <v>(Ноль) рублей 00 коп.</v>
      </c>
    </row>
    <row r="107" spans="1:12" ht="15" x14ac:dyDescent="0.2">
      <c r="A107" s="28">
        <f>MAX($A$1:A106)+1</f>
        <v>105</v>
      </c>
      <c r="B107" s="21"/>
      <c r="C107" s="9"/>
      <c r="D107" s="22"/>
      <c r="E107" s="8"/>
      <c r="I107" s="25"/>
      <c r="J107" s="26"/>
      <c r="K107" s="11"/>
      <c r="L107" s="5" t="str">
        <f t="shared" si="1"/>
        <v>(Ноль) рублей 00 коп.</v>
      </c>
    </row>
    <row r="108" spans="1:12" ht="15" x14ac:dyDescent="0.2">
      <c r="A108" s="28">
        <f>MAX($A$1:A107)+1</f>
        <v>106</v>
      </c>
      <c r="B108" s="21"/>
      <c r="C108" s="9"/>
      <c r="D108" s="22"/>
      <c r="E108" s="8"/>
      <c r="I108" s="25"/>
      <c r="J108" s="26"/>
      <c r="K108" s="11"/>
      <c r="L108" s="5" t="str">
        <f t="shared" si="1"/>
        <v>(Ноль) рублей 00 коп.</v>
      </c>
    </row>
    <row r="109" spans="1:12" ht="15" x14ac:dyDescent="0.2">
      <c r="A109" s="28">
        <f>MAX($A$1:A108)+1</f>
        <v>107</v>
      </c>
      <c r="B109" s="21"/>
      <c r="C109" s="9"/>
      <c r="D109" s="22"/>
      <c r="E109" s="8"/>
      <c r="I109" s="25"/>
      <c r="J109" s="26"/>
      <c r="K109" s="11"/>
      <c r="L109" s="5" t="str">
        <f t="shared" si="1"/>
        <v>(Ноль) рублей 00 коп.</v>
      </c>
    </row>
    <row r="110" spans="1:12" ht="15" x14ac:dyDescent="0.2">
      <c r="A110" s="28">
        <f>MAX($A$1:A109)+1</f>
        <v>108</v>
      </c>
      <c r="B110" s="21"/>
      <c r="C110" s="9"/>
      <c r="D110" s="22"/>
      <c r="E110" s="8"/>
      <c r="I110" s="25"/>
      <c r="J110" s="26"/>
      <c r="K110" s="11"/>
      <c r="L110" s="5" t="str">
        <f t="shared" si="1"/>
        <v>(Ноль) рублей 00 коп.</v>
      </c>
    </row>
    <row r="111" spans="1:12" ht="15" x14ac:dyDescent="0.2">
      <c r="A111" s="28">
        <f>MAX($A$1:A110)+1</f>
        <v>109</v>
      </c>
      <c r="B111" s="21"/>
      <c r="C111" s="9"/>
      <c r="D111" s="22"/>
      <c r="E111" s="8"/>
      <c r="I111" s="25"/>
      <c r="J111" s="26"/>
      <c r="K111" s="11"/>
      <c r="L111" s="5" t="str">
        <f t="shared" si="1"/>
        <v>(Ноль) рублей 00 коп.</v>
      </c>
    </row>
    <row r="112" spans="1:12" ht="15" x14ac:dyDescent="0.2">
      <c r="A112" s="28">
        <f>MAX($A$1:A111)+1</f>
        <v>110</v>
      </c>
      <c r="B112" s="21"/>
      <c r="C112" s="9"/>
      <c r="E112" s="8"/>
      <c r="I112" s="25"/>
      <c r="J112" s="26"/>
      <c r="K112" s="11"/>
      <c r="L112" s="5" t="str">
        <f t="shared" si="1"/>
        <v>(Ноль) рублей 00 коп.</v>
      </c>
    </row>
    <row r="113" spans="1:12" ht="14.25" x14ac:dyDescent="0.2">
      <c r="A113" s="28">
        <f>MAX($A$1:A112)+1</f>
        <v>111</v>
      </c>
      <c r="B113" s="23"/>
      <c r="C113" s="9"/>
      <c r="D113" s="22"/>
      <c r="E113" s="8"/>
      <c r="I113" s="25"/>
      <c r="J113" s="26"/>
      <c r="K113" s="11"/>
      <c r="L113" s="5" t="str">
        <f t="shared" si="1"/>
        <v>(Ноль) рублей 00 коп.</v>
      </c>
    </row>
    <row r="114" spans="1:12" ht="14.25" x14ac:dyDescent="0.2">
      <c r="A114" s="28">
        <f>MAX($A$1:A113)+1</f>
        <v>112</v>
      </c>
      <c r="B114" s="23"/>
      <c r="C114" s="9"/>
      <c r="D114" s="22"/>
      <c r="E114" s="8"/>
      <c r="I114" s="25"/>
      <c r="J114" s="26"/>
      <c r="K114" s="11"/>
      <c r="L114" s="5" t="str">
        <f t="shared" si="1"/>
        <v>(Ноль) рублей 00 коп.</v>
      </c>
    </row>
    <row r="115" spans="1:12" ht="14.25" x14ac:dyDescent="0.2">
      <c r="A115" s="28">
        <f>MAX($A$1:A114)+1</f>
        <v>113</v>
      </c>
      <c r="B115" s="23"/>
      <c r="C115" s="9"/>
      <c r="D115" s="22"/>
      <c r="E115" s="8"/>
      <c r="I115" s="25"/>
      <c r="J115" s="26"/>
      <c r="K115" s="11"/>
      <c r="L115" s="5" t="str">
        <f t="shared" si="1"/>
        <v>(Ноль) рублей 00 коп.</v>
      </c>
    </row>
    <row r="116" spans="1:12" ht="14.25" x14ac:dyDescent="0.2">
      <c r="A116" s="28">
        <f>MAX($A$1:A115)+1</f>
        <v>114</v>
      </c>
      <c r="B116" s="23"/>
      <c r="C116" s="9"/>
      <c r="D116" s="22"/>
      <c r="E116" s="8"/>
      <c r="I116" s="25"/>
      <c r="J116" s="26"/>
      <c r="K116" s="11"/>
      <c r="L116" s="5" t="str">
        <f t="shared" si="1"/>
        <v>(Ноль) рублей 00 коп.</v>
      </c>
    </row>
    <row r="117" spans="1:12" ht="14.25" x14ac:dyDescent="0.2">
      <c r="A117" s="28">
        <f>MAX($A$1:A116)+1</f>
        <v>115</v>
      </c>
      <c r="B117" s="23"/>
      <c r="C117" s="9"/>
      <c r="D117" s="22"/>
      <c r="E117" s="8"/>
      <c r="I117" s="25"/>
      <c r="J117" s="26"/>
      <c r="K117" s="11"/>
      <c r="L117" s="5" t="str">
        <f t="shared" si="1"/>
        <v>(Ноль) рублей 00 коп.</v>
      </c>
    </row>
    <row r="118" spans="1:12" ht="14.25" x14ac:dyDescent="0.2">
      <c r="A118" s="28">
        <f>MAX($A$1:A117)+1</f>
        <v>116</v>
      </c>
      <c r="B118" s="23"/>
      <c r="C118" s="9"/>
      <c r="D118" s="22"/>
      <c r="E118" s="8"/>
      <c r="I118" s="25"/>
      <c r="J118" s="26"/>
      <c r="K118" s="11"/>
      <c r="L118" s="5" t="str">
        <f t="shared" si="1"/>
        <v>(Ноль) рублей 00 коп.</v>
      </c>
    </row>
    <row r="119" spans="1:12" ht="14.25" x14ac:dyDescent="0.2">
      <c r="A119" s="28">
        <f>MAX($A$1:A118)+1</f>
        <v>117</v>
      </c>
      <c r="B119" s="23"/>
      <c r="C119" s="9"/>
      <c r="D119" s="22"/>
      <c r="E119" s="8"/>
      <c r="I119" s="25"/>
      <c r="J119" s="26"/>
      <c r="K119" s="11"/>
      <c r="L119" s="5" t="str">
        <f t="shared" si="1"/>
        <v>(Ноль) рублей 00 коп.</v>
      </c>
    </row>
    <row r="120" spans="1:12" ht="14.25" x14ac:dyDescent="0.2">
      <c r="A120" s="28">
        <f>MAX($A$1:A119)+1</f>
        <v>118</v>
      </c>
      <c r="B120" s="23"/>
      <c r="C120" s="9"/>
      <c r="D120" s="22"/>
      <c r="E120" s="8"/>
      <c r="I120" s="25"/>
      <c r="J120" s="26"/>
      <c r="K120" s="11"/>
      <c r="L120" s="5" t="str">
        <f t="shared" si="1"/>
        <v>(Ноль) рублей 00 коп.</v>
      </c>
    </row>
    <row r="121" spans="1:12" ht="14.25" x14ac:dyDescent="0.2">
      <c r="A121" s="28">
        <f>MAX($A$1:A120)+1</f>
        <v>119</v>
      </c>
      <c r="B121" s="23"/>
      <c r="C121" s="9"/>
      <c r="D121" s="22"/>
      <c r="E121" s="8"/>
      <c r="I121" s="25"/>
      <c r="J121" s="26"/>
      <c r="K121" s="11"/>
      <c r="L121" s="5" t="str">
        <f t="shared" si="1"/>
        <v>(Ноль) рублей 00 коп.</v>
      </c>
    </row>
    <row r="122" spans="1:12" ht="14.25" x14ac:dyDescent="0.2">
      <c r="A122" s="28">
        <f>MAX($A$1:A121)+1</f>
        <v>120</v>
      </c>
      <c r="B122" s="23"/>
      <c r="C122" s="9"/>
      <c r="D122" s="22"/>
      <c r="E122" s="8"/>
      <c r="I122" s="25"/>
      <c r="J122" s="26"/>
      <c r="K122" s="11"/>
      <c r="L122" s="5" t="str">
        <f t="shared" ref="L122:L185" si="2">MSumProp(K122)</f>
        <v>(Ноль) рублей 00 коп.</v>
      </c>
    </row>
    <row r="123" spans="1:12" ht="14.25" x14ac:dyDescent="0.2">
      <c r="A123" s="28">
        <f>MAX($A$1:A122)+1</f>
        <v>121</v>
      </c>
      <c r="B123" s="23"/>
      <c r="C123" s="9"/>
      <c r="D123" s="22"/>
      <c r="E123" s="8"/>
      <c r="I123" s="25"/>
      <c r="J123" s="26"/>
      <c r="K123" s="11"/>
      <c r="L123" s="5" t="str">
        <f t="shared" si="2"/>
        <v>(Ноль) рублей 00 коп.</v>
      </c>
    </row>
    <row r="124" spans="1:12" ht="14.25" x14ac:dyDescent="0.2">
      <c r="A124" s="28">
        <f>MAX($A$1:A123)+1</f>
        <v>122</v>
      </c>
      <c r="B124" s="23"/>
      <c r="C124" s="9"/>
      <c r="D124" s="22"/>
      <c r="E124" s="8"/>
      <c r="I124" s="25"/>
      <c r="J124" s="26"/>
      <c r="K124" s="11"/>
      <c r="L124" s="5" t="str">
        <f t="shared" si="2"/>
        <v>(Ноль) рублей 00 коп.</v>
      </c>
    </row>
    <row r="125" spans="1:12" ht="14.25" x14ac:dyDescent="0.2">
      <c r="A125" s="28">
        <f>MAX($A$1:A124)+1</f>
        <v>123</v>
      </c>
      <c r="B125" s="23"/>
      <c r="C125" s="9"/>
      <c r="D125" s="22"/>
      <c r="E125" s="8"/>
      <c r="I125" s="25"/>
      <c r="J125" s="26"/>
      <c r="K125" s="11"/>
      <c r="L125" s="5" t="str">
        <f t="shared" si="2"/>
        <v>(Ноль) рублей 00 коп.</v>
      </c>
    </row>
    <row r="126" spans="1:12" ht="14.25" x14ac:dyDescent="0.2">
      <c r="A126" s="28">
        <f>MAX($A$1:A125)+1</f>
        <v>124</v>
      </c>
      <c r="B126" s="23"/>
      <c r="C126" s="9"/>
      <c r="D126" s="22"/>
      <c r="E126" s="8"/>
      <c r="I126" s="25"/>
      <c r="J126" s="26"/>
      <c r="K126" s="11"/>
      <c r="L126" s="5" t="str">
        <f t="shared" si="2"/>
        <v>(Ноль) рублей 00 коп.</v>
      </c>
    </row>
    <row r="127" spans="1:12" ht="14.25" x14ac:dyDescent="0.2">
      <c r="A127" s="28">
        <f>MAX($A$1:A126)+1</f>
        <v>125</v>
      </c>
      <c r="B127" s="23"/>
      <c r="C127" s="9"/>
      <c r="D127" s="22"/>
      <c r="E127" s="8"/>
      <c r="I127" s="25"/>
      <c r="J127" s="26"/>
      <c r="K127" s="11"/>
      <c r="L127" s="5" t="str">
        <f t="shared" si="2"/>
        <v>(Ноль) рублей 00 коп.</v>
      </c>
    </row>
    <row r="128" spans="1:12" ht="14.25" x14ac:dyDescent="0.2">
      <c r="A128" s="28">
        <f>MAX($A$1:A127)+1</f>
        <v>126</v>
      </c>
      <c r="B128" s="23"/>
      <c r="C128" s="9"/>
      <c r="D128" s="22"/>
      <c r="E128" s="8"/>
      <c r="I128" s="25"/>
      <c r="J128" s="26"/>
      <c r="K128" s="11"/>
      <c r="L128" s="5" t="str">
        <f t="shared" si="2"/>
        <v>(Ноль) рублей 00 коп.</v>
      </c>
    </row>
    <row r="129" spans="1:12" ht="14.25" x14ac:dyDescent="0.2">
      <c r="A129" s="28">
        <f>MAX($A$1:A128)+1</f>
        <v>127</v>
      </c>
      <c r="B129" s="23"/>
      <c r="C129" s="9"/>
      <c r="D129" s="22"/>
      <c r="E129" s="8"/>
      <c r="I129" s="25"/>
      <c r="J129" s="26"/>
      <c r="K129" s="11"/>
      <c r="L129" s="5" t="str">
        <f t="shared" si="2"/>
        <v>(Ноль) рублей 00 коп.</v>
      </c>
    </row>
    <row r="130" spans="1:12" ht="14.25" x14ac:dyDescent="0.2">
      <c r="A130" s="28">
        <f>MAX($A$1:A129)+1</f>
        <v>128</v>
      </c>
      <c r="B130" s="23"/>
      <c r="C130" s="9"/>
      <c r="D130" s="22"/>
      <c r="E130" s="8"/>
      <c r="I130" s="25"/>
      <c r="J130" s="26"/>
      <c r="K130" s="11"/>
      <c r="L130" s="5" t="str">
        <f t="shared" si="2"/>
        <v>(Ноль) рублей 00 коп.</v>
      </c>
    </row>
    <row r="131" spans="1:12" ht="14.25" x14ac:dyDescent="0.2">
      <c r="A131" s="28">
        <f>MAX($A$1:A130)+1</f>
        <v>129</v>
      </c>
      <c r="B131" s="23"/>
      <c r="C131" s="9"/>
      <c r="D131" s="22"/>
      <c r="E131" s="8"/>
      <c r="I131" s="25"/>
      <c r="J131" s="26"/>
      <c r="K131" s="11"/>
      <c r="L131" s="5" t="str">
        <f t="shared" si="2"/>
        <v>(Ноль) рублей 00 коп.</v>
      </c>
    </row>
    <row r="132" spans="1:12" ht="14.25" x14ac:dyDescent="0.2">
      <c r="A132" s="28">
        <f>MAX($A$1:A131)+1</f>
        <v>130</v>
      </c>
      <c r="B132" s="23"/>
      <c r="C132" s="9"/>
      <c r="D132" s="22"/>
      <c r="E132" s="8"/>
      <c r="I132" s="25"/>
      <c r="J132" s="26"/>
      <c r="K132" s="11"/>
      <c r="L132" s="5" t="str">
        <f t="shared" si="2"/>
        <v>(Ноль) рублей 00 коп.</v>
      </c>
    </row>
    <row r="133" spans="1:12" ht="14.25" x14ac:dyDescent="0.2">
      <c r="A133" s="28">
        <f>MAX($A$1:A132)+1</f>
        <v>131</v>
      </c>
      <c r="B133" s="23"/>
      <c r="C133" s="9"/>
      <c r="D133" s="22"/>
      <c r="E133" s="8"/>
      <c r="I133" s="25"/>
      <c r="J133" s="26"/>
      <c r="K133" s="11"/>
      <c r="L133" s="5" t="str">
        <f t="shared" si="2"/>
        <v>(Ноль) рублей 00 коп.</v>
      </c>
    </row>
    <row r="134" spans="1:12" ht="14.25" x14ac:dyDescent="0.2">
      <c r="A134" s="28">
        <f>MAX($A$1:A133)+1</f>
        <v>132</v>
      </c>
      <c r="B134" s="23"/>
      <c r="C134" s="9"/>
      <c r="D134" s="22"/>
      <c r="E134" s="8"/>
      <c r="I134" s="25"/>
      <c r="J134" s="26"/>
      <c r="K134" s="11"/>
      <c r="L134" s="5" t="str">
        <f t="shared" si="2"/>
        <v>(Ноль) рублей 00 коп.</v>
      </c>
    </row>
    <row r="135" spans="1:12" ht="14.25" x14ac:dyDescent="0.2">
      <c r="A135" s="28">
        <f>MAX($A$1:A134)+1</f>
        <v>133</v>
      </c>
      <c r="B135" s="23"/>
      <c r="C135" s="9"/>
      <c r="D135" s="22"/>
      <c r="E135" s="8"/>
      <c r="I135" s="25"/>
      <c r="J135" s="26"/>
      <c r="K135" s="11"/>
      <c r="L135" s="5" t="str">
        <f t="shared" si="2"/>
        <v>(Ноль) рублей 00 коп.</v>
      </c>
    </row>
    <row r="136" spans="1:12" ht="14.25" x14ac:dyDescent="0.2">
      <c r="A136" s="28">
        <f>MAX($A$1:A135)+1</f>
        <v>134</v>
      </c>
      <c r="B136" s="23"/>
      <c r="C136" s="9"/>
      <c r="D136" s="22"/>
      <c r="E136" s="8"/>
      <c r="I136" s="25"/>
      <c r="J136" s="26"/>
      <c r="K136" s="11"/>
      <c r="L136" s="5" t="str">
        <f t="shared" si="2"/>
        <v>(Ноль) рублей 00 коп.</v>
      </c>
    </row>
    <row r="137" spans="1:12" ht="14.25" x14ac:dyDescent="0.2">
      <c r="A137" s="28">
        <f>MAX($A$1:A136)+1</f>
        <v>135</v>
      </c>
      <c r="B137" s="23"/>
      <c r="C137" s="9"/>
      <c r="D137" s="22"/>
      <c r="E137" s="8"/>
      <c r="I137" s="25"/>
      <c r="J137" s="26"/>
      <c r="K137" s="11"/>
      <c r="L137" s="5" t="str">
        <f t="shared" si="2"/>
        <v>(Ноль) рублей 00 коп.</v>
      </c>
    </row>
    <row r="138" spans="1:12" ht="14.25" x14ac:dyDescent="0.2">
      <c r="A138" s="28">
        <f>MAX($A$1:A137)+1</f>
        <v>136</v>
      </c>
      <c r="B138" s="23"/>
      <c r="C138" s="9"/>
      <c r="D138" s="22"/>
      <c r="E138" s="8"/>
      <c r="I138" s="25"/>
      <c r="J138" s="26"/>
      <c r="K138" s="11"/>
      <c r="L138" s="5" t="str">
        <f t="shared" si="2"/>
        <v>(Ноль) рублей 00 коп.</v>
      </c>
    </row>
    <row r="139" spans="1:12" ht="14.25" x14ac:dyDescent="0.2">
      <c r="A139" s="28">
        <f>MAX($A$1:A138)+1</f>
        <v>137</v>
      </c>
      <c r="B139" s="23"/>
      <c r="C139" s="9"/>
      <c r="D139" s="22"/>
      <c r="E139" s="8"/>
      <c r="I139" s="25"/>
      <c r="J139" s="26"/>
      <c r="K139" s="11"/>
      <c r="L139" s="5" t="str">
        <f t="shared" si="2"/>
        <v>(Ноль) рублей 00 коп.</v>
      </c>
    </row>
    <row r="140" spans="1:12" ht="14.25" x14ac:dyDescent="0.2">
      <c r="A140" s="28">
        <f>MAX($A$1:A139)+1</f>
        <v>138</v>
      </c>
      <c r="B140" s="23"/>
      <c r="C140" s="9"/>
      <c r="D140" s="22"/>
      <c r="E140" s="8"/>
      <c r="I140" s="25"/>
      <c r="J140" s="26"/>
      <c r="K140" s="11"/>
      <c r="L140" s="5" t="str">
        <f t="shared" si="2"/>
        <v>(Ноль) рублей 00 коп.</v>
      </c>
    </row>
    <row r="141" spans="1:12" ht="14.25" x14ac:dyDescent="0.2">
      <c r="A141" s="28">
        <f>MAX($A$1:A140)+1</f>
        <v>139</v>
      </c>
      <c r="B141" s="23"/>
      <c r="C141" s="9"/>
      <c r="D141" s="22"/>
      <c r="E141" s="8"/>
      <c r="I141" s="25"/>
      <c r="J141" s="26"/>
      <c r="K141" s="11"/>
      <c r="L141" s="5" t="str">
        <f t="shared" si="2"/>
        <v>(Ноль) рублей 00 коп.</v>
      </c>
    </row>
    <row r="142" spans="1:12" ht="14.25" x14ac:dyDescent="0.2">
      <c r="A142" s="28">
        <f>MAX($A$1:A141)+1</f>
        <v>140</v>
      </c>
      <c r="B142" s="23"/>
      <c r="C142" s="9"/>
      <c r="D142" s="22"/>
      <c r="E142" s="8"/>
      <c r="I142" s="25"/>
      <c r="J142" s="26"/>
      <c r="K142" s="11"/>
      <c r="L142" s="5" t="str">
        <f t="shared" si="2"/>
        <v>(Ноль) рублей 00 коп.</v>
      </c>
    </row>
    <row r="143" spans="1:12" ht="14.25" x14ac:dyDescent="0.2">
      <c r="A143" s="28">
        <f>MAX($A$1:A142)+1</f>
        <v>141</v>
      </c>
      <c r="B143" s="23"/>
      <c r="C143" s="9"/>
      <c r="D143" s="22"/>
      <c r="E143" s="8"/>
      <c r="I143" s="25"/>
      <c r="J143" s="26"/>
      <c r="K143" s="11"/>
      <c r="L143" s="5" t="str">
        <f t="shared" si="2"/>
        <v>(Ноль) рублей 00 коп.</v>
      </c>
    </row>
    <row r="144" spans="1:12" ht="14.25" x14ac:dyDescent="0.2">
      <c r="A144" s="28">
        <f>MAX($A$1:A143)+1</f>
        <v>142</v>
      </c>
      <c r="B144" s="23"/>
      <c r="C144" s="9"/>
      <c r="D144" s="22"/>
      <c r="E144" s="8"/>
      <c r="I144" s="25"/>
      <c r="J144" s="26"/>
      <c r="K144" s="11"/>
      <c r="L144" s="5" t="str">
        <f t="shared" si="2"/>
        <v>(Ноль) рублей 00 коп.</v>
      </c>
    </row>
    <row r="145" spans="1:12" ht="14.25" x14ac:dyDescent="0.2">
      <c r="A145" s="28">
        <f>MAX($A$1:A144)+1</f>
        <v>143</v>
      </c>
      <c r="B145" s="23"/>
      <c r="C145" s="9"/>
      <c r="D145" s="22"/>
      <c r="E145" s="8"/>
      <c r="I145" s="25"/>
      <c r="J145" s="26"/>
      <c r="K145" s="11"/>
      <c r="L145" s="5" t="str">
        <f t="shared" si="2"/>
        <v>(Ноль) рублей 00 коп.</v>
      </c>
    </row>
    <row r="146" spans="1:12" ht="14.25" x14ac:dyDescent="0.2">
      <c r="A146" s="28">
        <f>MAX($A$1:A145)+1</f>
        <v>144</v>
      </c>
      <c r="B146" s="23"/>
      <c r="C146" s="9"/>
      <c r="D146" s="22"/>
      <c r="E146" s="8"/>
      <c r="I146" s="25"/>
      <c r="J146" s="26"/>
      <c r="K146" s="11"/>
      <c r="L146" s="5" t="str">
        <f t="shared" si="2"/>
        <v>(Ноль) рублей 00 коп.</v>
      </c>
    </row>
    <row r="147" spans="1:12" ht="14.25" x14ac:dyDescent="0.2">
      <c r="A147" s="28">
        <f>MAX($A$1:A146)+1</f>
        <v>145</v>
      </c>
      <c r="B147" s="23"/>
      <c r="C147" s="9"/>
      <c r="D147" s="22"/>
      <c r="E147" s="8"/>
      <c r="I147" s="25"/>
      <c r="J147" s="26"/>
      <c r="K147" s="11"/>
      <c r="L147" s="5" t="str">
        <f t="shared" si="2"/>
        <v>(Ноль) рублей 00 коп.</v>
      </c>
    </row>
    <row r="148" spans="1:12" ht="14.25" x14ac:dyDescent="0.2">
      <c r="A148" s="28">
        <f>MAX($A$1:A147)+1</f>
        <v>146</v>
      </c>
      <c r="B148" s="23"/>
      <c r="C148" s="9"/>
      <c r="D148" s="22"/>
      <c r="E148" s="8"/>
      <c r="I148" s="25"/>
      <c r="J148" s="26"/>
      <c r="K148" s="11"/>
      <c r="L148" s="5" t="str">
        <f t="shared" si="2"/>
        <v>(Ноль) рублей 00 коп.</v>
      </c>
    </row>
    <row r="149" spans="1:12" ht="14.25" x14ac:dyDescent="0.2">
      <c r="A149" s="28">
        <f>MAX($A$1:A148)+1</f>
        <v>147</v>
      </c>
      <c r="B149" s="23"/>
      <c r="C149" s="9"/>
      <c r="D149" s="22"/>
      <c r="E149" s="8"/>
      <c r="I149" s="25"/>
      <c r="J149" s="26"/>
      <c r="K149" s="11"/>
      <c r="L149" s="5" t="str">
        <f t="shared" si="2"/>
        <v>(Ноль) рублей 00 коп.</v>
      </c>
    </row>
    <row r="150" spans="1:12" ht="14.25" x14ac:dyDescent="0.2">
      <c r="A150" s="28">
        <f>MAX($A$1:A149)+1</f>
        <v>148</v>
      </c>
      <c r="B150" s="23"/>
      <c r="C150" s="9"/>
      <c r="D150" s="22"/>
      <c r="E150" s="8"/>
      <c r="I150" s="25"/>
      <c r="J150" s="26"/>
      <c r="K150" s="11"/>
      <c r="L150" s="5" t="str">
        <f t="shared" si="2"/>
        <v>(Ноль) рублей 00 коп.</v>
      </c>
    </row>
    <row r="151" spans="1:12" ht="14.25" x14ac:dyDescent="0.2">
      <c r="A151" s="28">
        <f>MAX($A$1:A150)+1</f>
        <v>149</v>
      </c>
      <c r="B151" s="23"/>
      <c r="C151" s="9"/>
      <c r="D151" s="22"/>
      <c r="E151" s="8"/>
      <c r="I151" s="25"/>
      <c r="J151" s="26"/>
      <c r="K151" s="11"/>
      <c r="L151" s="5" t="str">
        <f t="shared" si="2"/>
        <v>(Ноль) рублей 00 коп.</v>
      </c>
    </row>
    <row r="152" spans="1:12" ht="14.25" x14ac:dyDescent="0.2">
      <c r="A152" s="28">
        <f>MAX($A$1:A151)+1</f>
        <v>150</v>
      </c>
      <c r="B152" s="23"/>
      <c r="C152" s="9"/>
      <c r="D152" s="22"/>
      <c r="E152" s="8"/>
      <c r="I152" s="25"/>
      <c r="J152" s="26"/>
      <c r="K152" s="11"/>
      <c r="L152" s="5" t="str">
        <f t="shared" si="2"/>
        <v>(Ноль) рублей 00 коп.</v>
      </c>
    </row>
    <row r="153" spans="1:12" ht="14.25" x14ac:dyDescent="0.2">
      <c r="A153" s="28">
        <f>MAX($A$1:A152)+1</f>
        <v>151</v>
      </c>
      <c r="B153" s="23"/>
      <c r="C153" s="9"/>
      <c r="D153" s="22"/>
      <c r="E153" s="8"/>
      <c r="I153" s="25"/>
      <c r="J153" s="26"/>
      <c r="K153" s="11"/>
      <c r="L153" s="5" t="str">
        <f t="shared" si="2"/>
        <v>(Ноль) рублей 00 коп.</v>
      </c>
    </row>
    <row r="154" spans="1:12" ht="14.25" x14ac:dyDescent="0.2">
      <c r="A154" s="28">
        <f>MAX($A$1:A153)+1</f>
        <v>152</v>
      </c>
      <c r="B154" s="23"/>
      <c r="C154" s="9"/>
      <c r="D154" s="22"/>
      <c r="E154" s="8"/>
      <c r="I154" s="25"/>
      <c r="J154" s="26"/>
      <c r="K154" s="11"/>
      <c r="L154" s="5" t="str">
        <f t="shared" si="2"/>
        <v>(Ноль) рублей 00 коп.</v>
      </c>
    </row>
    <row r="155" spans="1:12" ht="14.25" x14ac:dyDescent="0.2">
      <c r="A155" s="28">
        <f>MAX($A$1:A154)+1</f>
        <v>153</v>
      </c>
      <c r="B155" s="23"/>
      <c r="C155" s="9"/>
      <c r="D155" s="22"/>
      <c r="E155" s="8"/>
      <c r="I155" s="25"/>
      <c r="J155" s="26"/>
      <c r="K155" s="11"/>
      <c r="L155" s="5" t="str">
        <f t="shared" si="2"/>
        <v>(Ноль) рублей 00 коп.</v>
      </c>
    </row>
    <row r="156" spans="1:12" ht="14.25" x14ac:dyDescent="0.2">
      <c r="A156" s="28">
        <f>MAX($A$1:A155)+1</f>
        <v>154</v>
      </c>
      <c r="B156" s="23"/>
      <c r="C156" s="9"/>
      <c r="D156" s="22"/>
      <c r="E156" s="8"/>
      <c r="I156" s="25"/>
      <c r="J156" s="26"/>
      <c r="K156" s="11"/>
      <c r="L156" s="5" t="str">
        <f t="shared" si="2"/>
        <v>(Ноль) рублей 00 коп.</v>
      </c>
    </row>
    <row r="157" spans="1:12" ht="14.25" x14ac:dyDescent="0.2">
      <c r="A157" s="28">
        <f>MAX($A$1:A156)+1</f>
        <v>155</v>
      </c>
      <c r="B157" s="23"/>
      <c r="C157" s="9"/>
      <c r="D157" s="22"/>
      <c r="E157" s="8"/>
      <c r="I157" s="25"/>
      <c r="J157" s="26"/>
      <c r="K157" s="11"/>
      <c r="L157" s="5" t="str">
        <f t="shared" si="2"/>
        <v>(Ноль) рублей 00 коп.</v>
      </c>
    </row>
    <row r="158" spans="1:12" ht="14.25" x14ac:dyDescent="0.2">
      <c r="A158" s="28">
        <f>MAX($A$1:A157)+1</f>
        <v>156</v>
      </c>
      <c r="B158" s="23"/>
      <c r="C158" s="9"/>
      <c r="D158" s="22"/>
      <c r="E158" s="8"/>
      <c r="I158" s="25"/>
      <c r="J158" s="26"/>
      <c r="K158" s="11"/>
      <c r="L158" s="5" t="str">
        <f t="shared" si="2"/>
        <v>(Ноль) рублей 00 коп.</v>
      </c>
    </row>
    <row r="159" spans="1:12" ht="14.25" x14ac:dyDescent="0.2">
      <c r="A159" s="28">
        <f>MAX($A$1:A158)+1</f>
        <v>157</v>
      </c>
      <c r="B159" s="23"/>
      <c r="C159" s="9"/>
      <c r="D159" s="22"/>
      <c r="E159" s="8"/>
      <c r="I159" s="25"/>
      <c r="J159" s="26"/>
      <c r="K159" s="11"/>
      <c r="L159" s="5" t="str">
        <f t="shared" si="2"/>
        <v>(Ноль) рублей 00 коп.</v>
      </c>
    </row>
    <row r="160" spans="1:12" ht="14.25" x14ac:dyDescent="0.2">
      <c r="A160" s="28">
        <f>MAX($A$1:A159)+1</f>
        <v>158</v>
      </c>
      <c r="B160" s="23"/>
      <c r="C160" s="9"/>
      <c r="D160" s="22"/>
      <c r="E160" s="8"/>
      <c r="I160" s="25"/>
      <c r="J160" s="26"/>
      <c r="K160" s="11"/>
      <c r="L160" s="5" t="str">
        <f t="shared" si="2"/>
        <v>(Ноль) рублей 00 коп.</v>
      </c>
    </row>
    <row r="161" spans="1:12" ht="14.25" x14ac:dyDescent="0.2">
      <c r="A161" s="28">
        <f>MAX($A$1:A160)+1</f>
        <v>159</v>
      </c>
      <c r="B161" s="23"/>
      <c r="C161" s="9"/>
      <c r="D161" s="22"/>
      <c r="E161" s="8"/>
      <c r="I161" s="25"/>
      <c r="J161" s="26"/>
      <c r="K161" s="11"/>
      <c r="L161" s="5" t="str">
        <f t="shared" si="2"/>
        <v>(Ноль) рублей 00 коп.</v>
      </c>
    </row>
    <row r="162" spans="1:12" ht="14.25" x14ac:dyDescent="0.2">
      <c r="A162" s="28">
        <f>MAX($A$1:A161)+1</f>
        <v>160</v>
      </c>
      <c r="B162" s="23"/>
      <c r="C162" s="9"/>
      <c r="D162" s="22"/>
      <c r="E162" s="8"/>
      <c r="I162" s="25"/>
      <c r="J162" s="26"/>
      <c r="K162" s="11"/>
      <c r="L162" s="5" t="str">
        <f t="shared" si="2"/>
        <v>(Ноль) рублей 00 коп.</v>
      </c>
    </row>
    <row r="163" spans="1:12" ht="14.25" x14ac:dyDescent="0.2">
      <c r="A163" s="28">
        <f>MAX($A$1:A162)+1</f>
        <v>161</v>
      </c>
      <c r="B163" s="23"/>
      <c r="C163" s="9"/>
      <c r="D163" s="22"/>
      <c r="E163" s="8"/>
      <c r="I163" s="25"/>
      <c r="J163" s="26"/>
      <c r="K163" s="11"/>
      <c r="L163" s="5" t="str">
        <f t="shared" si="2"/>
        <v>(Ноль) рублей 00 коп.</v>
      </c>
    </row>
    <row r="164" spans="1:12" ht="14.25" x14ac:dyDescent="0.2">
      <c r="A164" s="28">
        <f>MAX($A$1:A163)+1</f>
        <v>162</v>
      </c>
      <c r="B164" s="23"/>
      <c r="C164" s="9"/>
      <c r="D164" s="22"/>
      <c r="E164" s="8"/>
      <c r="I164" s="25"/>
      <c r="J164" s="26"/>
      <c r="K164" s="11"/>
      <c r="L164" s="5" t="str">
        <f t="shared" si="2"/>
        <v>(Ноль) рублей 00 коп.</v>
      </c>
    </row>
    <row r="165" spans="1:12" ht="14.25" x14ac:dyDescent="0.2">
      <c r="A165" s="28">
        <f>MAX($A$1:A164)+1</f>
        <v>163</v>
      </c>
      <c r="B165" s="23"/>
      <c r="C165" s="9"/>
      <c r="D165" s="22"/>
      <c r="E165" s="8"/>
      <c r="I165" s="25"/>
      <c r="J165" s="26"/>
      <c r="K165" s="11"/>
      <c r="L165" s="5" t="str">
        <f t="shared" si="2"/>
        <v>(Ноль) рублей 00 коп.</v>
      </c>
    </row>
    <row r="166" spans="1:12" ht="14.25" x14ac:dyDescent="0.2">
      <c r="A166" s="28">
        <f>MAX($A$1:A165)+1</f>
        <v>164</v>
      </c>
      <c r="B166" s="23"/>
      <c r="C166" s="9"/>
      <c r="D166" s="22"/>
      <c r="E166" s="8"/>
      <c r="I166" s="25"/>
      <c r="J166" s="26"/>
      <c r="K166" s="11"/>
      <c r="L166" s="5" t="str">
        <f t="shared" si="2"/>
        <v>(Ноль) рублей 00 коп.</v>
      </c>
    </row>
    <row r="167" spans="1:12" ht="14.25" x14ac:dyDescent="0.2">
      <c r="A167" s="28">
        <f>MAX($A$1:A166)+1</f>
        <v>165</v>
      </c>
      <c r="B167" s="23"/>
      <c r="C167" s="9"/>
      <c r="D167" s="22"/>
      <c r="E167" s="8"/>
      <c r="I167" s="25"/>
      <c r="J167" s="26"/>
      <c r="K167" s="11"/>
      <c r="L167" s="5" t="str">
        <f t="shared" si="2"/>
        <v>(Ноль) рублей 00 коп.</v>
      </c>
    </row>
    <row r="168" spans="1:12" ht="14.25" x14ac:dyDescent="0.2">
      <c r="A168" s="28">
        <f>MAX($A$1:A167)+1</f>
        <v>166</v>
      </c>
      <c r="B168" s="23"/>
      <c r="C168" s="9"/>
      <c r="D168" s="22"/>
      <c r="E168" s="8"/>
      <c r="I168" s="25"/>
      <c r="J168" s="26"/>
      <c r="K168" s="11"/>
      <c r="L168" s="5" t="str">
        <f t="shared" si="2"/>
        <v>(Ноль) рублей 00 коп.</v>
      </c>
    </row>
    <row r="169" spans="1:12" ht="14.25" x14ac:dyDescent="0.2">
      <c r="A169" s="28">
        <f>MAX($A$1:A168)+1</f>
        <v>167</v>
      </c>
      <c r="B169" s="23"/>
      <c r="C169" s="9"/>
      <c r="D169" s="22"/>
      <c r="E169" s="8"/>
      <c r="I169" s="25"/>
      <c r="J169" s="26"/>
      <c r="K169" s="11"/>
      <c r="L169" s="5" t="str">
        <f t="shared" si="2"/>
        <v>(Ноль) рублей 00 коп.</v>
      </c>
    </row>
    <row r="170" spans="1:12" ht="14.25" x14ac:dyDescent="0.2">
      <c r="A170" s="28">
        <f>MAX($A$1:A169)+1</f>
        <v>168</v>
      </c>
      <c r="B170" s="23"/>
      <c r="C170" s="9"/>
      <c r="D170" s="22"/>
      <c r="E170" s="8"/>
      <c r="I170" s="25"/>
      <c r="J170" s="26"/>
      <c r="K170" s="11"/>
      <c r="L170" s="5" t="str">
        <f t="shared" si="2"/>
        <v>(Ноль) рублей 00 коп.</v>
      </c>
    </row>
    <row r="171" spans="1:12" ht="14.25" x14ac:dyDescent="0.2">
      <c r="A171" s="28">
        <f>MAX($A$1:A170)+1</f>
        <v>169</v>
      </c>
      <c r="B171" s="23"/>
      <c r="C171" s="9"/>
      <c r="D171" s="22"/>
      <c r="E171" s="8"/>
      <c r="I171" s="25"/>
      <c r="J171" s="26"/>
      <c r="K171" s="11"/>
      <c r="L171" s="5" t="str">
        <f t="shared" si="2"/>
        <v>(Ноль) рублей 00 коп.</v>
      </c>
    </row>
    <row r="172" spans="1:12" ht="14.25" x14ac:dyDescent="0.2">
      <c r="A172" s="28">
        <f>MAX($A$1:A171)+1</f>
        <v>170</v>
      </c>
      <c r="B172" s="23"/>
      <c r="C172" s="9"/>
      <c r="D172" s="22"/>
      <c r="E172" s="8"/>
      <c r="I172" s="25"/>
      <c r="J172" s="26"/>
      <c r="K172" s="11"/>
      <c r="L172" s="5" t="str">
        <f t="shared" si="2"/>
        <v>(Ноль) рублей 00 коп.</v>
      </c>
    </row>
    <row r="173" spans="1:12" ht="14.25" x14ac:dyDescent="0.2">
      <c r="A173" s="28">
        <f>MAX($A$1:A172)+1</f>
        <v>171</v>
      </c>
      <c r="B173" s="23"/>
      <c r="C173" s="9"/>
      <c r="D173" s="22"/>
      <c r="E173" s="8"/>
      <c r="I173" s="25"/>
      <c r="J173" s="26"/>
      <c r="K173" s="11"/>
      <c r="L173" s="5" t="str">
        <f t="shared" si="2"/>
        <v>(Ноль) рублей 00 коп.</v>
      </c>
    </row>
    <row r="174" spans="1:12" ht="14.25" x14ac:dyDescent="0.2">
      <c r="A174" s="28">
        <f>MAX($A$1:A173)+1</f>
        <v>172</v>
      </c>
      <c r="B174" s="23"/>
      <c r="C174" s="9"/>
      <c r="D174" s="22"/>
      <c r="E174" s="8"/>
      <c r="I174" s="25"/>
      <c r="J174" s="26"/>
      <c r="K174" s="11"/>
      <c r="L174" s="5" t="str">
        <f t="shared" si="2"/>
        <v>(Ноль) рублей 00 коп.</v>
      </c>
    </row>
    <row r="175" spans="1:12" ht="14.25" x14ac:dyDescent="0.2">
      <c r="A175" s="28">
        <f>MAX($A$1:A174)+1</f>
        <v>173</v>
      </c>
      <c r="B175" s="23"/>
      <c r="C175" s="9"/>
      <c r="D175" s="22"/>
      <c r="E175" s="8"/>
      <c r="I175" s="25"/>
      <c r="J175" s="26"/>
      <c r="K175" s="11"/>
      <c r="L175" s="5" t="str">
        <f t="shared" si="2"/>
        <v>(Ноль) рублей 00 коп.</v>
      </c>
    </row>
    <row r="176" spans="1:12" ht="14.25" x14ac:dyDescent="0.2">
      <c r="A176" s="28">
        <f>MAX($A$1:A175)+1</f>
        <v>174</v>
      </c>
      <c r="B176" s="23"/>
      <c r="C176" s="9"/>
      <c r="D176" s="22"/>
      <c r="E176" s="8"/>
      <c r="I176" s="25"/>
      <c r="J176" s="26"/>
      <c r="K176" s="11"/>
      <c r="L176" s="5" t="str">
        <f t="shared" si="2"/>
        <v>(Ноль) рублей 00 коп.</v>
      </c>
    </row>
    <row r="177" spans="1:12" ht="14.25" x14ac:dyDescent="0.2">
      <c r="A177" s="28">
        <f>MAX($A$1:A176)+1</f>
        <v>175</v>
      </c>
      <c r="B177" s="23"/>
      <c r="C177" s="9"/>
      <c r="D177" s="22"/>
      <c r="E177" s="8"/>
      <c r="I177" s="25"/>
      <c r="J177" s="26"/>
      <c r="K177" s="11"/>
      <c r="L177" s="5" t="str">
        <f t="shared" si="2"/>
        <v>(Ноль) рублей 00 коп.</v>
      </c>
    </row>
    <row r="178" spans="1:12" ht="14.25" x14ac:dyDescent="0.2">
      <c r="A178" s="28">
        <f>MAX($A$1:A177)+1</f>
        <v>176</v>
      </c>
      <c r="B178" s="23"/>
      <c r="C178" s="9"/>
      <c r="D178" s="22"/>
      <c r="E178" s="8"/>
      <c r="I178" s="25"/>
      <c r="J178" s="26"/>
      <c r="K178" s="11"/>
      <c r="L178" s="5" t="str">
        <f t="shared" si="2"/>
        <v>(Ноль) рублей 00 коп.</v>
      </c>
    </row>
    <row r="179" spans="1:12" ht="14.25" x14ac:dyDescent="0.2">
      <c r="A179" s="28">
        <f>MAX($A$1:A178)+1</f>
        <v>177</v>
      </c>
      <c r="B179" s="23"/>
      <c r="C179" s="9"/>
      <c r="D179" s="22"/>
      <c r="E179" s="8"/>
      <c r="I179" s="25"/>
      <c r="J179" s="26"/>
      <c r="K179" s="11"/>
      <c r="L179" s="5" t="str">
        <f t="shared" si="2"/>
        <v>(Ноль) рублей 00 коп.</v>
      </c>
    </row>
    <row r="180" spans="1:12" ht="14.25" x14ac:dyDescent="0.2">
      <c r="A180" s="28">
        <f>MAX($A$1:A179)+1</f>
        <v>178</v>
      </c>
      <c r="B180" s="23"/>
      <c r="C180" s="9"/>
      <c r="D180" s="22"/>
      <c r="E180" s="8"/>
      <c r="I180" s="25"/>
      <c r="J180" s="26"/>
      <c r="K180" s="11"/>
      <c r="L180" s="5" t="str">
        <f t="shared" si="2"/>
        <v>(Ноль) рублей 00 коп.</v>
      </c>
    </row>
    <row r="181" spans="1:12" ht="14.25" x14ac:dyDescent="0.2">
      <c r="A181" s="28">
        <f>MAX($A$1:A180)+1</f>
        <v>179</v>
      </c>
      <c r="B181" s="23"/>
      <c r="C181" s="9"/>
      <c r="D181" s="22"/>
      <c r="E181" s="8"/>
      <c r="I181" s="25"/>
      <c r="J181" s="26"/>
      <c r="K181" s="11"/>
      <c r="L181" s="5" t="str">
        <f t="shared" si="2"/>
        <v>(Ноль) рублей 00 коп.</v>
      </c>
    </row>
    <row r="182" spans="1:12" ht="14.25" x14ac:dyDescent="0.2">
      <c r="A182" s="28">
        <f>MAX($A$1:A181)+1</f>
        <v>180</v>
      </c>
      <c r="B182" s="23"/>
      <c r="C182" s="9"/>
      <c r="D182" s="22"/>
      <c r="E182" s="8"/>
      <c r="I182" s="25"/>
      <c r="J182" s="26"/>
      <c r="K182" s="11"/>
      <c r="L182" s="5" t="str">
        <f t="shared" si="2"/>
        <v>(Ноль) рублей 00 коп.</v>
      </c>
    </row>
    <row r="183" spans="1:12" ht="14.25" x14ac:dyDescent="0.2">
      <c r="A183" s="28">
        <f>MAX($A$1:A182)+1</f>
        <v>181</v>
      </c>
      <c r="B183" s="23"/>
      <c r="C183" s="9"/>
      <c r="D183" s="22"/>
      <c r="E183" s="8"/>
      <c r="I183" s="25"/>
      <c r="J183" s="26"/>
      <c r="K183" s="11"/>
      <c r="L183" s="5" t="str">
        <f t="shared" si="2"/>
        <v>(Ноль) рублей 00 коп.</v>
      </c>
    </row>
    <row r="184" spans="1:12" ht="14.25" x14ac:dyDescent="0.2">
      <c r="A184" s="28">
        <f>MAX($A$1:A183)+1</f>
        <v>182</v>
      </c>
      <c r="B184" s="23"/>
      <c r="C184" s="9"/>
      <c r="D184" s="22"/>
      <c r="E184" s="8"/>
      <c r="I184" s="25"/>
      <c r="J184" s="26"/>
      <c r="K184" s="11"/>
      <c r="L184" s="5" t="str">
        <f t="shared" si="2"/>
        <v>(Ноль) рублей 00 коп.</v>
      </c>
    </row>
    <row r="185" spans="1:12" ht="14.25" x14ac:dyDescent="0.2">
      <c r="A185" s="28">
        <f>MAX($A$1:A184)+1</f>
        <v>183</v>
      </c>
      <c r="B185" s="23"/>
      <c r="C185" s="9"/>
      <c r="D185" s="22"/>
      <c r="E185" s="8"/>
      <c r="I185" s="25"/>
      <c r="J185" s="26"/>
      <c r="K185" s="11"/>
      <c r="L185" s="5" t="str">
        <f t="shared" si="2"/>
        <v>(Ноль) рублей 00 коп.</v>
      </c>
    </row>
    <row r="186" spans="1:12" ht="14.25" x14ac:dyDescent="0.2">
      <c r="A186" s="28">
        <f>MAX($A$1:A185)+1</f>
        <v>184</v>
      </c>
      <c r="B186" s="23"/>
      <c r="C186" s="9"/>
      <c r="D186" s="22"/>
      <c r="E186" s="8"/>
      <c r="I186" s="25"/>
      <c r="J186" s="26"/>
      <c r="K186" s="11"/>
      <c r="L186" s="5" t="str">
        <f t="shared" ref="L186:L201" si="3">MSumProp(K186)</f>
        <v>(Ноль) рублей 00 коп.</v>
      </c>
    </row>
    <row r="187" spans="1:12" ht="14.25" x14ac:dyDescent="0.2">
      <c r="A187" s="28">
        <f>MAX($A$1:A186)+1</f>
        <v>185</v>
      </c>
      <c r="B187" s="23"/>
      <c r="C187" s="9"/>
      <c r="D187" s="22"/>
      <c r="E187" s="8"/>
      <c r="I187" s="25"/>
      <c r="J187" s="26"/>
      <c r="K187" s="11"/>
      <c r="L187" s="5" t="str">
        <f t="shared" si="3"/>
        <v>(Ноль) рублей 00 коп.</v>
      </c>
    </row>
    <row r="188" spans="1:12" ht="14.25" x14ac:dyDescent="0.2">
      <c r="A188" s="28">
        <f>MAX($A$1:A187)+1</f>
        <v>186</v>
      </c>
      <c r="B188" s="23"/>
      <c r="C188" s="9"/>
      <c r="D188" s="22"/>
      <c r="E188" s="8"/>
      <c r="I188" s="25"/>
      <c r="J188" s="26"/>
      <c r="K188" s="11"/>
      <c r="L188" s="5" t="str">
        <f t="shared" si="3"/>
        <v>(Ноль) рублей 00 коп.</v>
      </c>
    </row>
    <row r="189" spans="1:12" ht="14.25" x14ac:dyDescent="0.2">
      <c r="A189" s="28">
        <f>MAX($A$1:A188)+1</f>
        <v>187</v>
      </c>
      <c r="B189" s="23"/>
      <c r="C189" s="9"/>
      <c r="D189" s="22"/>
      <c r="E189" s="8"/>
      <c r="I189" s="25"/>
      <c r="J189" s="26"/>
      <c r="K189" s="11"/>
      <c r="L189" s="5" t="str">
        <f t="shared" si="3"/>
        <v>(Ноль) рублей 00 коп.</v>
      </c>
    </row>
    <row r="190" spans="1:12" ht="14.25" x14ac:dyDescent="0.2">
      <c r="A190" s="28">
        <f>MAX($A$1:A189)+1</f>
        <v>188</v>
      </c>
      <c r="B190" s="23"/>
      <c r="C190" s="9"/>
      <c r="D190" s="22"/>
      <c r="E190" s="8"/>
      <c r="I190" s="25"/>
      <c r="J190" s="26"/>
      <c r="K190" s="11"/>
      <c r="L190" s="5" t="str">
        <f t="shared" si="3"/>
        <v>(Ноль) рублей 00 коп.</v>
      </c>
    </row>
    <row r="191" spans="1:12" ht="14.25" x14ac:dyDescent="0.2">
      <c r="A191" s="28">
        <f>MAX($A$1:A190)+1</f>
        <v>189</v>
      </c>
      <c r="B191" s="23"/>
      <c r="C191" s="9"/>
      <c r="D191" s="22"/>
      <c r="E191" s="8"/>
      <c r="I191" s="25"/>
      <c r="J191" s="26"/>
      <c r="K191" s="11"/>
      <c r="L191" s="5" t="str">
        <f t="shared" si="3"/>
        <v>(Ноль) рублей 00 коп.</v>
      </c>
    </row>
    <row r="192" spans="1:12" ht="14.25" x14ac:dyDescent="0.2">
      <c r="A192" s="28">
        <f>MAX($A$1:A191)+1</f>
        <v>190</v>
      </c>
      <c r="B192" s="23"/>
      <c r="C192" s="9"/>
      <c r="D192" s="22"/>
      <c r="E192" s="8"/>
      <c r="I192" s="25"/>
      <c r="J192" s="26"/>
      <c r="K192" s="11"/>
      <c r="L192" s="5" t="str">
        <f t="shared" si="3"/>
        <v>(Ноль) рублей 00 коп.</v>
      </c>
    </row>
    <row r="193" spans="1:12" ht="14.25" x14ac:dyDescent="0.2">
      <c r="A193" s="28">
        <f>MAX($A$1:A192)+1</f>
        <v>191</v>
      </c>
      <c r="B193" s="23"/>
      <c r="C193" s="22"/>
      <c r="D193" s="22"/>
      <c r="I193" s="25"/>
      <c r="J193" s="26"/>
      <c r="K193" s="11"/>
      <c r="L193" s="5" t="str">
        <f t="shared" si="3"/>
        <v>(Ноль) рублей 00 коп.</v>
      </c>
    </row>
    <row r="194" spans="1:12" ht="14.25" x14ac:dyDescent="0.2">
      <c r="A194" s="28">
        <f>MAX($A$1:A193)+1</f>
        <v>192</v>
      </c>
      <c r="B194" s="23"/>
      <c r="C194" s="22"/>
      <c r="D194" s="22"/>
      <c r="I194" s="25"/>
      <c r="J194" s="26"/>
      <c r="K194" s="11"/>
      <c r="L194" s="5" t="str">
        <f t="shared" si="3"/>
        <v>(Ноль) рублей 00 коп.</v>
      </c>
    </row>
    <row r="195" spans="1:12" ht="14.25" x14ac:dyDescent="0.2">
      <c r="A195" s="28">
        <f>MAX($A$1:A194)+1</f>
        <v>193</v>
      </c>
      <c r="B195" s="23"/>
      <c r="C195" s="22"/>
      <c r="D195" s="22"/>
      <c r="I195" s="25"/>
      <c r="J195" s="26"/>
      <c r="K195" s="11"/>
      <c r="L195" s="5" t="str">
        <f t="shared" si="3"/>
        <v>(Ноль) рублей 00 коп.</v>
      </c>
    </row>
    <row r="196" spans="1:12" ht="14.25" x14ac:dyDescent="0.2">
      <c r="A196" s="28">
        <f>MAX($A$1:A195)+1</f>
        <v>194</v>
      </c>
      <c r="B196" s="23"/>
      <c r="C196" s="22"/>
      <c r="D196" s="22"/>
      <c r="I196" s="25"/>
      <c r="J196" s="26"/>
      <c r="K196" s="11"/>
      <c r="L196" s="5" t="str">
        <f t="shared" si="3"/>
        <v>(Ноль) рублей 00 коп.</v>
      </c>
    </row>
    <row r="197" spans="1:12" ht="14.25" x14ac:dyDescent="0.2">
      <c r="A197" s="28">
        <f>MAX($A$1:A196)+1</f>
        <v>195</v>
      </c>
      <c r="B197" s="23"/>
      <c r="C197" s="22"/>
      <c r="D197" s="22"/>
      <c r="I197" s="25"/>
      <c r="J197" s="26"/>
      <c r="K197" s="11"/>
      <c r="L197" s="5" t="str">
        <f t="shared" si="3"/>
        <v>(Ноль) рублей 00 коп.</v>
      </c>
    </row>
    <row r="198" spans="1:12" ht="14.25" x14ac:dyDescent="0.2">
      <c r="A198" s="28">
        <f>MAX($A$1:A197)+1</f>
        <v>196</v>
      </c>
      <c r="B198" s="23"/>
      <c r="C198" s="22"/>
      <c r="D198" s="22"/>
      <c r="I198" s="25"/>
      <c r="J198" s="26"/>
      <c r="K198" s="11"/>
      <c r="L198" s="5" t="str">
        <f t="shared" si="3"/>
        <v>(Ноль) рублей 00 коп.</v>
      </c>
    </row>
    <row r="199" spans="1:12" ht="14.25" x14ac:dyDescent="0.2">
      <c r="A199" s="28">
        <f>MAX($A$1:A198)+1</f>
        <v>197</v>
      </c>
      <c r="B199" s="23"/>
      <c r="C199" s="22"/>
      <c r="D199" s="22"/>
      <c r="I199" s="25"/>
      <c r="J199" s="26"/>
      <c r="K199" s="11"/>
      <c r="L199" s="5" t="str">
        <f t="shared" si="3"/>
        <v>(Ноль) рублей 00 коп.</v>
      </c>
    </row>
    <row r="200" spans="1:12" ht="14.25" x14ac:dyDescent="0.2">
      <c r="A200" s="28">
        <f>MAX($A$1:A199)+1</f>
        <v>198</v>
      </c>
      <c r="B200" s="23"/>
      <c r="C200" s="22"/>
      <c r="D200" s="22"/>
      <c r="I200" s="25"/>
      <c r="J200" s="26"/>
      <c r="K200" s="11"/>
      <c r="L200" s="5" t="str">
        <f t="shared" si="3"/>
        <v>(Ноль) рублей 00 коп.</v>
      </c>
    </row>
    <row r="201" spans="1:12" ht="14.25" x14ac:dyDescent="0.2">
      <c r="A201" s="28">
        <f>MAX($A$1:A200)+1</f>
        <v>199</v>
      </c>
      <c r="B201" s="23"/>
      <c r="C201" s="22"/>
      <c r="D201" s="22"/>
      <c r="I201" s="25"/>
      <c r="J201" s="26"/>
      <c r="K201" s="11"/>
      <c r="L201" s="5" t="str">
        <f t="shared" si="3"/>
        <v>(Ноль) рублей 00 коп.</v>
      </c>
    </row>
    <row r="202" spans="1:12" x14ac:dyDescent="0.2">
      <c r="I202" s="15"/>
    </row>
  </sheetData>
  <conditionalFormatting sqref="G29:G112 H29:J119 E120:J201 E29:F119 K2:L201 E2:J28">
    <cfRule type="notContainsBlanks" dxfId="2" priority="1">
      <formula>LEN(TRIM(E2))&gt;0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PossessiveCase">
                <anchor moveWithCells="1" sizeWithCells="1">
                  <from>
                    <xdr:col>2</xdr:col>
                    <xdr:colOff>9525</xdr:colOff>
                    <xdr:row>0</xdr:row>
                    <xdr:rowOff>19050</xdr:rowOff>
                  </from>
                  <to>
                    <xdr:col>2</xdr:col>
                    <xdr:colOff>952500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DativeCase">
                <anchor moveWithCells="1" sizeWithCells="1">
                  <from>
                    <xdr:col>2</xdr:col>
                    <xdr:colOff>1638300</xdr:colOff>
                    <xdr:row>0</xdr:row>
                    <xdr:rowOff>28575</xdr:rowOff>
                  </from>
                  <to>
                    <xdr:col>2</xdr:col>
                    <xdr:colOff>2571750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139"/>
  <sheetViews>
    <sheetView topLeftCell="A16" zoomScaleNormal="100" workbookViewId="0">
      <selection activeCell="A22" sqref="A22"/>
    </sheetView>
  </sheetViews>
  <sheetFormatPr defaultRowHeight="15.75" x14ac:dyDescent="0.25"/>
  <cols>
    <col min="1" max="1" width="6" style="50" customWidth="1"/>
    <col min="2" max="2" width="33.125" style="60" bestFit="1" customWidth="1"/>
    <col min="3" max="3" width="34.25" style="50" bestFit="1" customWidth="1"/>
    <col min="4" max="4" width="18.5" style="50" customWidth="1"/>
    <col min="5" max="16384" width="9" style="50"/>
  </cols>
  <sheetData>
    <row r="1" spans="1:4" ht="15" customHeight="1" x14ac:dyDescent="0.25">
      <c r="A1" s="46"/>
      <c r="B1" s="47">
        <f>SUM(D22:D132)</f>
        <v>26800</v>
      </c>
      <c r="C1" s="48" t="str">
        <f>MSumProp(B1)</f>
        <v>(Двадцать шесть тысяч восемьсот) рублей 00 коп.</v>
      </c>
      <c r="D1" s="49"/>
    </row>
    <row r="2" spans="1:4" ht="15" customHeight="1" x14ac:dyDescent="0.25">
      <c r="A2" s="67" t="s">
        <v>96</v>
      </c>
      <c r="B2" s="67"/>
      <c r="C2" s="67"/>
      <c r="D2" s="67"/>
    </row>
    <row r="3" spans="1:4" x14ac:dyDescent="0.25">
      <c r="A3" s="69" t="s">
        <v>22</v>
      </c>
      <c r="B3" s="69"/>
      <c r="C3" s="69"/>
      <c r="D3" s="69"/>
    </row>
    <row r="4" spans="1:4" x14ac:dyDescent="0.25">
      <c r="A4" s="69" t="s">
        <v>80</v>
      </c>
      <c r="B4" s="69"/>
      <c r="C4" s="69"/>
      <c r="D4" s="69"/>
    </row>
    <row r="5" spans="1:4" x14ac:dyDescent="0.25">
      <c r="A5" s="68">
        <f>Дата!C2</f>
        <v>42911</v>
      </c>
      <c r="B5" s="68"/>
      <c r="C5" s="68"/>
      <c r="D5" s="68"/>
    </row>
    <row r="6" spans="1:4" x14ac:dyDescent="0.25">
      <c r="A6" s="51" t="s">
        <v>23</v>
      </c>
      <c r="B6" s="51"/>
      <c r="C6" s="51"/>
      <c r="D6" s="51"/>
    </row>
    <row r="7" spans="1:4" x14ac:dyDescent="0.25">
      <c r="A7" s="51" t="s">
        <v>81</v>
      </c>
      <c r="B7" s="51"/>
      <c r="C7" s="51"/>
      <c r="D7" s="51"/>
    </row>
    <row r="8" spans="1:4" x14ac:dyDescent="0.25">
      <c r="A8" s="51" t="s">
        <v>82</v>
      </c>
      <c r="B8" s="51"/>
      <c r="C8" s="51"/>
      <c r="D8" s="51"/>
    </row>
    <row r="9" spans="1:4" x14ac:dyDescent="0.25">
      <c r="A9" s="51" t="s">
        <v>24</v>
      </c>
      <c r="B9" s="51"/>
      <c r="C9" s="51"/>
      <c r="D9" s="51"/>
    </row>
    <row r="10" spans="1:4" ht="94.5" x14ac:dyDescent="0.25">
      <c r="A10" s="51"/>
      <c r="B10" s="52" t="s">
        <v>25</v>
      </c>
      <c r="C10" s="51"/>
      <c r="D10" s="51"/>
    </row>
    <row r="11" spans="1:4" x14ac:dyDescent="0.25">
      <c r="A11" s="51" t="s">
        <v>83</v>
      </c>
      <c r="B11" s="51"/>
      <c r="C11" s="51"/>
      <c r="D11" s="51"/>
    </row>
    <row r="12" spans="1:4" ht="38.25" customHeight="1" x14ac:dyDescent="0.25">
      <c r="A12" s="71" t="str">
        <f>Данные!C2&amp;Дата!G4&amp;Данные!C3&amp;Дата!I2&amp;" "&amp;Дата!J2&amp;" г."</f>
        <v xml:space="preserve">     Рассмотрев на заседании заявления работников Общества с ограниченной ответственностью «Управление» от 30 апреля 2017 о невыплате заработной платы за май 2017 г.</v>
      </c>
      <c r="B12" s="71"/>
      <c r="C12" s="71"/>
      <c r="D12" s="71"/>
    </row>
    <row r="13" spans="1:4" x14ac:dyDescent="0.25">
      <c r="A13" s="70" t="s">
        <v>27</v>
      </c>
      <c r="B13" s="70"/>
      <c r="C13" s="70"/>
      <c r="D13" s="70"/>
    </row>
    <row r="14" spans="1:4" ht="66.75" customHeight="1" x14ac:dyDescent="0.25">
      <c r="A14" s="71" t="str">
        <f>Данные!C4&amp;Дата!I2&amp;" месяц "&amp;Дата!J2&amp;" г. на общую сумму "&amp;FLOOR(B1,1)&amp;" "&amp;TEXT(C1,"")</f>
        <v xml:space="preserve">     Заявители – работники Общества с ограниченной ответственностью «Управление» просят взыскать с администрации Общества с ограниченной ответственностью «Управление» заработную плату за май месяц 2017 г. на общую сумму 26800 (Двадцать шесть тысяч восемьсот) рублей 00 коп.</v>
      </c>
      <c r="B14" s="71"/>
      <c r="C14" s="71"/>
      <c r="D14" s="71"/>
    </row>
    <row r="15" spans="1:4" ht="33.75" customHeight="1" x14ac:dyDescent="0.25">
      <c r="A15" s="73" t="str">
        <f>Данные!C5&amp;Дата!G5&amp;Данные!C6</f>
        <v xml:space="preserve">     Факт невыплаты заработной платы подтверждается поданными заявлениями работников от 30 апреля 2017 года, а ее сумма прилагаемыми справками о причитающейся заработной плате.</v>
      </c>
      <c r="B15" s="73"/>
      <c r="C15" s="73"/>
      <c r="D15" s="73"/>
    </row>
    <row r="16" spans="1:4" ht="50.25" customHeight="1" x14ac:dyDescent="0.25">
      <c r="A16" s="73" t="str">
        <f>Данные!C7</f>
        <v xml:space="preserve">     Выслушав стороны и исследовав документы, комиссия находит, что требования заявителей подлежать удовлетворению, так как в соответствии со ст. 136 Трудового кодекса РФ выплата заработной платы должна производиться не реже, чем каждые полмесяца.</v>
      </c>
      <c r="B16" s="73"/>
      <c r="C16" s="73"/>
      <c r="D16" s="73"/>
    </row>
    <row r="17" spans="1:5" ht="47.25" customHeight="1" x14ac:dyDescent="0.25">
      <c r="A17" s="73" t="str">
        <f>Данные!C8</f>
        <v xml:space="preserve">     На основании изложенного, комиссия приняла единогласное решение удовлетворить требования заявителей о выплате заработной платы, и руководствуясь ст.ст. 383-395 Трудового кодекса РФ</v>
      </c>
      <c r="B17" s="73"/>
      <c r="C17" s="73"/>
      <c r="D17" s="73"/>
    </row>
    <row r="18" spans="1:5" ht="21" customHeight="1" x14ac:dyDescent="0.25">
      <c r="A18" s="70" t="s">
        <v>34</v>
      </c>
      <c r="B18" s="70"/>
      <c r="C18" s="70"/>
      <c r="D18" s="70"/>
    </row>
    <row r="19" spans="1:5" ht="48" customHeight="1" x14ac:dyDescent="0.25">
      <c r="A19" s="73" t="str">
        <f>Данные!C9&amp;" "&amp;FLOOR(B1,1)&amp;" "&amp;TEXT(C1,"")&amp;" за "&amp;Дата!I2&amp;" месяц "&amp;Дата!J2&amp;" г."</f>
        <v xml:space="preserve">     Взыскать с Общества с ограниченной ответственностью «Управление» в пользу работников ООО «Управление» заработную плату на общую сумму  26800 (Двадцать шесть тысяч восемьсот) рублей 00 коп. за май месяц 2017 г.</v>
      </c>
      <c r="B19" s="73"/>
      <c r="C19" s="73"/>
      <c r="D19" s="73"/>
    </row>
    <row r="20" spans="1:5" ht="21" customHeight="1" x14ac:dyDescent="0.25">
      <c r="A20" s="70" t="s">
        <v>35</v>
      </c>
      <c r="B20" s="70"/>
      <c r="C20" s="70"/>
      <c r="D20" s="70"/>
    </row>
    <row r="21" spans="1:5" ht="31.5" x14ac:dyDescent="0.25">
      <c r="A21" s="53" t="s">
        <v>1</v>
      </c>
      <c r="B21" s="54" t="s">
        <v>8</v>
      </c>
      <c r="C21" s="53" t="s">
        <v>20</v>
      </c>
      <c r="D21" s="53" t="s">
        <v>21</v>
      </c>
    </row>
    <row r="22" spans="1:5" x14ac:dyDescent="0.25">
      <c r="A22" s="55">
        <v>1</v>
      </c>
      <c r="B22" s="56" t="str">
        <f>VLOOKUP(A22,Таблица!$A$2:$L$201,2)</f>
        <v>Иванов Иван Иванович</v>
      </c>
      <c r="C22" s="56" t="str">
        <f>VLOOKUP(A22,Таблица!$A$2:$L$201,4)</f>
        <v>Главный инженер</v>
      </c>
      <c r="D22" s="57">
        <f>VLOOKUP(A22,Таблица!$A$2:$L$201,11)</f>
        <v>9800</v>
      </c>
      <c r="E22" s="57"/>
    </row>
    <row r="23" spans="1:5" x14ac:dyDescent="0.25">
      <c r="A23" s="55">
        <v>2</v>
      </c>
      <c r="B23" s="56" t="str">
        <f>VLOOKUP(A23,Таблица!$A$2:$L$201,2)</f>
        <v>Иванов Иван Иванович</v>
      </c>
      <c r="C23" s="56" t="str">
        <f>VLOOKUP(A23,Таблица!$A$2:$L$201,4)</f>
        <v>Главный инженер</v>
      </c>
      <c r="D23" s="57">
        <f>VLOOKUP(A23,Таблица!$A$2:$L$201,11)</f>
        <v>9800</v>
      </c>
    </row>
    <row r="24" spans="1:5" x14ac:dyDescent="0.25">
      <c r="A24" s="55">
        <v>3</v>
      </c>
      <c r="B24" s="56" t="str">
        <f>VLOOKUP(A24,Таблица!$A$2:$L$201,2)</f>
        <v>Петров Пётр Петрович</v>
      </c>
      <c r="C24" s="56" t="str">
        <f>VLOOKUP(A24,Таблица!$A$2:$L$201,4)</f>
        <v>Инженер-сметчик</v>
      </c>
      <c r="D24" s="57">
        <f>VLOOKUP(A24,Таблица!$A$2:$L$201,11)</f>
        <v>7200</v>
      </c>
    </row>
    <row r="25" spans="1:5" x14ac:dyDescent="0.25">
      <c r="A25" s="55">
        <v>4</v>
      </c>
      <c r="B25" s="56" t="str">
        <f>VLOOKUP(A25,Таблица!$A$2:$L$201,2)</f>
        <v>Борисов Борис Борисович</v>
      </c>
      <c r="C25" s="56">
        <f>VLOOKUP(A25,Таблица!$A$2:$L$201,4)</f>
        <v>0</v>
      </c>
      <c r="D25" s="57">
        <f>VLOOKUP(A25,Таблица!$A$2:$L$201,11)</f>
        <v>0</v>
      </c>
    </row>
    <row r="26" spans="1:5" x14ac:dyDescent="0.25">
      <c r="A26" s="55">
        <v>5</v>
      </c>
      <c r="B26" s="56">
        <f>VLOOKUP(A26,Таблица!$A$2:$L$201,2)</f>
        <v>0</v>
      </c>
      <c r="C26" s="56">
        <f>VLOOKUP(A26,Таблица!$A$2:$L$201,4)</f>
        <v>0</v>
      </c>
      <c r="D26" s="57">
        <f>VLOOKUP(A26,Таблица!$A$2:$L$201,11)</f>
        <v>0</v>
      </c>
    </row>
    <row r="27" spans="1:5" x14ac:dyDescent="0.25">
      <c r="A27" s="55">
        <v>6</v>
      </c>
      <c r="B27" s="56">
        <f>VLOOKUP(A27,Таблица!$A$2:$L$201,2)</f>
        <v>0</v>
      </c>
      <c r="C27" s="56">
        <f>VLOOKUP(A27,Таблица!$A$2:$L$201,4)</f>
        <v>0</v>
      </c>
      <c r="D27" s="57">
        <f>VLOOKUP(A27,Таблица!$A$2:$L$201,11)</f>
        <v>0</v>
      </c>
    </row>
    <row r="28" spans="1:5" x14ac:dyDescent="0.25">
      <c r="A28" s="55">
        <v>7</v>
      </c>
      <c r="B28" s="56">
        <f>VLOOKUP(A28,Таблица!$A$2:$L$201,2)</f>
        <v>0</v>
      </c>
      <c r="C28" s="56">
        <f>VLOOKUP(A28,Таблица!$A$2:$L$201,4)</f>
        <v>0</v>
      </c>
      <c r="D28" s="57">
        <f>VLOOKUP(A28,Таблица!$A$2:$L$201,11)</f>
        <v>0</v>
      </c>
    </row>
    <row r="29" spans="1:5" x14ac:dyDescent="0.25">
      <c r="A29" s="55">
        <v>8</v>
      </c>
      <c r="B29" s="56">
        <f>VLOOKUP(A29,Таблица!$A$2:$L$201,2)</f>
        <v>0</v>
      </c>
      <c r="C29" s="56">
        <f>VLOOKUP(A29,Таблица!$A$2:$L$201,4)</f>
        <v>0</v>
      </c>
      <c r="D29" s="57">
        <f>VLOOKUP(A29,Таблица!$A$2:$L$201,11)</f>
        <v>0</v>
      </c>
    </row>
    <row r="30" spans="1:5" x14ac:dyDescent="0.25">
      <c r="A30" s="55">
        <v>9</v>
      </c>
      <c r="B30" s="56">
        <f>VLOOKUP(A30,Таблица!$A$2:$L$201,2)</f>
        <v>0</v>
      </c>
      <c r="C30" s="56">
        <f>VLOOKUP(A30,Таблица!$A$2:$L$201,4)</f>
        <v>0</v>
      </c>
      <c r="D30" s="57">
        <f>VLOOKUP(A30,Таблица!$A$2:$L$201,11)</f>
        <v>0</v>
      </c>
    </row>
    <row r="31" spans="1:5" x14ac:dyDescent="0.25">
      <c r="A31" s="55">
        <v>10</v>
      </c>
      <c r="B31" s="56">
        <f>VLOOKUP(A31,Таблица!$A$2:$L$201,2)</f>
        <v>0</v>
      </c>
      <c r="C31" s="56">
        <f>VLOOKUP(A31,Таблица!$A$2:$L$201,4)</f>
        <v>0</v>
      </c>
      <c r="D31" s="57">
        <f>VLOOKUP(A31,Таблица!$A$2:$L$201,11)</f>
        <v>0</v>
      </c>
    </row>
    <row r="32" spans="1:5" x14ac:dyDescent="0.25">
      <c r="A32" s="55">
        <v>11</v>
      </c>
      <c r="B32" s="56">
        <f>VLOOKUP(A32,Таблица!$A$2:$L$201,2)</f>
        <v>0</v>
      </c>
      <c r="C32" s="56">
        <f>VLOOKUP(A32,Таблица!$A$2:$L$201,4)</f>
        <v>0</v>
      </c>
      <c r="D32" s="57">
        <f>VLOOKUP(A32,Таблица!$A$2:$L$201,11)</f>
        <v>0</v>
      </c>
    </row>
    <row r="33" spans="1:4" x14ac:dyDescent="0.25">
      <c r="A33" s="55">
        <v>12</v>
      </c>
      <c r="B33" s="56">
        <f>VLOOKUP(A33,Таблица!$A$2:$L$201,2)</f>
        <v>0</v>
      </c>
      <c r="C33" s="56">
        <f>VLOOKUP(A33,Таблица!$A$2:$L$201,4)</f>
        <v>0</v>
      </c>
      <c r="D33" s="57">
        <f>VLOOKUP(A33,Таблица!$A$2:$L$201,11)</f>
        <v>0</v>
      </c>
    </row>
    <row r="34" spans="1:4" x14ac:dyDescent="0.25">
      <c r="A34" s="55">
        <v>13</v>
      </c>
      <c r="B34" s="56">
        <f>VLOOKUP(A34,Таблица!$A$2:$L$201,2)</f>
        <v>0</v>
      </c>
      <c r="C34" s="56">
        <f>VLOOKUP(A34,Таблица!$A$2:$L$201,4)</f>
        <v>0</v>
      </c>
      <c r="D34" s="57">
        <f>VLOOKUP(A34,Таблица!$A$2:$L$201,11)</f>
        <v>0</v>
      </c>
    </row>
    <row r="35" spans="1:4" x14ac:dyDescent="0.25">
      <c r="A35" s="55">
        <v>14</v>
      </c>
      <c r="B35" s="56">
        <f>VLOOKUP(A35,Таблица!$A$2:$L$201,2)</f>
        <v>0</v>
      </c>
      <c r="C35" s="56">
        <f>VLOOKUP(A35,Таблица!$A$2:$L$201,4)</f>
        <v>0</v>
      </c>
      <c r="D35" s="57">
        <f>VLOOKUP(A35,Таблица!$A$2:$L$201,11)</f>
        <v>0</v>
      </c>
    </row>
    <row r="36" spans="1:4" x14ac:dyDescent="0.25">
      <c r="A36" s="55">
        <v>15</v>
      </c>
      <c r="B36" s="56">
        <f>VLOOKUP(A36,Таблица!$A$2:$L$201,2)</f>
        <v>0</v>
      </c>
      <c r="C36" s="56">
        <f>VLOOKUP(A36,Таблица!$A$2:$L$201,4)</f>
        <v>0</v>
      </c>
      <c r="D36" s="57">
        <f>VLOOKUP(A36,Таблица!$A$2:$L$201,11)</f>
        <v>0</v>
      </c>
    </row>
    <row r="37" spans="1:4" x14ac:dyDescent="0.25">
      <c r="A37" s="55">
        <v>16</v>
      </c>
      <c r="B37" s="56">
        <f>VLOOKUP(A37,Таблица!$A$2:$L$201,2)</f>
        <v>0</v>
      </c>
      <c r="C37" s="56">
        <f>VLOOKUP(A37,Таблица!$A$2:$L$201,4)</f>
        <v>0</v>
      </c>
      <c r="D37" s="57">
        <f>VLOOKUP(A37,Таблица!$A$2:$L$201,11)</f>
        <v>0</v>
      </c>
    </row>
    <row r="38" spans="1:4" x14ac:dyDescent="0.25">
      <c r="A38" s="55">
        <v>17</v>
      </c>
      <c r="B38" s="56">
        <f>VLOOKUP(A38,Таблица!$A$2:$L$201,2)</f>
        <v>0</v>
      </c>
      <c r="C38" s="56">
        <f>VLOOKUP(A38,Таблица!$A$2:$L$201,4)</f>
        <v>0</v>
      </c>
      <c r="D38" s="57">
        <f>VLOOKUP(A38,Таблица!$A$2:$L$201,11)</f>
        <v>0</v>
      </c>
    </row>
    <row r="39" spans="1:4" x14ac:dyDescent="0.25">
      <c r="A39" s="55">
        <v>18</v>
      </c>
      <c r="B39" s="56">
        <f>VLOOKUP(A39,Таблица!$A$2:$L$201,2)</f>
        <v>0</v>
      </c>
      <c r="C39" s="56">
        <f>VLOOKUP(A39,Таблица!$A$2:$L$201,4)</f>
        <v>0</v>
      </c>
      <c r="D39" s="57">
        <f>VLOOKUP(A39,Таблица!$A$2:$L$201,11)</f>
        <v>0</v>
      </c>
    </row>
    <row r="40" spans="1:4" x14ac:dyDescent="0.25">
      <c r="A40" s="55">
        <v>19</v>
      </c>
      <c r="B40" s="56">
        <f>VLOOKUP(A40,Таблица!$A$2:$L$201,2)</f>
        <v>0</v>
      </c>
      <c r="C40" s="56">
        <f>VLOOKUP(A40,Таблица!$A$2:$L$201,4)</f>
        <v>0</v>
      </c>
      <c r="D40" s="57">
        <f>VLOOKUP(A40,Таблица!$A$2:$L$201,11)</f>
        <v>0</v>
      </c>
    </row>
    <row r="41" spans="1:4" x14ac:dyDescent="0.25">
      <c r="A41" s="55">
        <v>20</v>
      </c>
      <c r="B41" s="56">
        <f>VLOOKUP(A41,Таблица!$A$2:$L$201,2)</f>
        <v>0</v>
      </c>
      <c r="C41" s="56">
        <f>VLOOKUP(A41,Таблица!$A$2:$L$201,4)</f>
        <v>0</v>
      </c>
      <c r="D41" s="57">
        <f>VLOOKUP(A41,Таблица!$A$2:$L$201,11)</f>
        <v>0</v>
      </c>
    </row>
    <row r="42" spans="1:4" x14ac:dyDescent="0.25">
      <c r="A42" s="55">
        <v>21</v>
      </c>
      <c r="B42" s="56">
        <f>VLOOKUP(A42,Таблица!$A$2:$L$201,2)</f>
        <v>0</v>
      </c>
      <c r="C42" s="56">
        <f>VLOOKUP(A42,Таблица!$A$2:$L$201,4)</f>
        <v>0</v>
      </c>
      <c r="D42" s="57">
        <f>VLOOKUP(A42,Таблица!$A$2:$L$201,11)</f>
        <v>0</v>
      </c>
    </row>
    <row r="43" spans="1:4" x14ac:dyDescent="0.25">
      <c r="A43" s="55">
        <v>22</v>
      </c>
      <c r="B43" s="56">
        <f>VLOOKUP(A43,Таблица!$A$2:$L$201,2)</f>
        <v>0</v>
      </c>
      <c r="C43" s="56">
        <f>VLOOKUP(A43,Таблица!$A$2:$L$201,4)</f>
        <v>0</v>
      </c>
      <c r="D43" s="57">
        <f>VLOOKUP(A43,Таблица!$A$2:$L$201,11)</f>
        <v>0</v>
      </c>
    </row>
    <row r="44" spans="1:4" x14ac:dyDescent="0.25">
      <c r="A44" s="55">
        <v>23</v>
      </c>
      <c r="B44" s="56">
        <f>VLOOKUP(A44,Таблица!$A$2:$L$201,2)</f>
        <v>0</v>
      </c>
      <c r="C44" s="56">
        <f>VLOOKUP(A44,Таблица!$A$2:$L$201,4)</f>
        <v>0</v>
      </c>
      <c r="D44" s="57">
        <f>VLOOKUP(A44,Таблица!$A$2:$L$201,11)</f>
        <v>0</v>
      </c>
    </row>
    <row r="45" spans="1:4" x14ac:dyDescent="0.25">
      <c r="A45" s="55">
        <v>24</v>
      </c>
      <c r="B45" s="56">
        <f>VLOOKUP(A45,Таблица!$A$2:$L$201,2)</f>
        <v>0</v>
      </c>
      <c r="C45" s="56">
        <f>VLOOKUP(A45,Таблица!$A$2:$L$201,4)</f>
        <v>0</v>
      </c>
      <c r="D45" s="57">
        <f>VLOOKUP(A45,Таблица!$A$2:$L$201,11)</f>
        <v>0</v>
      </c>
    </row>
    <row r="46" spans="1:4" x14ac:dyDescent="0.25">
      <c r="A46" s="55">
        <v>25</v>
      </c>
      <c r="B46" s="56">
        <f>VLOOKUP(A46,Таблица!$A$2:$L$201,2)</f>
        <v>0</v>
      </c>
      <c r="C46" s="56">
        <f>VLOOKUP(A46,Таблица!$A$2:$L$201,4)</f>
        <v>0</v>
      </c>
      <c r="D46" s="57">
        <f>VLOOKUP(A46,Таблица!$A$2:$L$201,11)</f>
        <v>0</v>
      </c>
    </row>
    <row r="47" spans="1:4" x14ac:dyDescent="0.25">
      <c r="A47" s="55">
        <v>26</v>
      </c>
      <c r="B47" s="56">
        <f>VLOOKUP(A47,Таблица!$A$2:$L$201,2)</f>
        <v>0</v>
      </c>
      <c r="C47" s="56">
        <f>VLOOKUP(A47,Таблица!$A$2:$L$201,4)</f>
        <v>0</v>
      </c>
      <c r="D47" s="57">
        <f>VLOOKUP(A47,Таблица!$A$2:$L$201,11)</f>
        <v>0</v>
      </c>
    </row>
    <row r="48" spans="1:4" x14ac:dyDescent="0.25">
      <c r="A48" s="55">
        <v>27</v>
      </c>
      <c r="B48" s="56">
        <f>VLOOKUP(A48,Таблица!$A$2:$L$201,2)</f>
        <v>0</v>
      </c>
      <c r="C48" s="56">
        <f>VLOOKUP(A48,Таблица!$A$2:$L$201,4)</f>
        <v>0</v>
      </c>
      <c r="D48" s="57">
        <f>VLOOKUP(A48,Таблица!$A$2:$L$201,11)</f>
        <v>0</v>
      </c>
    </row>
    <row r="49" spans="1:4" x14ac:dyDescent="0.25">
      <c r="A49" s="55">
        <v>28</v>
      </c>
      <c r="B49" s="56">
        <f>VLOOKUP(A49,Таблица!$A$2:$L$201,2)</f>
        <v>0</v>
      </c>
      <c r="C49" s="56">
        <f>VLOOKUP(A49,Таблица!$A$2:$L$201,4)</f>
        <v>0</v>
      </c>
      <c r="D49" s="57">
        <f>VLOOKUP(A49,Таблица!$A$2:$L$201,11)</f>
        <v>0</v>
      </c>
    </row>
    <row r="50" spans="1:4" x14ac:dyDescent="0.25">
      <c r="A50" s="55">
        <v>29</v>
      </c>
      <c r="B50" s="56">
        <f>VLOOKUP(A50,Таблица!$A$2:$L$201,2)</f>
        <v>0</v>
      </c>
      <c r="C50" s="56">
        <f>VLOOKUP(A50,Таблица!$A$2:$L$201,4)</f>
        <v>0</v>
      </c>
      <c r="D50" s="57">
        <f>VLOOKUP(A50,Таблица!$A$2:$L$201,11)</f>
        <v>0</v>
      </c>
    </row>
    <row r="51" spans="1:4" x14ac:dyDescent="0.25">
      <c r="A51" s="55">
        <v>31</v>
      </c>
      <c r="B51" s="56">
        <f>VLOOKUP(A51,Таблица!$A$2:$L$201,2)</f>
        <v>0</v>
      </c>
      <c r="C51" s="56">
        <f>VLOOKUP(A51,Таблица!$A$2:$L$201,4)</f>
        <v>0</v>
      </c>
      <c r="D51" s="57">
        <f>VLOOKUP(A51,Таблица!$A$2:$L$201,11)</f>
        <v>0</v>
      </c>
    </row>
    <row r="52" spans="1:4" x14ac:dyDescent="0.25">
      <c r="A52" s="55">
        <v>31</v>
      </c>
      <c r="B52" s="56">
        <f>VLOOKUP(A52,Таблица!$A$2:$L$201,2)</f>
        <v>0</v>
      </c>
      <c r="C52" s="56">
        <f>VLOOKUP(A52,Таблица!$A$2:$L$201,4)</f>
        <v>0</v>
      </c>
      <c r="D52" s="57">
        <f>VLOOKUP(A52,Таблица!$A$2:$L$201,11)</f>
        <v>0</v>
      </c>
    </row>
    <row r="53" spans="1:4" x14ac:dyDescent="0.25">
      <c r="A53" s="55">
        <v>32</v>
      </c>
      <c r="B53" s="56">
        <f>VLOOKUP(A53,Таблица!$A$2:$L$201,2)</f>
        <v>0</v>
      </c>
      <c r="C53" s="56">
        <f>VLOOKUP(A53,Таблица!$A$2:$L$201,4)</f>
        <v>0</v>
      </c>
      <c r="D53" s="57">
        <f>VLOOKUP(A53,Таблица!$A$2:$L$201,11)</f>
        <v>0</v>
      </c>
    </row>
    <row r="54" spans="1:4" x14ac:dyDescent="0.25">
      <c r="A54" s="55">
        <v>33</v>
      </c>
      <c r="B54" s="56">
        <f>VLOOKUP(A54,Таблица!$A$2:$L$201,2)</f>
        <v>0</v>
      </c>
      <c r="C54" s="56">
        <f>VLOOKUP(A54,Таблица!$A$2:$L$201,4)</f>
        <v>0</v>
      </c>
      <c r="D54" s="57">
        <f>VLOOKUP(A54,Таблица!$A$2:$L$201,11)</f>
        <v>0</v>
      </c>
    </row>
    <row r="55" spans="1:4" x14ac:dyDescent="0.25">
      <c r="A55" s="55">
        <v>34</v>
      </c>
      <c r="B55" s="56">
        <f>VLOOKUP(A55,Таблица!$A$2:$L$201,2)</f>
        <v>0</v>
      </c>
      <c r="C55" s="56">
        <f>VLOOKUP(A55,Таблица!$A$2:$L$201,4)</f>
        <v>0</v>
      </c>
      <c r="D55" s="57">
        <f>VLOOKUP(A55,Таблица!$A$2:$L$201,11)</f>
        <v>0</v>
      </c>
    </row>
    <row r="56" spans="1:4" x14ac:dyDescent="0.25">
      <c r="A56" s="55">
        <v>35</v>
      </c>
      <c r="B56" s="56">
        <f>VLOOKUP(A56,Таблица!$A$2:$L$201,2)</f>
        <v>0</v>
      </c>
      <c r="C56" s="56">
        <f>VLOOKUP(A56,Таблица!$A$2:$L$201,4)</f>
        <v>0</v>
      </c>
      <c r="D56" s="57">
        <f>VLOOKUP(A56,Таблица!$A$2:$L$201,11)</f>
        <v>0</v>
      </c>
    </row>
    <row r="57" spans="1:4" x14ac:dyDescent="0.25">
      <c r="A57" s="55">
        <v>36</v>
      </c>
      <c r="B57" s="56">
        <f>VLOOKUP(A57,Таблица!$A$2:$L$201,2)</f>
        <v>0</v>
      </c>
      <c r="C57" s="56">
        <f>VLOOKUP(A57,Таблица!$A$2:$L$201,4)</f>
        <v>0</v>
      </c>
      <c r="D57" s="57">
        <f>VLOOKUP(A57,Таблица!$A$2:$L$201,11)</f>
        <v>0</v>
      </c>
    </row>
    <row r="58" spans="1:4" x14ac:dyDescent="0.25">
      <c r="A58" s="55">
        <v>37</v>
      </c>
      <c r="B58" s="56">
        <f>VLOOKUP(A58,Таблица!$A$2:$L$201,2)</f>
        <v>0</v>
      </c>
      <c r="C58" s="56">
        <f>VLOOKUP(A58,Таблица!$A$2:$L$201,4)</f>
        <v>0</v>
      </c>
      <c r="D58" s="57">
        <f>VLOOKUP(A58,Таблица!$A$2:$L$201,11)</f>
        <v>0</v>
      </c>
    </row>
    <row r="59" spans="1:4" x14ac:dyDescent="0.25">
      <c r="A59" s="55">
        <v>38</v>
      </c>
      <c r="B59" s="56">
        <f>VLOOKUP(A59,Таблица!$A$2:$L$201,2)</f>
        <v>0</v>
      </c>
      <c r="C59" s="56">
        <f>VLOOKUP(A59,Таблица!$A$2:$L$201,4)</f>
        <v>0</v>
      </c>
      <c r="D59" s="57">
        <f>VLOOKUP(A59,Таблица!$A$2:$L$201,11)</f>
        <v>0</v>
      </c>
    </row>
    <row r="60" spans="1:4" x14ac:dyDescent="0.25">
      <c r="A60" s="55">
        <v>39</v>
      </c>
      <c r="B60" s="56">
        <f>VLOOKUP(A60,Таблица!$A$2:$L$201,2)</f>
        <v>0</v>
      </c>
      <c r="C60" s="56">
        <f>VLOOKUP(A60,Таблица!$A$2:$L$201,4)</f>
        <v>0</v>
      </c>
      <c r="D60" s="57">
        <f>VLOOKUP(A60,Таблица!$A$2:$L$201,11)</f>
        <v>0</v>
      </c>
    </row>
    <row r="61" spans="1:4" x14ac:dyDescent="0.25">
      <c r="A61" s="55">
        <v>40</v>
      </c>
      <c r="B61" s="56">
        <f>VLOOKUP(A61,Таблица!$A$2:$L$201,2)</f>
        <v>0</v>
      </c>
      <c r="C61" s="56">
        <f>VLOOKUP(A61,Таблица!$A$2:$L$201,4)</f>
        <v>0</v>
      </c>
      <c r="D61" s="57">
        <f>VLOOKUP(A61,Таблица!$A$2:$L$201,11)</f>
        <v>0</v>
      </c>
    </row>
    <row r="62" spans="1:4" x14ac:dyDescent="0.25">
      <c r="A62" s="55">
        <v>41</v>
      </c>
      <c r="B62" s="56">
        <f>VLOOKUP(A62,Таблица!$A$2:$L$201,2)</f>
        <v>0</v>
      </c>
      <c r="C62" s="56">
        <f>VLOOKUP(A62,Таблица!$A$2:$L$201,4)</f>
        <v>0</v>
      </c>
      <c r="D62" s="57">
        <f>VLOOKUP(A62,Таблица!$A$2:$L$201,11)</f>
        <v>0</v>
      </c>
    </row>
    <row r="63" spans="1:4" x14ac:dyDescent="0.25">
      <c r="A63" s="55">
        <v>42</v>
      </c>
      <c r="B63" s="56">
        <f>VLOOKUP(A63,Таблица!$A$2:$L$201,2)</f>
        <v>0</v>
      </c>
      <c r="C63" s="56">
        <f>VLOOKUP(A63,Таблица!$A$2:$L$201,4)</f>
        <v>0</v>
      </c>
      <c r="D63" s="57">
        <f>VLOOKUP(A63,Таблица!$A$2:$L$201,11)</f>
        <v>0</v>
      </c>
    </row>
    <row r="64" spans="1:4" x14ac:dyDescent="0.25">
      <c r="A64" s="55">
        <v>43</v>
      </c>
      <c r="B64" s="56">
        <f>VLOOKUP(A64,Таблица!$A$2:$L$201,2)</f>
        <v>0</v>
      </c>
      <c r="C64" s="56">
        <f>VLOOKUP(A64,Таблица!$A$2:$L$201,4)</f>
        <v>0</v>
      </c>
      <c r="D64" s="57">
        <f>VLOOKUP(A64,Таблица!$A$2:$L$201,11)</f>
        <v>0</v>
      </c>
    </row>
    <row r="65" spans="1:4" x14ac:dyDescent="0.25">
      <c r="A65" s="55">
        <v>44</v>
      </c>
      <c r="B65" s="56">
        <f>VLOOKUP(A65,Таблица!$A$2:$L$201,2)</f>
        <v>0</v>
      </c>
      <c r="C65" s="56">
        <f>VLOOKUP(A65,Таблица!$A$2:$L$201,4)</f>
        <v>0</v>
      </c>
      <c r="D65" s="57">
        <f>VLOOKUP(A65,Таблица!$A$2:$L$201,11)</f>
        <v>0</v>
      </c>
    </row>
    <row r="66" spans="1:4" x14ac:dyDescent="0.25">
      <c r="A66" s="55">
        <v>45</v>
      </c>
      <c r="B66" s="56">
        <f>VLOOKUP(A66,Таблица!$A$2:$L$201,2)</f>
        <v>0</v>
      </c>
      <c r="C66" s="56">
        <f>VLOOKUP(A66,Таблица!$A$2:$L$201,4)</f>
        <v>0</v>
      </c>
      <c r="D66" s="57">
        <f>VLOOKUP(A66,Таблица!$A$2:$L$201,11)</f>
        <v>0</v>
      </c>
    </row>
    <row r="67" spans="1:4" x14ac:dyDescent="0.25">
      <c r="A67" s="55">
        <v>46</v>
      </c>
      <c r="B67" s="56">
        <f>VLOOKUP(A67,Таблица!$A$2:$L$201,2)</f>
        <v>0</v>
      </c>
      <c r="C67" s="56">
        <f>VLOOKUP(A67,Таблица!$A$2:$L$201,4)</f>
        <v>0</v>
      </c>
      <c r="D67" s="57">
        <f>VLOOKUP(A67,Таблица!$A$2:$L$201,11)</f>
        <v>0</v>
      </c>
    </row>
    <row r="68" spans="1:4" x14ac:dyDescent="0.25">
      <c r="A68" s="55">
        <v>47</v>
      </c>
      <c r="B68" s="56">
        <f>VLOOKUP(A68,Таблица!$A$2:$L$201,2)</f>
        <v>0</v>
      </c>
      <c r="C68" s="56">
        <f>VLOOKUP(A68,Таблица!$A$2:$L$201,4)</f>
        <v>0</v>
      </c>
      <c r="D68" s="57">
        <f>VLOOKUP(A68,Таблица!$A$2:$L$201,11)</f>
        <v>0</v>
      </c>
    </row>
    <row r="69" spans="1:4" x14ac:dyDescent="0.25">
      <c r="A69" s="55">
        <v>48</v>
      </c>
      <c r="B69" s="56">
        <f>VLOOKUP(A69,Таблица!$A$2:$L$201,2)</f>
        <v>0</v>
      </c>
      <c r="C69" s="56">
        <f>VLOOKUP(A69,Таблица!$A$2:$L$201,4)</f>
        <v>0</v>
      </c>
      <c r="D69" s="57">
        <f>VLOOKUP(A69,Таблица!$A$2:$L$201,11)</f>
        <v>0</v>
      </c>
    </row>
    <row r="70" spans="1:4" x14ac:dyDescent="0.25">
      <c r="A70" s="55">
        <v>49</v>
      </c>
      <c r="B70" s="56">
        <f>VLOOKUP(A70,Таблица!$A$2:$L$201,2)</f>
        <v>0</v>
      </c>
      <c r="C70" s="56">
        <f>VLOOKUP(A70,Таблица!$A$2:$L$201,4)</f>
        <v>0</v>
      </c>
      <c r="D70" s="57">
        <f>VLOOKUP(A70,Таблица!$A$2:$L$201,11)</f>
        <v>0</v>
      </c>
    </row>
    <row r="71" spans="1:4" x14ac:dyDescent="0.25">
      <c r="A71" s="55">
        <v>50</v>
      </c>
      <c r="B71" s="56">
        <f>VLOOKUP(A71,Таблица!$A$2:$L$201,2)</f>
        <v>0</v>
      </c>
      <c r="C71" s="56">
        <f>VLOOKUP(A71,Таблица!$A$2:$L$201,4)</f>
        <v>0</v>
      </c>
      <c r="D71" s="57">
        <f>VLOOKUP(A71,Таблица!$A$2:$L$201,11)</f>
        <v>0</v>
      </c>
    </row>
    <row r="72" spans="1:4" x14ac:dyDescent="0.25">
      <c r="A72" s="55">
        <v>51</v>
      </c>
      <c r="B72" s="56">
        <f>VLOOKUP(A72,Таблица!$A$2:$L$201,2)</f>
        <v>0</v>
      </c>
      <c r="C72" s="56">
        <f>VLOOKUP(A72,Таблица!$A$2:$L$201,4)</f>
        <v>0</v>
      </c>
      <c r="D72" s="57">
        <f>VLOOKUP(A72,Таблица!$A$2:$L$201,11)</f>
        <v>0</v>
      </c>
    </row>
    <row r="73" spans="1:4" x14ac:dyDescent="0.25">
      <c r="A73" s="55">
        <v>52</v>
      </c>
      <c r="B73" s="56">
        <f>VLOOKUP(A73,Таблица!$A$2:$L$201,2)</f>
        <v>0</v>
      </c>
      <c r="C73" s="56">
        <f>VLOOKUP(A73,Таблица!$A$2:$L$201,4)</f>
        <v>0</v>
      </c>
      <c r="D73" s="57">
        <f>VLOOKUP(A73,Таблица!$A$2:$L$201,11)</f>
        <v>0</v>
      </c>
    </row>
    <row r="74" spans="1:4" x14ac:dyDescent="0.25">
      <c r="A74" s="55">
        <v>53</v>
      </c>
      <c r="B74" s="56">
        <f>VLOOKUP(A74,Таблица!$A$2:$L$201,2)</f>
        <v>0</v>
      </c>
      <c r="C74" s="56">
        <f>VLOOKUP(A74,Таблица!$A$2:$L$201,4)</f>
        <v>0</v>
      </c>
      <c r="D74" s="57">
        <f>VLOOKUP(A74,Таблица!$A$2:$L$201,11)</f>
        <v>0</v>
      </c>
    </row>
    <row r="75" spans="1:4" x14ac:dyDescent="0.25">
      <c r="A75" s="55">
        <v>54</v>
      </c>
      <c r="B75" s="56">
        <f>VLOOKUP(A75,Таблица!$A$2:$L$201,2)</f>
        <v>0</v>
      </c>
      <c r="C75" s="56">
        <f>VLOOKUP(A75,Таблица!$A$2:$L$201,4)</f>
        <v>0</v>
      </c>
      <c r="D75" s="57">
        <f>VLOOKUP(A75,Таблица!$A$2:$L$201,11)</f>
        <v>0</v>
      </c>
    </row>
    <row r="76" spans="1:4" x14ac:dyDescent="0.25">
      <c r="A76" s="55">
        <v>55</v>
      </c>
      <c r="B76" s="56">
        <f>VLOOKUP(A76,Таблица!$A$2:$L$201,2)</f>
        <v>0</v>
      </c>
      <c r="C76" s="56">
        <f>VLOOKUP(A76,Таблица!$A$2:$L$201,4)</f>
        <v>0</v>
      </c>
      <c r="D76" s="57">
        <f>VLOOKUP(A76,Таблица!$A$2:$L$201,11)</f>
        <v>0</v>
      </c>
    </row>
    <row r="77" spans="1:4" x14ac:dyDescent="0.25">
      <c r="A77" s="55">
        <v>56</v>
      </c>
      <c r="B77" s="56">
        <f>VLOOKUP(A77,Таблица!$A$2:$L$201,2)</f>
        <v>0</v>
      </c>
      <c r="C77" s="56">
        <f>VLOOKUP(A77,Таблица!$A$2:$L$201,4)</f>
        <v>0</v>
      </c>
      <c r="D77" s="57">
        <f>VLOOKUP(A77,Таблица!$A$2:$L$201,11)</f>
        <v>0</v>
      </c>
    </row>
    <row r="78" spans="1:4" x14ac:dyDescent="0.25">
      <c r="A78" s="55">
        <v>57</v>
      </c>
      <c r="B78" s="56">
        <f>VLOOKUP(A78,Таблица!$A$2:$L$201,2)</f>
        <v>0</v>
      </c>
      <c r="C78" s="56">
        <f>VLOOKUP(A78,Таблица!$A$2:$L$201,4)</f>
        <v>0</v>
      </c>
      <c r="D78" s="57">
        <f>VLOOKUP(A78,Таблица!$A$2:$L$201,11)</f>
        <v>0</v>
      </c>
    </row>
    <row r="79" spans="1:4" x14ac:dyDescent="0.25">
      <c r="A79" s="55">
        <v>58</v>
      </c>
      <c r="B79" s="56">
        <f>VLOOKUP(A79,Таблица!$A$2:$L$201,2)</f>
        <v>0</v>
      </c>
      <c r="C79" s="56">
        <f>VLOOKUP(A79,Таблица!$A$2:$L$201,4)</f>
        <v>0</v>
      </c>
      <c r="D79" s="57">
        <f>VLOOKUP(A79,Таблица!$A$2:$L$201,11)</f>
        <v>0</v>
      </c>
    </row>
    <row r="80" spans="1:4" x14ac:dyDescent="0.25">
      <c r="A80" s="55">
        <v>59</v>
      </c>
      <c r="B80" s="56">
        <f>VLOOKUP(A80,Таблица!$A$2:$L$201,2)</f>
        <v>0</v>
      </c>
      <c r="C80" s="56">
        <f>VLOOKUP(A80,Таблица!$A$2:$L$201,4)</f>
        <v>0</v>
      </c>
      <c r="D80" s="57">
        <f>VLOOKUP(A80,Таблица!$A$2:$L$201,11)</f>
        <v>0</v>
      </c>
    </row>
    <row r="81" spans="1:4" x14ac:dyDescent="0.25">
      <c r="A81" s="55">
        <v>60</v>
      </c>
      <c r="B81" s="56">
        <f>VLOOKUP(A81,Таблица!$A$2:$L$201,2)</f>
        <v>0</v>
      </c>
      <c r="C81" s="56">
        <f>VLOOKUP(A81,Таблица!$A$2:$L$201,4)</f>
        <v>0</v>
      </c>
      <c r="D81" s="57">
        <f>VLOOKUP(A81,Таблица!$A$2:$L$201,11)</f>
        <v>0</v>
      </c>
    </row>
    <row r="82" spans="1:4" x14ac:dyDescent="0.25">
      <c r="A82" s="55">
        <v>61</v>
      </c>
      <c r="B82" s="56">
        <f>VLOOKUP(A82,Таблица!$A$2:$L$201,2)</f>
        <v>0</v>
      </c>
      <c r="C82" s="56">
        <f>VLOOKUP(A82,Таблица!$A$2:$L$201,4)</f>
        <v>0</v>
      </c>
      <c r="D82" s="57">
        <f>VLOOKUP(A82,Таблица!$A$2:$L$201,11)</f>
        <v>0</v>
      </c>
    </row>
    <row r="83" spans="1:4" x14ac:dyDescent="0.25">
      <c r="A83" s="55">
        <v>62</v>
      </c>
      <c r="B83" s="56">
        <f>VLOOKUP(A83,Таблица!$A$2:$L$201,2)</f>
        <v>0</v>
      </c>
      <c r="C83" s="56">
        <f>VLOOKUP(A83,Таблица!$A$2:$L$201,4)</f>
        <v>0</v>
      </c>
      <c r="D83" s="57">
        <f>VLOOKUP(A83,Таблица!$A$2:$L$201,11)</f>
        <v>0</v>
      </c>
    </row>
    <row r="84" spans="1:4" x14ac:dyDescent="0.25">
      <c r="A84" s="55">
        <v>63</v>
      </c>
      <c r="B84" s="56">
        <f>VLOOKUP(A84,Таблица!$A$2:$L$201,2)</f>
        <v>0</v>
      </c>
      <c r="C84" s="56">
        <f>VLOOKUP(A84,Таблица!$A$2:$L$201,4)</f>
        <v>0</v>
      </c>
      <c r="D84" s="57">
        <f>VLOOKUP(A84,Таблица!$A$2:$L$201,11)</f>
        <v>0</v>
      </c>
    </row>
    <row r="85" spans="1:4" x14ac:dyDescent="0.25">
      <c r="A85" s="55">
        <v>64</v>
      </c>
      <c r="B85" s="56">
        <f>VLOOKUP(A85,Таблица!$A$2:$L$201,2)</f>
        <v>0</v>
      </c>
      <c r="C85" s="56">
        <f>VLOOKUP(A85,Таблица!$A$2:$L$201,4)</f>
        <v>0</v>
      </c>
      <c r="D85" s="57">
        <f>VLOOKUP(A85,Таблица!$A$2:$L$201,11)</f>
        <v>0</v>
      </c>
    </row>
    <row r="86" spans="1:4" x14ac:dyDescent="0.25">
      <c r="A86" s="55">
        <v>65</v>
      </c>
      <c r="B86" s="56">
        <f>VLOOKUP(A86,Таблица!$A$2:$L$201,2)</f>
        <v>0</v>
      </c>
      <c r="C86" s="56">
        <f>VLOOKUP(A86,Таблица!$A$2:$L$201,4)</f>
        <v>0</v>
      </c>
      <c r="D86" s="57">
        <f>VLOOKUP(A86,Таблица!$A$2:$L$201,11)</f>
        <v>0</v>
      </c>
    </row>
    <row r="87" spans="1:4" x14ac:dyDescent="0.25">
      <c r="A87" s="55">
        <v>66</v>
      </c>
      <c r="B87" s="56">
        <f>VLOOKUP(A87,Таблица!$A$2:$L$201,2)</f>
        <v>0</v>
      </c>
      <c r="C87" s="56">
        <f>VLOOKUP(A87,Таблица!$A$2:$L$201,4)</f>
        <v>0</v>
      </c>
      <c r="D87" s="57">
        <f>VLOOKUP(A87,Таблица!$A$2:$L$201,11)</f>
        <v>0</v>
      </c>
    </row>
    <row r="88" spans="1:4" x14ac:dyDescent="0.25">
      <c r="A88" s="55">
        <v>67</v>
      </c>
      <c r="B88" s="56">
        <f>VLOOKUP(A88,Таблица!$A$2:$L$201,2)</f>
        <v>0</v>
      </c>
      <c r="C88" s="56">
        <f>VLOOKUP(A88,Таблица!$A$2:$L$201,4)</f>
        <v>0</v>
      </c>
      <c r="D88" s="57">
        <f>VLOOKUP(A88,Таблица!$A$2:$L$201,11)</f>
        <v>0</v>
      </c>
    </row>
    <row r="89" spans="1:4" x14ac:dyDescent="0.25">
      <c r="A89" s="55">
        <v>68</v>
      </c>
      <c r="B89" s="56">
        <f>VLOOKUP(A89,Таблица!$A$2:$L$201,2)</f>
        <v>0</v>
      </c>
      <c r="C89" s="56">
        <f>VLOOKUP(A89,Таблица!$A$2:$L$201,4)</f>
        <v>0</v>
      </c>
      <c r="D89" s="57">
        <f>VLOOKUP(A89,Таблица!$A$2:$L$201,11)</f>
        <v>0</v>
      </c>
    </row>
    <row r="90" spans="1:4" x14ac:dyDescent="0.25">
      <c r="A90" s="55">
        <v>69</v>
      </c>
      <c r="B90" s="56">
        <f>VLOOKUP(A90,Таблица!$A$2:$L$201,2)</f>
        <v>0</v>
      </c>
      <c r="C90" s="56">
        <f>VLOOKUP(A90,Таблица!$A$2:$L$201,4)</f>
        <v>0</v>
      </c>
      <c r="D90" s="57">
        <f>VLOOKUP(A90,Таблица!$A$2:$L$201,11)</f>
        <v>0</v>
      </c>
    </row>
    <row r="91" spans="1:4" x14ac:dyDescent="0.25">
      <c r="A91" s="55">
        <v>70</v>
      </c>
      <c r="B91" s="56">
        <f>VLOOKUP(A91,Таблица!$A$2:$L$201,2)</f>
        <v>0</v>
      </c>
      <c r="C91" s="56">
        <f>VLOOKUP(A91,Таблица!$A$2:$L$201,4)</f>
        <v>0</v>
      </c>
      <c r="D91" s="57">
        <f>VLOOKUP(A91,Таблица!$A$2:$L$201,11)</f>
        <v>0</v>
      </c>
    </row>
    <row r="92" spans="1:4" x14ac:dyDescent="0.25">
      <c r="A92" s="55">
        <v>71</v>
      </c>
      <c r="B92" s="56">
        <f>VLOOKUP(A92,Таблица!$A$2:$L$201,2)</f>
        <v>0</v>
      </c>
      <c r="C92" s="56">
        <f>VLOOKUP(A92,Таблица!$A$2:$L$201,4)</f>
        <v>0</v>
      </c>
      <c r="D92" s="57">
        <f>VLOOKUP(A92,Таблица!$A$2:$L$201,11)</f>
        <v>0</v>
      </c>
    </row>
    <row r="93" spans="1:4" x14ac:dyDescent="0.25">
      <c r="A93" s="55">
        <v>72</v>
      </c>
      <c r="B93" s="56">
        <f>VLOOKUP(A93,Таблица!$A$2:$L$201,2)</f>
        <v>0</v>
      </c>
      <c r="C93" s="56">
        <f>VLOOKUP(A93,Таблица!$A$2:$L$201,4)</f>
        <v>0</v>
      </c>
      <c r="D93" s="57">
        <f>VLOOKUP(A93,Таблица!$A$2:$L$201,11)</f>
        <v>0</v>
      </c>
    </row>
    <row r="94" spans="1:4" x14ac:dyDescent="0.25">
      <c r="A94" s="55">
        <v>73</v>
      </c>
      <c r="B94" s="56">
        <f>VLOOKUP(A94,Таблица!$A$2:$L$201,2)</f>
        <v>0</v>
      </c>
      <c r="C94" s="56">
        <f>VLOOKUP(A94,Таблица!$A$2:$L$201,4)</f>
        <v>0</v>
      </c>
      <c r="D94" s="57">
        <f>VLOOKUP(A94,Таблица!$A$2:$L$201,11)</f>
        <v>0</v>
      </c>
    </row>
    <row r="95" spans="1:4" x14ac:dyDescent="0.25">
      <c r="A95" s="55">
        <v>74</v>
      </c>
      <c r="B95" s="56">
        <f>VLOOKUP(A95,Таблица!$A$2:$L$201,2)</f>
        <v>0</v>
      </c>
      <c r="C95" s="56">
        <f>VLOOKUP(A95,Таблица!$A$2:$L$201,4)</f>
        <v>0</v>
      </c>
      <c r="D95" s="57">
        <f>VLOOKUP(A95,Таблица!$A$2:$L$201,11)</f>
        <v>0</v>
      </c>
    </row>
    <row r="96" spans="1:4" x14ac:dyDescent="0.25">
      <c r="A96" s="55">
        <v>75</v>
      </c>
      <c r="B96" s="56">
        <f>VLOOKUP(A96,Таблица!$A$2:$L$201,2)</f>
        <v>0</v>
      </c>
      <c r="C96" s="56">
        <f>VLOOKUP(A96,Таблица!$A$2:$L$201,4)</f>
        <v>0</v>
      </c>
      <c r="D96" s="57">
        <f>VLOOKUP(A96,Таблица!$A$2:$L$201,11)</f>
        <v>0</v>
      </c>
    </row>
    <row r="97" spans="1:4" x14ac:dyDescent="0.25">
      <c r="A97" s="55">
        <v>76</v>
      </c>
      <c r="B97" s="56">
        <f>VLOOKUP(A97,Таблица!$A$2:$L$201,2)</f>
        <v>0</v>
      </c>
      <c r="C97" s="56">
        <f>VLOOKUP(A97,Таблица!$A$2:$L$201,4)</f>
        <v>0</v>
      </c>
      <c r="D97" s="57">
        <f>VLOOKUP(A97,Таблица!$A$2:$L$201,11)</f>
        <v>0</v>
      </c>
    </row>
    <row r="98" spans="1:4" x14ac:dyDescent="0.25">
      <c r="A98" s="55">
        <v>77</v>
      </c>
      <c r="B98" s="56">
        <f>VLOOKUP(A98,Таблица!$A$2:$L$201,2)</f>
        <v>0</v>
      </c>
      <c r="C98" s="56">
        <f>VLOOKUP(A98,Таблица!$A$2:$L$201,4)</f>
        <v>0</v>
      </c>
      <c r="D98" s="57">
        <f>VLOOKUP(A98,Таблица!$A$2:$L$201,11)</f>
        <v>0</v>
      </c>
    </row>
    <row r="99" spans="1:4" x14ac:dyDescent="0.25">
      <c r="A99" s="55">
        <v>78</v>
      </c>
      <c r="B99" s="56">
        <f>VLOOKUP(A99,Таблица!$A$2:$L$201,2)</f>
        <v>0</v>
      </c>
      <c r="C99" s="56">
        <f>VLOOKUP(A99,Таблица!$A$2:$L$201,4)</f>
        <v>0</v>
      </c>
      <c r="D99" s="57">
        <f>VLOOKUP(A99,Таблица!$A$2:$L$201,11)</f>
        <v>0</v>
      </c>
    </row>
    <row r="100" spans="1:4" x14ac:dyDescent="0.25">
      <c r="A100" s="55">
        <v>79</v>
      </c>
      <c r="B100" s="56">
        <f>VLOOKUP(A100,Таблица!$A$2:$L$201,2)</f>
        <v>0</v>
      </c>
      <c r="C100" s="56">
        <f>VLOOKUP(A100,Таблица!$A$2:$L$201,4)</f>
        <v>0</v>
      </c>
      <c r="D100" s="57">
        <f>VLOOKUP(A100,Таблица!$A$2:$L$201,11)</f>
        <v>0</v>
      </c>
    </row>
    <row r="101" spans="1:4" x14ac:dyDescent="0.25">
      <c r="A101" s="55">
        <v>80</v>
      </c>
      <c r="B101" s="56">
        <f>VLOOKUP(A101,Таблица!$A$2:$L$201,2)</f>
        <v>0</v>
      </c>
      <c r="C101" s="56">
        <f>VLOOKUP(A101,Таблица!$A$2:$L$201,4)</f>
        <v>0</v>
      </c>
      <c r="D101" s="57">
        <f>VLOOKUP(A101,Таблица!$A$2:$L$201,11)</f>
        <v>0</v>
      </c>
    </row>
    <row r="102" spans="1:4" x14ac:dyDescent="0.25">
      <c r="A102" s="55">
        <v>81</v>
      </c>
      <c r="B102" s="56">
        <f>VLOOKUP(A102,Таблица!$A$2:$L$201,2)</f>
        <v>0</v>
      </c>
      <c r="C102" s="56">
        <f>VLOOKUP(A102,Таблица!$A$2:$L$201,4)</f>
        <v>0</v>
      </c>
      <c r="D102" s="57">
        <f>VLOOKUP(A102,Таблица!$A$2:$L$201,11)</f>
        <v>0</v>
      </c>
    </row>
    <row r="103" spans="1:4" x14ac:dyDescent="0.25">
      <c r="A103" s="55">
        <v>82</v>
      </c>
      <c r="B103" s="56">
        <f>VLOOKUP(A103,Таблица!$A$2:$L$201,2)</f>
        <v>0</v>
      </c>
      <c r="C103" s="56">
        <f>VLOOKUP(A103,Таблица!$A$2:$L$201,4)</f>
        <v>0</v>
      </c>
      <c r="D103" s="57">
        <f>VLOOKUP(A103,Таблица!$A$2:$L$201,11)</f>
        <v>0</v>
      </c>
    </row>
    <row r="104" spans="1:4" x14ac:dyDescent="0.25">
      <c r="A104" s="55">
        <v>83</v>
      </c>
      <c r="B104" s="56">
        <f>VLOOKUP(A104,Таблица!$A$2:$L$201,2)</f>
        <v>0</v>
      </c>
      <c r="C104" s="56">
        <f>VLOOKUP(A104,Таблица!$A$2:$L$201,4)</f>
        <v>0</v>
      </c>
      <c r="D104" s="57">
        <f>VLOOKUP(A104,Таблица!$A$2:$L$201,11)</f>
        <v>0</v>
      </c>
    </row>
    <row r="105" spans="1:4" x14ac:dyDescent="0.25">
      <c r="A105" s="55">
        <v>84</v>
      </c>
      <c r="B105" s="56">
        <f>VLOOKUP(A105,Таблица!$A$2:$L$201,2)</f>
        <v>0</v>
      </c>
      <c r="C105" s="56">
        <f>VLOOKUP(A105,Таблица!$A$2:$L$201,4)</f>
        <v>0</v>
      </c>
      <c r="D105" s="57">
        <f>VLOOKUP(A105,Таблица!$A$2:$L$201,11)</f>
        <v>0</v>
      </c>
    </row>
    <row r="106" spans="1:4" x14ac:dyDescent="0.25">
      <c r="A106" s="55">
        <v>85</v>
      </c>
      <c r="B106" s="56">
        <f>VLOOKUP(A106,Таблица!$A$2:$L$201,2)</f>
        <v>0</v>
      </c>
      <c r="C106" s="56">
        <f>VLOOKUP(A106,Таблица!$A$2:$L$201,4)</f>
        <v>0</v>
      </c>
      <c r="D106" s="57">
        <f>VLOOKUP(A106,Таблица!$A$2:$L$201,11)</f>
        <v>0</v>
      </c>
    </row>
    <row r="107" spans="1:4" x14ac:dyDescent="0.25">
      <c r="A107" s="55">
        <v>86</v>
      </c>
      <c r="B107" s="56">
        <f>VLOOKUP(A107,Таблица!$A$2:$L$201,2)</f>
        <v>0</v>
      </c>
      <c r="C107" s="56">
        <f>VLOOKUP(A107,Таблица!$A$2:$L$201,4)</f>
        <v>0</v>
      </c>
      <c r="D107" s="57">
        <f>VLOOKUP(A107,Таблица!$A$2:$L$201,11)</f>
        <v>0</v>
      </c>
    </row>
    <row r="108" spans="1:4" x14ac:dyDescent="0.25">
      <c r="A108" s="55">
        <v>87</v>
      </c>
      <c r="B108" s="56">
        <f>VLOOKUP(A108,Таблица!$A$2:$L$201,2)</f>
        <v>0</v>
      </c>
      <c r="C108" s="56">
        <f>VLOOKUP(A108,Таблица!$A$2:$L$201,4)</f>
        <v>0</v>
      </c>
      <c r="D108" s="57">
        <f>VLOOKUP(A108,Таблица!$A$2:$L$201,11)</f>
        <v>0</v>
      </c>
    </row>
    <row r="109" spans="1:4" x14ac:dyDescent="0.25">
      <c r="A109" s="55">
        <v>88</v>
      </c>
      <c r="B109" s="56">
        <f>VLOOKUP(A109,Таблица!$A$2:$L$201,2)</f>
        <v>0</v>
      </c>
      <c r="C109" s="56">
        <f>VLOOKUP(A109,Таблица!$A$2:$L$201,4)</f>
        <v>0</v>
      </c>
      <c r="D109" s="57">
        <f>VLOOKUP(A109,Таблица!$A$2:$L$201,11)</f>
        <v>0</v>
      </c>
    </row>
    <row r="110" spans="1:4" x14ac:dyDescent="0.25">
      <c r="A110" s="55">
        <v>89</v>
      </c>
      <c r="B110" s="56">
        <f>VLOOKUP(A110,Таблица!$A$2:$L$201,2)</f>
        <v>0</v>
      </c>
      <c r="C110" s="56">
        <f>VLOOKUP(A110,Таблица!$A$2:$L$201,4)</f>
        <v>0</v>
      </c>
      <c r="D110" s="57">
        <f>VLOOKUP(A110,Таблица!$A$2:$L$201,11)</f>
        <v>0</v>
      </c>
    </row>
    <row r="111" spans="1:4" x14ac:dyDescent="0.25">
      <c r="A111" s="55">
        <v>90</v>
      </c>
      <c r="B111" s="56">
        <f>VLOOKUP(A111,Таблица!$A$2:$L$201,2)</f>
        <v>0</v>
      </c>
      <c r="C111" s="56">
        <f>VLOOKUP(A111,Таблица!$A$2:$L$201,4)</f>
        <v>0</v>
      </c>
      <c r="D111" s="57">
        <f>VLOOKUP(A111,Таблица!$A$2:$L$201,11)</f>
        <v>0</v>
      </c>
    </row>
    <row r="112" spans="1:4" x14ac:dyDescent="0.25">
      <c r="A112" s="55">
        <v>91</v>
      </c>
      <c r="B112" s="56">
        <f>VLOOKUP(A112,Таблица!$A$2:$L$201,2)</f>
        <v>0</v>
      </c>
      <c r="C112" s="56">
        <f>VLOOKUP(A112,Таблица!$A$2:$L$201,4)</f>
        <v>0</v>
      </c>
      <c r="D112" s="57">
        <f>VLOOKUP(A112,Таблица!$A$2:$L$201,11)</f>
        <v>0</v>
      </c>
    </row>
    <row r="113" spans="1:4" x14ac:dyDescent="0.25">
      <c r="A113" s="55">
        <v>92</v>
      </c>
      <c r="B113" s="56">
        <f>VLOOKUP(A113,Таблица!$A$2:$L$201,2)</f>
        <v>0</v>
      </c>
      <c r="C113" s="56">
        <f>VLOOKUP(A113,Таблица!$A$2:$L$201,4)</f>
        <v>0</v>
      </c>
      <c r="D113" s="57">
        <f>VLOOKUP(A113,Таблица!$A$2:$L$201,11)</f>
        <v>0</v>
      </c>
    </row>
    <row r="114" spans="1:4" x14ac:dyDescent="0.25">
      <c r="A114" s="55">
        <v>93</v>
      </c>
      <c r="B114" s="56">
        <f>VLOOKUP(A114,Таблица!$A$2:$L$201,2)</f>
        <v>0</v>
      </c>
      <c r="C114" s="56">
        <f>VLOOKUP(A114,Таблица!$A$2:$L$201,4)</f>
        <v>0</v>
      </c>
      <c r="D114" s="57">
        <f>VLOOKUP(A114,Таблица!$A$2:$L$201,11)</f>
        <v>0</v>
      </c>
    </row>
    <row r="115" spans="1:4" x14ac:dyDescent="0.25">
      <c r="A115" s="55">
        <v>94</v>
      </c>
      <c r="B115" s="56">
        <f>VLOOKUP(A115,Таблица!$A$2:$L$201,2)</f>
        <v>0</v>
      </c>
      <c r="C115" s="56">
        <f>VLOOKUP(A115,Таблица!$A$2:$L$201,4)</f>
        <v>0</v>
      </c>
      <c r="D115" s="57">
        <f>VLOOKUP(A115,Таблица!$A$2:$L$201,11)</f>
        <v>0</v>
      </c>
    </row>
    <row r="116" spans="1:4" x14ac:dyDescent="0.25">
      <c r="A116" s="55">
        <v>95</v>
      </c>
      <c r="B116" s="56">
        <f>VLOOKUP(A116,Таблица!$A$2:$L$201,2)</f>
        <v>0</v>
      </c>
      <c r="C116" s="56">
        <f>VLOOKUP(A116,Таблица!$A$2:$L$201,4)</f>
        <v>0</v>
      </c>
      <c r="D116" s="57">
        <f>VLOOKUP(A116,Таблица!$A$2:$L$201,11)</f>
        <v>0</v>
      </c>
    </row>
    <row r="117" spans="1:4" x14ac:dyDescent="0.25">
      <c r="A117" s="55">
        <v>96</v>
      </c>
      <c r="B117" s="56">
        <f>VLOOKUP(A117,Таблица!$A$2:$L$201,2)</f>
        <v>0</v>
      </c>
      <c r="C117" s="56">
        <f>VLOOKUP(A117,Таблица!$A$2:$L$201,4)</f>
        <v>0</v>
      </c>
      <c r="D117" s="57">
        <f>VLOOKUP(A117,Таблица!$A$2:$L$201,11)</f>
        <v>0</v>
      </c>
    </row>
    <row r="118" spans="1:4" x14ac:dyDescent="0.25">
      <c r="A118" s="55">
        <v>97</v>
      </c>
      <c r="B118" s="56">
        <f>VLOOKUP(A118,Таблица!$A$2:$L$201,2)</f>
        <v>0</v>
      </c>
      <c r="C118" s="56">
        <f>VLOOKUP(A118,Таблица!$A$2:$L$201,4)</f>
        <v>0</v>
      </c>
      <c r="D118" s="57">
        <f>VLOOKUP(A118,Таблица!$A$2:$L$201,11)</f>
        <v>0</v>
      </c>
    </row>
    <row r="119" spans="1:4" x14ac:dyDescent="0.25">
      <c r="A119" s="55">
        <v>98</v>
      </c>
      <c r="B119" s="56">
        <f>VLOOKUP(A119,Таблица!$A$2:$L$201,2)</f>
        <v>0</v>
      </c>
      <c r="C119" s="56">
        <f>VLOOKUP(A119,Таблица!$A$2:$L$201,4)</f>
        <v>0</v>
      </c>
      <c r="D119" s="57">
        <f>VLOOKUP(A119,Таблица!$A$2:$L$201,11)</f>
        <v>0</v>
      </c>
    </row>
    <row r="120" spans="1:4" x14ac:dyDescent="0.25">
      <c r="A120" s="55">
        <v>99</v>
      </c>
      <c r="B120" s="56">
        <f>VLOOKUP(A120,Таблица!$A$2:$L$201,2)</f>
        <v>0</v>
      </c>
      <c r="C120" s="56">
        <f>VLOOKUP(A120,Таблица!$A$2:$L$201,4)</f>
        <v>0</v>
      </c>
      <c r="D120" s="57">
        <f>VLOOKUP(A120,Таблица!$A$2:$L$201,11)</f>
        <v>0</v>
      </c>
    </row>
    <row r="121" spans="1:4" x14ac:dyDescent="0.25">
      <c r="A121" s="55">
        <v>100</v>
      </c>
      <c r="B121" s="56">
        <f>VLOOKUP(A121,Таблица!$A$2:$L$201,2)</f>
        <v>0</v>
      </c>
      <c r="C121" s="56">
        <f>VLOOKUP(A121,Таблица!$A$2:$L$201,4)</f>
        <v>0</v>
      </c>
      <c r="D121" s="57">
        <f>VLOOKUP(A121,Таблица!$A$2:$L$201,11)</f>
        <v>0</v>
      </c>
    </row>
    <row r="122" spans="1:4" x14ac:dyDescent="0.25">
      <c r="A122" s="55">
        <v>101</v>
      </c>
      <c r="B122" s="56">
        <f>VLOOKUP(A122,Таблица!$A$2:$L$201,2)</f>
        <v>0</v>
      </c>
      <c r="C122" s="56">
        <f>VLOOKUP(A122,Таблица!$A$2:$L$201,4)</f>
        <v>0</v>
      </c>
      <c r="D122" s="57">
        <f>VLOOKUP(A122,Таблица!$A$2:$L$201,11)</f>
        <v>0</v>
      </c>
    </row>
    <row r="123" spans="1:4" x14ac:dyDescent="0.25">
      <c r="A123" s="55">
        <v>102</v>
      </c>
      <c r="B123" s="56">
        <f>VLOOKUP(A123,Таблица!$A$2:$L$201,2)</f>
        <v>0</v>
      </c>
      <c r="C123" s="56">
        <f>VLOOKUP(A123,Таблица!$A$2:$L$201,4)</f>
        <v>0</v>
      </c>
      <c r="D123" s="57">
        <f>VLOOKUP(A123,Таблица!$A$2:$L$201,11)</f>
        <v>0</v>
      </c>
    </row>
    <row r="124" spans="1:4" x14ac:dyDescent="0.25">
      <c r="A124" s="55">
        <v>103</v>
      </c>
      <c r="B124" s="56">
        <f>VLOOKUP(A124,Таблица!$A$2:$L$201,2)</f>
        <v>0</v>
      </c>
      <c r="C124" s="56">
        <f>VLOOKUP(A124,Таблица!$A$2:$L$201,4)</f>
        <v>0</v>
      </c>
      <c r="D124" s="57">
        <f>VLOOKUP(A124,Таблица!$A$2:$L$201,11)</f>
        <v>0</v>
      </c>
    </row>
    <row r="125" spans="1:4" x14ac:dyDescent="0.25">
      <c r="A125" s="55">
        <v>104</v>
      </c>
      <c r="B125" s="56">
        <f>VLOOKUP(A125,Таблица!$A$2:$L$201,2)</f>
        <v>0</v>
      </c>
      <c r="C125" s="56">
        <f>VLOOKUP(A125,Таблица!$A$2:$L$201,4)</f>
        <v>0</v>
      </c>
      <c r="D125" s="57">
        <f>VLOOKUP(A125,Таблица!$A$2:$L$201,11)</f>
        <v>0</v>
      </c>
    </row>
    <row r="126" spans="1:4" x14ac:dyDescent="0.25">
      <c r="A126" s="55">
        <v>105</v>
      </c>
      <c r="B126" s="56">
        <f>VLOOKUP(A126,Таблица!$A$2:$L$201,2)</f>
        <v>0</v>
      </c>
      <c r="C126" s="56">
        <f>VLOOKUP(A126,Таблица!$A$2:$L$201,4)</f>
        <v>0</v>
      </c>
      <c r="D126" s="57">
        <f>VLOOKUP(A126,Таблица!$A$2:$L$201,11)</f>
        <v>0</v>
      </c>
    </row>
    <row r="127" spans="1:4" x14ac:dyDescent="0.25">
      <c r="A127" s="55">
        <v>106</v>
      </c>
      <c r="B127" s="56">
        <f>VLOOKUP(A127,Таблица!$A$2:$L$201,2)</f>
        <v>0</v>
      </c>
      <c r="C127" s="56">
        <f>VLOOKUP(A127,Таблица!$A$2:$L$201,4)</f>
        <v>0</v>
      </c>
      <c r="D127" s="57">
        <f>VLOOKUP(A127,Таблица!$A$2:$L$201,11)</f>
        <v>0</v>
      </c>
    </row>
    <row r="128" spans="1:4" x14ac:dyDescent="0.25">
      <c r="A128" s="55">
        <v>107</v>
      </c>
      <c r="B128" s="56">
        <f>VLOOKUP(A128,Таблица!$A$2:$L$201,2)</f>
        <v>0</v>
      </c>
      <c r="C128" s="56">
        <f>VLOOKUP(A128,Таблица!$A$2:$L$201,4)</f>
        <v>0</v>
      </c>
      <c r="D128" s="57">
        <f>VLOOKUP(A128,Таблица!$A$2:$L$201,11)</f>
        <v>0</v>
      </c>
    </row>
    <row r="129" spans="1:4" x14ac:dyDescent="0.25">
      <c r="A129" s="55">
        <v>108</v>
      </c>
      <c r="B129" s="56">
        <f>VLOOKUP(A129,Таблица!$A$2:$L$201,2)</f>
        <v>0</v>
      </c>
      <c r="C129" s="56">
        <f>VLOOKUP(A129,Таблица!$A$2:$L$201,4)</f>
        <v>0</v>
      </c>
      <c r="D129" s="57">
        <f>VLOOKUP(A129,Таблица!$A$2:$L$201,11)</f>
        <v>0</v>
      </c>
    </row>
    <row r="130" spans="1:4" x14ac:dyDescent="0.25">
      <c r="A130" s="55">
        <v>109</v>
      </c>
      <c r="B130" s="56">
        <f>VLOOKUP(A130,Таблица!$A$2:$L$201,2)</f>
        <v>0</v>
      </c>
      <c r="C130" s="56">
        <f>VLOOKUP(A130,Таблица!$A$2:$L$201,4)</f>
        <v>0</v>
      </c>
      <c r="D130" s="57">
        <f>VLOOKUP(A130,Таблица!$A$2:$L$201,11)</f>
        <v>0</v>
      </c>
    </row>
    <row r="131" spans="1:4" x14ac:dyDescent="0.25">
      <c r="A131" s="55">
        <v>110</v>
      </c>
      <c r="B131" s="56">
        <f>VLOOKUP(A131,Таблица!$A$2:$L$201,2)</f>
        <v>0</v>
      </c>
      <c r="C131" s="56">
        <f>VLOOKUP(A131,Таблица!$A$2:$L$201,4)</f>
        <v>0</v>
      </c>
      <c r="D131" s="57">
        <f>VLOOKUP(A131,Таблица!$A$2:$L$201,11)</f>
        <v>0</v>
      </c>
    </row>
    <row r="132" spans="1:4" x14ac:dyDescent="0.25">
      <c r="A132" s="55">
        <v>111</v>
      </c>
      <c r="B132" s="56">
        <f>VLOOKUP(A132,Таблица!$A$2:$L$201,2)</f>
        <v>0</v>
      </c>
      <c r="C132" s="56">
        <f>VLOOKUP(A132,Таблица!$A$2:$L$201,4)</f>
        <v>0</v>
      </c>
      <c r="D132" s="57">
        <f>VLOOKUP(A132,Таблица!$A$2:$L$201,11)</f>
        <v>0</v>
      </c>
    </row>
    <row r="134" spans="1:4" x14ac:dyDescent="0.25">
      <c r="A134" s="58" t="s">
        <v>28</v>
      </c>
      <c r="B134" s="72" t="str">
        <f>FLOOR(B1,1)&amp;" "&amp;TEXT(C1,"")</f>
        <v>26800 (Двадцать шесть тысяч восемьсот) рублей 00 коп.</v>
      </c>
      <c r="C134" s="72"/>
      <c r="D134" s="72"/>
    </row>
    <row r="136" spans="1:4" x14ac:dyDescent="0.25">
      <c r="A136" s="59" t="s">
        <v>36</v>
      </c>
    </row>
    <row r="137" spans="1:4" x14ac:dyDescent="0.25">
      <c r="A137" s="59" t="s">
        <v>37</v>
      </c>
      <c r="C137" s="50" t="str">
        <f>Данные!B8</f>
        <v>Антонова А.П.</v>
      </c>
    </row>
    <row r="139" spans="1:4" x14ac:dyDescent="0.25">
      <c r="A139" s="59" t="s">
        <v>38</v>
      </c>
      <c r="C139" s="50" t="str">
        <f>Данные!B9</f>
        <v>Гашуткина Г.И.</v>
      </c>
    </row>
  </sheetData>
  <sheetProtection formatRows="0"/>
  <mergeCells count="14">
    <mergeCell ref="B134:D134"/>
    <mergeCell ref="A15:D15"/>
    <mergeCell ref="A16:D16"/>
    <mergeCell ref="A17:D17"/>
    <mergeCell ref="A18:D18"/>
    <mergeCell ref="A19:D19"/>
    <mergeCell ref="A2:D2"/>
    <mergeCell ref="A5:D5"/>
    <mergeCell ref="A3:D3"/>
    <mergeCell ref="A4:D4"/>
    <mergeCell ref="A20:D20"/>
    <mergeCell ref="A12:D12"/>
    <mergeCell ref="A13:D13"/>
    <mergeCell ref="A14:D14"/>
  </mergeCells>
  <conditionalFormatting sqref="A21:D132">
    <cfRule type="notContainsBlanks" dxfId="1" priority="2">
      <formula>LEN(TRIM(A21))&gt;0</formula>
    </cfRule>
  </conditionalFormatting>
  <conditionalFormatting sqref="B22:D132">
    <cfRule type="cellIs" dxfId="0" priority="1" operator="equal">
      <formula>0</formula>
    </cfRule>
  </conditionalFormatting>
  <pageMargins left="0.78740157480314965" right="0.59055118110236215" top="0.39370078740157483" bottom="0.39370078740157483" header="0.31496062992125984" footer="0.31496062992125984"/>
  <pageSetup paperSize="9" scale="86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43"/>
  <sheetViews>
    <sheetView view="pageBreakPreview" zoomScale="110" zoomScaleNormal="110" zoomScaleSheetLayoutView="110" workbookViewId="0">
      <selection activeCell="D33" sqref="D33"/>
    </sheetView>
  </sheetViews>
  <sheetFormatPr defaultRowHeight="14.25" x14ac:dyDescent="0.2"/>
  <cols>
    <col min="1" max="1" width="16" style="30" customWidth="1"/>
    <col min="2" max="2" width="43.25" style="30" customWidth="1"/>
    <col min="3" max="3" width="10.125" style="30" bestFit="1" customWidth="1"/>
    <col min="4" max="4" width="9.875" style="30" bestFit="1" customWidth="1"/>
    <col min="5" max="16384" width="9" style="30"/>
  </cols>
  <sheetData>
    <row r="1" spans="1:4" ht="15.75" x14ac:dyDescent="0.25">
      <c r="A1" s="29"/>
      <c r="B1" s="29"/>
      <c r="C1" s="29"/>
      <c r="D1" s="29"/>
    </row>
    <row r="2" spans="1:4" ht="79.5" customHeight="1" x14ac:dyDescent="0.25">
      <c r="A2" s="29"/>
      <c r="B2" s="81" t="s">
        <v>93</v>
      </c>
      <c r="C2" s="81"/>
      <c r="D2" s="81"/>
    </row>
    <row r="3" spans="1:4" ht="19.5" customHeight="1" x14ac:dyDescent="0.2">
      <c r="A3" s="82">
        <f ca="1">--RIGHTB(SUBSTITUTE(CELL("filename",D1),"]",REPT(" ",31)),31)</f>
        <v>1</v>
      </c>
      <c r="B3" s="82"/>
      <c r="C3" s="82"/>
      <c r="D3" s="82"/>
    </row>
    <row r="4" spans="1:4" ht="19.5" customHeight="1" x14ac:dyDescent="0.25">
      <c r="A4" s="29"/>
      <c r="B4" s="83">
        <f>Дата!B2</f>
        <v>42910</v>
      </c>
      <c r="C4" s="83"/>
      <c r="D4" s="83"/>
    </row>
    <row r="5" spans="1:4" ht="55.5" customHeight="1" x14ac:dyDescent="0.2">
      <c r="A5" s="77" t="str">
        <f>Данные!B2&amp;" "&amp;Дата!A2&amp;" от "&amp;Дата!G2&amp;" года "&amp;Данные!B3&amp;Дата!I2&amp;" месяц "&amp;Дата!J2&amp;" года."</f>
        <v xml:space="preserve">     Настоящее удостоверение выдано на основании Решения КТС Общества с ограниченной ответственностью «Управление» № 6 от 25 июня 2017 года о взыскании невыплаченной своевременно заработной платы за май месяц 2017 года.</v>
      </c>
      <c r="B5" s="77"/>
      <c r="C5" s="77"/>
      <c r="D5" s="77"/>
    </row>
    <row r="6" spans="1:4" ht="15.75" x14ac:dyDescent="0.2">
      <c r="A6" s="31" t="s">
        <v>12</v>
      </c>
      <c r="B6" s="32" t="str">
        <f ca="1">VLOOKUP(A3,Таблица!A2:L201,3)</f>
        <v>Иванова Ивана Ивановича</v>
      </c>
      <c r="C6" s="32"/>
      <c r="D6" s="32"/>
    </row>
    <row r="7" spans="1:4" ht="15.75" x14ac:dyDescent="0.2">
      <c r="A7" s="33" t="s">
        <v>11</v>
      </c>
      <c r="B7" s="84" t="str">
        <f ca="1">FLOOR(VLOOKUP(A3,Таблица!A2:L201,11),1)&amp;" "&amp;VLOOKUP(A3,Таблица!A2:L201,12)</f>
        <v>9800 (Девять тысяч восемьсот) рублей 00 коп.</v>
      </c>
      <c r="C7" s="84"/>
      <c r="D7" s="84"/>
    </row>
    <row r="8" spans="1:4" ht="15.75" x14ac:dyDescent="0.25">
      <c r="A8" s="85" t="s">
        <v>10</v>
      </c>
      <c r="B8" s="85"/>
      <c r="C8" s="29"/>
      <c r="D8" s="29"/>
    </row>
    <row r="9" spans="1:4" ht="63" customHeight="1" x14ac:dyDescent="0.2">
      <c r="A9" s="77" t="str">
        <f>Данные!B4&amp;" в пользу:"</f>
        <v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 в пользу:</v>
      </c>
      <c r="B9" s="77"/>
      <c r="C9" s="77"/>
      <c r="D9" s="77"/>
    </row>
    <row r="10" spans="1:4" ht="63.75" customHeight="1" x14ac:dyDescent="0.2">
      <c r="A10" s="86" t="str">
        <f ca="1">VLOOKUP($A$3,Таблица!$A$2:$L$201,3)&amp;", дата рождения "&amp;TEXT((VLOOKUP($A$3,Таблица!$A$2:$L$201,5)),"ДД.ММ.ГГГГ")&amp;" года, "&amp;"место рождения: "&amp;VLOOKUP($A$3,Таблица!$A$2:$L$201,6)&amp;", адрес: "&amp;VLOOKUP(A3,Таблица!A2:L201,8)&amp;Данные!B5&amp;Дата!I2&amp;" месяц "&amp;Дата!J2&amp;" года"&amp;" в сумме: "&amp;FLOOR(VLOOKUP(A3,Таблица!A2:L201,11),1)&amp;" "&amp;VLOOKUP(A3,Таблица!A2:L201,12)</f>
        <v>Иванова Ивана Ивановича, дата рождения 21.10.1961 года, место рождения: с.Чужое Энского района, адрес: Энская Республика, г. Энск, ул. Ленина, 1, кв. 2, невыплаченную заработную плату за май месяц 2017 года в сумме: 9800 (Девять тысяч восемьсот) рублей 00 коп.</v>
      </c>
      <c r="B10" s="86"/>
      <c r="C10" s="86"/>
      <c r="D10" s="86"/>
    </row>
    <row r="11" spans="1:4" ht="15.75" x14ac:dyDescent="0.25">
      <c r="A11" s="29"/>
      <c r="B11" s="87">
        <f>Дата!D2</f>
        <v>42912</v>
      </c>
      <c r="C11" s="87"/>
      <c r="D11" s="87"/>
    </row>
    <row r="12" spans="1:4" ht="31.5" customHeight="1" x14ac:dyDescent="0.2">
      <c r="A12" s="77" t="str">
        <f>Данные!B6</f>
        <v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v>
      </c>
      <c r="B12" s="77"/>
      <c r="C12" s="77"/>
      <c r="D12" s="77"/>
    </row>
    <row r="13" spans="1:4" ht="33" customHeight="1" x14ac:dyDescent="0.2">
      <c r="A13" s="77" t="str">
        <f>Данные!B7</f>
        <v xml:space="preserve">     Налог на доходы физических лиц, налог в пенсионный фонд с указанной суммы удержаны.</v>
      </c>
      <c r="B13" s="77"/>
      <c r="C13" s="77"/>
      <c r="D13" s="77"/>
    </row>
    <row r="14" spans="1:4" ht="33.75" customHeight="1" x14ac:dyDescent="0.25">
      <c r="A14" s="29"/>
      <c r="B14" s="29"/>
      <c r="C14" s="29"/>
      <c r="D14" s="29"/>
    </row>
    <row r="15" spans="1:4" ht="15.75" x14ac:dyDescent="0.25">
      <c r="A15" s="29"/>
      <c r="B15" s="80">
        <f>Дата!B2</f>
        <v>42910</v>
      </c>
      <c r="C15" s="80"/>
      <c r="D15" s="80"/>
    </row>
    <row r="16" spans="1:4" ht="74.25" customHeight="1" x14ac:dyDescent="0.25">
      <c r="B16" s="34" t="s">
        <v>15</v>
      </c>
      <c r="C16" s="75" t="str">
        <f>Данные!B8</f>
        <v>Антонова А.П.</v>
      </c>
      <c r="D16" s="75"/>
    </row>
    <row r="17" spans="1:4" ht="23.25" customHeight="1" x14ac:dyDescent="0.25">
      <c r="B17" s="34" t="s">
        <v>16</v>
      </c>
      <c r="C17" s="75" t="str">
        <f>Данные!B9</f>
        <v>Гашуткина Г.И.</v>
      </c>
      <c r="D17" s="75"/>
    </row>
    <row r="18" spans="1:4" ht="35.25" customHeight="1" x14ac:dyDescent="0.25">
      <c r="A18" s="29"/>
      <c r="B18" s="29"/>
      <c r="C18" s="29"/>
      <c r="D18" s="29"/>
    </row>
    <row r="19" spans="1:4" ht="15.75" x14ac:dyDescent="0.25">
      <c r="A19" s="29"/>
      <c r="B19" s="29"/>
      <c r="C19" s="29"/>
      <c r="D19" s="29"/>
    </row>
    <row r="20" spans="1:4" ht="15.75" x14ac:dyDescent="0.25">
      <c r="A20" s="29"/>
      <c r="B20" s="29"/>
      <c r="C20" s="29"/>
      <c r="D20" s="29"/>
    </row>
    <row r="21" spans="1:4" ht="15.75" x14ac:dyDescent="0.25">
      <c r="A21" s="29"/>
      <c r="B21" s="29"/>
      <c r="C21" s="29"/>
      <c r="D21" s="29"/>
    </row>
    <row r="22" spans="1:4" ht="15.75" x14ac:dyDescent="0.25">
      <c r="A22" s="29"/>
      <c r="B22" s="29"/>
      <c r="C22" s="29"/>
      <c r="D22" s="29"/>
    </row>
    <row r="23" spans="1:4" ht="15.75" x14ac:dyDescent="0.25">
      <c r="A23" s="29"/>
      <c r="B23" s="29"/>
      <c r="C23" s="29"/>
      <c r="D23" s="29"/>
    </row>
    <row r="24" spans="1:4" ht="15.75" x14ac:dyDescent="0.25">
      <c r="A24" s="29"/>
      <c r="B24" s="29"/>
      <c r="C24" s="29"/>
      <c r="D24" s="29"/>
    </row>
    <row r="25" spans="1:4" ht="15.75" x14ac:dyDescent="0.25">
      <c r="A25" s="29"/>
      <c r="B25" s="29"/>
      <c r="C25" s="29"/>
      <c r="D25" s="29"/>
    </row>
    <row r="26" spans="1:4" ht="15.75" x14ac:dyDescent="0.25">
      <c r="A26" s="29"/>
      <c r="B26" s="29"/>
      <c r="C26" s="29"/>
      <c r="D26" s="29"/>
    </row>
    <row r="27" spans="1:4" ht="15.75" x14ac:dyDescent="0.25">
      <c r="A27" s="29"/>
      <c r="B27" s="29"/>
      <c r="C27" s="29"/>
      <c r="D27" s="29"/>
    </row>
    <row r="28" spans="1:4" ht="15.75" x14ac:dyDescent="0.25">
      <c r="A28" s="29"/>
      <c r="B28" s="29"/>
      <c r="C28" s="29"/>
      <c r="D28" s="29"/>
    </row>
    <row r="29" spans="1:4" ht="15.75" x14ac:dyDescent="0.25">
      <c r="A29" s="29"/>
      <c r="B29" s="29"/>
      <c r="C29" s="29"/>
      <c r="D29" s="29"/>
    </row>
    <row r="31" spans="1:4" ht="15.75" x14ac:dyDescent="0.2">
      <c r="B31" s="76" t="s">
        <v>94</v>
      </c>
      <c r="C31" s="76"/>
      <c r="D31" s="76"/>
    </row>
    <row r="32" spans="1:4" ht="15.75" x14ac:dyDescent="0.2">
      <c r="B32" s="76" t="s">
        <v>95</v>
      </c>
      <c r="C32" s="76"/>
      <c r="D32" s="76"/>
    </row>
    <row r="33" spans="1:4" ht="15.75" x14ac:dyDescent="0.2">
      <c r="B33" s="35" t="s">
        <v>42</v>
      </c>
      <c r="C33" s="36"/>
      <c r="D33" s="36"/>
    </row>
    <row r="34" spans="1:4" ht="15.75" x14ac:dyDescent="0.2">
      <c r="B34" s="35" t="str">
        <f ca="1">VLOOKUP($A$3,Таблица!$A$2:$L$201,3)</f>
        <v>Иванова Ивана Ивановича</v>
      </c>
      <c r="C34" s="37"/>
      <c r="D34" s="37"/>
    </row>
    <row r="35" spans="1:4" ht="35.25" customHeight="1" x14ac:dyDescent="0.2">
      <c r="B35" s="77" t="str">
        <f ca="1">"Паспорт: "&amp;VLOOKUP($A$3,Таблица!$A$2:$L$201,7)</f>
        <v>Паспорт: 98 01 № 123456 выдан Отделением УФМС России по Энской Республике в Энском районе 15 ноября 2007 г.</v>
      </c>
      <c r="C35" s="77"/>
      <c r="D35" s="77"/>
    </row>
    <row r="36" spans="1:4" ht="19.5" customHeight="1" x14ac:dyDescent="0.25">
      <c r="A36" s="38"/>
      <c r="B36" s="77" t="str">
        <f ca="1">"Адрес: "&amp;VLOOKUP($A$3,Таблица!$A$2:$L$201,8)</f>
        <v>Адрес: Энская Республика, г. Энск, ул. Ленина, 1, кв. 2</v>
      </c>
      <c r="C36" s="77"/>
      <c r="D36" s="77"/>
    </row>
    <row r="37" spans="1:4" ht="36" customHeight="1" x14ac:dyDescent="0.25">
      <c r="A37" s="38"/>
      <c r="B37" s="77" t="str">
        <f ca="1">"ИНН "&amp;VLOOKUP($A$3,Таблица!$A$2:$L$201,9)</f>
        <v>ИНН 202201234567</v>
      </c>
      <c r="C37" s="77"/>
      <c r="D37" s="77"/>
    </row>
    <row r="38" spans="1:4" ht="82.5" customHeight="1" x14ac:dyDescent="0.2">
      <c r="A38" s="77" t="str">
        <f ca="1">Данные!C12&amp;" "&amp;A3&amp;" от "&amp;Дата!F2&amp;" года, "&amp;Данные!C13&amp;Дата!I2&amp;" месяц "&amp;Дата!J2&amp;" года."</f>
        <v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 1 от 24 июня 2017 года, на выплату заработной платы за май месяц 2017 года.</v>
      </c>
      <c r="B38" s="77"/>
      <c r="C38" s="77"/>
      <c r="D38" s="77"/>
    </row>
    <row r="39" spans="1:4" ht="53.25" customHeight="1" x14ac:dyDescent="0.2">
      <c r="A39" s="77" t="str">
        <f ca="1">Данные!C14&amp;FLOOR(VLOOKUP(A3,Таблица!A2:L201,11),1)&amp;" "&amp;VLOOKUP(A3,Таблица!A2:L201,12)&amp;Данные!C15&amp;VLOOKUP($A$3,Таблица!$A$2:$L$201,10)&amp;Данные!C16</f>
        <v xml:space="preserve">     на сумму 9800 (Девять тысяч восемьсот) рублей 00 коп. к списанию в мою пользу на лицевой счет № 00000000000000000001 в АКБ «БАНККРЕДИТПРОСТОМБАНК» ПАО.</v>
      </c>
      <c r="B39" s="77"/>
      <c r="C39" s="77"/>
      <c r="D39" s="77"/>
    </row>
    <row r="40" spans="1:4" ht="15" x14ac:dyDescent="0.25">
      <c r="A40" s="39"/>
      <c r="B40" s="78">
        <f>Дата!B2</f>
        <v>42910</v>
      </c>
      <c r="C40" s="78"/>
      <c r="D40" s="78"/>
    </row>
    <row r="41" spans="1:4" ht="90.75" customHeight="1" x14ac:dyDescent="0.25">
      <c r="A41" s="39"/>
      <c r="B41" s="40" t="str">
        <f ca="1">VLOOKUP($A$3,Таблица!$A$2:$L$201,2)</f>
        <v>Иванов Иван Иванович</v>
      </c>
      <c r="C41" s="79"/>
      <c r="D41" s="79"/>
    </row>
    <row r="42" spans="1:4" ht="15" x14ac:dyDescent="0.25">
      <c r="A42" s="39"/>
      <c r="B42" s="41" t="s">
        <v>44</v>
      </c>
      <c r="C42" s="74" t="s">
        <v>45</v>
      </c>
      <c r="D42" s="74"/>
    </row>
    <row r="43" spans="1:4" ht="15" x14ac:dyDescent="0.25">
      <c r="A43" s="39"/>
      <c r="B43" s="39"/>
      <c r="C43" s="39"/>
      <c r="D43" s="39"/>
    </row>
  </sheetData>
  <sheetProtection formatRows="0"/>
  <mergeCells count="24">
    <mergeCell ref="B15:D15"/>
    <mergeCell ref="B2:D2"/>
    <mergeCell ref="A3:D3"/>
    <mergeCell ref="B4:D4"/>
    <mergeCell ref="A5:D5"/>
    <mergeCell ref="B7:D7"/>
    <mergeCell ref="A8:B8"/>
    <mergeCell ref="A9:D9"/>
    <mergeCell ref="A10:D10"/>
    <mergeCell ref="B11:D11"/>
    <mergeCell ref="A12:D12"/>
    <mergeCell ref="A13:D13"/>
    <mergeCell ref="C42:D42"/>
    <mergeCell ref="C16:D16"/>
    <mergeCell ref="C17:D17"/>
    <mergeCell ref="B31:D31"/>
    <mergeCell ref="B32:D32"/>
    <mergeCell ref="B35:D35"/>
    <mergeCell ref="B36:D36"/>
    <mergeCell ref="B37:D37"/>
    <mergeCell ref="A38:D38"/>
    <mergeCell ref="A39:D39"/>
    <mergeCell ref="B40:D40"/>
    <mergeCell ref="C41:D41"/>
  </mergeCells>
  <pageMargins left="0.78740157480314965" right="0.39370078740157483" top="0.39370078740157483" bottom="0.3937007874015748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110" zoomScaleNormal="110" zoomScaleSheetLayoutView="110" workbookViewId="0">
      <selection activeCell="D33" sqref="D33"/>
    </sheetView>
  </sheetViews>
  <sheetFormatPr defaultRowHeight="14.25" x14ac:dyDescent="0.2"/>
  <cols>
    <col min="1" max="1" width="16" style="30" customWidth="1"/>
    <col min="2" max="2" width="43.25" style="30" customWidth="1"/>
    <col min="3" max="3" width="10.125" style="30" bestFit="1" customWidth="1"/>
    <col min="4" max="4" width="9.875" style="30" bestFit="1" customWidth="1"/>
    <col min="5" max="16384" width="9" style="30"/>
  </cols>
  <sheetData>
    <row r="1" spans="1:4" ht="15.75" x14ac:dyDescent="0.25">
      <c r="A1" s="29"/>
      <c r="B1" s="29"/>
      <c r="C1" s="29"/>
      <c r="D1" s="29"/>
    </row>
    <row r="2" spans="1:4" ht="79.5" customHeight="1" x14ac:dyDescent="0.25">
      <c r="A2" s="29"/>
      <c r="B2" s="81" t="s">
        <v>0</v>
      </c>
      <c r="C2" s="81"/>
      <c r="D2" s="81"/>
    </row>
    <row r="3" spans="1:4" ht="19.5" customHeight="1" x14ac:dyDescent="0.2">
      <c r="A3" s="82">
        <f ca="1">--RIGHTB(SUBSTITUTE(CELL("filename",D1),"]",REPT(" ",31)),31)</f>
        <v>2</v>
      </c>
      <c r="B3" s="82"/>
      <c r="C3" s="82"/>
      <c r="D3" s="82"/>
    </row>
    <row r="4" spans="1:4" ht="19.5" customHeight="1" x14ac:dyDescent="0.25">
      <c r="A4" s="29"/>
      <c r="B4" s="83">
        <f>Дата!B2</f>
        <v>42910</v>
      </c>
      <c r="C4" s="83"/>
      <c r="D4" s="83"/>
    </row>
    <row r="5" spans="1:4" ht="55.5" customHeight="1" x14ac:dyDescent="0.2">
      <c r="A5" s="77" t="str">
        <f>Данные!B2&amp;" "&amp;Дата!A2&amp;" от "&amp;Дата!G2&amp;" года "&amp;Данные!B3&amp;Дата!I2&amp;" месяц "&amp;Дата!J2&amp;" года."</f>
        <v xml:space="preserve">     Настоящее удостоверение выдано на основании Решения КТС Общества с ограниченной ответственностью «Управление» № 6 от 25 июня 2017 года о взыскании невыплаченной своевременно заработной платы за май месяц 2017 года.</v>
      </c>
      <c r="B5" s="77"/>
      <c r="C5" s="77"/>
      <c r="D5" s="77"/>
    </row>
    <row r="6" spans="1:4" ht="15.75" x14ac:dyDescent="0.2">
      <c r="A6" s="31" t="s">
        <v>12</v>
      </c>
      <c r="B6" s="32" t="str">
        <f ca="1">VLOOKUP(A3,Таблица!A2:L201,3)</f>
        <v>Иванова Ивана Ивановича</v>
      </c>
      <c r="C6" s="32"/>
      <c r="D6" s="32"/>
    </row>
    <row r="7" spans="1:4" ht="15.75" x14ac:dyDescent="0.2">
      <c r="A7" s="33" t="s">
        <v>11</v>
      </c>
      <c r="B7" s="84" t="str">
        <f ca="1">FLOOR(VLOOKUP(A3,Таблица!A2:L201,11),1)&amp;" "&amp;VLOOKUP(A3,Таблица!A2:L201,12)</f>
        <v>9800 (Девять тысяч восемьсот) рублей 00 коп.</v>
      </c>
      <c r="C7" s="84"/>
      <c r="D7" s="84"/>
    </row>
    <row r="8" spans="1:4" ht="15.75" x14ac:dyDescent="0.25">
      <c r="A8" s="85" t="s">
        <v>10</v>
      </c>
      <c r="B8" s="85"/>
      <c r="C8" s="29"/>
      <c r="D8" s="29"/>
    </row>
    <row r="9" spans="1:4" ht="65.25" customHeight="1" x14ac:dyDescent="0.2">
      <c r="A9" s="77" t="str">
        <f>Данные!B4&amp;" в пользу:"</f>
        <v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 в пользу:</v>
      </c>
      <c r="B9" s="77"/>
      <c r="C9" s="77"/>
      <c r="D9" s="77"/>
    </row>
    <row r="10" spans="1:4" ht="64.5" customHeight="1" x14ac:dyDescent="0.2">
      <c r="A10" s="86" t="str">
        <f ca="1">VLOOKUP($A$3,Таблица!$A$2:$L$201,3)&amp;", дата рождения "&amp;TEXT((VLOOKUP($A$3,Таблица!$A$2:$L$201,5)),"ДД.ММ.ГГГГ")&amp;" года, "&amp;"место рождения: "&amp;VLOOKUP($A$3,Таблица!$A$2:$L$201,6)&amp;", адрес: "&amp;VLOOKUP(A3,Таблица!A2:L201,8)&amp;Данные!B5&amp;Дата!I2&amp;" месяц "&amp;Дата!J2&amp;" года"&amp;" в сумме: "&amp;FLOOR(VLOOKUP(A3,Таблица!A2:L201,11),1)&amp;" "&amp;VLOOKUP(A3,Таблица!A2:L201,12)</f>
        <v>Иванова Ивана Ивановича, дата рождения 21.10.1961 года, место рождения: с.Чужое Энского района, адрес: Энская Республика, г. Энск, ул. Ленина, 1, кв. 2, невыплаченную заработную плату за май месяц 2017 года в сумме: 9800 (Девять тысяч восемьсот) рублей 00 коп.</v>
      </c>
      <c r="B10" s="86"/>
      <c r="C10" s="86"/>
      <c r="D10" s="86"/>
    </row>
    <row r="11" spans="1:4" ht="15.75" x14ac:dyDescent="0.25">
      <c r="A11" s="29"/>
      <c r="B11" s="87">
        <f>Дата!D2</f>
        <v>42912</v>
      </c>
      <c r="C11" s="87"/>
      <c r="D11" s="87"/>
    </row>
    <row r="12" spans="1:4" ht="31.5" customHeight="1" x14ac:dyDescent="0.2">
      <c r="A12" s="77" t="str">
        <f>Данные!B6</f>
        <v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v>
      </c>
      <c r="B12" s="77"/>
      <c r="C12" s="77"/>
      <c r="D12" s="77"/>
    </row>
    <row r="13" spans="1:4" ht="33" customHeight="1" x14ac:dyDescent="0.2">
      <c r="A13" s="77" t="str">
        <f>Данные!B7</f>
        <v xml:space="preserve">     Налог на доходы физических лиц, налог в пенсионный фонд с указанной суммы удержаны.</v>
      </c>
      <c r="B13" s="77"/>
      <c r="C13" s="77"/>
      <c r="D13" s="77"/>
    </row>
    <row r="14" spans="1:4" ht="33.75" customHeight="1" x14ac:dyDescent="0.25">
      <c r="A14" s="29"/>
      <c r="B14" s="29"/>
      <c r="C14" s="29"/>
      <c r="D14" s="29"/>
    </row>
    <row r="15" spans="1:4" ht="15.75" x14ac:dyDescent="0.25">
      <c r="A15" s="29"/>
      <c r="B15" s="80">
        <f>Дата!B2</f>
        <v>42910</v>
      </c>
      <c r="C15" s="80"/>
      <c r="D15" s="80"/>
    </row>
    <row r="16" spans="1:4" ht="74.25" customHeight="1" x14ac:dyDescent="0.25">
      <c r="B16" s="34" t="s">
        <v>15</v>
      </c>
      <c r="C16" s="75" t="str">
        <f>Данные!B8</f>
        <v>Антонова А.П.</v>
      </c>
      <c r="D16" s="75"/>
    </row>
    <row r="17" spans="1:4" ht="23.25" customHeight="1" x14ac:dyDescent="0.25">
      <c r="B17" s="34" t="s">
        <v>16</v>
      </c>
      <c r="C17" s="75" t="str">
        <f>Данные!B9</f>
        <v>Гашуткина Г.И.</v>
      </c>
      <c r="D17" s="75"/>
    </row>
    <row r="18" spans="1:4" ht="15.75" x14ac:dyDescent="0.25">
      <c r="A18" s="29"/>
      <c r="B18" s="29"/>
      <c r="C18" s="29"/>
      <c r="D18" s="29"/>
    </row>
    <row r="19" spans="1:4" ht="15.75" x14ac:dyDescent="0.25">
      <c r="A19" s="29"/>
      <c r="B19" s="29"/>
      <c r="C19" s="29"/>
      <c r="D19" s="29"/>
    </row>
    <row r="20" spans="1:4" ht="15.75" x14ac:dyDescent="0.25">
      <c r="A20" s="29"/>
      <c r="B20" s="29"/>
      <c r="C20" s="29"/>
      <c r="D20" s="29"/>
    </row>
    <row r="21" spans="1:4" ht="15.75" x14ac:dyDescent="0.25">
      <c r="A21" s="29"/>
      <c r="B21" s="29"/>
      <c r="C21" s="29"/>
      <c r="D21" s="29"/>
    </row>
    <row r="22" spans="1:4" ht="15.75" x14ac:dyDescent="0.25">
      <c r="A22" s="29"/>
      <c r="B22" s="29"/>
      <c r="C22" s="29"/>
      <c r="D22" s="29"/>
    </row>
    <row r="23" spans="1:4" ht="15.75" x14ac:dyDescent="0.25">
      <c r="A23" s="29"/>
      <c r="B23" s="29"/>
      <c r="C23" s="29"/>
      <c r="D23" s="29"/>
    </row>
    <row r="24" spans="1:4" ht="15.75" x14ac:dyDescent="0.25">
      <c r="A24" s="29"/>
      <c r="B24" s="29"/>
      <c r="C24" s="29"/>
      <c r="D24" s="29"/>
    </row>
    <row r="25" spans="1:4" ht="15.75" x14ac:dyDescent="0.25">
      <c r="A25" s="29"/>
      <c r="B25" s="29"/>
      <c r="C25" s="29"/>
      <c r="D25" s="29"/>
    </row>
    <row r="26" spans="1:4" ht="34.5" customHeight="1" x14ac:dyDescent="0.25">
      <c r="A26" s="29"/>
      <c r="B26" s="29"/>
      <c r="C26" s="29"/>
      <c r="D26" s="29"/>
    </row>
    <row r="27" spans="1:4" ht="15.75" x14ac:dyDescent="0.25">
      <c r="A27" s="29"/>
      <c r="B27" s="29"/>
      <c r="C27" s="29"/>
      <c r="D27" s="29"/>
    </row>
    <row r="28" spans="1:4" ht="15.75" x14ac:dyDescent="0.25">
      <c r="A28" s="29"/>
      <c r="B28" s="29"/>
      <c r="C28" s="29"/>
      <c r="D28" s="29"/>
    </row>
    <row r="29" spans="1:4" ht="15.75" x14ac:dyDescent="0.25">
      <c r="A29" s="29"/>
      <c r="B29" s="29"/>
      <c r="C29" s="29"/>
      <c r="D29" s="29"/>
    </row>
    <row r="31" spans="1:4" ht="15.75" x14ac:dyDescent="0.2">
      <c r="B31" s="76" t="s">
        <v>40</v>
      </c>
      <c r="C31" s="76"/>
      <c r="D31" s="76"/>
    </row>
    <row r="32" spans="1:4" ht="15.75" x14ac:dyDescent="0.2">
      <c r="B32" s="76" t="s">
        <v>41</v>
      </c>
      <c r="C32" s="76"/>
      <c r="D32" s="76"/>
    </row>
    <row r="33" spans="1:4" ht="15.75" x14ac:dyDescent="0.2">
      <c r="B33" s="35" t="s">
        <v>42</v>
      </c>
      <c r="C33" s="36"/>
      <c r="D33" s="36"/>
    </row>
    <row r="34" spans="1:4" ht="15.75" x14ac:dyDescent="0.2">
      <c r="B34" s="35" t="str">
        <f ca="1">VLOOKUP($A$3,Таблица!$A$2:$L$201,3)</f>
        <v>Иванова Ивана Ивановича</v>
      </c>
      <c r="C34" s="37"/>
      <c r="D34" s="37"/>
    </row>
    <row r="35" spans="1:4" ht="35.25" customHeight="1" x14ac:dyDescent="0.2">
      <c r="B35" s="77" t="str">
        <f ca="1">"Паспорт: "&amp;VLOOKUP($A$3,Таблица!$A$2:$L$201,7)</f>
        <v>Паспорт: 98 01 № 123456 выдан Отделением УФМС России по Энской Республике в Энском районе 15 ноября 2007 г.</v>
      </c>
      <c r="C35" s="77"/>
      <c r="D35" s="77"/>
    </row>
    <row r="36" spans="1:4" ht="19.5" customHeight="1" x14ac:dyDescent="0.25">
      <c r="A36" s="38"/>
      <c r="B36" s="77" t="str">
        <f ca="1">"Адрес: "&amp;VLOOKUP($A$3,Таблица!$A$2:$L$201,8)</f>
        <v>Адрес: Энская Республика, г. Энск, ул. Ленина, 1, кв. 2</v>
      </c>
      <c r="C36" s="77"/>
      <c r="D36" s="77"/>
    </row>
    <row r="37" spans="1:4" ht="36" customHeight="1" x14ac:dyDescent="0.25">
      <c r="A37" s="38"/>
      <c r="B37" s="77" t="str">
        <f ca="1">"ИНН "&amp;VLOOKUP($A$3,Таблица!$A$2:$L$201,9)</f>
        <v>ИНН 202201234567</v>
      </c>
      <c r="C37" s="77"/>
      <c r="D37" s="77"/>
    </row>
    <row r="38" spans="1:4" ht="82.5" customHeight="1" x14ac:dyDescent="0.2">
      <c r="A38" s="77" t="str">
        <f ca="1">Данные!C12&amp;" "&amp;A3&amp;" от "&amp;Дата!F2&amp;" года, "&amp;Данные!C13&amp;Дата!I2&amp;" месяц "&amp;Дата!J2&amp;" года."</f>
        <v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 2 от 24 июня 2017 года, на выплату заработной платы за май месяц 2017 года.</v>
      </c>
      <c r="B38" s="77"/>
      <c r="C38" s="77"/>
      <c r="D38" s="77"/>
    </row>
    <row r="39" spans="1:4" ht="53.25" customHeight="1" x14ac:dyDescent="0.2">
      <c r="A39" s="77" t="str">
        <f ca="1">Данные!C14&amp;FLOOR(VLOOKUP(A3,Таблица!A2:L201,11),1)&amp;" "&amp;VLOOKUP(A3,Таблица!A2:L201,12)&amp;Данные!C15&amp;VLOOKUP($A$3,Таблица!$A$2:$L$201,10)&amp;Данные!C16</f>
        <v xml:space="preserve">     на сумму 9800 (Девять тысяч восемьсот) рублей 00 коп. к списанию в мою пользу на лицевой счет № 00000000000000000001 в АКБ «БАНККРЕДИТПРОСТОМБАНК» ПАО.</v>
      </c>
      <c r="B39" s="77"/>
      <c r="C39" s="77"/>
      <c r="D39" s="77"/>
    </row>
    <row r="40" spans="1:4" ht="15" x14ac:dyDescent="0.25">
      <c r="A40" s="39"/>
      <c r="B40" s="78">
        <f>Дата!B2</f>
        <v>42910</v>
      </c>
      <c r="C40" s="78"/>
      <c r="D40" s="78"/>
    </row>
    <row r="41" spans="1:4" ht="90.75" customHeight="1" x14ac:dyDescent="0.25">
      <c r="A41" s="39"/>
      <c r="B41" s="40" t="str">
        <f ca="1">VLOOKUP($A$3,Таблица!$A$2:$L$201,2)</f>
        <v>Иванов Иван Иванович</v>
      </c>
      <c r="C41" s="79"/>
      <c r="D41" s="79"/>
    </row>
    <row r="42" spans="1:4" ht="15" x14ac:dyDescent="0.25">
      <c r="A42" s="39"/>
      <c r="B42" s="41" t="s">
        <v>44</v>
      </c>
      <c r="C42" s="74" t="s">
        <v>45</v>
      </c>
      <c r="D42" s="74"/>
    </row>
    <row r="43" spans="1:4" ht="15" x14ac:dyDescent="0.25">
      <c r="A43" s="39"/>
      <c r="B43" s="39"/>
      <c r="C43" s="39"/>
      <c r="D43" s="39"/>
    </row>
  </sheetData>
  <sheetProtection formatRows="0"/>
  <mergeCells count="24">
    <mergeCell ref="B15:D15"/>
    <mergeCell ref="B2:D2"/>
    <mergeCell ref="A3:D3"/>
    <mergeCell ref="B4:D4"/>
    <mergeCell ref="A5:D5"/>
    <mergeCell ref="B7:D7"/>
    <mergeCell ref="A8:B8"/>
    <mergeCell ref="A9:D9"/>
    <mergeCell ref="A10:D10"/>
    <mergeCell ref="B11:D11"/>
    <mergeCell ref="A12:D12"/>
    <mergeCell ref="A13:D13"/>
    <mergeCell ref="C42:D42"/>
    <mergeCell ref="C16:D16"/>
    <mergeCell ref="C17:D17"/>
    <mergeCell ref="B31:D31"/>
    <mergeCell ref="B32:D32"/>
    <mergeCell ref="B35:D35"/>
    <mergeCell ref="B36:D36"/>
    <mergeCell ref="B37:D37"/>
    <mergeCell ref="A38:D38"/>
    <mergeCell ref="A39:D39"/>
    <mergeCell ref="B40:D40"/>
    <mergeCell ref="C41:D41"/>
  </mergeCells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43"/>
  <sheetViews>
    <sheetView view="pageBreakPreview" zoomScale="110" zoomScaleNormal="110" zoomScaleSheetLayoutView="110" workbookViewId="0">
      <selection activeCell="D33" sqref="D33"/>
    </sheetView>
  </sheetViews>
  <sheetFormatPr defaultRowHeight="14.25" x14ac:dyDescent="0.2"/>
  <cols>
    <col min="1" max="1" width="16" style="30" customWidth="1"/>
    <col min="2" max="2" width="43.25" style="30" customWidth="1"/>
    <col min="3" max="3" width="10.125" style="30" bestFit="1" customWidth="1"/>
    <col min="4" max="4" width="9.875" style="30" bestFit="1" customWidth="1"/>
    <col min="5" max="16384" width="9" style="30"/>
  </cols>
  <sheetData>
    <row r="1" spans="1:4" ht="15.75" x14ac:dyDescent="0.25">
      <c r="A1" s="29"/>
      <c r="B1" s="29"/>
      <c r="C1" s="29"/>
      <c r="D1" s="29"/>
    </row>
    <row r="2" spans="1:4" ht="79.5" customHeight="1" x14ac:dyDescent="0.25">
      <c r="A2" s="29"/>
      <c r="B2" s="81" t="s">
        <v>93</v>
      </c>
      <c r="C2" s="81"/>
      <c r="D2" s="81"/>
    </row>
    <row r="3" spans="1:4" ht="19.5" customHeight="1" x14ac:dyDescent="0.2">
      <c r="A3" s="82">
        <f ca="1">--RIGHTB(SUBSTITUTE(CELL("filename",D1),"]",REPT(" ",31)),31)</f>
        <v>3</v>
      </c>
      <c r="B3" s="82"/>
      <c r="C3" s="82"/>
      <c r="D3" s="82"/>
    </row>
    <row r="4" spans="1:4" ht="19.5" customHeight="1" x14ac:dyDescent="0.25">
      <c r="A4" s="29"/>
      <c r="B4" s="83">
        <f>Дата!B2</f>
        <v>42910</v>
      </c>
      <c r="C4" s="83"/>
      <c r="D4" s="83"/>
    </row>
    <row r="5" spans="1:4" ht="55.5" customHeight="1" x14ac:dyDescent="0.2">
      <c r="A5" s="77" t="str">
        <f>Данные!B2&amp;" "&amp;Дата!A2&amp;" от "&amp;Дата!G2&amp;" года "&amp;Данные!B3&amp;Дата!I2&amp;" месяц "&amp;Дата!J2&amp;" года."</f>
        <v xml:space="preserve">     Настоящее удостоверение выдано на основании Решения КТС Общества с ограниченной ответственностью «Управление» № 6 от 25 июня 2017 года о взыскании невыплаченной своевременно заработной платы за май месяц 2017 года.</v>
      </c>
      <c r="B5" s="77"/>
      <c r="C5" s="77"/>
      <c r="D5" s="77"/>
    </row>
    <row r="6" spans="1:4" ht="15.75" x14ac:dyDescent="0.2">
      <c r="A6" s="31" t="s">
        <v>12</v>
      </c>
      <c r="B6" s="63" t="str">
        <f ca="1">VLOOKUP(A3,Таблица!A2:L201,3)</f>
        <v>Петрова Пётра Петровича</v>
      </c>
      <c r="C6" s="63"/>
      <c r="D6" s="63"/>
    </row>
    <row r="7" spans="1:4" ht="15.75" x14ac:dyDescent="0.2">
      <c r="A7" s="33" t="s">
        <v>11</v>
      </c>
      <c r="B7" s="84" t="str">
        <f ca="1">FLOOR(VLOOKUP(A3,Таблица!A2:L201,11),1)&amp;" "&amp;VLOOKUP(A3,Таблица!A2:L201,12)</f>
        <v>7200 (Семь тысяч двести) рублей 00 коп.</v>
      </c>
      <c r="C7" s="84"/>
      <c r="D7" s="84"/>
    </row>
    <row r="8" spans="1:4" ht="15.75" x14ac:dyDescent="0.25">
      <c r="A8" s="85" t="s">
        <v>10</v>
      </c>
      <c r="B8" s="85"/>
      <c r="C8" s="29"/>
      <c r="D8" s="29"/>
    </row>
    <row r="9" spans="1:4" ht="63" customHeight="1" x14ac:dyDescent="0.2">
      <c r="A9" s="77" t="str">
        <f>Данные!B4&amp;" в пользу:"</f>
        <v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 в пользу:</v>
      </c>
      <c r="B9" s="77"/>
      <c r="C9" s="77"/>
      <c r="D9" s="77"/>
    </row>
    <row r="10" spans="1:4" ht="63.75" customHeight="1" x14ac:dyDescent="0.2">
      <c r="A10" s="86" t="str">
        <f ca="1">VLOOKUP($A$3,Таблица!$A$2:$L$201,3)&amp;", дата рождения "&amp;TEXT((VLOOKUP($A$3,Таблица!$A$2:$L$201,5)),"ДД.ММ.ГГГГ")&amp;" года, "&amp;"место рождения: "&amp;VLOOKUP($A$3,Таблица!$A$2:$L$201,6)&amp;", адрес: "&amp;VLOOKUP(A3,Таблица!A2:L201,8)&amp;Данные!B5&amp;Дата!I2&amp;" месяц "&amp;Дата!J2&amp;" года"&amp;" в сумме: "&amp;FLOOR(VLOOKUP(A3,Таблица!A2:L201,11),1)&amp;" "&amp;VLOOKUP(A3,Таблица!A2:L201,12)</f>
        <v>Петрова Пётра Петровича, дата рождения 23.12.1963 года, место рождения: г.Энск Энской АССР, адрес: Энская Республика, г. Энск, ул. Ильича, 1, кв. 4, невыплаченную заработную плату за май месяц 2017 года в сумме: 7200 (Семь тысяч двести) рублей 00 коп.</v>
      </c>
      <c r="B10" s="86"/>
      <c r="C10" s="86"/>
      <c r="D10" s="86"/>
    </row>
    <row r="11" spans="1:4" ht="15.75" x14ac:dyDescent="0.25">
      <c r="A11" s="29"/>
      <c r="B11" s="87">
        <f>Дата!D2</f>
        <v>42912</v>
      </c>
      <c r="C11" s="87"/>
      <c r="D11" s="87"/>
    </row>
    <row r="12" spans="1:4" ht="31.5" customHeight="1" x14ac:dyDescent="0.2">
      <c r="A12" s="77" t="str">
        <f>Данные!B6</f>
        <v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v>
      </c>
      <c r="B12" s="77"/>
      <c r="C12" s="77"/>
      <c r="D12" s="77"/>
    </row>
    <row r="13" spans="1:4" ht="33" customHeight="1" x14ac:dyDescent="0.2">
      <c r="A13" s="77" t="str">
        <f>Данные!B7</f>
        <v xml:space="preserve">     Налог на доходы физических лиц, налог в пенсионный фонд с указанной суммы удержаны.</v>
      </c>
      <c r="B13" s="77"/>
      <c r="C13" s="77"/>
      <c r="D13" s="77"/>
    </row>
    <row r="14" spans="1:4" ht="33.75" customHeight="1" x14ac:dyDescent="0.25">
      <c r="A14" s="29"/>
      <c r="B14" s="29"/>
      <c r="C14" s="29"/>
      <c r="D14" s="29"/>
    </row>
    <row r="15" spans="1:4" ht="15.75" x14ac:dyDescent="0.25">
      <c r="A15" s="29"/>
      <c r="B15" s="80">
        <f>Дата!B2</f>
        <v>42910</v>
      </c>
      <c r="C15" s="80"/>
      <c r="D15" s="80"/>
    </row>
    <row r="16" spans="1:4" ht="74.25" customHeight="1" x14ac:dyDescent="0.25">
      <c r="B16" s="64" t="s">
        <v>15</v>
      </c>
      <c r="C16" s="75" t="str">
        <f>Данные!B8</f>
        <v>Антонова А.П.</v>
      </c>
      <c r="D16" s="75"/>
    </row>
    <row r="17" spans="1:4" ht="23.25" customHeight="1" x14ac:dyDescent="0.25">
      <c r="B17" s="64" t="s">
        <v>16</v>
      </c>
      <c r="C17" s="75" t="str">
        <f>Данные!B9</f>
        <v>Гашуткина Г.И.</v>
      </c>
      <c r="D17" s="75"/>
    </row>
    <row r="18" spans="1:4" ht="35.25" customHeight="1" x14ac:dyDescent="0.25">
      <c r="A18" s="29"/>
      <c r="B18" s="29"/>
      <c r="C18" s="29"/>
      <c r="D18" s="29"/>
    </row>
    <row r="19" spans="1:4" ht="15.75" x14ac:dyDescent="0.25">
      <c r="A19" s="29"/>
      <c r="B19" s="29"/>
      <c r="C19" s="29"/>
      <c r="D19" s="29"/>
    </row>
    <row r="20" spans="1:4" ht="15.75" x14ac:dyDescent="0.25">
      <c r="A20" s="29"/>
      <c r="B20" s="29"/>
      <c r="C20" s="29"/>
      <c r="D20" s="29"/>
    </row>
    <row r="21" spans="1:4" ht="15.75" x14ac:dyDescent="0.25">
      <c r="A21" s="29"/>
      <c r="B21" s="29"/>
      <c r="C21" s="29"/>
      <c r="D21" s="29"/>
    </row>
    <row r="22" spans="1:4" ht="15.75" x14ac:dyDescent="0.25">
      <c r="A22" s="29"/>
      <c r="B22" s="29"/>
      <c r="C22" s="29"/>
      <c r="D22" s="29"/>
    </row>
    <row r="23" spans="1:4" ht="15.75" x14ac:dyDescent="0.25">
      <c r="A23" s="29"/>
      <c r="B23" s="29"/>
      <c r="C23" s="29"/>
      <c r="D23" s="29"/>
    </row>
    <row r="24" spans="1:4" ht="15.75" x14ac:dyDescent="0.25">
      <c r="A24" s="29"/>
      <c r="B24" s="29"/>
      <c r="C24" s="29"/>
      <c r="D24" s="29"/>
    </row>
    <row r="25" spans="1:4" ht="15.75" x14ac:dyDescent="0.25">
      <c r="A25" s="29"/>
      <c r="B25" s="29"/>
      <c r="C25" s="29"/>
      <c r="D25" s="29"/>
    </row>
    <row r="26" spans="1:4" ht="15.75" x14ac:dyDescent="0.25">
      <c r="A26" s="29"/>
      <c r="B26" s="29"/>
      <c r="C26" s="29"/>
      <c r="D26" s="29"/>
    </row>
    <row r="27" spans="1:4" ht="15.75" x14ac:dyDescent="0.25">
      <c r="A27" s="29"/>
      <c r="B27" s="29"/>
      <c r="C27" s="29"/>
      <c r="D27" s="29"/>
    </row>
    <row r="28" spans="1:4" ht="15.75" x14ac:dyDescent="0.25">
      <c r="A28" s="29"/>
      <c r="B28" s="29"/>
      <c r="C28" s="29"/>
      <c r="D28" s="29"/>
    </row>
    <row r="29" spans="1:4" ht="15.75" x14ac:dyDescent="0.25">
      <c r="A29" s="29"/>
      <c r="B29" s="29"/>
      <c r="C29" s="29"/>
      <c r="D29" s="29"/>
    </row>
    <row r="31" spans="1:4" ht="15.75" x14ac:dyDescent="0.2">
      <c r="B31" s="76" t="s">
        <v>94</v>
      </c>
      <c r="C31" s="76"/>
      <c r="D31" s="76"/>
    </row>
    <row r="32" spans="1:4" ht="15.75" x14ac:dyDescent="0.2">
      <c r="B32" s="76" t="s">
        <v>95</v>
      </c>
      <c r="C32" s="76"/>
      <c r="D32" s="76"/>
    </row>
    <row r="33" spans="1:4" ht="15.75" x14ac:dyDescent="0.2">
      <c r="B33" s="65" t="s">
        <v>42</v>
      </c>
      <c r="C33" s="36"/>
      <c r="D33" s="36"/>
    </row>
    <row r="34" spans="1:4" ht="15.75" x14ac:dyDescent="0.2">
      <c r="B34" s="65" t="str">
        <f ca="1">VLOOKUP($A$3,Таблица!$A$2:$L$201,3)</f>
        <v>Петрова Пётра Петровича</v>
      </c>
      <c r="C34" s="37"/>
      <c r="D34" s="37"/>
    </row>
    <row r="35" spans="1:4" ht="35.25" customHeight="1" x14ac:dyDescent="0.2">
      <c r="B35" s="77" t="str">
        <f ca="1">"Паспорт: "&amp;VLOOKUP($A$3,Таблица!$A$2:$L$201,7)</f>
        <v>Паспорт: 98 03 № 345678 выдан Отделением УФМС России по Энской Республике в Энском районе 17 ноября 2007 г.</v>
      </c>
      <c r="C35" s="77"/>
      <c r="D35" s="77"/>
    </row>
    <row r="36" spans="1:4" ht="19.5" customHeight="1" x14ac:dyDescent="0.25">
      <c r="A36" s="38"/>
      <c r="B36" s="77" t="str">
        <f ca="1">"Адрес: "&amp;VLOOKUP($A$3,Таблица!$A$2:$L$201,8)</f>
        <v>Адрес: Энская Республика, г. Энск, ул. Ильича, 1, кв. 4</v>
      </c>
      <c r="C36" s="77"/>
      <c r="D36" s="77"/>
    </row>
    <row r="37" spans="1:4" ht="36" customHeight="1" x14ac:dyDescent="0.25">
      <c r="A37" s="38"/>
      <c r="B37" s="77" t="str">
        <f ca="1">"ИНН "&amp;VLOOKUP($A$3,Таблица!$A$2:$L$201,9)</f>
        <v>ИНН 202201234569</v>
      </c>
      <c r="C37" s="77"/>
      <c r="D37" s="77"/>
    </row>
    <row r="38" spans="1:4" ht="82.5" customHeight="1" x14ac:dyDescent="0.2">
      <c r="A38" s="77" t="str">
        <f ca="1">Данные!C12&amp;" "&amp;A3&amp;" от "&amp;Дата!F2&amp;" года, "&amp;Данные!C13&amp;Дата!I2&amp;" месяц "&amp;Дата!J2&amp;" года."</f>
        <v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 3 от 24 июня 2017 года, на выплату заработной платы за май месяц 2017 года.</v>
      </c>
      <c r="B38" s="77"/>
      <c r="C38" s="77"/>
      <c r="D38" s="77"/>
    </row>
    <row r="39" spans="1:4" ht="53.25" customHeight="1" x14ac:dyDescent="0.2">
      <c r="A39" s="77" t="str">
        <f ca="1">Данные!C14&amp;FLOOR(VLOOKUP(A3,Таблица!A2:L201,11),1)&amp;" "&amp;VLOOKUP(A3,Таблица!A2:L201,12)&amp;Данные!C15&amp;VLOOKUP($A$3,Таблица!$A$2:$L$201,10)&amp;Данные!C16</f>
        <v xml:space="preserve">     на сумму 7200 (Семь тысяч двести) рублей 00 коп. к списанию в мою пользу на лицевой счет № 00000000000000000003 в АКБ «БАНККРЕДИТПРОСТОМБАНК» ПАО.</v>
      </c>
      <c r="B39" s="77"/>
      <c r="C39" s="77"/>
      <c r="D39" s="77"/>
    </row>
    <row r="40" spans="1:4" ht="15" x14ac:dyDescent="0.25">
      <c r="A40" s="39"/>
      <c r="B40" s="78">
        <f>Дата!B2</f>
        <v>42910</v>
      </c>
      <c r="C40" s="78"/>
      <c r="D40" s="78"/>
    </row>
    <row r="41" spans="1:4" ht="90.75" customHeight="1" x14ac:dyDescent="0.25">
      <c r="A41" s="39"/>
      <c r="B41" s="66" t="str">
        <f ca="1">VLOOKUP($A$3,Таблица!$A$2:$L$201,2)</f>
        <v>Петров Пётр Петрович</v>
      </c>
      <c r="C41" s="79"/>
      <c r="D41" s="79"/>
    </row>
    <row r="42" spans="1:4" ht="15" x14ac:dyDescent="0.25">
      <c r="A42" s="39"/>
      <c r="B42" s="41" t="s">
        <v>44</v>
      </c>
      <c r="C42" s="74" t="s">
        <v>45</v>
      </c>
      <c r="D42" s="74"/>
    </row>
    <row r="43" spans="1:4" ht="15" x14ac:dyDescent="0.25">
      <c r="A43" s="39"/>
      <c r="B43" s="39"/>
      <c r="C43" s="39"/>
      <c r="D43" s="39"/>
    </row>
  </sheetData>
  <sheetProtection formatRows="0"/>
  <mergeCells count="24">
    <mergeCell ref="B37:D37"/>
    <mergeCell ref="A38:D38"/>
    <mergeCell ref="A39:D39"/>
    <mergeCell ref="B40:D40"/>
    <mergeCell ref="C41:D41"/>
    <mergeCell ref="C42:D42"/>
    <mergeCell ref="C16:D16"/>
    <mergeCell ref="C17:D17"/>
    <mergeCell ref="B31:D31"/>
    <mergeCell ref="B32:D32"/>
    <mergeCell ref="B35:D35"/>
    <mergeCell ref="B36:D36"/>
    <mergeCell ref="A9:D9"/>
    <mergeCell ref="A10:D10"/>
    <mergeCell ref="B11:D11"/>
    <mergeCell ref="A12:D12"/>
    <mergeCell ref="A13:D13"/>
    <mergeCell ref="B15:D15"/>
    <mergeCell ref="B2:D2"/>
    <mergeCell ref="A3:D3"/>
    <mergeCell ref="B4:D4"/>
    <mergeCell ref="A5:D5"/>
    <mergeCell ref="B7:D7"/>
    <mergeCell ref="A8:B8"/>
  </mergeCells>
  <pageMargins left="0.78740157480314965" right="0.39370078740157483" top="0.39370078740157483" bottom="0.3937007874015748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43"/>
  <sheetViews>
    <sheetView view="pageBreakPreview" zoomScale="110" zoomScaleNormal="110" zoomScaleSheetLayoutView="110" workbookViewId="0">
      <selection activeCell="B17" sqref="B17"/>
    </sheetView>
  </sheetViews>
  <sheetFormatPr defaultRowHeight="14.25" x14ac:dyDescent="0.2"/>
  <cols>
    <col min="1" max="1" width="16" style="30" customWidth="1"/>
    <col min="2" max="2" width="43.25" style="30" customWidth="1"/>
    <col min="3" max="3" width="10.125" style="30" bestFit="1" customWidth="1"/>
    <col min="4" max="4" width="9.875" style="30" bestFit="1" customWidth="1"/>
    <col min="5" max="16384" width="9" style="30"/>
  </cols>
  <sheetData>
    <row r="1" spans="1:4" ht="15.75" x14ac:dyDescent="0.25">
      <c r="A1" s="29"/>
      <c r="B1" s="29"/>
      <c r="C1" s="29"/>
      <c r="D1" s="29"/>
    </row>
    <row r="2" spans="1:4" ht="79.5" customHeight="1" x14ac:dyDescent="0.25">
      <c r="A2" s="29"/>
      <c r="B2" s="81" t="s">
        <v>0</v>
      </c>
      <c r="C2" s="81"/>
      <c r="D2" s="81"/>
    </row>
    <row r="3" spans="1:4" ht="19.5" customHeight="1" x14ac:dyDescent="0.2">
      <c r="A3" s="82">
        <f ca="1">--RIGHTB(SUBSTITUTE(CELL("filename",D1),"]",REPT(" ",31)),31)</f>
        <v>4</v>
      </c>
      <c r="B3" s="82"/>
      <c r="C3" s="82"/>
      <c r="D3" s="82"/>
    </row>
    <row r="4" spans="1:4" ht="19.5" customHeight="1" x14ac:dyDescent="0.25">
      <c r="A4" s="29"/>
      <c r="B4" s="83">
        <f>Дата!B2</f>
        <v>42910</v>
      </c>
      <c r="C4" s="83"/>
      <c r="D4" s="83"/>
    </row>
    <row r="5" spans="1:4" ht="55.5" customHeight="1" x14ac:dyDescent="0.2">
      <c r="A5" s="77" t="str">
        <f>Данные!B2&amp;" "&amp;Дата!A2&amp;" от "&amp;Дата!G2&amp;" года "&amp;Данные!B3&amp;Дата!I2&amp;" месяц "&amp;Дата!J2&amp;" года."</f>
        <v xml:space="preserve">     Настоящее удостоверение выдано на основании Решения КТС Общества с ограниченной ответственностью «Управление» № 6 от 25 июня 2017 года о взыскании невыплаченной своевременно заработной платы за май месяц 2017 года.</v>
      </c>
      <c r="B5" s="77"/>
      <c r="C5" s="77"/>
      <c r="D5" s="77"/>
    </row>
    <row r="6" spans="1:4" ht="15.75" x14ac:dyDescent="0.2">
      <c r="A6" s="31" t="s">
        <v>12</v>
      </c>
      <c r="B6" s="63" t="str">
        <f ca="1">VLOOKUP(A3,Таблица!A2:L201,3)</f>
        <v>Борисова Бориса Борисовича</v>
      </c>
      <c r="C6" s="63"/>
      <c r="D6" s="63"/>
    </row>
    <row r="7" spans="1:4" ht="15.75" x14ac:dyDescent="0.2">
      <c r="A7" s="33" t="s">
        <v>11</v>
      </c>
      <c r="B7" s="84" t="str">
        <f ca="1">FLOOR(VLOOKUP(A3,Таблица!A2:L201,11),1)&amp;" "&amp;VLOOKUP(A3,Таблица!A2:L201,12)</f>
        <v>0 (Ноль) рублей 00 коп.</v>
      </c>
      <c r="C7" s="84"/>
      <c r="D7" s="84"/>
    </row>
    <row r="8" spans="1:4" ht="15.75" x14ac:dyDescent="0.25">
      <c r="A8" s="85" t="s">
        <v>10</v>
      </c>
      <c r="B8" s="85"/>
      <c r="C8" s="29"/>
      <c r="D8" s="29"/>
    </row>
    <row r="9" spans="1:4" ht="65.25" customHeight="1" x14ac:dyDescent="0.2">
      <c r="A9" s="77" t="str">
        <f>Данные!B4&amp;" в пользу:"</f>
        <v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 в пользу:</v>
      </c>
      <c r="B9" s="77"/>
      <c r="C9" s="77"/>
      <c r="D9" s="77"/>
    </row>
    <row r="10" spans="1:4" ht="64.5" customHeight="1" x14ac:dyDescent="0.2">
      <c r="A10" s="86" t="str">
        <f ca="1">VLOOKUP($A$3,Таблица!$A$2:$L$201,3)&amp;", дата рождения "&amp;TEXT((VLOOKUP($A$3,Таблица!$A$2:$L$201,5)),"ДД.ММ.ГГГГ")&amp;" года, "&amp;"место рождения: "&amp;VLOOKUP($A$3,Таблица!$A$2:$L$201,6)&amp;", адрес: "&amp;VLOOKUP(A3,Таблица!A2:L201,8)&amp;Данные!B5&amp;Дата!I2&amp;" месяц "&amp;Дата!J2&amp;" года"&amp;" в сумме: "&amp;FLOOR(VLOOKUP(A3,Таблица!A2:L201,11),1)&amp;" "&amp;VLOOKUP(A3,Таблица!A2:L201,12)</f>
        <v>Борисова Бориса Борисовича, дата рождения 00.01.1900 года, место рождения: , адрес: , невыплаченную заработную плату за май месяц 2017 года в сумме: 0 (Ноль) рублей 00 коп.</v>
      </c>
      <c r="B10" s="86"/>
      <c r="C10" s="86"/>
      <c r="D10" s="86"/>
    </row>
    <row r="11" spans="1:4" ht="15.75" x14ac:dyDescent="0.25">
      <c r="A11" s="29"/>
      <c r="B11" s="87">
        <f>Дата!D2</f>
        <v>42912</v>
      </c>
      <c r="C11" s="87"/>
      <c r="D11" s="87"/>
    </row>
    <row r="12" spans="1:4" ht="31.5" customHeight="1" x14ac:dyDescent="0.2">
      <c r="A12" s="77" t="str">
        <f>Данные!B6</f>
        <v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v>
      </c>
      <c r="B12" s="77"/>
      <c r="C12" s="77"/>
      <c r="D12" s="77"/>
    </row>
    <row r="13" spans="1:4" ht="33" customHeight="1" x14ac:dyDescent="0.2">
      <c r="A13" s="77" t="str">
        <f>Данные!B7</f>
        <v xml:space="preserve">     Налог на доходы физических лиц, налог в пенсионный фонд с указанной суммы удержаны.</v>
      </c>
      <c r="B13" s="77"/>
      <c r="C13" s="77"/>
      <c r="D13" s="77"/>
    </row>
    <row r="14" spans="1:4" ht="33.75" customHeight="1" x14ac:dyDescent="0.25">
      <c r="A14" s="29"/>
      <c r="B14" s="29"/>
      <c r="C14" s="29"/>
      <c r="D14" s="29"/>
    </row>
    <row r="15" spans="1:4" ht="15.75" x14ac:dyDescent="0.25">
      <c r="A15" s="29"/>
      <c r="B15" s="80">
        <f>Дата!B2</f>
        <v>42910</v>
      </c>
      <c r="C15" s="80"/>
      <c r="D15" s="80"/>
    </row>
    <row r="16" spans="1:4" ht="74.25" customHeight="1" x14ac:dyDescent="0.25">
      <c r="B16" s="64" t="s">
        <v>15</v>
      </c>
      <c r="C16" s="75" t="str">
        <f>Данные!B8</f>
        <v>Антонова А.П.</v>
      </c>
      <c r="D16" s="75"/>
    </row>
    <row r="17" spans="1:4" ht="23.25" customHeight="1" x14ac:dyDescent="0.25">
      <c r="B17" s="64" t="s">
        <v>16</v>
      </c>
      <c r="C17" s="75" t="str">
        <f>Данные!B9</f>
        <v>Гашуткина Г.И.</v>
      </c>
      <c r="D17" s="75"/>
    </row>
    <row r="18" spans="1:4" ht="15.75" x14ac:dyDescent="0.25">
      <c r="A18" s="29"/>
      <c r="B18" s="29"/>
      <c r="C18" s="29"/>
      <c r="D18" s="29"/>
    </row>
    <row r="19" spans="1:4" ht="15.75" x14ac:dyDescent="0.25">
      <c r="A19" s="29"/>
      <c r="B19" s="29"/>
      <c r="C19" s="29"/>
      <c r="D19" s="29"/>
    </row>
    <row r="20" spans="1:4" ht="15.75" x14ac:dyDescent="0.25">
      <c r="A20" s="29"/>
      <c r="B20" s="29"/>
      <c r="C20" s="29"/>
      <c r="D20" s="29"/>
    </row>
    <row r="21" spans="1:4" ht="15.75" x14ac:dyDescent="0.25">
      <c r="A21" s="29"/>
      <c r="B21" s="29"/>
      <c r="C21" s="29"/>
      <c r="D21" s="29"/>
    </row>
    <row r="22" spans="1:4" ht="15.75" x14ac:dyDescent="0.25">
      <c r="A22" s="29"/>
      <c r="B22" s="29"/>
      <c r="C22" s="29"/>
      <c r="D22" s="29"/>
    </row>
    <row r="23" spans="1:4" ht="15.75" x14ac:dyDescent="0.25">
      <c r="A23" s="29"/>
      <c r="B23" s="29"/>
      <c r="C23" s="29"/>
      <c r="D23" s="29"/>
    </row>
    <row r="24" spans="1:4" ht="15.75" x14ac:dyDescent="0.25">
      <c r="A24" s="29"/>
      <c r="B24" s="29"/>
      <c r="C24" s="29"/>
      <c r="D24" s="29"/>
    </row>
    <row r="25" spans="1:4" ht="15.75" x14ac:dyDescent="0.25">
      <c r="A25" s="29"/>
      <c r="B25" s="29"/>
      <c r="C25" s="29"/>
      <c r="D25" s="29"/>
    </row>
    <row r="26" spans="1:4" ht="34.5" customHeight="1" x14ac:dyDescent="0.25">
      <c r="A26" s="29"/>
      <c r="B26" s="29"/>
      <c r="C26" s="29"/>
      <c r="D26" s="29"/>
    </row>
    <row r="27" spans="1:4" ht="15.75" x14ac:dyDescent="0.25">
      <c r="A27" s="29"/>
      <c r="B27" s="29"/>
      <c r="C27" s="29"/>
      <c r="D27" s="29"/>
    </row>
    <row r="28" spans="1:4" ht="15.75" x14ac:dyDescent="0.25">
      <c r="A28" s="29"/>
      <c r="B28" s="29"/>
      <c r="C28" s="29"/>
      <c r="D28" s="29"/>
    </row>
    <row r="29" spans="1:4" ht="15.75" x14ac:dyDescent="0.25">
      <c r="A29" s="29"/>
      <c r="B29" s="29"/>
      <c r="C29" s="29"/>
      <c r="D29" s="29"/>
    </row>
    <row r="31" spans="1:4" ht="15.75" x14ac:dyDescent="0.2">
      <c r="B31" s="76" t="s">
        <v>40</v>
      </c>
      <c r="C31" s="76"/>
      <c r="D31" s="76"/>
    </row>
    <row r="32" spans="1:4" ht="15.75" x14ac:dyDescent="0.2">
      <c r="B32" s="76" t="s">
        <v>41</v>
      </c>
      <c r="C32" s="76"/>
      <c r="D32" s="76"/>
    </row>
    <row r="33" spans="1:4" ht="15.75" x14ac:dyDescent="0.2">
      <c r="B33" s="65" t="s">
        <v>42</v>
      </c>
      <c r="C33" s="36"/>
      <c r="D33" s="36"/>
    </row>
    <row r="34" spans="1:4" ht="15.75" x14ac:dyDescent="0.2">
      <c r="B34" s="65" t="str">
        <f ca="1">VLOOKUP($A$3,Таблица!$A$2:$L$201,3)</f>
        <v>Борисова Бориса Борисовича</v>
      </c>
      <c r="C34" s="37"/>
      <c r="D34" s="37"/>
    </row>
    <row r="35" spans="1:4" ht="35.25" customHeight="1" x14ac:dyDescent="0.2">
      <c r="B35" s="77" t="str">
        <f ca="1">"Паспорт: "&amp;VLOOKUP($A$3,Таблица!$A$2:$L$201,7)</f>
        <v xml:space="preserve">Паспорт: </v>
      </c>
      <c r="C35" s="77"/>
      <c r="D35" s="77"/>
    </row>
    <row r="36" spans="1:4" ht="19.5" customHeight="1" x14ac:dyDescent="0.25">
      <c r="A36" s="38"/>
      <c r="B36" s="77" t="str">
        <f ca="1">"Адрес: "&amp;VLOOKUP($A$3,Таблица!$A$2:$L$201,8)</f>
        <v xml:space="preserve">Адрес: </v>
      </c>
      <c r="C36" s="77"/>
      <c r="D36" s="77"/>
    </row>
    <row r="37" spans="1:4" ht="36" customHeight="1" x14ac:dyDescent="0.25">
      <c r="A37" s="38"/>
      <c r="B37" s="77" t="str">
        <f ca="1">"ИНН "&amp;VLOOKUP($A$3,Таблица!$A$2:$L$201,9)</f>
        <v xml:space="preserve">ИНН </v>
      </c>
      <c r="C37" s="77"/>
      <c r="D37" s="77"/>
    </row>
    <row r="38" spans="1:4" ht="82.5" customHeight="1" x14ac:dyDescent="0.2">
      <c r="A38" s="77" t="str">
        <f ca="1">Данные!C12&amp;" "&amp;A3&amp;" от "&amp;Дата!F2&amp;" года, "&amp;Данные!C13&amp;Дата!I2&amp;" месяц "&amp;Дата!J2&amp;" года."</f>
        <v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 4 от 24 июня 2017 года, на выплату заработной платы за май месяц 2017 года.</v>
      </c>
      <c r="B38" s="77"/>
      <c r="C38" s="77"/>
      <c r="D38" s="77"/>
    </row>
    <row r="39" spans="1:4" ht="53.25" customHeight="1" x14ac:dyDescent="0.2">
      <c r="A39" s="77" t="str">
        <f ca="1">Данные!C14&amp;FLOOR(VLOOKUP(A3,Таблица!A2:L201,11),1)&amp;" "&amp;VLOOKUP(A3,Таблица!A2:L201,12)&amp;Данные!C15&amp;VLOOKUP($A$3,Таблица!$A$2:$L$201,10)&amp;Данные!C16</f>
        <v xml:space="preserve">     на сумму 0 (Ноль) рублей 00 коп. к списанию в мою пользу на лицевой счет №  в АКБ «БАНККРЕДИТПРОСТОМБАНК» ПАО.</v>
      </c>
      <c r="B39" s="77"/>
      <c r="C39" s="77"/>
      <c r="D39" s="77"/>
    </row>
    <row r="40" spans="1:4" ht="15" x14ac:dyDescent="0.25">
      <c r="A40" s="39"/>
      <c r="B40" s="78">
        <f>Дата!B2</f>
        <v>42910</v>
      </c>
      <c r="C40" s="78"/>
      <c r="D40" s="78"/>
    </row>
    <row r="41" spans="1:4" ht="90.75" customHeight="1" x14ac:dyDescent="0.25">
      <c r="A41" s="39"/>
      <c r="B41" s="66" t="str">
        <f ca="1">VLOOKUP($A$3,Таблица!$A$2:$L$201,2)</f>
        <v>Борисов Борис Борисович</v>
      </c>
      <c r="C41" s="79"/>
      <c r="D41" s="79"/>
    </row>
    <row r="42" spans="1:4" ht="15" x14ac:dyDescent="0.25">
      <c r="A42" s="39"/>
      <c r="B42" s="41" t="s">
        <v>44</v>
      </c>
      <c r="C42" s="74" t="s">
        <v>45</v>
      </c>
      <c r="D42" s="74"/>
    </row>
    <row r="43" spans="1:4" ht="15" x14ac:dyDescent="0.25">
      <c r="A43" s="39"/>
      <c r="B43" s="39"/>
      <c r="C43" s="39"/>
      <c r="D43" s="39"/>
    </row>
  </sheetData>
  <sheetProtection formatRows="0"/>
  <mergeCells count="24">
    <mergeCell ref="B37:D37"/>
    <mergeCell ref="A38:D38"/>
    <mergeCell ref="A39:D39"/>
    <mergeCell ref="B40:D40"/>
    <mergeCell ref="C41:D41"/>
    <mergeCell ref="C42:D42"/>
    <mergeCell ref="C16:D16"/>
    <mergeCell ref="C17:D17"/>
    <mergeCell ref="B31:D31"/>
    <mergeCell ref="B32:D32"/>
    <mergeCell ref="B35:D35"/>
    <mergeCell ref="B36:D36"/>
    <mergeCell ref="A9:D9"/>
    <mergeCell ref="A10:D10"/>
    <mergeCell ref="B11:D11"/>
    <mergeCell ref="A12:D12"/>
    <mergeCell ref="A13:D13"/>
    <mergeCell ref="B15:D15"/>
    <mergeCell ref="B2:D2"/>
    <mergeCell ref="A3:D3"/>
    <mergeCell ref="B4:D4"/>
    <mergeCell ref="A5:D5"/>
    <mergeCell ref="B7:D7"/>
    <mergeCell ref="A8:B8"/>
  </mergeCells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16"/>
  <sheetViews>
    <sheetView workbookViewId="0">
      <selection activeCell="B20" sqref="B20"/>
    </sheetView>
  </sheetViews>
  <sheetFormatPr defaultRowHeight="14.25" x14ac:dyDescent="0.2"/>
  <cols>
    <col min="1" max="1" width="24.25" customWidth="1"/>
    <col min="2" max="2" width="58.125" customWidth="1"/>
    <col min="3" max="3" width="49.625" customWidth="1"/>
  </cols>
  <sheetData>
    <row r="1" spans="1:3" ht="40.5" customHeight="1" x14ac:dyDescent="0.2"/>
    <row r="2" spans="1:3" ht="42.75" x14ac:dyDescent="0.2">
      <c r="B2" s="2" t="s">
        <v>84</v>
      </c>
      <c r="C2" s="13" t="s">
        <v>88</v>
      </c>
    </row>
    <row r="3" spans="1:3" x14ac:dyDescent="0.2">
      <c r="B3" s="2" t="s">
        <v>6</v>
      </c>
      <c r="C3" s="13" t="s">
        <v>26</v>
      </c>
    </row>
    <row r="4" spans="1:3" ht="100.5" customHeight="1" x14ac:dyDescent="0.25">
      <c r="B4" s="6" t="s">
        <v>85</v>
      </c>
      <c r="C4" s="14" t="s">
        <v>89</v>
      </c>
    </row>
    <row r="5" spans="1:3" ht="28.5" x14ac:dyDescent="0.2">
      <c r="B5" s="24" t="s">
        <v>53</v>
      </c>
      <c r="C5" s="14" t="s">
        <v>29</v>
      </c>
    </row>
    <row r="6" spans="1:3" ht="47.25" x14ac:dyDescent="0.25">
      <c r="B6" s="6" t="s">
        <v>13</v>
      </c>
      <c r="C6" s="13" t="s">
        <v>31</v>
      </c>
    </row>
    <row r="7" spans="1:3" ht="85.5" x14ac:dyDescent="0.25">
      <c r="B7" s="6" t="s">
        <v>14</v>
      </c>
      <c r="C7" s="14" t="s">
        <v>32</v>
      </c>
    </row>
    <row r="8" spans="1:3" ht="57" x14ac:dyDescent="0.25">
      <c r="A8" s="4" t="s">
        <v>15</v>
      </c>
      <c r="B8" s="1" t="s">
        <v>86</v>
      </c>
      <c r="C8" s="14" t="s">
        <v>33</v>
      </c>
    </row>
    <row r="9" spans="1:3" ht="42.75" x14ac:dyDescent="0.25">
      <c r="A9" s="4" t="s">
        <v>16</v>
      </c>
      <c r="B9" s="1" t="s">
        <v>87</v>
      </c>
      <c r="C9" s="14" t="s">
        <v>90</v>
      </c>
    </row>
    <row r="10" spans="1:3" ht="42.75" x14ac:dyDescent="0.2">
      <c r="C10" s="14" t="s">
        <v>84</v>
      </c>
    </row>
    <row r="11" spans="1:3" ht="28.5" x14ac:dyDescent="0.2">
      <c r="C11" s="14" t="s">
        <v>39</v>
      </c>
    </row>
    <row r="12" spans="1:3" ht="99.75" x14ac:dyDescent="0.2">
      <c r="C12" s="14" t="s">
        <v>91</v>
      </c>
    </row>
    <row r="13" spans="1:3" x14ac:dyDescent="0.2">
      <c r="C13" s="14" t="s">
        <v>43</v>
      </c>
    </row>
    <row r="14" spans="1:3" x14ac:dyDescent="0.2">
      <c r="C14" s="14" t="s">
        <v>54</v>
      </c>
    </row>
    <row r="15" spans="1:3" x14ac:dyDescent="0.2">
      <c r="C15" s="14" t="s">
        <v>56</v>
      </c>
    </row>
    <row r="16" spans="1:3" x14ac:dyDescent="0.2">
      <c r="C16" s="14" t="s">
        <v>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Дата</vt:lpstr>
      <vt:lpstr>Таблица</vt:lpstr>
      <vt:lpstr>Таблица КТС</vt:lpstr>
      <vt:lpstr>1</vt:lpstr>
      <vt:lpstr>2</vt:lpstr>
      <vt:lpstr>3</vt:lpstr>
      <vt:lpstr>4</vt:lpstr>
      <vt:lpstr>Данные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2017-07-02T03:30:05Z</cp:lastPrinted>
  <dcterms:created xsi:type="dcterms:W3CDTF">2015-07-28T10:44:18Z</dcterms:created>
  <dcterms:modified xsi:type="dcterms:W3CDTF">2017-07-02T07:21:03Z</dcterms:modified>
</cp:coreProperties>
</file>