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/>
  </bookViews>
  <sheets>
    <sheet name="ГРАФИКИ" sheetId="4" r:id="rId1"/>
    <sheet name="Лист1" sheetId="1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D9" i="4" l="1"/>
  <c r="C9" i="4"/>
  <c r="C4" i="4"/>
  <c r="D4" i="4"/>
  <c r="E4" i="4"/>
  <c r="F4" i="4"/>
  <c r="G4" i="4"/>
  <c r="H4" i="4"/>
  <c r="I3" i="4"/>
  <c r="H8" i="4"/>
  <c r="G8" i="4"/>
  <c r="F8" i="4"/>
  <c r="E8" i="4"/>
  <c r="D8" i="4"/>
  <c r="C8" i="4"/>
  <c r="I98" i="4"/>
  <c r="I93" i="4"/>
  <c r="I88" i="4"/>
  <c r="I83" i="4"/>
  <c r="I78" i="4"/>
  <c r="I73" i="4"/>
  <c r="I68" i="4"/>
  <c r="I63" i="4"/>
  <c r="I58" i="4"/>
  <c r="I53" i="4"/>
  <c r="I48" i="4"/>
  <c r="I43" i="4"/>
  <c r="I38" i="4"/>
  <c r="I33" i="4"/>
  <c r="I28" i="4"/>
  <c r="I23" i="4"/>
  <c r="I18" i="4"/>
  <c r="I13" i="4"/>
  <c r="H3" i="4"/>
  <c r="G3" i="4"/>
  <c r="F3" i="4"/>
  <c r="E3" i="4"/>
  <c r="D3" i="4"/>
  <c r="C3" i="4"/>
  <c r="I8" i="4" l="1"/>
</calcChain>
</file>

<file path=xl/sharedStrings.xml><?xml version="1.0" encoding="utf-8"?>
<sst xmlns="http://schemas.openxmlformats.org/spreadsheetml/2006/main" count="95" uniqueCount="53">
  <si>
    <t>СМР с материалами</t>
  </si>
  <si>
    <t>год</t>
  </si>
  <si>
    <t>Среднее</t>
  </si>
  <si>
    <t>значение</t>
  </si>
  <si>
    <t>СМР без материалов</t>
  </si>
  <si>
    <t>Количество м3</t>
  </si>
  <si>
    <t>Количество м2</t>
  </si>
  <si>
    <t>Количество лесов м2</t>
  </si>
  <si>
    <t>Сметные трудозатраты чел/час</t>
  </si>
  <si>
    <t>Фактические трудозатраты чел/час</t>
  </si>
  <si>
    <t>Стоимость 1 м3 с материалами</t>
  </si>
  <si>
    <t>Стоимость 1 м2 с материалами</t>
  </si>
  <si>
    <t>Стоимость 1 м3 без материалов</t>
  </si>
  <si>
    <t>Стоимость 1 м2 без материалов</t>
  </si>
  <si>
    <t>Стоимость сметного 1 чел/час</t>
  </si>
  <si>
    <t>Стоимость фактического 1 чел/час</t>
  </si>
  <si>
    <t>Стоимость 1 м3 без материалов без демонтажа</t>
  </si>
  <si>
    <t>Стоимость 1 м2 без материалов без демонтажа</t>
  </si>
  <si>
    <t>Стоимость 1 м3 демонтажа</t>
  </si>
  <si>
    <t>Стоимость 1 м2 демонтажа</t>
  </si>
  <si>
    <t>Количество демонтажа м3</t>
  </si>
  <si>
    <t>Количество демонтажа м2</t>
  </si>
  <si>
    <t>Стоимость материалов (примерная)</t>
  </si>
  <si>
    <t>СМР по Заказачикам за 2012 г.-2017 г.</t>
  </si>
  <si>
    <t>Заказчик</t>
  </si>
  <si>
    <t>АО "Газпромнефть-МНПЗ" г. Москва</t>
  </si>
  <si>
    <t>АО "РНПК" г. Рязань</t>
  </si>
  <si>
    <t>ОАО "ОНОС" г. Орск</t>
  </si>
  <si>
    <t>ОАО "Славнефть-ЯНОС" г. Ярославль</t>
  </si>
  <si>
    <t>АО "Антипинский НПЗ" г. Тюмень</t>
  </si>
  <si>
    <t>ОАО "Саратовский НПЗ" г. Саратов</t>
  </si>
  <si>
    <t>АО "ТАНЕКО" г. Нижнекамск</t>
  </si>
  <si>
    <t>Ванкор Туруханский район Красноярского края РФ</t>
  </si>
  <si>
    <t>ОАО "КуйбышевАЗОТ"</t>
  </si>
  <si>
    <t>ОАО "Новатэк" г. Пуровск</t>
  </si>
  <si>
    <t>ОАО "Тамбовский завод "Комсомолец" г. Тамбов</t>
  </si>
  <si>
    <t>Прочие</t>
  </si>
  <si>
    <t>ГП</t>
  </si>
  <si>
    <t>АО "Промфинстрой"</t>
  </si>
  <si>
    <t>ЗАО "Коксохиммонтаж-Резервуар"</t>
  </si>
  <si>
    <t>ЗАО "Спецмонтаж"</t>
  </si>
  <si>
    <t>ЗАО "ЭПАРМ"</t>
  </si>
  <si>
    <t>ОАО "Славнефть-ЯНОС"</t>
  </si>
  <si>
    <t>ООО "Коксохиммонтаж-Волга"</t>
  </si>
  <si>
    <t>ООО "МегаСтрой"</t>
  </si>
  <si>
    <t>ООО "Промспецстрой"</t>
  </si>
  <si>
    <t>ООО "Реминдустрия"</t>
  </si>
  <si>
    <t>ООО "Ремстройконструкция"</t>
  </si>
  <si>
    <t>ООО "Юникс"</t>
  </si>
  <si>
    <t>ООО СК "ТЕХИНЖСТРОЙ"</t>
  </si>
  <si>
    <t>ООО "НПФ СПТ"</t>
  </si>
  <si>
    <t>ОАО "ЧСУ-Термостепс"</t>
  </si>
  <si>
    <t>ОАО "НСУ-Термостепс"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</si>
</sst>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ГРАФИКИ!$C$3:$H$3</c:f>
              <c:numCache>
                <c:formatCode>#,##0</c:formatCode>
                <c:ptCount val="6"/>
                <c:pt idx="0">
                  <c:v>448809.83484050899</c:v>
                </c:pt>
                <c:pt idx="1">
                  <c:v>401672.33081016998</c:v>
                </c:pt>
                <c:pt idx="2">
                  <c:v>609007.29986372904</c:v>
                </c:pt>
                <c:pt idx="3">
                  <c:v>461832.96568237297</c:v>
                </c:pt>
                <c:pt idx="4">
                  <c:v>389002.85000999999</c:v>
                </c:pt>
                <c:pt idx="5">
                  <c:v>120068.22388999999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05168"/>
        <c:axId val="260306256"/>
      </c:barChart>
      <c:lineChart>
        <c:grouping val="standard"/>
        <c:varyColors val="0"/>
        <c:ser>
          <c:idx val="1"/>
          <c:order val="1"/>
          <c:tx>
            <c:v>ср</c:v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val>
            <c:numRef>
              <c:f>ГРАФИКИ!$C$4:$H$4</c:f>
              <c:numCache>
                <c:formatCode>#,##0</c:formatCode>
                <c:ptCount val="6"/>
                <c:pt idx="0">
                  <c:v>462065.05624135619</c:v>
                </c:pt>
                <c:pt idx="1">
                  <c:v>462065.05624135619</c:v>
                </c:pt>
                <c:pt idx="2">
                  <c:v>462065.05624135619</c:v>
                </c:pt>
                <c:pt idx="3">
                  <c:v>462065.05624135619</c:v>
                </c:pt>
                <c:pt idx="4">
                  <c:v>462065.05624135619</c:v>
                </c:pt>
                <c:pt idx="5">
                  <c:v>462065.05624135619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05168"/>
        <c:axId val="260306256"/>
      </c:lineChart>
      <c:catAx>
        <c:axId val="26030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0306256"/>
        <c:crosses val="autoZero"/>
        <c:auto val="1"/>
        <c:lblAlgn val="ctr"/>
        <c:lblOffset val="100"/>
        <c:noMultiLvlLbl val="0"/>
      </c:catAx>
      <c:valAx>
        <c:axId val="260306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030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ГРАФИКИ!$C$8:$H$8</c:f>
              <c:numCache>
                <c:formatCode>#,##0</c:formatCode>
                <c:ptCount val="6"/>
                <c:pt idx="0">
                  <c:v>300702.58934314101</c:v>
                </c:pt>
                <c:pt idx="1">
                  <c:v>269120.46164281399</c:v>
                </c:pt>
                <c:pt idx="2">
                  <c:v>406395.89986372902</c:v>
                </c:pt>
                <c:pt idx="3">
                  <c:v>300783.96568237297</c:v>
                </c:pt>
                <c:pt idx="4">
                  <c:v>293451.28000693099</c:v>
                </c:pt>
                <c:pt idx="5">
                  <c:v>80490.006807496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792992"/>
        <c:axId val="420791904"/>
      </c:barChart>
      <c:lineChart>
        <c:grouping val="standard"/>
        <c:varyColors val="0"/>
        <c:ser>
          <c:idx val="1"/>
          <c:order val="1"/>
          <c:spPr>
            <a:ln w="12700">
              <a:noFill/>
              <a:prstDash val="lgDashDot"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lgDashDot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ГРАФИКИ!$C$9:$H$9</c:f>
              <c:numCache>
                <c:formatCode>#,##0</c:formatCode>
                <c:ptCount val="6"/>
                <c:pt idx="0">
                  <c:v>314090.83930779755</c:v>
                </c:pt>
                <c:pt idx="1">
                  <c:v>314090.83930779755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92992"/>
        <c:axId val="420791904"/>
      </c:lineChart>
      <c:catAx>
        <c:axId val="4207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420791904"/>
        <c:crosses val="autoZero"/>
        <c:auto val="1"/>
        <c:lblAlgn val="ctr"/>
        <c:lblOffset val="100"/>
        <c:noMultiLvlLbl val="0"/>
      </c:catAx>
      <c:valAx>
        <c:axId val="42079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079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8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2470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313763</xdr:colOff>
      <xdr:row>2</xdr:row>
      <xdr:rowOff>168088</xdr:rowOff>
    </xdr:from>
    <xdr:to>
      <xdr:col>13</xdr:col>
      <xdr:colOff>123264</xdr:colOff>
      <xdr:row>21</xdr:row>
      <xdr:rowOff>44824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313765</xdr:colOff>
      <xdr:row>22</xdr:row>
      <xdr:rowOff>11206</xdr:rowOff>
    </xdr:from>
    <xdr:to>
      <xdr:col>13</xdr:col>
      <xdr:colOff>123266</xdr:colOff>
      <xdr:row>40</xdr:row>
      <xdr:rowOff>78442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08"/>
  <sheetViews>
    <sheetView tabSelected="1" zoomScale="85" zoomScaleNormal="85" workbookViewId="0">
      <selection activeCell="O19" sqref="O19"/>
    </sheetView>
  </sheetViews>
  <sheetFormatPr defaultRowHeight="15" x14ac:dyDescent="0.25"/>
  <cols>
    <col min="1" max="1" width="4.85546875" style="1" customWidth="1"/>
    <col min="2" max="2" width="9.85546875" style="1" customWidth="1"/>
    <col min="3" max="3" width="15.140625" style="1" customWidth="1"/>
    <col min="4" max="8" width="15.28515625" style="1" customWidth="1"/>
    <col min="9" max="9" width="15.5703125" style="1" customWidth="1"/>
    <col min="10" max="14" width="19.7109375" style="1" customWidth="1"/>
    <col min="15" max="15" width="12.42578125" style="1" bestFit="1" customWidth="1"/>
    <col min="16" max="16" width="11.42578125" style="1" customWidth="1"/>
    <col min="17" max="19" width="12.42578125" style="1" bestFit="1" customWidth="1"/>
    <col min="20" max="20" width="11.42578125" style="1" bestFit="1" customWidth="1"/>
    <col min="21" max="16384" width="9.140625" style="1"/>
  </cols>
  <sheetData>
    <row r="1" spans="1:21" x14ac:dyDescent="0.25">
      <c r="A1" s="8">
        <v>1</v>
      </c>
      <c r="B1" s="9" t="s">
        <v>0</v>
      </c>
      <c r="C1" s="9"/>
      <c r="D1" s="9"/>
      <c r="E1" s="9"/>
      <c r="F1" s="9"/>
      <c r="G1" s="9"/>
      <c r="H1" s="9"/>
    </row>
    <row r="2" spans="1:21" x14ac:dyDescent="0.25">
      <c r="A2" s="8"/>
      <c r="B2" s="2" t="s">
        <v>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  <c r="I2" s="1" t="s">
        <v>2</v>
      </c>
      <c r="P2" s="10"/>
      <c r="Q2" s="10"/>
      <c r="R2" s="10"/>
      <c r="S2" s="10"/>
      <c r="T2" s="10"/>
      <c r="U2" s="10"/>
    </row>
    <row r="3" spans="1:21" x14ac:dyDescent="0.25">
      <c r="A3" s="8"/>
      <c r="B3" s="2" t="s">
        <v>3</v>
      </c>
      <c r="C3" s="3">
        <f>448809834.840509/1000</f>
        <v>448809.83484050899</v>
      </c>
      <c r="D3" s="3">
        <f>401672330.81017/1000</f>
        <v>401672.33081016998</v>
      </c>
      <c r="E3" s="3">
        <f>609007299.863729/1000</f>
        <v>609007.29986372904</v>
      </c>
      <c r="F3" s="3">
        <f>461832965.682373/1000</f>
        <v>461832.96568237297</v>
      </c>
      <c r="G3" s="3">
        <f>389002850.01/1000</f>
        <v>389002.85000999999</v>
      </c>
      <c r="H3" s="3">
        <f>120068223.89/1000</f>
        <v>120068.22388999999</v>
      </c>
      <c r="I3" s="4">
        <f>AVERAGE(C3:G3)</f>
        <v>462065.05624135619</v>
      </c>
      <c r="O3" s="5"/>
    </row>
    <row r="4" spans="1:21" x14ac:dyDescent="0.25">
      <c r="C4" s="4">
        <f t="shared" ref="C4:H4" si="0">$I3</f>
        <v>462065.05624135619</v>
      </c>
      <c r="D4" s="4">
        <f t="shared" si="0"/>
        <v>462065.05624135619</v>
      </c>
      <c r="E4" s="4">
        <f t="shared" si="0"/>
        <v>462065.05624135619</v>
      </c>
      <c r="F4" s="4">
        <f t="shared" si="0"/>
        <v>462065.05624135619</v>
      </c>
      <c r="G4" s="4">
        <f t="shared" si="0"/>
        <v>462065.05624135619</v>
      </c>
      <c r="H4" s="4">
        <f t="shared" si="0"/>
        <v>462065.05624135619</v>
      </c>
      <c r="I4" s="4"/>
      <c r="O4" s="5"/>
      <c r="P4" s="4"/>
      <c r="Q4" s="4"/>
      <c r="R4" s="4"/>
      <c r="S4" s="4"/>
      <c r="T4" s="4"/>
    </row>
    <row r="5" spans="1:21" x14ac:dyDescent="0.25">
      <c r="I5" s="4"/>
      <c r="O5" s="5"/>
      <c r="P5" s="4"/>
      <c r="Q5" s="4"/>
      <c r="R5" s="4"/>
      <c r="S5" s="4"/>
      <c r="T5" s="4"/>
    </row>
    <row r="6" spans="1:21" x14ac:dyDescent="0.25">
      <c r="A6" s="8">
        <v>2</v>
      </c>
      <c r="B6" s="9" t="s">
        <v>4</v>
      </c>
      <c r="C6" s="9"/>
      <c r="D6" s="9"/>
      <c r="E6" s="9"/>
      <c r="F6" s="9"/>
      <c r="G6" s="9"/>
      <c r="H6" s="9"/>
      <c r="I6" s="4"/>
      <c r="O6" s="5"/>
    </row>
    <row r="7" spans="1:21" x14ac:dyDescent="0.25">
      <c r="A7" s="8"/>
      <c r="B7" s="2" t="s">
        <v>1</v>
      </c>
      <c r="C7" s="2">
        <v>2012</v>
      </c>
      <c r="D7" s="2">
        <v>2013</v>
      </c>
      <c r="E7" s="2">
        <v>2014</v>
      </c>
      <c r="F7" s="2">
        <v>2015</v>
      </c>
      <c r="G7" s="2">
        <v>2016</v>
      </c>
      <c r="H7" s="2">
        <v>2017</v>
      </c>
      <c r="I7" s="4"/>
      <c r="O7" s="5"/>
      <c r="P7" s="4"/>
    </row>
    <row r="8" spans="1:21" x14ac:dyDescent="0.25">
      <c r="A8" s="8"/>
      <c r="B8" s="2" t="s">
        <v>3</v>
      </c>
      <c r="C8" s="3">
        <f>300702589.343141/1000</f>
        <v>300702.58934314101</v>
      </c>
      <c r="D8" s="3">
        <f>269120461.642814/1000</f>
        <v>269120.46164281399</v>
      </c>
      <c r="E8" s="3">
        <f>406395899.863729/1000</f>
        <v>406395.89986372902</v>
      </c>
      <c r="F8" s="3">
        <f>300783965.682373/1000</f>
        <v>300783.96568237297</v>
      </c>
      <c r="G8" s="3">
        <f>293451280.006931/1000</f>
        <v>293451.28000693099</v>
      </c>
      <c r="H8" s="3">
        <f>80490006.807496/1000</f>
        <v>80490.006807496</v>
      </c>
      <c r="I8" s="4">
        <f>AVERAGE(C8:G8)</f>
        <v>314090.83930779755</v>
      </c>
      <c r="O8" s="5"/>
    </row>
    <row r="9" spans="1:21" x14ac:dyDescent="0.25">
      <c r="C9" s="4">
        <f t="shared" ref="C9:D9" si="1">$I8</f>
        <v>314090.83930779755</v>
      </c>
      <c r="D9" s="4">
        <f t="shared" si="1"/>
        <v>314090.83930779755</v>
      </c>
      <c r="H9" s="4"/>
      <c r="I9" s="4"/>
    </row>
    <row r="10" spans="1:21" x14ac:dyDescent="0.25">
      <c r="I10" s="4"/>
    </row>
    <row r="11" spans="1:21" x14ac:dyDescent="0.25">
      <c r="A11" s="8">
        <v>3</v>
      </c>
      <c r="B11" s="9" t="s">
        <v>5</v>
      </c>
      <c r="C11" s="9"/>
      <c r="D11" s="9"/>
      <c r="E11" s="9"/>
      <c r="F11" s="9"/>
      <c r="G11" s="9"/>
      <c r="H11" s="9"/>
      <c r="I11" s="4"/>
      <c r="R11" s="6"/>
      <c r="T11" s="6"/>
    </row>
    <row r="12" spans="1:21" x14ac:dyDescent="0.25">
      <c r="A12" s="8"/>
      <c r="B12" s="2" t="s">
        <v>1</v>
      </c>
      <c r="C12" s="2">
        <v>2012</v>
      </c>
      <c r="D12" s="2">
        <v>2013</v>
      </c>
      <c r="E12" s="2">
        <v>2014</v>
      </c>
      <c r="F12" s="2">
        <v>2015</v>
      </c>
      <c r="G12" s="2">
        <v>2016</v>
      </c>
      <c r="H12" s="2">
        <v>2017</v>
      </c>
      <c r="I12" s="4"/>
      <c r="R12" s="6"/>
      <c r="T12" s="6"/>
    </row>
    <row r="13" spans="1:21" x14ac:dyDescent="0.25">
      <c r="A13" s="8"/>
      <c r="B13" s="2" t="s">
        <v>3</v>
      </c>
      <c r="C13" s="3">
        <v>14348.099999999988</v>
      </c>
      <c r="D13" s="3">
        <v>12731.899999999998</v>
      </c>
      <c r="E13" s="3">
        <v>15086.938000000006</v>
      </c>
      <c r="F13" s="3">
        <v>13425.082</v>
      </c>
      <c r="G13" s="3">
        <v>9529.4049021666651</v>
      </c>
      <c r="H13" s="3">
        <v>3677.2264000000005</v>
      </c>
      <c r="I13" s="4">
        <f>AVERAGE(C13:G13)</f>
        <v>13024.284980433333</v>
      </c>
      <c r="R13" s="6"/>
      <c r="T13" s="6"/>
    </row>
    <row r="14" spans="1:21" x14ac:dyDescent="0.25">
      <c r="I14" s="4"/>
      <c r="R14" s="6"/>
      <c r="T14" s="6"/>
    </row>
    <row r="15" spans="1:21" x14ac:dyDescent="0.25">
      <c r="I15" s="4"/>
      <c r="R15" s="6"/>
      <c r="T15" s="6"/>
    </row>
    <row r="16" spans="1:21" x14ac:dyDescent="0.25">
      <c r="A16" s="8">
        <v>4</v>
      </c>
      <c r="B16" s="9" t="s">
        <v>6</v>
      </c>
      <c r="C16" s="9"/>
      <c r="D16" s="9"/>
      <c r="E16" s="9"/>
      <c r="F16" s="9"/>
      <c r="G16" s="9"/>
      <c r="H16" s="9"/>
      <c r="I16" s="4"/>
      <c r="R16" s="6"/>
      <c r="T16" s="6"/>
    </row>
    <row r="17" spans="1:20" x14ac:dyDescent="0.25">
      <c r="A17" s="8"/>
      <c r="B17" s="2" t="s">
        <v>1</v>
      </c>
      <c r="C17" s="2">
        <v>2012</v>
      </c>
      <c r="D17" s="2">
        <v>2013</v>
      </c>
      <c r="E17" s="2">
        <v>2014</v>
      </c>
      <c r="F17" s="2">
        <v>2015</v>
      </c>
      <c r="G17" s="2">
        <v>2016</v>
      </c>
      <c r="H17" s="2">
        <v>2017</v>
      </c>
      <c r="I17" s="4"/>
      <c r="R17" s="6"/>
      <c r="T17" s="6"/>
    </row>
    <row r="18" spans="1:20" x14ac:dyDescent="0.25">
      <c r="A18" s="8"/>
      <c r="B18" s="2" t="s">
        <v>3</v>
      </c>
      <c r="C18" s="3">
        <v>190722.10000000003</v>
      </c>
      <c r="D18" s="3">
        <v>235765.18000000002</v>
      </c>
      <c r="E18" s="3">
        <v>254234.31000000006</v>
      </c>
      <c r="F18" s="3">
        <v>190735.845</v>
      </c>
      <c r="G18" s="3">
        <v>139327.68780217392</v>
      </c>
      <c r="H18" s="3">
        <v>52345.921000000017</v>
      </c>
      <c r="I18" s="4">
        <f>AVERAGE(C18:G18)</f>
        <v>202157.0245604348</v>
      </c>
      <c r="R18" s="6"/>
      <c r="T18" s="6"/>
    </row>
    <row r="19" spans="1:20" x14ac:dyDescent="0.25">
      <c r="I19" s="4"/>
      <c r="R19" s="6"/>
      <c r="T19" s="6"/>
    </row>
    <row r="20" spans="1:20" x14ac:dyDescent="0.25">
      <c r="I20" s="4"/>
      <c r="R20" s="6"/>
      <c r="T20" s="6"/>
    </row>
    <row r="21" spans="1:20" x14ac:dyDescent="0.25">
      <c r="A21" s="8">
        <v>5</v>
      </c>
      <c r="B21" s="9" t="s">
        <v>7</v>
      </c>
      <c r="C21" s="9"/>
      <c r="D21" s="9"/>
      <c r="E21" s="9"/>
      <c r="F21" s="9"/>
      <c r="G21" s="9"/>
      <c r="H21" s="9"/>
      <c r="I21" s="4"/>
      <c r="R21" s="6"/>
      <c r="T21" s="6"/>
    </row>
    <row r="22" spans="1:20" x14ac:dyDescent="0.25">
      <c r="A22" s="8"/>
      <c r="B22" s="2" t="s">
        <v>1</v>
      </c>
      <c r="C22" s="2">
        <v>2012</v>
      </c>
      <c r="D22" s="2">
        <v>2013</v>
      </c>
      <c r="E22" s="2">
        <v>2014</v>
      </c>
      <c r="F22" s="2">
        <v>2015</v>
      </c>
      <c r="G22" s="2">
        <v>2016</v>
      </c>
      <c r="H22" s="2">
        <v>2017</v>
      </c>
      <c r="I22" s="4"/>
      <c r="R22" s="6"/>
      <c r="T22" s="6"/>
    </row>
    <row r="23" spans="1:20" x14ac:dyDescent="0.25">
      <c r="A23" s="8"/>
      <c r="B23" s="2" t="s">
        <v>3</v>
      </c>
      <c r="C23" s="3">
        <v>119078</v>
      </c>
      <c r="D23" s="3">
        <v>50729.5</v>
      </c>
      <c r="E23" s="3">
        <v>120616</v>
      </c>
      <c r="F23" s="3">
        <v>83001</v>
      </c>
      <c r="G23" s="3">
        <v>43312.67</v>
      </c>
      <c r="H23" s="3">
        <v>16978.91</v>
      </c>
      <c r="I23" s="4">
        <f>AVERAGE(C23:G23)</f>
        <v>83347.433999999994</v>
      </c>
      <c r="R23" s="6"/>
      <c r="S23" s="6"/>
      <c r="T23" s="6"/>
    </row>
    <row r="24" spans="1:20" x14ac:dyDescent="0.25">
      <c r="I24" s="4"/>
      <c r="R24" s="6"/>
      <c r="S24" s="6"/>
      <c r="T24" s="6"/>
    </row>
    <row r="25" spans="1:20" x14ac:dyDescent="0.25">
      <c r="I25" s="4"/>
      <c r="R25" s="6"/>
      <c r="S25" s="6"/>
      <c r="T25" s="6"/>
    </row>
    <row r="26" spans="1:20" x14ac:dyDescent="0.25">
      <c r="A26" s="8">
        <v>6</v>
      </c>
      <c r="B26" s="9" t="s">
        <v>8</v>
      </c>
      <c r="C26" s="9"/>
      <c r="D26" s="9"/>
      <c r="E26" s="9"/>
      <c r="F26" s="9"/>
      <c r="G26" s="9"/>
      <c r="H26" s="9"/>
      <c r="I26" s="4"/>
      <c r="R26" s="6"/>
      <c r="S26" s="6"/>
      <c r="T26" s="6"/>
    </row>
    <row r="27" spans="1:20" x14ac:dyDescent="0.25">
      <c r="A27" s="8"/>
      <c r="B27" s="2" t="s">
        <v>1</v>
      </c>
      <c r="C27" s="2">
        <v>2012</v>
      </c>
      <c r="D27" s="2">
        <v>2013</v>
      </c>
      <c r="E27" s="2">
        <v>2014</v>
      </c>
      <c r="F27" s="2">
        <v>2015</v>
      </c>
      <c r="G27" s="2">
        <v>2016</v>
      </c>
      <c r="H27" s="2">
        <v>2017</v>
      </c>
      <c r="I27" s="4"/>
      <c r="R27" s="6"/>
      <c r="S27" s="6"/>
      <c r="T27" s="6"/>
    </row>
    <row r="28" spans="1:20" x14ac:dyDescent="0.25">
      <c r="A28" s="8"/>
      <c r="B28" s="2" t="s">
        <v>3</v>
      </c>
      <c r="C28" s="3">
        <v>1225916</v>
      </c>
      <c r="D28" s="3">
        <v>991131.5</v>
      </c>
      <c r="E28" s="3">
        <v>1540381</v>
      </c>
      <c r="F28" s="3">
        <v>1064126</v>
      </c>
      <c r="G28" s="3">
        <v>800406.28499999992</v>
      </c>
      <c r="H28" s="3">
        <v>224266.84999999995</v>
      </c>
      <c r="I28" s="4">
        <f>AVERAGE(C28:G28)</f>
        <v>1124392.1570000001</v>
      </c>
      <c r="R28" s="6"/>
      <c r="S28" s="6"/>
      <c r="T28" s="6"/>
    </row>
    <row r="29" spans="1:20" x14ac:dyDescent="0.25">
      <c r="I29" s="4"/>
      <c r="R29" s="6"/>
      <c r="S29" s="6"/>
      <c r="T29" s="6"/>
    </row>
    <row r="30" spans="1:20" x14ac:dyDescent="0.25">
      <c r="I30" s="4"/>
      <c r="R30" s="6"/>
      <c r="S30" s="6"/>
      <c r="T30" s="6"/>
    </row>
    <row r="31" spans="1:20" x14ac:dyDescent="0.25">
      <c r="A31" s="8">
        <v>7</v>
      </c>
      <c r="B31" s="9" t="s">
        <v>9</v>
      </c>
      <c r="C31" s="9"/>
      <c r="D31" s="9"/>
      <c r="E31" s="9"/>
      <c r="F31" s="9"/>
      <c r="G31" s="9"/>
      <c r="H31" s="9"/>
      <c r="I31" s="4"/>
      <c r="R31" s="6"/>
      <c r="S31" s="6"/>
      <c r="T31" s="6"/>
    </row>
    <row r="32" spans="1:20" x14ac:dyDescent="0.25">
      <c r="A32" s="8"/>
      <c r="B32" s="2" t="s">
        <v>1</v>
      </c>
      <c r="C32" s="2">
        <v>2012</v>
      </c>
      <c r="D32" s="2">
        <v>2013</v>
      </c>
      <c r="E32" s="2">
        <v>2014</v>
      </c>
      <c r="F32" s="2">
        <v>2015</v>
      </c>
      <c r="G32" s="2">
        <v>2016</v>
      </c>
      <c r="H32" s="2">
        <v>2017</v>
      </c>
      <c r="I32" s="4"/>
      <c r="R32" s="6"/>
      <c r="S32" s="6"/>
      <c r="T32" s="6"/>
    </row>
    <row r="33" spans="1:20" x14ac:dyDescent="0.25">
      <c r="A33" s="8"/>
      <c r="B33" s="2" t="s">
        <v>3</v>
      </c>
      <c r="C33" s="3">
        <v>309573</v>
      </c>
      <c r="D33" s="3">
        <v>380013</v>
      </c>
      <c r="E33" s="3">
        <v>452244</v>
      </c>
      <c r="F33" s="3">
        <v>382202</v>
      </c>
      <c r="G33" s="3">
        <v>348448</v>
      </c>
      <c r="H33" s="3"/>
      <c r="I33" s="4">
        <f>AVERAGE(C33:G33)</f>
        <v>374496</v>
      </c>
      <c r="R33" s="6"/>
      <c r="S33" s="6"/>
      <c r="T33" s="6"/>
    </row>
    <row r="34" spans="1:20" x14ac:dyDescent="0.25">
      <c r="I34" s="4"/>
      <c r="R34" s="6"/>
      <c r="S34" s="6"/>
      <c r="T34" s="6"/>
    </row>
    <row r="35" spans="1:20" x14ac:dyDescent="0.25">
      <c r="I35" s="4"/>
      <c r="R35" s="6"/>
      <c r="S35" s="6"/>
      <c r="T35" s="6"/>
    </row>
    <row r="36" spans="1:20" x14ac:dyDescent="0.25">
      <c r="A36" s="8">
        <v>8</v>
      </c>
      <c r="B36" s="9" t="s">
        <v>10</v>
      </c>
      <c r="C36" s="9"/>
      <c r="D36" s="9"/>
      <c r="E36" s="9"/>
      <c r="F36" s="9"/>
      <c r="G36" s="9"/>
      <c r="H36" s="9"/>
      <c r="I36" s="4"/>
      <c r="R36" s="6"/>
      <c r="S36" s="6"/>
      <c r="T36" s="6"/>
    </row>
    <row r="37" spans="1:20" x14ac:dyDescent="0.25">
      <c r="A37" s="8"/>
      <c r="B37" s="2" t="s">
        <v>1</v>
      </c>
      <c r="C37" s="2">
        <v>2012</v>
      </c>
      <c r="D37" s="2">
        <v>2013</v>
      </c>
      <c r="E37" s="2">
        <v>2014</v>
      </c>
      <c r="F37" s="2">
        <v>2015</v>
      </c>
      <c r="G37" s="2">
        <v>2016</v>
      </c>
      <c r="H37" s="2">
        <v>2017</v>
      </c>
      <c r="I37" s="4"/>
      <c r="R37" s="6"/>
      <c r="S37" s="6"/>
      <c r="T37" s="6"/>
    </row>
    <row r="38" spans="1:20" x14ac:dyDescent="0.25">
      <c r="A38" s="8"/>
      <c r="B38" s="2" t="s">
        <v>3</v>
      </c>
      <c r="C38" s="3">
        <v>31280.088293258963</v>
      </c>
      <c r="D38" s="3">
        <v>31548.498716622787</v>
      </c>
      <c r="E38" s="3">
        <v>40366.527645551985</v>
      </c>
      <c r="F38" s="3">
        <v>34400.755666324658</v>
      </c>
      <c r="G38" s="3">
        <v>40821.316126629681</v>
      </c>
      <c r="H38" s="3">
        <v>32651.844305806131</v>
      </c>
      <c r="I38" s="4">
        <f>AVERAGE(C38:G38)</f>
        <v>35683.437289677619</v>
      </c>
      <c r="R38" s="6"/>
      <c r="S38" s="6"/>
      <c r="T38" s="6"/>
    </row>
    <row r="39" spans="1:20" x14ac:dyDescent="0.25">
      <c r="I39" s="4"/>
      <c r="R39" s="6"/>
      <c r="S39" s="6"/>
      <c r="T39" s="6"/>
    </row>
    <row r="40" spans="1:20" x14ac:dyDescent="0.25">
      <c r="I40" s="4"/>
    </row>
    <row r="41" spans="1:20" x14ac:dyDescent="0.25">
      <c r="A41" s="8">
        <v>9</v>
      </c>
      <c r="B41" s="9" t="s">
        <v>11</v>
      </c>
      <c r="C41" s="9"/>
      <c r="D41" s="9"/>
      <c r="E41" s="9"/>
      <c r="F41" s="9"/>
      <c r="G41" s="9"/>
      <c r="H41" s="9"/>
      <c r="I41" s="4"/>
    </row>
    <row r="42" spans="1:20" x14ac:dyDescent="0.25">
      <c r="A42" s="8"/>
      <c r="B42" s="2" t="s">
        <v>1</v>
      </c>
      <c r="C42" s="2">
        <v>2012</v>
      </c>
      <c r="D42" s="2">
        <v>2013</v>
      </c>
      <c r="E42" s="2">
        <v>2014</v>
      </c>
      <c r="F42" s="2">
        <v>2015</v>
      </c>
      <c r="G42" s="2">
        <v>2016</v>
      </c>
      <c r="H42" s="2">
        <v>2017</v>
      </c>
      <c r="I42" s="4"/>
    </row>
    <row r="43" spans="1:20" x14ac:dyDescent="0.25">
      <c r="A43" s="8"/>
      <c r="B43" s="2" t="s">
        <v>3</v>
      </c>
      <c r="C43" s="3">
        <v>2353.2135753565444</v>
      </c>
      <c r="D43" s="3">
        <v>1703.6965798349422</v>
      </c>
      <c r="E43" s="3">
        <v>2395.4567731779744</v>
      </c>
      <c r="F43" s="3">
        <v>2421.3223564892755</v>
      </c>
      <c r="G43" s="3">
        <v>2791.999610029633</v>
      </c>
      <c r="H43" s="3">
        <v>2293.7455602319037</v>
      </c>
      <c r="I43" s="4">
        <f>AVERAGE(C43:G43)</f>
        <v>2333.1377789776734</v>
      </c>
    </row>
    <row r="44" spans="1:20" x14ac:dyDescent="0.25">
      <c r="I44" s="4"/>
    </row>
    <row r="45" spans="1:20" x14ac:dyDescent="0.25">
      <c r="I45" s="4"/>
    </row>
    <row r="46" spans="1:20" x14ac:dyDescent="0.25">
      <c r="A46" s="8">
        <v>10</v>
      </c>
      <c r="B46" s="9" t="s">
        <v>12</v>
      </c>
      <c r="C46" s="9"/>
      <c r="D46" s="9"/>
      <c r="E46" s="9"/>
      <c r="F46" s="9"/>
      <c r="G46" s="9"/>
      <c r="H46" s="9"/>
      <c r="I46" s="4"/>
    </row>
    <row r="47" spans="1:20" x14ac:dyDescent="0.25">
      <c r="A47" s="8"/>
      <c r="B47" s="2" t="s">
        <v>1</v>
      </c>
      <c r="C47" s="2">
        <v>2012</v>
      </c>
      <c r="D47" s="2">
        <v>2013</v>
      </c>
      <c r="E47" s="2">
        <v>2014</v>
      </c>
      <c r="F47" s="2">
        <v>2015</v>
      </c>
      <c r="G47" s="2">
        <v>2016</v>
      </c>
      <c r="H47" s="2">
        <v>2017</v>
      </c>
      <c r="I47" s="4"/>
    </row>
    <row r="48" spans="1:20" x14ac:dyDescent="0.25">
      <c r="A48" s="8"/>
      <c r="B48" s="2" t="s">
        <v>3</v>
      </c>
      <c r="C48" s="3">
        <v>20957.659156483503</v>
      </c>
      <c r="D48" s="3">
        <v>21137.494140137267</v>
      </c>
      <c r="E48" s="3">
        <v>26936.937095103647</v>
      </c>
      <c r="F48" s="3">
        <v>22404.627821444457</v>
      </c>
      <c r="G48" s="3">
        <v>30794.292300478308</v>
      </c>
      <c r="H48" s="3">
        <v>21888.781938337004</v>
      </c>
      <c r="I48" s="4">
        <f>AVERAGE(C48:G48)</f>
        <v>24446.20210272944</v>
      </c>
    </row>
    <row r="49" spans="1:9" x14ac:dyDescent="0.25">
      <c r="I49" s="4"/>
    </row>
    <row r="50" spans="1:9" x14ac:dyDescent="0.25">
      <c r="I50" s="4"/>
    </row>
    <row r="51" spans="1:9" x14ac:dyDescent="0.25">
      <c r="A51" s="8">
        <v>11</v>
      </c>
      <c r="B51" s="9" t="s">
        <v>13</v>
      </c>
      <c r="C51" s="9"/>
      <c r="D51" s="9"/>
      <c r="E51" s="9"/>
      <c r="F51" s="9"/>
      <c r="G51" s="9"/>
      <c r="H51" s="9"/>
      <c r="I51" s="4"/>
    </row>
    <row r="52" spans="1:9" x14ac:dyDescent="0.25">
      <c r="A52" s="8"/>
      <c r="B52" s="2" t="s">
        <v>1</v>
      </c>
      <c r="C52" s="2">
        <v>2012</v>
      </c>
      <c r="D52" s="2">
        <v>2013</v>
      </c>
      <c r="E52" s="2">
        <v>2014</v>
      </c>
      <c r="F52" s="2">
        <v>2015</v>
      </c>
      <c r="G52" s="2">
        <v>2016</v>
      </c>
      <c r="H52" s="2">
        <v>2017</v>
      </c>
      <c r="I52" s="4"/>
    </row>
    <row r="53" spans="1:9" x14ac:dyDescent="0.25">
      <c r="A53" s="8"/>
      <c r="B53" s="2" t="s">
        <v>3</v>
      </c>
      <c r="C53" s="3">
        <v>1576.6530954888849</v>
      </c>
      <c r="D53" s="3">
        <v>1141.4767084894113</v>
      </c>
      <c r="E53" s="3">
        <v>1598.5092644015235</v>
      </c>
      <c r="F53" s="3">
        <v>1576.9661212991884</v>
      </c>
      <c r="G53" s="3">
        <v>2106.1950042807821</v>
      </c>
      <c r="H53" s="3">
        <v>1537.6557575039321</v>
      </c>
      <c r="I53" s="4">
        <f>AVERAGE(C53:G53)</f>
        <v>1599.9600387919581</v>
      </c>
    </row>
    <row r="54" spans="1:9" x14ac:dyDescent="0.25">
      <c r="I54" s="4"/>
    </row>
    <row r="55" spans="1:9" x14ac:dyDescent="0.25">
      <c r="I55" s="4"/>
    </row>
    <row r="56" spans="1:9" x14ac:dyDescent="0.25">
      <c r="A56" s="8">
        <v>12</v>
      </c>
      <c r="B56" s="9" t="s">
        <v>14</v>
      </c>
      <c r="C56" s="9"/>
      <c r="D56" s="9"/>
      <c r="E56" s="9"/>
      <c r="F56" s="9"/>
      <c r="G56" s="9"/>
      <c r="H56" s="9"/>
      <c r="I56" s="4"/>
    </row>
    <row r="57" spans="1:9" x14ac:dyDescent="0.25">
      <c r="A57" s="8"/>
      <c r="B57" s="2" t="s">
        <v>1</v>
      </c>
      <c r="C57" s="2">
        <v>2012</v>
      </c>
      <c r="D57" s="2">
        <v>2013</v>
      </c>
      <c r="E57" s="2">
        <v>2014</v>
      </c>
      <c r="F57" s="2">
        <v>2015</v>
      </c>
      <c r="G57" s="2">
        <v>2016</v>
      </c>
      <c r="H57" s="2">
        <v>2017</v>
      </c>
      <c r="I57" s="4"/>
    </row>
    <row r="58" spans="1:9" x14ac:dyDescent="0.25">
      <c r="A58" s="8"/>
      <c r="B58" s="2" t="s">
        <v>3</v>
      </c>
      <c r="C58" s="3">
        <v>245.28808608676346</v>
      </c>
      <c r="D58" s="3">
        <v>271.52851225373587</v>
      </c>
      <c r="E58" s="3">
        <v>263.82816969550328</v>
      </c>
      <c r="F58" s="3">
        <v>282.65822438543296</v>
      </c>
      <c r="G58" s="3">
        <v>366.62790573531191</v>
      </c>
      <c r="H58" s="3">
        <v>358.90282851654638</v>
      </c>
      <c r="I58" s="4">
        <f>AVERAGE(C58:G58)</f>
        <v>285.9861796313495</v>
      </c>
    </row>
    <row r="59" spans="1:9" x14ac:dyDescent="0.25">
      <c r="I59" s="4"/>
    </row>
    <row r="60" spans="1:9" x14ac:dyDescent="0.25">
      <c r="I60" s="4"/>
    </row>
    <row r="61" spans="1:9" x14ac:dyDescent="0.25">
      <c r="A61" s="8">
        <v>13</v>
      </c>
      <c r="B61" s="9" t="s">
        <v>15</v>
      </c>
      <c r="C61" s="9"/>
      <c r="D61" s="9"/>
      <c r="E61" s="9"/>
      <c r="F61" s="9"/>
      <c r="G61" s="9"/>
      <c r="H61" s="9"/>
      <c r="I61" s="4"/>
    </row>
    <row r="62" spans="1:9" x14ac:dyDescent="0.25">
      <c r="A62" s="8"/>
      <c r="B62" s="2" t="s">
        <v>1</v>
      </c>
      <c r="C62" s="2">
        <v>2012</v>
      </c>
      <c r="D62" s="2">
        <v>2013</v>
      </c>
      <c r="E62" s="2">
        <v>2014</v>
      </c>
      <c r="F62" s="2">
        <v>2015</v>
      </c>
      <c r="G62" s="2">
        <v>2016</v>
      </c>
      <c r="H62" s="2">
        <v>2017</v>
      </c>
      <c r="I62" s="4"/>
    </row>
    <row r="63" spans="1:9" x14ac:dyDescent="0.25">
      <c r="A63" s="8"/>
      <c r="B63" s="2" t="s">
        <v>3</v>
      </c>
      <c r="C63" s="3">
        <v>318.87451191279251</v>
      </c>
      <c r="D63" s="3">
        <v>352.98706592985667</v>
      </c>
      <c r="E63" s="3">
        <v>342.97662060415428</v>
      </c>
      <c r="F63" s="3">
        <v>367.45569170106285</v>
      </c>
      <c r="G63" s="3">
        <v>476.6162774559055</v>
      </c>
      <c r="H63" s="3">
        <v>466.5736770715103</v>
      </c>
      <c r="I63" s="4">
        <f>AVERAGE(C63:G63)</f>
        <v>371.7820335207544</v>
      </c>
    </row>
    <row r="64" spans="1:9" x14ac:dyDescent="0.25">
      <c r="I64" s="4"/>
    </row>
    <row r="65" spans="1:9" x14ac:dyDescent="0.25">
      <c r="I65" s="4"/>
    </row>
    <row r="66" spans="1:9" x14ac:dyDescent="0.25">
      <c r="A66" s="8">
        <v>14</v>
      </c>
      <c r="B66" s="9" t="s">
        <v>16</v>
      </c>
      <c r="C66" s="9"/>
      <c r="D66" s="9"/>
      <c r="E66" s="9"/>
      <c r="F66" s="9"/>
      <c r="G66" s="9"/>
      <c r="H66" s="9"/>
      <c r="I66" s="4"/>
    </row>
    <row r="67" spans="1:9" x14ac:dyDescent="0.25">
      <c r="A67" s="8"/>
      <c r="B67" s="2" t="s">
        <v>1</v>
      </c>
      <c r="C67" s="2">
        <v>2012</v>
      </c>
      <c r="D67" s="2">
        <v>2013</v>
      </c>
      <c r="E67" s="2">
        <v>2014</v>
      </c>
      <c r="F67" s="2">
        <v>2015</v>
      </c>
      <c r="G67" s="2">
        <v>2016</v>
      </c>
      <c r="H67" s="2">
        <v>2017</v>
      </c>
      <c r="I67" s="4"/>
    </row>
    <row r="68" spans="1:9" x14ac:dyDescent="0.25">
      <c r="A68" s="8"/>
      <c r="B68" s="2" t="s">
        <v>3</v>
      </c>
      <c r="C68" s="3">
        <v>16854.871470309026</v>
      </c>
      <c r="D68" s="3">
        <v>19505.516823318882</v>
      </c>
      <c r="E68" s="3">
        <v>24552.270570988552</v>
      </c>
      <c r="F68" s="3">
        <v>19459.703358413244</v>
      </c>
      <c r="G68" s="3">
        <v>28036.018358440575</v>
      </c>
      <c r="H68" s="3">
        <v>20495.86708228245</v>
      </c>
      <c r="I68" s="4">
        <f>AVERAGE(C68:G68)</f>
        <v>21681.676116294057</v>
      </c>
    </row>
    <row r="69" spans="1:9" x14ac:dyDescent="0.25">
      <c r="I69" s="4"/>
    </row>
    <row r="70" spans="1:9" x14ac:dyDescent="0.25">
      <c r="I70" s="4"/>
    </row>
    <row r="71" spans="1:9" x14ac:dyDescent="0.25">
      <c r="A71" s="8">
        <v>15</v>
      </c>
      <c r="B71" s="9" t="s">
        <v>17</v>
      </c>
      <c r="C71" s="9"/>
      <c r="D71" s="9"/>
      <c r="E71" s="9"/>
      <c r="F71" s="9"/>
      <c r="G71" s="9"/>
      <c r="H71" s="9"/>
      <c r="I71" s="4"/>
    </row>
    <row r="72" spans="1:9" x14ac:dyDescent="0.25">
      <c r="A72" s="8"/>
      <c r="B72" s="2" t="s">
        <v>1</v>
      </c>
      <c r="C72" s="2">
        <v>2012</v>
      </c>
      <c r="D72" s="2">
        <v>2013</v>
      </c>
      <c r="E72" s="2">
        <v>2014</v>
      </c>
      <c r="F72" s="2">
        <v>2015</v>
      </c>
      <c r="G72" s="2">
        <v>2016</v>
      </c>
      <c r="H72" s="2">
        <v>2017</v>
      </c>
      <c r="I72" s="4"/>
    </row>
    <row r="73" spans="1:9" x14ac:dyDescent="0.25">
      <c r="A73" s="8"/>
      <c r="B73" s="2" t="s">
        <v>3</v>
      </c>
      <c r="C73" s="3">
        <v>1267.9987339859445</v>
      </c>
      <c r="D73" s="3">
        <v>1053.3459166566224</v>
      </c>
      <c r="E73" s="3">
        <v>1456.9968304582057</v>
      </c>
      <c r="F73" s="3">
        <v>1369.6854583488134</v>
      </c>
      <c r="G73" s="3">
        <v>1917.5411219161108</v>
      </c>
      <c r="H73" s="3">
        <v>1439.8054726338655</v>
      </c>
      <c r="I73" s="4">
        <f>AVERAGE(C73:G73)</f>
        <v>1413.1136122731393</v>
      </c>
    </row>
    <row r="74" spans="1:9" x14ac:dyDescent="0.25">
      <c r="I74" s="4"/>
    </row>
    <row r="75" spans="1:9" x14ac:dyDescent="0.25">
      <c r="I75" s="4"/>
    </row>
    <row r="76" spans="1:9" x14ac:dyDescent="0.25">
      <c r="A76" s="8">
        <v>16</v>
      </c>
      <c r="B76" s="9" t="s">
        <v>18</v>
      </c>
      <c r="C76" s="9"/>
      <c r="D76" s="9"/>
      <c r="E76" s="9"/>
      <c r="F76" s="9"/>
      <c r="G76" s="9"/>
      <c r="H76" s="9"/>
      <c r="I76" s="4"/>
    </row>
    <row r="77" spans="1:9" x14ac:dyDescent="0.25">
      <c r="A77" s="8"/>
      <c r="B77" s="2" t="s">
        <v>1</v>
      </c>
      <c r="C77" s="2">
        <v>2012</v>
      </c>
      <c r="D77" s="2">
        <v>2013</v>
      </c>
      <c r="E77" s="2">
        <v>2014</v>
      </c>
      <c r="F77" s="2">
        <v>2015</v>
      </c>
      <c r="G77" s="2">
        <v>2016</v>
      </c>
      <c r="H77" s="2">
        <v>2017</v>
      </c>
      <c r="I77" s="4"/>
    </row>
    <row r="78" spans="1:9" x14ac:dyDescent="0.25">
      <c r="A78" s="8"/>
      <c r="B78" s="2" t="s">
        <v>3</v>
      </c>
      <c r="C78" s="3">
        <v>5240</v>
      </c>
      <c r="D78" s="3">
        <v>5240</v>
      </c>
      <c r="E78" s="3">
        <v>5240</v>
      </c>
      <c r="F78" s="3">
        <v>5240</v>
      </c>
      <c r="G78" s="3">
        <v>5172.3897212120883</v>
      </c>
      <c r="H78" s="3">
        <v>5310.0320439534989</v>
      </c>
      <c r="I78" s="4">
        <f>AVERAGE(C78:G78)</f>
        <v>5226.4779442424169</v>
      </c>
    </row>
    <row r="79" spans="1:9" x14ac:dyDescent="0.25">
      <c r="I79" s="4"/>
    </row>
    <row r="80" spans="1:9" x14ac:dyDescent="0.25">
      <c r="I80" s="4"/>
    </row>
    <row r="81" spans="1:9" x14ac:dyDescent="0.25">
      <c r="A81" s="8">
        <v>17</v>
      </c>
      <c r="B81" s="9" t="s">
        <v>19</v>
      </c>
      <c r="C81" s="9"/>
      <c r="D81" s="9"/>
      <c r="E81" s="9"/>
      <c r="F81" s="9"/>
      <c r="G81" s="9"/>
      <c r="H81" s="9"/>
      <c r="I81" s="4"/>
    </row>
    <row r="82" spans="1:9" x14ac:dyDescent="0.25">
      <c r="A82" s="8"/>
      <c r="B82" s="2" t="s">
        <v>1</v>
      </c>
      <c r="C82" s="2">
        <v>2012</v>
      </c>
      <c r="D82" s="2">
        <v>2013</v>
      </c>
      <c r="E82" s="2">
        <v>2014</v>
      </c>
      <c r="F82" s="2">
        <v>2015</v>
      </c>
      <c r="G82" s="2">
        <v>2016</v>
      </c>
      <c r="H82" s="2">
        <v>2017</v>
      </c>
      <c r="I82" s="4"/>
    </row>
    <row r="83" spans="1:9" x14ac:dyDescent="0.25">
      <c r="A83" s="8"/>
      <c r="B83" s="2" t="s">
        <v>3</v>
      </c>
      <c r="C83" s="3">
        <v>393.97404613871066</v>
      </c>
      <c r="D83" s="3">
        <v>334.65303670394132</v>
      </c>
      <c r="E83" s="3">
        <v>364.22766433481479</v>
      </c>
      <c r="F83" s="3">
        <v>362.97518472913185</v>
      </c>
      <c r="G83" s="3">
        <v>333.66356754637559</v>
      </c>
      <c r="H83" s="3">
        <v>293.89583154686619</v>
      </c>
      <c r="I83" s="4">
        <f>AVERAGE(C83:G83)</f>
        <v>357.89869989059486</v>
      </c>
    </row>
    <row r="84" spans="1:9" x14ac:dyDescent="0.25">
      <c r="I84" s="4"/>
    </row>
    <row r="85" spans="1:9" x14ac:dyDescent="0.25">
      <c r="I85" s="4"/>
    </row>
    <row r="86" spans="1:9" x14ac:dyDescent="0.25">
      <c r="A86" s="8">
        <v>18</v>
      </c>
      <c r="B86" s="9" t="s">
        <v>20</v>
      </c>
      <c r="C86" s="9"/>
      <c r="D86" s="9"/>
      <c r="E86" s="9"/>
      <c r="F86" s="9"/>
      <c r="G86" s="9"/>
      <c r="H86" s="9"/>
      <c r="I86" s="4"/>
    </row>
    <row r="87" spans="1:9" x14ac:dyDescent="0.25">
      <c r="A87" s="8"/>
      <c r="B87" s="2" t="s">
        <v>1</v>
      </c>
      <c r="C87" s="2">
        <v>2012</v>
      </c>
      <c r="D87" s="2">
        <v>2013</v>
      </c>
      <c r="E87" s="2">
        <v>2014</v>
      </c>
      <c r="F87" s="2">
        <v>2015</v>
      </c>
      <c r="G87" s="2">
        <v>2016</v>
      </c>
      <c r="H87" s="2">
        <v>2017</v>
      </c>
      <c r="I87" s="4"/>
    </row>
    <row r="88" spans="1:9" x14ac:dyDescent="0.25">
      <c r="A88" s="8"/>
      <c r="B88" s="2" t="s">
        <v>3</v>
      </c>
      <c r="C88" s="3">
        <v>11234.2</v>
      </c>
      <c r="D88" s="3">
        <v>3965.3</v>
      </c>
      <c r="E88" s="3">
        <v>6865.9</v>
      </c>
      <c r="F88" s="3">
        <v>7545.01</v>
      </c>
      <c r="G88" s="3">
        <v>5081.7340999999997</v>
      </c>
      <c r="H88" s="3">
        <v>964.60120000000029</v>
      </c>
      <c r="I88" s="4">
        <f>AVERAGE(C88:G88)</f>
        <v>6938.428820000001</v>
      </c>
    </row>
    <row r="89" spans="1:9" x14ac:dyDescent="0.25">
      <c r="I89" s="4"/>
    </row>
    <row r="90" spans="1:9" x14ac:dyDescent="0.25">
      <c r="I90" s="4"/>
    </row>
    <row r="91" spans="1:9" x14ac:dyDescent="0.25">
      <c r="A91" s="8">
        <v>19</v>
      </c>
      <c r="B91" s="9" t="s">
        <v>21</v>
      </c>
      <c r="C91" s="9"/>
      <c r="D91" s="9"/>
      <c r="E91" s="9"/>
      <c r="F91" s="9"/>
      <c r="G91" s="9"/>
      <c r="H91" s="9"/>
      <c r="I91" s="4"/>
    </row>
    <row r="92" spans="1:9" x14ac:dyDescent="0.25">
      <c r="A92" s="8"/>
      <c r="B92" s="2" t="s">
        <v>1</v>
      </c>
      <c r="C92" s="2">
        <v>2012</v>
      </c>
      <c r="D92" s="2">
        <v>2013</v>
      </c>
      <c r="E92" s="2">
        <v>2014</v>
      </c>
      <c r="F92" s="2">
        <v>2015</v>
      </c>
      <c r="G92" s="2">
        <v>2016</v>
      </c>
      <c r="H92" s="2">
        <v>2017</v>
      </c>
      <c r="I92" s="4"/>
    </row>
    <row r="93" spans="1:9" x14ac:dyDescent="0.25">
      <c r="A93" s="8"/>
      <c r="B93" s="2" t="s">
        <v>3</v>
      </c>
      <c r="C93" s="3">
        <v>149419</v>
      </c>
      <c r="D93" s="3">
        <v>62088.7</v>
      </c>
      <c r="E93" s="3">
        <v>98777</v>
      </c>
      <c r="F93" s="3">
        <v>108921.64</v>
      </c>
      <c r="G93" s="3">
        <v>78776.084000000003</v>
      </c>
      <c r="H93" s="3">
        <v>17428.159</v>
      </c>
      <c r="I93" s="4">
        <f>AVERAGE(C93:G93)</f>
        <v>99596.484800000006</v>
      </c>
    </row>
    <row r="94" spans="1:9" x14ac:dyDescent="0.25">
      <c r="I94" s="4"/>
    </row>
    <row r="95" spans="1:9" x14ac:dyDescent="0.25">
      <c r="I95" s="4"/>
    </row>
    <row r="96" spans="1:9" x14ac:dyDescent="0.25">
      <c r="A96" s="8">
        <v>20</v>
      </c>
      <c r="B96" s="9" t="s">
        <v>22</v>
      </c>
      <c r="C96" s="9"/>
      <c r="D96" s="9"/>
      <c r="E96" s="9"/>
      <c r="F96" s="9"/>
      <c r="G96" s="9"/>
      <c r="H96" s="9"/>
      <c r="I96" s="4"/>
    </row>
    <row r="97" spans="1:18" x14ac:dyDescent="0.25">
      <c r="A97" s="8"/>
      <c r="B97" s="2" t="s">
        <v>1</v>
      </c>
      <c r="C97" s="2">
        <v>2012</v>
      </c>
      <c r="D97" s="2">
        <v>2013</v>
      </c>
      <c r="E97" s="2">
        <v>2014</v>
      </c>
      <c r="F97" s="2">
        <v>2015</v>
      </c>
      <c r="G97" s="2">
        <v>2016</v>
      </c>
      <c r="H97" s="2">
        <v>2017</v>
      </c>
      <c r="I97" s="4"/>
    </row>
    <row r="98" spans="1:18" x14ac:dyDescent="0.25">
      <c r="A98" s="8"/>
      <c r="B98" s="2" t="s">
        <v>3</v>
      </c>
      <c r="C98" s="3">
        <v>148107245.49736783</v>
      </c>
      <c r="D98" s="3">
        <v>132551869.16735597</v>
      </c>
      <c r="E98" s="3">
        <v>202611400</v>
      </c>
      <c r="F98" s="3">
        <v>161049000</v>
      </c>
      <c r="G98" s="3">
        <v>101898203.20406084</v>
      </c>
      <c r="H98" s="3">
        <v>39556767.082503997</v>
      </c>
      <c r="I98" s="4">
        <f>AVERAGE(C98:G98)</f>
        <v>149243543.57375693</v>
      </c>
    </row>
    <row r="101" spans="1:18" x14ac:dyDescent="0.25">
      <c r="A101" s="8">
        <v>21</v>
      </c>
      <c r="B101" s="11" t="s">
        <v>23</v>
      </c>
      <c r="C101" s="11"/>
      <c r="D101" s="11"/>
      <c r="E101" s="11"/>
      <c r="F101" s="11"/>
      <c r="G101" s="11"/>
      <c r="H101" s="11"/>
    </row>
    <row r="102" spans="1:18" x14ac:dyDescent="0.25">
      <c r="A102" s="8"/>
      <c r="B102" s="2" t="s">
        <v>24</v>
      </c>
      <c r="C102" s="7" t="s">
        <v>25</v>
      </c>
      <c r="D102" s="7" t="s">
        <v>26</v>
      </c>
      <c r="E102" s="2" t="s">
        <v>27</v>
      </c>
      <c r="F102" s="2" t="s">
        <v>28</v>
      </c>
      <c r="G102" s="2" t="s">
        <v>29</v>
      </c>
      <c r="H102" s="2" t="s">
        <v>30</v>
      </c>
      <c r="I102" s="2" t="s">
        <v>31</v>
      </c>
      <c r="J102" s="2" t="s">
        <v>32</v>
      </c>
      <c r="K102" s="2" t="s">
        <v>33</v>
      </c>
      <c r="L102" s="2" t="s">
        <v>34</v>
      </c>
      <c r="M102" s="2" t="s">
        <v>35</v>
      </c>
      <c r="N102" s="2" t="s">
        <v>36</v>
      </c>
    </row>
    <row r="103" spans="1:18" x14ac:dyDescent="0.25">
      <c r="A103" s="8"/>
      <c r="B103" s="2" t="s">
        <v>3</v>
      </c>
      <c r="C103" s="3">
        <v>419513253.69254237</v>
      </c>
      <c r="D103" s="3">
        <v>829055945.8974576</v>
      </c>
      <c r="E103" s="3">
        <v>273213642.13559324</v>
      </c>
      <c r="F103" s="3">
        <v>688855327.54288137</v>
      </c>
      <c r="G103" s="3">
        <v>129710336</v>
      </c>
      <c r="H103" s="3">
        <v>32214239</v>
      </c>
      <c r="I103" s="3">
        <v>18251513.830508478</v>
      </c>
      <c r="J103" s="3">
        <v>13748393.220338983</v>
      </c>
      <c r="K103" s="3">
        <v>7963376.2599999998</v>
      </c>
      <c r="L103" s="3">
        <v>7237643.2203389835</v>
      </c>
      <c r="M103" s="3">
        <v>6189729.6610169495</v>
      </c>
      <c r="N103" s="3">
        <v>4760248.9661016949</v>
      </c>
    </row>
    <row r="106" spans="1:18" x14ac:dyDescent="0.25">
      <c r="A106" s="8">
        <v>22</v>
      </c>
      <c r="B106" s="11" t="s">
        <v>23</v>
      </c>
      <c r="C106" s="11"/>
      <c r="D106" s="11"/>
      <c r="E106" s="11"/>
      <c r="F106" s="11"/>
      <c r="G106" s="11"/>
      <c r="H106" s="11"/>
    </row>
    <row r="107" spans="1:18" x14ac:dyDescent="0.25">
      <c r="A107" s="8"/>
      <c r="B107" s="2" t="s">
        <v>37</v>
      </c>
      <c r="C107" s="7" t="s">
        <v>38</v>
      </c>
      <c r="D107" s="7" t="s">
        <v>39</v>
      </c>
      <c r="E107" s="2" t="s">
        <v>40</v>
      </c>
      <c r="F107" s="2" t="s">
        <v>41</v>
      </c>
      <c r="G107" s="2" t="s">
        <v>42</v>
      </c>
      <c r="H107" s="2" t="s">
        <v>43</v>
      </c>
      <c r="I107" s="1" t="s">
        <v>44</v>
      </c>
      <c r="J107" s="1" t="s">
        <v>45</v>
      </c>
      <c r="K107" s="1" t="s">
        <v>46</v>
      </c>
      <c r="L107" s="1" t="s">
        <v>47</v>
      </c>
      <c r="M107" s="1" t="s">
        <v>48</v>
      </c>
      <c r="N107" s="1" t="s">
        <v>49</v>
      </c>
      <c r="O107" s="1" t="s">
        <v>50</v>
      </c>
      <c r="P107" s="1" t="s">
        <v>40</v>
      </c>
      <c r="Q107" s="1" t="s">
        <v>51</v>
      </c>
      <c r="R107" s="1" t="s">
        <v>52</v>
      </c>
    </row>
    <row r="108" spans="1:18" x14ac:dyDescent="0.25">
      <c r="A108" s="8"/>
      <c r="B108" s="2" t="s">
        <v>3</v>
      </c>
      <c r="C108" s="3">
        <v>925952956.01457632</v>
      </c>
      <c r="D108" s="3">
        <v>156738333.43627119</v>
      </c>
      <c r="E108" s="3">
        <v>31388783.169491529</v>
      </c>
      <c r="F108" s="3">
        <v>69151705.722711876</v>
      </c>
      <c r="G108" s="3">
        <v>277423903.54237294</v>
      </c>
      <c r="H108" s="3">
        <v>96920984.064406782</v>
      </c>
      <c r="I108" s="1">
        <v>152588989.72932202</v>
      </c>
      <c r="J108" s="1">
        <v>412161411.88813561</v>
      </c>
      <c r="K108" s="1">
        <v>298894929.71372879</v>
      </c>
      <c r="L108" s="1">
        <v>13715604.762711864</v>
      </c>
      <c r="M108" s="1">
        <v>39220433</v>
      </c>
      <c r="N108" s="1">
        <v>90489903</v>
      </c>
      <c r="O108" s="1">
        <v>7335601.6159322038</v>
      </c>
      <c r="P108" s="1">
        <v>31388783.169491529</v>
      </c>
      <c r="Q108" s="1">
        <v>20986036.440677967</v>
      </c>
      <c r="R108" s="1">
        <v>18251513.830508478</v>
      </c>
    </row>
  </sheetData>
  <mergeCells count="45">
    <mergeCell ref="A106:A108"/>
    <mergeCell ref="B106:H106"/>
    <mergeCell ref="A91:A93"/>
    <mergeCell ref="B91:H91"/>
    <mergeCell ref="A96:A98"/>
    <mergeCell ref="B96:H96"/>
    <mergeCell ref="A101:A103"/>
    <mergeCell ref="B101:H101"/>
    <mergeCell ref="A76:A78"/>
    <mergeCell ref="B76:H76"/>
    <mergeCell ref="A81:A83"/>
    <mergeCell ref="B81:H81"/>
    <mergeCell ref="A86:A88"/>
    <mergeCell ref="B86:H86"/>
    <mergeCell ref="A61:A63"/>
    <mergeCell ref="B61:H61"/>
    <mergeCell ref="A66:A68"/>
    <mergeCell ref="B66:H66"/>
    <mergeCell ref="A71:A73"/>
    <mergeCell ref="B71:H71"/>
    <mergeCell ref="A46:A48"/>
    <mergeCell ref="B46:H46"/>
    <mergeCell ref="A51:A53"/>
    <mergeCell ref="B51:H51"/>
    <mergeCell ref="A56:A58"/>
    <mergeCell ref="B56:H56"/>
    <mergeCell ref="A31:A33"/>
    <mergeCell ref="B31:H31"/>
    <mergeCell ref="A36:A38"/>
    <mergeCell ref="B36:H36"/>
    <mergeCell ref="A41:A43"/>
    <mergeCell ref="B41:H41"/>
    <mergeCell ref="A16:A18"/>
    <mergeCell ref="B16:H16"/>
    <mergeCell ref="A21:A23"/>
    <mergeCell ref="B21:H21"/>
    <mergeCell ref="A26:A28"/>
    <mergeCell ref="B26:H26"/>
    <mergeCell ref="A11:A13"/>
    <mergeCell ref="B11:H11"/>
    <mergeCell ref="A1:A3"/>
    <mergeCell ref="B1:H1"/>
    <mergeCell ref="P2:U2"/>
    <mergeCell ref="A6:A8"/>
    <mergeCell ref="B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ГРАФИКИ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2017-07-04T08:24:08Z</dcterms:modified>
</cp:coreProperties>
</file>