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7"/>
  </bookViews>
  <sheets>
    <sheet name="Задание" sheetId="12" r:id="rId1"/>
    <sheet name="БАЗА" sheetId="1" r:id="rId2"/>
    <sheet name="СПР ОТПР" sheetId="2" r:id="rId3"/>
    <sheet name="СПР ПОЛ" sheetId="3" r:id="rId4"/>
    <sheet name="структур. база" sheetId="18" r:id="rId5"/>
    <sheet name="Лист6" sheetId="30" r:id="rId6"/>
    <sheet name="Лист7" sheetId="31" r:id="rId7"/>
    <sheet name="свод." sheetId="25" r:id="rId8"/>
  </sheets>
  <definedNames>
    <definedName name="_xlnm._FilterDatabase" localSheetId="1" hidden="1">БАЗА!$A$1:$AH$47</definedName>
    <definedName name="_xlnm._FilterDatabase" localSheetId="3" hidden="1">'СПР ПОЛ'!$C$1:$E$28</definedName>
    <definedName name="_xlnm._FilterDatabase" localSheetId="4" hidden="1">'структур. база'!$A$1:$AO$47</definedName>
  </definedNames>
  <calcPr calcId="125725"/>
  <pivotCaches>
    <pivotCache cacheId="29" r:id="rId9"/>
  </pivotCaches>
</workbook>
</file>

<file path=xl/calcChain.xml><?xml version="1.0" encoding="utf-8"?>
<calcChain xmlns="http://schemas.openxmlformats.org/spreadsheetml/2006/main">
  <c r="AN2" i="18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2"/>
  <c r="AJ8" l="1"/>
  <c r="AL8" s="1"/>
  <c r="AM8" s="1"/>
  <c r="AK3"/>
  <c r="AJ46"/>
  <c r="AK46"/>
  <c r="AK4"/>
  <c r="AK5"/>
  <c r="AK6"/>
  <c r="AK7"/>
  <c r="AK10"/>
  <c r="AK11"/>
  <c r="AK12"/>
  <c r="AK13"/>
  <c r="AK14"/>
  <c r="AK15"/>
  <c r="AK18"/>
  <c r="AK20"/>
  <c r="AK21"/>
  <c r="AK22"/>
  <c r="AK23"/>
  <c r="AK24"/>
  <c r="AK25"/>
  <c r="AK26"/>
  <c r="AK27"/>
  <c r="AK28"/>
  <c r="AK29"/>
  <c r="AK30"/>
  <c r="AK31"/>
  <c r="AK34"/>
  <c r="AK35"/>
  <c r="AK36"/>
  <c r="AK37"/>
  <c r="AK38"/>
  <c r="AK42"/>
  <c r="AK44"/>
  <c r="AK45"/>
  <c r="AK47"/>
  <c r="AJ42"/>
  <c r="AL42" s="1"/>
  <c r="AM42" s="1"/>
  <c r="AJ3"/>
  <c r="AL3" s="1"/>
  <c r="AM3" s="1"/>
  <c r="AJ4"/>
  <c r="AL4" s="1"/>
  <c r="AM4" s="1"/>
  <c r="AJ5"/>
  <c r="AL5" s="1"/>
  <c r="AM5" s="1"/>
  <c r="AJ6"/>
  <c r="AL6" s="1"/>
  <c r="AM6" s="1"/>
  <c r="AJ7"/>
  <c r="AL7" s="1"/>
  <c r="AM7" s="1"/>
  <c r="AJ9"/>
  <c r="AL9" s="1"/>
  <c r="AM9" s="1"/>
  <c r="AJ10"/>
  <c r="AL10" s="1"/>
  <c r="AM10" s="1"/>
  <c r="AJ11"/>
  <c r="AL11" s="1"/>
  <c r="AM11" s="1"/>
  <c r="AJ12"/>
  <c r="AL12" s="1"/>
  <c r="AM12" s="1"/>
  <c r="AJ13"/>
  <c r="AL13" s="1"/>
  <c r="AM13" s="1"/>
  <c r="AJ14"/>
  <c r="AL14" s="1"/>
  <c r="AM14" s="1"/>
  <c r="AJ15"/>
  <c r="AL15" s="1"/>
  <c r="AM15" s="1"/>
  <c r="AJ16"/>
  <c r="AL16" s="1"/>
  <c r="AM16" s="1"/>
  <c r="AJ17"/>
  <c r="AL17" s="1"/>
  <c r="AM17" s="1"/>
  <c r="AJ18"/>
  <c r="AL18" s="1"/>
  <c r="AM18" s="1"/>
  <c r="AJ19"/>
  <c r="AL19" s="1"/>
  <c r="AM19" s="1"/>
  <c r="AJ20"/>
  <c r="AL20" s="1"/>
  <c r="AM20" s="1"/>
  <c r="AJ21"/>
  <c r="AL21" s="1"/>
  <c r="AM21" s="1"/>
  <c r="AJ22"/>
  <c r="AL22" s="1"/>
  <c r="AM22" s="1"/>
  <c r="AJ23"/>
  <c r="AL23" s="1"/>
  <c r="AM23" s="1"/>
  <c r="AJ24"/>
  <c r="AL24" s="1"/>
  <c r="AM24" s="1"/>
  <c r="AJ25"/>
  <c r="AL25" s="1"/>
  <c r="AM25" s="1"/>
  <c r="AJ26"/>
  <c r="AL26" s="1"/>
  <c r="AM26" s="1"/>
  <c r="AJ27"/>
  <c r="AL27" s="1"/>
  <c r="AM27" s="1"/>
  <c r="AJ28"/>
  <c r="AL28" s="1"/>
  <c r="AM28" s="1"/>
  <c r="AJ29"/>
  <c r="AL29" s="1"/>
  <c r="AM29" s="1"/>
  <c r="AJ30"/>
  <c r="AL30" s="1"/>
  <c r="AM30" s="1"/>
  <c r="AJ31"/>
  <c r="AL31" s="1"/>
  <c r="AM31" s="1"/>
  <c r="AJ32"/>
  <c r="AL32" s="1"/>
  <c r="AM32" s="1"/>
  <c r="AJ33"/>
  <c r="AL33" s="1"/>
  <c r="AM33" s="1"/>
  <c r="AJ34"/>
  <c r="AL34" s="1"/>
  <c r="AM34" s="1"/>
  <c r="AJ35"/>
  <c r="AL35" s="1"/>
  <c r="AM35" s="1"/>
  <c r="AJ36"/>
  <c r="AL36" s="1"/>
  <c r="AM36" s="1"/>
  <c r="AJ37"/>
  <c r="AL37" s="1"/>
  <c r="AM37" s="1"/>
  <c r="AJ38"/>
  <c r="AL38" s="1"/>
  <c r="AM38" s="1"/>
  <c r="AJ44"/>
  <c r="AL44" s="1"/>
  <c r="AM44" s="1"/>
  <c r="AJ45"/>
  <c r="AL45" s="1"/>
  <c r="AM45" s="1"/>
  <c r="AL46"/>
  <c r="AM46" s="1"/>
  <c r="AJ47"/>
  <c r="AL47" s="1"/>
  <c r="AM47" s="1"/>
  <c r="AJ2"/>
  <c r="AL2" s="1"/>
  <c r="AM2" s="1"/>
</calcChain>
</file>

<file path=xl/sharedStrings.xml><?xml version="1.0" encoding="utf-8"?>
<sst xmlns="http://schemas.openxmlformats.org/spreadsheetml/2006/main" count="479" uniqueCount="130">
  <si>
    <t>ЕРУНАКОВО - ООО "Распадская угольная компания"</t>
  </si>
  <si>
    <t>план</t>
  </si>
  <si>
    <t>факт</t>
  </si>
  <si>
    <t>НОВОКУЗНЕЦК-СЕВЕРНЫЙ - ООО "Распадская угольная компания"</t>
  </si>
  <si>
    <t>ОБНОРСКАЯ - ООО "Распадская угольная компания"</t>
  </si>
  <si>
    <t>МАЛИНОВКА - ООО "Распадская угольная компания"</t>
  </si>
  <si>
    <t>МЕЖДУРЕЧЕНСК - ООО "Распадская угольная компания"</t>
  </si>
  <si>
    <t>НОВОКУЗНЕЦК-СЕВЕРНЫЙ - АО "ЕВРАЗ Объединенный Западно-Сибирский металлургический комбинат"</t>
  </si>
  <si>
    <t>МЕЖДУРЕЧЕНСК - АО "Томусинское погрузочно-транспортное управление"</t>
  </si>
  <si>
    <t>БАРДИНО - АО "Обогатительная фабрика "Антоновская"</t>
  </si>
  <si>
    <t>ДИЕВКА - ЧАО "ЕВРАЗ ДНЕПРОВСКИЙ МЕТАЛЛУРГИЧЕСКИЙ ЗАВОД"</t>
  </si>
  <si>
    <t>ЗАПОРОЖЬЕ-КАМЕНСКОЕ - ЧАО "ЕВРАЗ ЮЖКОКС"</t>
  </si>
  <si>
    <t>КАЛТАН - ОАО "Южно-Кузбасская ГРЭС"</t>
  </si>
  <si>
    <t>КЕМЕРОВО - ПАО "Кокс"</t>
  </si>
  <si>
    <t>МАГНИТОГОРСК-ГРУЗОВОЙ - ОАО "Магнитогорский металлургический комбинат"</t>
  </si>
  <si>
    <t>МЕТАЛЛУРГИЧЕСКАЯ - ПАО "Челябинский металлургический комбинат"</t>
  </si>
  <si>
    <t>НОВОКУЗНЕЦК-СЕВЕРНЫЙ - "Западно-Сибирская ТЭЦ"-филиал ОАО "ЕВРАЗ Объединенный Западно-Сибирский металлургический комбинат"</t>
  </si>
  <si>
    <t>СМЫЧКА - АО "ЕВРАЗ Нижнетагильский металлургический комбинат"</t>
  </si>
  <si>
    <t>ХАБАРОВСК 1 - АО "ДГК" филиал "Хабаровская генерация" структурное подразделение Хабаровская ТЭЦ-3</t>
  </si>
  <si>
    <t>ЧЕРЕПОВЕЦ 2 - ПАО "Северсталь"</t>
  </si>
  <si>
    <t>ЗАРИНСКАЯ - ОАО "АЛТАЙ-КОКС"</t>
  </si>
  <si>
    <t>НОВОТРОИЦК - АО "Уральская Сталь"</t>
  </si>
  <si>
    <t>ГУБАХА - ОАО "ГУБАХИНСКИЙ КОКС"</t>
  </si>
  <si>
    <t>КИЙЗАК - АО "Междуречье"</t>
  </si>
  <si>
    <t>ОСИННИКИ - ООО "Распадская угольная компания"</t>
  </si>
  <si>
    <t>ЗЛОБИНО - ООО " КРАСНОЯРСКИЙ ЦЕМЕНТ"</t>
  </si>
  <si>
    <t>ИНЯ-ВОСТОЧНАЯ - АО "Сибирская энергетическая компания"</t>
  </si>
  <si>
    <t>ТИМЛЮЙ - ООО "Тимлюйский цементный завод"</t>
  </si>
  <si>
    <t>ТОПКИ - ООО "Топкинский цемент"</t>
  </si>
  <si>
    <t>БИРЮЛИНСКАЯ - ПАО "Центральная обогатительная фабрика"Березовская"</t>
  </si>
  <si>
    <t>ЕРУНАКОВО - ОАО "Угольная компания "Кузбассразрезуголь"</t>
  </si>
  <si>
    <t>КАЗ - АО "Евразруда"</t>
  </si>
  <si>
    <t>КУРЕГЕШ - ООО "Распадская угольная компания"</t>
  </si>
  <si>
    <t>ШАРТАШ - ООО "Уралуглесбыт"</t>
  </si>
  <si>
    <t>ЗАБОЙЩИК - АО "Угольная компания "Северный Кузбасс"</t>
  </si>
  <si>
    <t>КРАСНЫЙ КАМЕНЬ - ОАО "Поляны"</t>
  </si>
  <si>
    <t>МЕРЕТЬ - ООО "БЕЛКОММЕРЦ"</t>
  </si>
  <si>
    <t>МИНУСИНСК - ООО "МЕЖГОРТРАНС"</t>
  </si>
  <si>
    <t>МИНУСИНСК - ООО "Сибирь Плюс"</t>
  </si>
  <si>
    <t>ПОДСИНИЙ - ООО "Идвиг"</t>
  </si>
  <si>
    <t>ПОДСИНИЙ - ООО "МеталлПромКомплект"</t>
  </si>
  <si>
    <t>ПОЛОСУХИНО - АО "ТопПром"</t>
  </si>
  <si>
    <t>СПИЧЕНКОВО - ООО "Разрез "Березовский"</t>
  </si>
  <si>
    <t>РУК</t>
  </si>
  <si>
    <t>СУМ</t>
  </si>
  <si>
    <t>Отправитель общ</t>
  </si>
  <si>
    <t>Сторонник</t>
  </si>
  <si>
    <t>Межегей</t>
  </si>
  <si>
    <t>Направление</t>
  </si>
  <si>
    <t>РФ</t>
  </si>
  <si>
    <t>ЕВРАЗ Украина</t>
  </si>
  <si>
    <t>Алтай-Кокс</t>
  </si>
  <si>
    <t>ЕВРАЗ</t>
  </si>
  <si>
    <t>Южно-Кузбасская ГРЭС</t>
  </si>
  <si>
    <t>Кемерово-Кокс</t>
  </si>
  <si>
    <t>ММК</t>
  </si>
  <si>
    <t>ЧМК</t>
  </si>
  <si>
    <t>ЗСМК ТЭЦ</t>
  </si>
  <si>
    <t>ЗСМК</t>
  </si>
  <si>
    <t>Уральская Сталь</t>
  </si>
  <si>
    <t>ЦОФ Абашевская</t>
  </si>
  <si>
    <t>НТМК</t>
  </si>
  <si>
    <t>ТЭЦ Хабаровск</t>
  </si>
  <si>
    <t>Северсталь</t>
  </si>
  <si>
    <t>ш. Алардинская</t>
  </si>
  <si>
    <t>ш. Осинниковская</t>
  </si>
  <si>
    <t>ОФ Березовская</t>
  </si>
  <si>
    <t>ЦОФ Кузнецкая</t>
  </si>
  <si>
    <t>Отпр испр</t>
  </si>
  <si>
    <t>ОФ Распадская</t>
  </si>
  <si>
    <t>Получ.испр</t>
  </si>
  <si>
    <t>ЕвразРуда</t>
  </si>
  <si>
    <t>Распадская</t>
  </si>
  <si>
    <t>ДМЗП</t>
  </si>
  <si>
    <t>Южкокс</t>
  </si>
  <si>
    <t>Губахинский кокс</t>
  </si>
  <si>
    <t>Красноярский цемент</t>
  </si>
  <si>
    <t>Сиб.энергет.компания</t>
  </si>
  <si>
    <t>Курегеш</t>
  </si>
  <si>
    <t>Тимлюйский цем.завод</t>
  </si>
  <si>
    <t>Топкинский цемент</t>
  </si>
  <si>
    <t>Уралуглесбыт</t>
  </si>
  <si>
    <t>ш.Ерунаковская/ш.Усковская</t>
  </si>
  <si>
    <t>КРУ</t>
  </si>
  <si>
    <t>Северный Кузбасс</t>
  </si>
  <si>
    <t>Поляны</t>
  </si>
  <si>
    <t>Белкоммерц</t>
  </si>
  <si>
    <t>Топпром</t>
  </si>
  <si>
    <t>р-з.Березовский</t>
  </si>
  <si>
    <t>НОВОКУЗНЕЦК-СОРТИРОВОЧНЫЙ - АО "ЕВРАЗ Объединенный Западно-Сибирский металлургический комбинат"</t>
  </si>
  <si>
    <t>РАЗРЕЗ - АО разрез "Шестаки"</t>
  </si>
  <si>
    <t>Шестаки</t>
  </si>
  <si>
    <t>Отправитель/Получатель</t>
  </si>
  <si>
    <t>План/Факт</t>
  </si>
  <si>
    <t>Итого за мес, тн</t>
  </si>
  <si>
    <t>Дано:</t>
  </si>
  <si>
    <t>Задача:</t>
  </si>
  <si>
    <t>1.3 На листах СПР ОТПР и СПР ПОЛ приведены справочники с идентификацией отправителей и получателей</t>
  </si>
  <si>
    <t>1.4 По каждой отправке загрузка вагонов (тонн в вагоне) в течение месяца одинаковая каждый сутки</t>
  </si>
  <si>
    <t>2.2 Суммарное отклонение факта от плана по отправителю "РУК" разложить на графике в виде бриджа (по потокам)</t>
  </si>
  <si>
    <t xml:space="preserve">Примечания: </t>
  </si>
  <si>
    <t>3.1 В ответах должны фигурировать отправители и получатели в формате написания как в справочниках (см. п.1.3.)</t>
  </si>
  <si>
    <t>3.2 Пример графика Бридж:</t>
  </si>
  <si>
    <t>1.2 В столбике "Отправитель/Получатель" приведены Отправители и Получатели. Отправители выделены синим цветом, Получатели - красным. Один отправитель может отгружать нескольким получателями, если над получателем пустое поле, то отправитель - тот же самый, что и у предыдущего получателя.</t>
  </si>
  <si>
    <t>2.1 Предоставить анализ план/факт (в тоннах) по отгрузке всех отправителей по всем направлениям и получателям на 20 марта (включительно). Ответ представить в виде сводной таблицы</t>
  </si>
  <si>
    <t>1.1 На листе БАЗА приведена плановая и фактическая отгрузка продукции посуточно (в полях с датами - количестве вагонов, штук), и итого за месяц (последний столбик - в тоннах)</t>
  </si>
  <si>
    <t>(пусто)</t>
  </si>
  <si>
    <t>Общий итог</t>
  </si>
  <si>
    <t>Итог, шт</t>
  </si>
  <si>
    <t>1 вагон, тн.</t>
  </si>
  <si>
    <t>итого, тн за 20 дн.</t>
  </si>
  <si>
    <t>Итог, шт. 20 дн.</t>
  </si>
  <si>
    <t>Получатель</t>
  </si>
  <si>
    <t>Отправитель</t>
  </si>
  <si>
    <t>Отклонения</t>
  </si>
  <si>
    <t>Сумма по полю итого, тн за 20 дн.</t>
  </si>
  <si>
    <t>Вычисляемое поле</t>
  </si>
  <si>
    <t>Порядок решения</t>
  </si>
  <si>
    <t>Поле</t>
  </si>
  <si>
    <t>Формула</t>
  </si>
  <si>
    <t>Вычисляемый объект</t>
  </si>
  <si>
    <t>Объект</t>
  </si>
  <si>
    <t>Поле1</t>
  </si>
  <si>
    <t>='План/Факт'</t>
  </si>
  <si>
    <t>Примечание:</t>
  </si>
  <si>
    <t>Когда значение ячейки обновляется в результате вычисления нескольких формул,</t>
  </si>
  <si>
    <t>ее значение определяется формулой, значение которой вычисляется последним.</t>
  </si>
  <si>
    <t>Для изменения порядка вычисления формул в нескольких вычисляемых элементах или полях</t>
  </si>
  <si>
    <t>на вкладке "Параметры" в группе "Сервис" нажмите кнопку "Формулы" и выберите команду "Порядок вычислений".</t>
  </si>
  <si>
    <t>='План/Факт' -'итого, тн за 20 дн.'</t>
  </si>
</sst>
</file>

<file path=xl/styles.xml><?xml version="1.0" encoding="utf-8"?>
<styleSheet xmlns="http://schemas.openxmlformats.org/spreadsheetml/2006/main">
  <numFmts count="1">
    <numFmt numFmtId="164" formatCode="#,##0;#,##0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indexed="12"/>
      <name val="Arial"/>
      <family val="2"/>
      <charset val="204"/>
    </font>
    <font>
      <b/>
      <sz val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12"/>
      <name val="Arial Cyr"/>
      <charset val="204"/>
    </font>
    <font>
      <b/>
      <sz val="10"/>
      <color indexed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sz val="10"/>
      <color rgb="FFFF0000"/>
      <name val="Arial Cyr"/>
      <charset val="204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5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164" fontId="8" fillId="4" borderId="6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164" fontId="8" fillId="4" borderId="7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/>
    </xf>
    <xf numFmtId="164" fontId="9" fillId="0" borderId="9" xfId="0" applyNumberFormat="1" applyFont="1" applyFill="1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center" vertical="center"/>
    </xf>
    <xf numFmtId="164" fontId="9" fillId="2" borderId="1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vertical="top" wrapText="1"/>
    </xf>
    <xf numFmtId="0" fontId="6" fillId="5" borderId="2" xfId="0" applyFont="1" applyFill="1" applyBorder="1" applyAlignment="1">
      <alignment horizontal="center" vertical="center"/>
    </xf>
    <xf numFmtId="164" fontId="8" fillId="5" borderId="3" xfId="0" applyNumberFormat="1" applyFont="1" applyFill="1" applyBorder="1" applyAlignment="1">
      <alignment horizontal="center" vertical="center"/>
    </xf>
    <xf numFmtId="164" fontId="8" fillId="5" borderId="4" xfId="0" applyNumberFormat="1" applyFont="1" applyFill="1" applyBorder="1" applyAlignment="1">
      <alignment horizontal="center" vertical="center"/>
    </xf>
    <xf numFmtId="164" fontId="8" fillId="5" borderId="5" xfId="0" applyNumberFormat="1" applyFont="1" applyFill="1" applyBorder="1" applyAlignment="1">
      <alignment horizontal="center" vertical="center"/>
    </xf>
    <xf numFmtId="164" fontId="8" fillId="5" borderId="6" xfId="0" applyNumberFormat="1" applyFont="1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vertical="center"/>
    </xf>
    <xf numFmtId="0" fontId="4" fillId="0" borderId="0" xfId="1"/>
    <xf numFmtId="0" fontId="3" fillId="0" borderId="0" xfId="1" applyFont="1"/>
    <xf numFmtId="164" fontId="8" fillId="2" borderId="7" xfId="0" applyNumberFormat="1" applyFont="1" applyFill="1" applyBorder="1" applyAlignment="1">
      <alignment horizontal="center" vertical="center"/>
    </xf>
    <xf numFmtId="0" fontId="10" fillId="0" borderId="0" xfId="0" applyFont="1"/>
    <xf numFmtId="16" fontId="0" fillId="0" borderId="0" xfId="0" applyNumberFormat="1"/>
    <xf numFmtId="0" fontId="0" fillId="0" borderId="0" xfId="0" pivotButton="1"/>
    <xf numFmtId="0" fontId="2" fillId="0" borderId="0" xfId="1" applyFont="1"/>
    <xf numFmtId="4" fontId="0" fillId="0" borderId="0" xfId="0" applyNumberFormat="1"/>
    <xf numFmtId="4" fontId="8" fillId="2" borderId="2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8" fillId="2" borderId="2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8" fillId="2" borderId="2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vertical="top" wrapText="1"/>
    </xf>
    <xf numFmtId="0" fontId="11" fillId="0" borderId="1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1" fillId="6" borderId="2" xfId="0" applyFont="1" applyFill="1" applyBorder="1" applyAlignment="1">
      <alignment vertical="top" wrapText="1"/>
    </xf>
    <xf numFmtId="0" fontId="11" fillId="6" borderId="11" xfId="0" applyFont="1" applyFill="1" applyBorder="1" applyAlignment="1">
      <alignment vertical="top" wrapText="1"/>
    </xf>
    <xf numFmtId="1" fontId="12" fillId="2" borderId="11" xfId="0" applyNumberFormat="1" applyFont="1" applyFill="1" applyBorder="1" applyAlignment="1">
      <alignment horizontal="center" vertical="center"/>
    </xf>
    <xf numFmtId="3" fontId="12" fillId="2" borderId="11" xfId="0" applyNumberFormat="1" applyFont="1" applyFill="1" applyBorder="1" applyAlignment="1">
      <alignment horizontal="center" vertical="center"/>
    </xf>
    <xf numFmtId="164" fontId="8" fillId="2" borderId="12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4" fontId="12" fillId="2" borderId="1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14" fillId="0" borderId="0" xfId="0" applyFont="1"/>
    <xf numFmtId="0" fontId="13" fillId="0" borderId="14" xfId="0" applyFont="1" applyBorder="1"/>
    <xf numFmtId="4" fontId="12" fillId="2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164" fontId="8" fillId="7" borderId="3" xfId="0" applyNumberFormat="1" applyFont="1" applyFill="1" applyBorder="1" applyAlignment="1">
      <alignment horizontal="center" vertical="center"/>
    </xf>
    <xf numFmtId="164" fontId="8" fillId="7" borderId="4" xfId="0" applyNumberFormat="1" applyFont="1" applyFill="1" applyBorder="1" applyAlignment="1">
      <alignment horizontal="center" vertical="center"/>
    </xf>
    <xf numFmtId="164" fontId="8" fillId="7" borderId="5" xfId="0" applyNumberFormat="1" applyFont="1" applyFill="1" applyBorder="1" applyAlignment="1">
      <alignment horizontal="center" vertical="center"/>
    </xf>
    <xf numFmtId="164" fontId="8" fillId="7" borderId="6" xfId="0" applyNumberFormat="1" applyFont="1" applyFill="1" applyBorder="1" applyAlignment="1">
      <alignment horizontal="center" vertical="center"/>
    </xf>
    <xf numFmtId="0" fontId="5" fillId="7" borderId="2" xfId="0" applyNumberFormat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CCFFFF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14</xdr:row>
      <xdr:rowOff>123825</xdr:rowOff>
    </xdr:from>
    <xdr:to>
      <xdr:col>6</xdr:col>
      <xdr:colOff>104775</xdr:colOff>
      <xdr:row>27</xdr:row>
      <xdr:rowOff>178108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2790825"/>
          <a:ext cx="3571875" cy="253078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922.37943483796" createdVersion="3" refreshedVersion="3" minRefreshableVersion="3" recordCount="47">
  <cacheSource type="worksheet">
    <worksheetSource ref="A1:AO1048576" sheet="структур. база"/>
  </cacheSource>
  <cacheFields count="42">
    <cacheField name="Отправитель" numFmtId="0">
      <sharedItems containsBlank="1" count="11">
        <s v="ЦОФ Кузнецкая"/>
        <s v="ш. Осинниковская"/>
        <s v="ОФ Березовская"/>
        <s v="КРУ"/>
        <s v="Северный Кузбасс"/>
        <s v="Поляны"/>
        <s v="Белкоммерц"/>
        <s v="Топпром"/>
        <s v="Шестаки"/>
        <s v="р-з.Березовский"/>
        <m/>
      </sharedItems>
    </cacheField>
    <cacheField name="Получатель" numFmtId="0">
      <sharedItems containsBlank="1" count="11">
        <s v="Алтай-Кокс"/>
        <s v="Кемерово-Кокс"/>
        <s v="Уральская Сталь"/>
        <s v="ЦОФ Абашевская"/>
        <s v="НТМК"/>
        <s v="ЦОФ Кузнецкая"/>
        <s v="ДМЗП"/>
        <s v="Южкокс"/>
        <s v="ЗСМК ТЭЦ"/>
        <s v="ЗСМК"/>
        <m/>
      </sharedItems>
    </cacheField>
    <cacheField name="Направление" numFmtId="0">
      <sharedItems containsBlank="1" count="4">
        <s v="РФ"/>
        <s v="ЕВРАЗ"/>
        <s v="ЕВРАЗ Украина"/>
        <m/>
      </sharedItems>
    </cacheField>
    <cacheField name="План/Факт" numFmtId="0">
      <sharedItems containsBlank="1" count="3">
        <s v="план"/>
        <s v="факт"/>
        <m/>
      </sharedItems>
    </cacheField>
    <cacheField name="01.мар" numFmtId="0">
      <sharedItems containsString="0" containsBlank="1" containsNumber="1" minValue="0" maxValue="34"/>
    </cacheField>
    <cacheField name="02.мар" numFmtId="0">
      <sharedItems containsString="0" containsBlank="1" containsNumber="1" minValue="0" maxValue="49.5"/>
    </cacheField>
    <cacheField name="03.мар" numFmtId="0">
      <sharedItems containsString="0" containsBlank="1" containsNumber="1" containsInteger="1" minValue="0" maxValue="57"/>
    </cacheField>
    <cacheField name="04.мар" numFmtId="0">
      <sharedItems containsString="0" containsBlank="1" containsNumber="1" minValue="0" maxValue="34.5"/>
    </cacheField>
    <cacheField name="05.мар" numFmtId="0">
      <sharedItems containsString="0" containsBlank="1" containsNumber="1" minValue="0" maxValue="34"/>
    </cacheField>
    <cacheField name="06.мар" numFmtId="0">
      <sharedItems containsString="0" containsBlank="1" containsNumber="1" minValue="0" maxValue="34"/>
    </cacheField>
    <cacheField name="07.мар" numFmtId="0">
      <sharedItems containsString="0" containsBlank="1" containsNumber="1" minValue="0" maxValue="34"/>
    </cacheField>
    <cacheField name="08.мар" numFmtId="0">
      <sharedItems containsString="0" containsBlank="1" containsNumber="1" minValue="0" maxValue="34.5"/>
    </cacheField>
    <cacheField name="09.мар" numFmtId="0">
      <sharedItems containsString="0" containsBlank="1" containsNumber="1" minValue="0" maxValue="34"/>
    </cacheField>
    <cacheField name="10.мар" numFmtId="0">
      <sharedItems containsString="0" containsBlank="1" containsNumber="1" containsInteger="1" minValue="0" maxValue="64"/>
    </cacheField>
    <cacheField name="11.мар" numFmtId="0">
      <sharedItems containsString="0" containsBlank="1" containsNumber="1" minValue="0" maxValue="34.5"/>
    </cacheField>
    <cacheField name="12.мар" numFmtId="0">
      <sharedItems containsString="0" containsBlank="1" containsNumber="1" minValue="0" maxValue="34"/>
    </cacheField>
    <cacheField name="13.мар" numFmtId="0">
      <sharedItems containsString="0" containsBlank="1" containsNumber="1" minValue="0" maxValue="34"/>
    </cacheField>
    <cacheField name="14.мар" numFmtId="0">
      <sharedItems containsString="0" containsBlank="1" containsNumber="1" minValue="0" maxValue="35"/>
    </cacheField>
    <cacheField name="15.мар" numFmtId="0">
      <sharedItems containsString="0" containsBlank="1" containsNumber="1" minValue="0" maxValue="34"/>
    </cacheField>
    <cacheField name="16.мар" numFmtId="0">
      <sharedItems containsString="0" containsBlank="1" containsNumber="1" minValue="0" maxValue="34"/>
    </cacheField>
    <cacheField name="17.мар" numFmtId="0">
      <sharedItems containsString="0" containsBlank="1" containsNumber="1" minValue="0" maxValue="47.5"/>
    </cacheField>
    <cacheField name="18.мар" numFmtId="0">
      <sharedItems containsString="0" containsBlank="1" containsNumber="1" minValue="0" maxValue="65"/>
    </cacheField>
    <cacheField name="19.мар" numFmtId="0">
      <sharedItems containsString="0" containsBlank="1" containsNumber="1" minValue="0" maxValue="44.5"/>
    </cacheField>
    <cacheField name="20.мар" numFmtId="0">
      <sharedItems containsString="0" containsBlank="1" containsNumber="1" minValue="0" maxValue="54"/>
    </cacheField>
    <cacheField name="21.мар" numFmtId="0">
      <sharedItems containsString="0" containsBlank="1" containsNumber="1" minValue="0" maxValue="43.5"/>
    </cacheField>
    <cacheField name="22.мар" numFmtId="0">
      <sharedItems containsString="0" containsBlank="1" containsNumber="1" minValue="0" maxValue="34"/>
    </cacheField>
    <cacheField name="23.мар" numFmtId="0">
      <sharedItems containsString="0" containsBlank="1" containsNumber="1" minValue="0" maxValue="34.5"/>
    </cacheField>
    <cacheField name="24.мар" numFmtId="0">
      <sharedItems containsString="0" containsBlank="1" containsNumber="1" minValue="0" maxValue="39"/>
    </cacheField>
    <cacheField name="25.мар" numFmtId="0">
      <sharedItems containsString="0" containsBlank="1" containsNumber="1" minValue="0" maxValue="67"/>
    </cacheField>
    <cacheField name="26.мар" numFmtId="0">
      <sharedItems containsString="0" containsBlank="1" containsNumber="1" minValue="0" maxValue="34"/>
    </cacheField>
    <cacheField name="27.мар" numFmtId="0">
      <sharedItems containsString="0" containsBlank="1" containsNumber="1" minValue="0" maxValue="35.5"/>
    </cacheField>
    <cacheField name="28.мар" numFmtId="0">
      <sharedItems containsString="0" containsBlank="1" containsNumber="1" minValue="0" maxValue="35"/>
    </cacheField>
    <cacheField name="29.мар" numFmtId="0">
      <sharedItems containsString="0" containsBlank="1" containsNumber="1" minValue="0" maxValue="67"/>
    </cacheField>
    <cacheField name="30.мар" numFmtId="0">
      <sharedItems containsString="0" containsBlank="1" containsNumber="1" minValue="0" maxValue="34.5"/>
    </cacheField>
    <cacheField name="31.мар" numFmtId="0">
      <sharedItems containsString="0" containsBlank="1" containsNumber="1" minValue="0" maxValue="34.5"/>
    </cacheField>
    <cacheField name="Итог, шт" numFmtId="1">
      <sharedItems containsString="0" containsBlank="1" containsNumber="1" minValue="0" maxValue="70.601879699248116"/>
    </cacheField>
    <cacheField name="Итог, шт. 20 дн." numFmtId="3">
      <sharedItems containsString="0" containsBlank="1" containsNumber="1" minValue="0" maxValue="145.85365853658536"/>
    </cacheField>
    <cacheField name="1 вагон, тн." numFmtId="4">
      <sharedItems containsString="0" containsBlank="1" containsNumber="1" minValue="0" maxValue="856.5"/>
    </cacheField>
    <cacheField name="итого, тн за 20 дн." numFmtId="4">
      <sharedItems containsString="0" containsBlank="1" containsNumber="1" minValue="0" maxValue="59725.675000000003"/>
    </cacheField>
    <cacheField name="Итого за мес, тн" numFmtId="0">
      <sharedItems containsString="0" containsBlank="1" containsNumber="1" minValue="0" maxValue="59725.675000000003"/>
    </cacheField>
    <cacheField name="Поле1" numFmtId="0" formula="'План/Факт'" databaseField="0"/>
    <cacheField name="Отклонения" numFmtId="0" formula="'План/Факт'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">
  <r>
    <x v="0"/>
    <x v="0"/>
    <x v="0"/>
    <x v="0"/>
    <n v="0"/>
    <n v="0"/>
    <n v="0"/>
    <n v="0"/>
    <n v="0"/>
    <n v="0"/>
    <n v="0"/>
    <n v="0"/>
    <n v="0"/>
    <n v="0"/>
    <n v="0"/>
    <n v="0"/>
    <n v="0"/>
    <n v="0"/>
    <n v="0"/>
    <n v="34"/>
    <n v="0"/>
    <n v="0"/>
    <n v="34"/>
    <n v="0"/>
    <n v="0"/>
    <n v="0"/>
    <n v="0"/>
    <n v="34"/>
    <n v="0"/>
    <n v="0"/>
    <n v="34"/>
    <n v="0"/>
    <n v="0"/>
    <n v="0"/>
    <n v="0"/>
    <n v="69"/>
    <m/>
    <n v="136"/>
    <n v="9384"/>
    <n v="9384"/>
  </r>
  <r>
    <x v="0"/>
    <x v="0"/>
    <x v="0"/>
    <x v="1"/>
    <n v="0"/>
    <n v="0"/>
    <n v="0"/>
    <n v="0"/>
    <n v="0"/>
    <n v="0"/>
    <n v="0"/>
    <n v="0"/>
    <n v="0"/>
    <n v="0"/>
    <n v="0"/>
    <n v="0"/>
    <n v="0"/>
    <n v="0"/>
    <n v="0"/>
    <n v="34"/>
    <n v="0"/>
    <n v="0"/>
    <n v="34"/>
    <n v="0"/>
    <n v="0"/>
    <n v="0"/>
    <n v="0"/>
    <n v="34"/>
    <n v="0"/>
    <n v="0"/>
    <n v="0"/>
    <n v="0"/>
    <n v="0"/>
    <n v="34"/>
    <n v="0"/>
    <n v="68.484558823529412"/>
    <n v="136.96911764705882"/>
    <n v="136"/>
    <n v="9313.9"/>
    <n v="9313.9"/>
  </r>
  <r>
    <x v="0"/>
    <x v="1"/>
    <x v="0"/>
    <x v="0"/>
    <n v="0"/>
    <n v="0"/>
    <n v="0"/>
    <n v="24.5"/>
    <n v="24.5"/>
    <n v="0"/>
    <n v="0"/>
    <n v="0"/>
    <n v="0"/>
    <n v="0"/>
    <n v="0"/>
    <n v="0"/>
    <n v="0"/>
    <n v="0"/>
    <n v="0"/>
    <n v="0"/>
    <n v="0"/>
    <n v="0"/>
    <n v="24.5"/>
    <n v="0"/>
    <n v="0"/>
    <n v="0"/>
    <n v="0"/>
    <n v="0"/>
    <n v="0"/>
    <n v="0"/>
    <n v="0"/>
    <n v="0"/>
    <n v="24.5"/>
    <n v="0"/>
    <n v="0"/>
    <n v="69"/>
    <n v="92"/>
    <n v="98"/>
    <n v="6762"/>
    <n v="6762"/>
  </r>
  <r>
    <x v="0"/>
    <x v="1"/>
    <x v="0"/>
    <x v="1"/>
    <n v="0"/>
    <n v="0"/>
    <n v="0"/>
    <n v="0"/>
    <n v="24.5"/>
    <n v="0"/>
    <n v="0"/>
    <n v="0"/>
    <n v="0"/>
    <n v="0"/>
    <n v="0"/>
    <n v="0"/>
    <n v="0"/>
    <n v="0"/>
    <n v="0"/>
    <n v="0"/>
    <n v="24"/>
    <n v="0"/>
    <n v="0"/>
    <n v="0"/>
    <n v="24"/>
    <n v="0"/>
    <n v="0"/>
    <n v="0"/>
    <n v="0"/>
    <n v="0"/>
    <n v="0"/>
    <n v="0"/>
    <n v="0"/>
    <n v="0"/>
    <n v="0"/>
    <n v="68.310344827586206"/>
    <n v="102.11340206185567"/>
    <n v="72.5"/>
    <n v="4952.5"/>
    <n v="4952.5"/>
  </r>
  <r>
    <x v="0"/>
    <x v="2"/>
    <x v="0"/>
    <x v="0"/>
    <n v="0"/>
    <n v="34.5"/>
    <n v="0"/>
    <n v="34"/>
    <n v="0"/>
    <n v="34"/>
    <n v="0"/>
    <n v="0"/>
    <n v="0"/>
    <n v="0"/>
    <n v="34"/>
    <n v="34"/>
    <n v="0"/>
    <n v="0"/>
    <n v="34"/>
    <n v="0"/>
    <n v="0"/>
    <n v="34"/>
    <n v="34"/>
    <n v="0"/>
    <n v="0"/>
    <n v="0"/>
    <n v="0"/>
    <n v="0"/>
    <n v="0"/>
    <n v="0"/>
    <n v="0"/>
    <n v="0"/>
    <n v="0"/>
    <n v="0"/>
    <n v="0"/>
    <n v="69"/>
    <n v="69"/>
    <n v="272.5"/>
    <n v="18802.5"/>
    <n v="18802.5"/>
  </r>
  <r>
    <x v="0"/>
    <x v="2"/>
    <x v="0"/>
    <x v="1"/>
    <n v="34"/>
    <n v="34.5"/>
    <n v="0"/>
    <n v="34"/>
    <n v="0"/>
    <n v="34"/>
    <n v="0"/>
    <n v="0"/>
    <n v="33.5"/>
    <n v="0"/>
    <n v="34"/>
    <n v="34"/>
    <n v="0"/>
    <n v="0"/>
    <n v="34"/>
    <n v="0"/>
    <n v="0"/>
    <n v="0"/>
    <n v="33.5"/>
    <n v="0"/>
    <n v="34"/>
    <n v="0"/>
    <n v="0"/>
    <n v="0"/>
    <n v="0"/>
    <n v="0"/>
    <n v="0"/>
    <n v="0"/>
    <n v="0"/>
    <n v="0"/>
    <n v="0"/>
    <n v="68.55272459499264"/>
    <n v="76.182160392798693"/>
    <n v="339.5"/>
    <n v="23273.65"/>
    <n v="23273.65"/>
  </r>
  <r>
    <x v="0"/>
    <x v="3"/>
    <x v="1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3.5"/>
    <n v="0"/>
    <n v="0"/>
    <n v="0"/>
    <n v="0"/>
    <n v="0"/>
    <n v="0"/>
    <n v="0"/>
    <n v="0"/>
    <n v="67.253731343283576"/>
    <n v="0"/>
    <n v="33.5"/>
    <n v="2253"/>
    <n v="2253"/>
  </r>
  <r>
    <x v="0"/>
    <x v="3"/>
    <x v="1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3"/>
    <n v="0"/>
    <n v="0"/>
    <n v="0"/>
    <n v="0"/>
    <n v="0"/>
    <n v="0"/>
    <n v="0"/>
    <n v="67.242424242424249"/>
    <n v="0"/>
    <n v="33"/>
    <n v="2219"/>
    <n v="2219"/>
  </r>
  <r>
    <x v="0"/>
    <x v="4"/>
    <x v="1"/>
    <x v="0"/>
    <n v="34"/>
    <n v="34"/>
    <n v="0"/>
    <n v="0"/>
    <n v="34"/>
    <n v="34"/>
    <n v="34"/>
    <n v="34"/>
    <n v="0"/>
    <n v="34"/>
    <n v="0"/>
    <n v="34"/>
    <n v="0"/>
    <n v="0"/>
    <n v="0"/>
    <n v="34"/>
    <n v="34"/>
    <n v="0"/>
    <n v="0"/>
    <n v="34"/>
    <n v="0"/>
    <n v="34"/>
    <n v="0"/>
    <n v="0"/>
    <n v="34"/>
    <n v="34"/>
    <n v="0"/>
    <n v="34"/>
    <n v="34"/>
    <n v="34"/>
    <n v="0"/>
    <n v="69"/>
    <n v="106.63636363636364"/>
    <n v="578"/>
    <n v="39882"/>
    <n v="39882"/>
  </r>
  <r>
    <x v="0"/>
    <x v="4"/>
    <x v="1"/>
    <x v="1"/>
    <n v="34"/>
    <n v="34"/>
    <n v="0"/>
    <n v="0"/>
    <n v="34"/>
    <n v="34"/>
    <n v="34"/>
    <n v="34"/>
    <n v="0"/>
    <n v="0"/>
    <n v="34"/>
    <n v="0"/>
    <n v="34"/>
    <n v="0"/>
    <n v="0"/>
    <n v="34"/>
    <n v="34"/>
    <n v="0"/>
    <n v="0"/>
    <n v="34"/>
    <n v="0"/>
    <n v="34"/>
    <n v="0"/>
    <n v="0"/>
    <n v="34"/>
    <n v="34"/>
    <n v="0"/>
    <n v="34"/>
    <n v="34"/>
    <n v="0"/>
    <n v="0"/>
    <n v="68.453952205882345"/>
    <n v="99.569385026737962"/>
    <n v="544"/>
    <n v="37238.949999999997"/>
    <n v="37238.949999999997"/>
  </r>
  <r>
    <x v="1"/>
    <x v="5"/>
    <x v="1"/>
    <x v="0"/>
    <n v="26"/>
    <n v="34"/>
    <n v="57"/>
    <n v="0"/>
    <n v="0"/>
    <n v="21"/>
    <n v="33.5"/>
    <n v="2.5"/>
    <n v="21"/>
    <n v="0"/>
    <n v="0"/>
    <n v="23"/>
    <n v="16.5"/>
    <n v="13.5"/>
    <n v="28.5"/>
    <n v="0"/>
    <n v="47.5"/>
    <n v="65"/>
    <n v="32.5"/>
    <n v="36.5"/>
    <n v="43.5"/>
    <n v="18.5"/>
    <n v="34"/>
    <n v="39"/>
    <n v="63.5"/>
    <n v="33.5"/>
    <n v="35.5"/>
    <n v="35"/>
    <n v="0"/>
    <n v="34.5"/>
    <n v="0.5"/>
    <n v="69"/>
    <n v="119.84606986899563"/>
    <n v="795.5"/>
    <n v="54889.5"/>
    <n v="54889.5"/>
  </r>
  <r>
    <x v="1"/>
    <x v="5"/>
    <x v="1"/>
    <x v="1"/>
    <n v="33.5"/>
    <n v="49.5"/>
    <n v="51"/>
    <n v="0"/>
    <n v="0"/>
    <n v="33.5"/>
    <n v="33.5"/>
    <n v="0"/>
    <n v="33.5"/>
    <n v="0"/>
    <n v="0"/>
    <n v="33.5"/>
    <n v="30"/>
    <n v="30"/>
    <n v="30"/>
    <n v="0"/>
    <n v="45.5"/>
    <n v="35.5"/>
    <n v="44.5"/>
    <n v="54"/>
    <n v="33.5"/>
    <n v="17.5"/>
    <n v="33.5"/>
    <n v="33.5"/>
    <n v="67"/>
    <n v="33.5"/>
    <n v="33.5"/>
    <n v="33.5"/>
    <n v="0"/>
    <n v="33.5"/>
    <n v="0"/>
    <n v="69.732253356684183"/>
    <n v="111.11753488372094"/>
    <n v="856.5"/>
    <n v="59725.675000000003"/>
    <n v="59725.675000000003"/>
  </r>
  <r>
    <x v="1"/>
    <x v="3"/>
    <x v="1"/>
    <x v="0"/>
    <n v="11.5"/>
    <n v="0"/>
    <n v="0"/>
    <n v="0"/>
    <n v="33.5"/>
    <n v="0"/>
    <n v="0"/>
    <n v="16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3"/>
    <n v="0"/>
    <n v="35.5"/>
    <n v="0"/>
    <n v="0"/>
    <n v="69"/>
    <n v="145.85365853658536"/>
    <n v="130"/>
    <n v="8970"/>
    <n v="8970"/>
  </r>
  <r>
    <x v="1"/>
    <x v="3"/>
    <x v="1"/>
    <x v="1"/>
    <n v="33.5"/>
    <n v="0"/>
    <n v="0"/>
    <n v="0"/>
    <n v="33.5"/>
    <n v="0"/>
    <n v="0"/>
    <n v="33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7"/>
    <n v="17.5"/>
    <n v="0"/>
    <n v="69.736891891891901"/>
    <n v="128.37139303482587"/>
    <n v="185"/>
    <n v="12901.325000000001"/>
    <n v="12901.325000000001"/>
  </r>
  <r>
    <x v="2"/>
    <x v="6"/>
    <x v="2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4"/>
    <n v="0"/>
    <n v="69.117647058823536"/>
    <n v="0"/>
    <n v="34"/>
    <n v="2350"/>
    <n v="2350"/>
  </r>
  <r>
    <x v="2"/>
    <x v="6"/>
    <x v="2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8"/>
    <n v="69.294642857142861"/>
    <n v="0"/>
    <n v="28"/>
    <n v="1940.25"/>
    <n v="1940.25"/>
  </r>
  <r>
    <x v="2"/>
    <x v="7"/>
    <x v="2"/>
    <x v="0"/>
    <n v="0"/>
    <n v="0"/>
    <n v="0"/>
    <n v="0"/>
    <n v="0"/>
    <n v="0"/>
    <n v="0"/>
    <n v="0"/>
    <n v="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9.117647058823536"/>
    <n v="69.117647058823536"/>
    <n v="34"/>
    <n v="2350"/>
    <n v="2350"/>
  </r>
  <r>
    <x v="2"/>
    <x v="7"/>
    <x v="2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"/>
    <n v="10.5"/>
    <n v="0"/>
    <n v="0"/>
    <n v="0"/>
    <n v="0"/>
    <n v="0"/>
    <n v="0"/>
    <n v="0"/>
    <n v="69.579104477611949"/>
    <n v="0"/>
    <n v="33.5"/>
    <n v="2330.9"/>
    <n v="2330.9"/>
  </r>
  <r>
    <x v="2"/>
    <x v="4"/>
    <x v="1"/>
    <x v="0"/>
    <n v="0"/>
    <n v="34"/>
    <n v="0"/>
    <n v="34"/>
    <n v="0"/>
    <n v="0"/>
    <n v="21.5"/>
    <n v="12.5"/>
    <n v="0"/>
    <n v="0"/>
    <n v="0"/>
    <n v="34"/>
    <n v="0"/>
    <n v="0"/>
    <n v="0"/>
    <n v="0"/>
    <n v="0"/>
    <n v="0"/>
    <n v="34"/>
    <n v="0"/>
    <n v="0"/>
    <n v="0"/>
    <n v="0"/>
    <n v="0"/>
    <n v="21.5"/>
    <n v="12.5"/>
    <n v="0"/>
    <n v="0"/>
    <n v="0"/>
    <n v="0"/>
    <n v="0"/>
    <n v="69.117647058823536"/>
    <n v="82.941176470588232"/>
    <n v="203.99999999999997"/>
    <n v="14100"/>
    <n v="14100"/>
  </r>
  <r>
    <x v="2"/>
    <x v="4"/>
    <x v="1"/>
    <x v="1"/>
    <n v="0"/>
    <n v="34"/>
    <n v="0"/>
    <n v="34"/>
    <n v="0"/>
    <n v="0"/>
    <n v="21.5"/>
    <n v="12.5"/>
    <n v="0"/>
    <n v="0"/>
    <n v="0"/>
    <n v="34"/>
    <n v="0"/>
    <n v="0"/>
    <n v="0"/>
    <n v="0"/>
    <n v="0"/>
    <n v="0"/>
    <n v="34"/>
    <n v="0"/>
    <n v="0"/>
    <n v="0"/>
    <n v="0"/>
    <n v="0"/>
    <n v="21.5"/>
    <n v="4.5"/>
    <n v="0"/>
    <n v="0"/>
    <n v="0"/>
    <n v="0"/>
    <n v="0"/>
    <n v="69.5077806122449"/>
    <n v="80.138382352941179"/>
    <n v="196"/>
    <n v="13623.525"/>
    <n v="13623.525"/>
  </r>
  <r>
    <x v="3"/>
    <x v="8"/>
    <x v="1"/>
    <x v="0"/>
    <n v="0"/>
    <n v="0"/>
    <n v="0"/>
    <n v="34.5"/>
    <n v="0"/>
    <n v="0"/>
    <n v="0"/>
    <n v="34.5"/>
    <n v="0"/>
    <n v="0"/>
    <n v="34.5"/>
    <n v="0"/>
    <n v="0"/>
    <n v="0"/>
    <n v="0"/>
    <n v="0"/>
    <n v="34.5"/>
    <n v="0"/>
    <n v="0"/>
    <n v="0"/>
    <n v="0"/>
    <n v="0"/>
    <n v="33"/>
    <n v="0"/>
    <n v="0"/>
    <n v="0"/>
    <n v="0"/>
    <n v="0"/>
    <n v="0"/>
    <n v="0"/>
    <n v="0"/>
    <n v="67.391812865497073"/>
    <n v="83.507246376811594"/>
    <n v="171"/>
    <n v="11524"/>
    <n v="11524"/>
  </r>
  <r>
    <x v="3"/>
    <x v="8"/>
    <x v="1"/>
    <x v="1"/>
    <n v="0"/>
    <n v="0"/>
    <n v="0"/>
    <n v="33.5"/>
    <n v="0"/>
    <n v="0"/>
    <n v="0"/>
    <n v="0"/>
    <n v="33.5"/>
    <n v="0"/>
    <n v="0"/>
    <n v="33.5"/>
    <n v="0"/>
    <n v="0"/>
    <n v="0"/>
    <n v="0"/>
    <n v="0"/>
    <n v="33.5"/>
    <n v="0"/>
    <n v="0"/>
    <n v="0"/>
    <n v="0"/>
    <n v="0"/>
    <n v="33.5"/>
    <n v="0"/>
    <n v="0"/>
    <n v="0"/>
    <n v="0"/>
    <n v="0"/>
    <n v="0"/>
    <n v="0"/>
    <n v="69.337134328358204"/>
    <n v="86.671417910447758"/>
    <n v="167.5"/>
    <n v="11613.97"/>
    <n v="11613.97"/>
  </r>
  <r>
    <x v="4"/>
    <x v="4"/>
    <x v="1"/>
    <x v="0"/>
    <n v="0"/>
    <n v="0"/>
    <n v="0"/>
    <n v="0"/>
    <n v="0"/>
    <n v="0"/>
    <n v="0"/>
    <n v="0"/>
    <n v="0"/>
    <n v="0"/>
    <n v="0"/>
    <n v="0"/>
    <n v="34"/>
    <n v="0"/>
    <n v="0"/>
    <n v="34"/>
    <n v="0"/>
    <n v="0"/>
    <n v="0"/>
    <n v="0"/>
    <n v="0"/>
    <n v="0"/>
    <n v="0"/>
    <n v="0"/>
    <n v="0"/>
    <n v="0"/>
    <n v="34"/>
    <n v="0"/>
    <n v="0"/>
    <n v="34"/>
    <n v="0"/>
    <n v="68.529411764705884"/>
    <n v="137.05882352941177"/>
    <n v="136"/>
    <n v="9320"/>
    <n v="9320"/>
  </r>
  <r>
    <x v="4"/>
    <x v="4"/>
    <x v="1"/>
    <x v="1"/>
    <n v="0"/>
    <n v="0"/>
    <n v="0"/>
    <n v="0"/>
    <n v="0"/>
    <n v="0"/>
    <n v="0"/>
    <n v="0"/>
    <n v="0"/>
    <n v="0"/>
    <n v="0"/>
    <n v="0"/>
    <n v="0"/>
    <n v="34"/>
    <n v="0"/>
    <n v="34"/>
    <n v="0"/>
    <n v="0"/>
    <n v="0"/>
    <n v="0"/>
    <n v="0"/>
    <n v="0"/>
    <n v="0"/>
    <n v="0"/>
    <n v="0"/>
    <n v="0"/>
    <n v="34"/>
    <n v="0"/>
    <n v="0"/>
    <n v="34"/>
    <n v="0"/>
    <n v="68.159191176470586"/>
    <n v="136.31838235294117"/>
    <n v="136"/>
    <n v="9269.65"/>
    <n v="9269.65"/>
  </r>
  <r>
    <x v="5"/>
    <x v="9"/>
    <x v="1"/>
    <x v="0"/>
    <n v="0"/>
    <n v="0"/>
    <n v="0"/>
    <n v="0"/>
    <n v="0"/>
    <n v="0"/>
    <n v="0"/>
    <n v="0"/>
    <n v="0"/>
    <n v="0"/>
    <n v="0"/>
    <n v="0"/>
    <n v="0"/>
    <n v="0"/>
    <n v="34"/>
    <n v="0"/>
    <n v="0"/>
    <n v="0"/>
    <n v="0"/>
    <n v="34"/>
    <n v="0"/>
    <n v="0"/>
    <n v="0"/>
    <n v="0"/>
    <n v="0"/>
    <n v="0"/>
    <n v="34"/>
    <n v="0"/>
    <n v="0"/>
    <n v="0"/>
    <n v="0"/>
    <n v="69.117647058823536"/>
    <n v="103.67647058823529"/>
    <n v="101.99999999999999"/>
    <n v="7050"/>
    <n v="7050"/>
  </r>
  <r>
    <x v="5"/>
    <x v="9"/>
    <x v="1"/>
    <x v="1"/>
    <n v="0"/>
    <n v="0"/>
    <n v="0"/>
    <n v="0"/>
    <n v="0"/>
    <n v="0"/>
    <n v="0"/>
    <n v="0"/>
    <n v="0"/>
    <n v="0"/>
    <n v="0"/>
    <n v="0"/>
    <n v="0"/>
    <n v="0"/>
    <n v="0"/>
    <n v="0"/>
    <n v="33.5"/>
    <n v="0"/>
    <n v="0"/>
    <n v="0"/>
    <n v="0"/>
    <n v="0"/>
    <n v="0"/>
    <n v="0"/>
    <n v="0"/>
    <n v="0"/>
    <n v="0"/>
    <n v="0"/>
    <n v="0"/>
    <n v="32"/>
    <n v="0"/>
    <n v="69.34885496183206"/>
    <n v="135.59253731343284"/>
    <n v="65.5"/>
    <n v="4542.3500000000004"/>
    <n v="4542.3500000000004"/>
  </r>
  <r>
    <x v="6"/>
    <x v="8"/>
    <x v="1"/>
    <x v="0"/>
    <n v="32"/>
    <n v="0"/>
    <n v="32"/>
    <n v="0"/>
    <n v="32"/>
    <n v="0"/>
    <n v="32"/>
    <n v="0"/>
    <n v="32"/>
    <n v="32"/>
    <n v="0"/>
    <n v="32"/>
    <n v="0"/>
    <n v="0"/>
    <n v="32"/>
    <n v="0"/>
    <n v="32"/>
    <n v="0"/>
    <n v="32"/>
    <n v="0"/>
    <n v="32"/>
    <n v="32"/>
    <n v="0"/>
    <n v="0"/>
    <n v="32"/>
    <n v="0"/>
    <n v="32"/>
    <n v="0"/>
    <n v="32"/>
    <n v="32"/>
    <n v="0"/>
    <n v="70.3125"/>
    <n v="112.5"/>
    <n v="512"/>
    <n v="36000"/>
    <n v="36000"/>
  </r>
  <r>
    <x v="6"/>
    <x v="8"/>
    <x v="1"/>
    <x v="1"/>
    <n v="32"/>
    <n v="0"/>
    <n v="32"/>
    <n v="0"/>
    <n v="0"/>
    <n v="0"/>
    <n v="32"/>
    <n v="0"/>
    <n v="0"/>
    <n v="64"/>
    <n v="0"/>
    <n v="32"/>
    <n v="0"/>
    <n v="32"/>
    <n v="17"/>
    <n v="15"/>
    <n v="32"/>
    <n v="0"/>
    <n v="0"/>
    <n v="32"/>
    <n v="0"/>
    <n v="0"/>
    <n v="32"/>
    <n v="32"/>
    <n v="31.5"/>
    <n v="0"/>
    <n v="0"/>
    <n v="32"/>
    <n v="0"/>
    <n v="0"/>
    <n v="32"/>
    <n v="69.87615224191866"/>
    <n v="104.70504687499999"/>
    <n v="479.5"/>
    <n v="33505.614999999998"/>
    <n v="33505.614999999998"/>
  </r>
  <r>
    <x v="6"/>
    <x v="4"/>
    <x v="1"/>
    <x v="0"/>
    <n v="0"/>
    <n v="0"/>
    <n v="0"/>
    <n v="0"/>
    <n v="0"/>
    <n v="0"/>
    <n v="34"/>
    <n v="0"/>
    <n v="0"/>
    <n v="0"/>
    <n v="0"/>
    <n v="0"/>
    <n v="0"/>
    <n v="0"/>
    <n v="0"/>
    <n v="0"/>
    <n v="34"/>
    <n v="0"/>
    <n v="0"/>
    <n v="0"/>
    <n v="0"/>
    <n v="0"/>
    <n v="0"/>
    <n v="0"/>
    <n v="0"/>
    <n v="0"/>
    <n v="0"/>
    <n v="0"/>
    <n v="0"/>
    <n v="0"/>
    <n v="0"/>
    <n v="69.117647058823536"/>
    <n v="69.117647058823536"/>
    <n v="68"/>
    <n v="4700"/>
    <n v="4700"/>
  </r>
  <r>
    <x v="6"/>
    <x v="4"/>
    <x v="1"/>
    <x v="1"/>
    <n v="0"/>
    <n v="0"/>
    <n v="0"/>
    <n v="0"/>
    <n v="0"/>
    <n v="0"/>
    <n v="33.5"/>
    <n v="0"/>
    <n v="0"/>
    <n v="0"/>
    <n v="0"/>
    <n v="0"/>
    <n v="0"/>
    <n v="0"/>
    <n v="0"/>
    <n v="0"/>
    <n v="33"/>
    <n v="0"/>
    <n v="0"/>
    <n v="0"/>
    <n v="0"/>
    <n v="0"/>
    <n v="0"/>
    <n v="0"/>
    <n v="0"/>
    <n v="0"/>
    <n v="0"/>
    <n v="0"/>
    <n v="0"/>
    <n v="0"/>
    <n v="0"/>
    <n v="70.601879699248116"/>
    <n v="70.601879699248116"/>
    <n v="66.5"/>
    <n v="4695.0249999999996"/>
    <n v="4695.0249999999996"/>
  </r>
  <r>
    <x v="7"/>
    <x v="6"/>
    <x v="2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3.5"/>
    <n v="0"/>
    <n v="0"/>
    <n v="0"/>
    <n v="0"/>
    <n v="0"/>
    <n v="0"/>
    <n v="34.5"/>
    <n v="69.117647058823536"/>
    <n v="0"/>
    <n v="68"/>
    <n v="4700"/>
    <n v="4700"/>
  </r>
  <r>
    <x v="7"/>
    <x v="6"/>
    <x v="2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3.5"/>
    <n v="0"/>
    <n v="0"/>
    <n v="0"/>
    <n v="0"/>
    <n v="0"/>
    <n v="0"/>
    <n v="0"/>
    <n v="69.234328358208955"/>
    <n v="0"/>
    <n v="33.5"/>
    <n v="2319.35"/>
    <n v="2319.35"/>
  </r>
  <r>
    <x v="7"/>
    <x v="7"/>
    <x v="2"/>
    <x v="0"/>
    <n v="0"/>
    <n v="0"/>
    <n v="0"/>
    <n v="33.5"/>
    <n v="0"/>
    <n v="0"/>
    <n v="0"/>
    <n v="0"/>
    <n v="0"/>
    <n v="0"/>
    <n v="0"/>
    <n v="33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69.117647058823536"/>
    <n v="70.149253731343279"/>
    <n v="68"/>
    <n v="4700"/>
    <n v="4700"/>
  </r>
  <r>
    <x v="7"/>
    <x v="7"/>
    <x v="2"/>
    <x v="1"/>
    <n v="0"/>
    <n v="0"/>
    <n v="0"/>
    <n v="33.5"/>
    <n v="0"/>
    <n v="0"/>
    <n v="0"/>
    <n v="0"/>
    <n v="0"/>
    <n v="0"/>
    <n v="0"/>
    <n v="33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8.89776119402984"/>
    <n v="68.89776119402984"/>
    <n v="67"/>
    <n v="4616.1499999999996"/>
    <n v="4616.1499999999996"/>
  </r>
  <r>
    <x v="7"/>
    <x v="4"/>
    <x v="1"/>
    <x v="0"/>
    <n v="0"/>
    <n v="0"/>
    <n v="0"/>
    <n v="0"/>
    <n v="0"/>
    <n v="0"/>
    <n v="0"/>
    <n v="0"/>
    <n v="0"/>
    <n v="0"/>
    <n v="0"/>
    <n v="0"/>
    <n v="33.5"/>
    <n v="0"/>
    <n v="0"/>
    <n v="33.5"/>
    <n v="0"/>
    <n v="1.5"/>
    <n v="0"/>
    <n v="0"/>
    <n v="0"/>
    <n v="0"/>
    <n v="0"/>
    <n v="0"/>
    <n v="0"/>
    <n v="0"/>
    <n v="0"/>
    <n v="0"/>
    <n v="0"/>
    <n v="0"/>
    <n v="33.5"/>
    <n v="68.82352941176471"/>
    <n v="102.48175182481752"/>
    <n v="102"/>
    <n v="7020"/>
    <n v="7020"/>
  </r>
  <r>
    <x v="7"/>
    <x v="4"/>
    <x v="1"/>
    <x v="1"/>
    <n v="0"/>
    <n v="0"/>
    <n v="0"/>
    <n v="0"/>
    <n v="0"/>
    <n v="0"/>
    <n v="0"/>
    <n v="0"/>
    <n v="0"/>
    <n v="0"/>
    <n v="0"/>
    <n v="0"/>
    <n v="33.5"/>
    <n v="0"/>
    <n v="0"/>
    <n v="33.5"/>
    <n v="0"/>
    <n v="0"/>
    <n v="0"/>
    <n v="0"/>
    <n v="0"/>
    <n v="0"/>
    <n v="0"/>
    <n v="0"/>
    <n v="0"/>
    <n v="0"/>
    <n v="0"/>
    <n v="0"/>
    <n v="0"/>
    <n v="0"/>
    <n v="33.5"/>
    <n v="69.465671641791047"/>
    <n v="104.19850746268656"/>
    <n v="100.5"/>
    <n v="6981.3"/>
    <n v="6981.3"/>
  </r>
  <r>
    <x v="8"/>
    <x v="9"/>
    <x v="1"/>
    <x v="0"/>
    <n v="4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7.666666666666671"/>
    <n v="67.666666666666671"/>
    <n v="4.5"/>
    <n v="304.5"/>
    <n v="304.5"/>
  </r>
  <r>
    <x v="8"/>
    <x v="9"/>
    <x v="1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6"/>
    <x v="2"/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6"/>
    <x v="2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7"/>
    <x v="2"/>
    <x v="0"/>
    <n v="0"/>
    <n v="0"/>
    <n v="0"/>
    <n v="0"/>
    <n v="0"/>
    <n v="0"/>
    <n v="0"/>
    <n v="0"/>
    <n v="0"/>
    <n v="0"/>
    <n v="0"/>
    <n v="0"/>
    <n v="0"/>
    <n v="35"/>
    <n v="0"/>
    <n v="0"/>
    <n v="0"/>
    <n v="0"/>
    <n v="0"/>
    <n v="0"/>
    <n v="0"/>
    <n v="0"/>
    <n v="0"/>
    <n v="0"/>
    <n v="0"/>
    <n v="0"/>
    <n v="0"/>
    <n v="0"/>
    <n v="0"/>
    <n v="0"/>
    <n v="0"/>
    <n v="66.428571428571431"/>
    <n v="66.428571428571431"/>
    <n v="35"/>
    <n v="2325"/>
    <n v="2325"/>
  </r>
  <r>
    <x v="9"/>
    <x v="7"/>
    <x v="2"/>
    <x v="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x v="4"/>
    <x v="1"/>
    <x v="0"/>
    <n v="0"/>
    <n v="0"/>
    <n v="0"/>
    <n v="0"/>
    <n v="0"/>
    <n v="0"/>
    <n v="34"/>
    <n v="0"/>
    <n v="0"/>
    <n v="0"/>
    <n v="0"/>
    <n v="0"/>
    <n v="34"/>
    <n v="0"/>
    <n v="0"/>
    <n v="0"/>
    <n v="0"/>
    <n v="0"/>
    <n v="34.5"/>
    <n v="0"/>
    <n v="0"/>
    <n v="0.5"/>
    <n v="34.5"/>
    <n v="0"/>
    <n v="0"/>
    <n v="0.5"/>
    <n v="0"/>
    <n v="0"/>
    <n v="0"/>
    <n v="0"/>
    <n v="0"/>
    <n v="67.391304347826093"/>
    <n v="90.731707317073173"/>
    <n v="138"/>
    <n v="9300"/>
    <n v="9300"/>
  </r>
  <r>
    <x v="9"/>
    <x v="4"/>
    <x v="1"/>
    <x v="1"/>
    <n v="0"/>
    <n v="0"/>
    <n v="0"/>
    <n v="0"/>
    <n v="0"/>
    <n v="0"/>
    <n v="34"/>
    <n v="0"/>
    <n v="0"/>
    <n v="0"/>
    <n v="0"/>
    <n v="0"/>
    <n v="34"/>
    <n v="0"/>
    <n v="0"/>
    <n v="0"/>
    <n v="0"/>
    <n v="0"/>
    <n v="34"/>
    <n v="0"/>
    <n v="0"/>
    <n v="0"/>
    <n v="34"/>
    <n v="0"/>
    <n v="0"/>
    <n v="0"/>
    <n v="0"/>
    <n v="0"/>
    <n v="0"/>
    <n v="0"/>
    <n v="0"/>
    <n v="68.503308823529423"/>
    <n v="91.337745098039221"/>
    <n v="136"/>
    <n v="9316.4500000000007"/>
    <n v="9316.4500000000007"/>
  </r>
  <r>
    <x v="9"/>
    <x v="4"/>
    <x v="1"/>
    <x v="0"/>
    <n v="0"/>
    <n v="0"/>
    <n v="0"/>
    <n v="0"/>
    <n v="0"/>
    <n v="0"/>
    <n v="34"/>
    <n v="0"/>
    <n v="0"/>
    <n v="0"/>
    <n v="0"/>
    <n v="0"/>
    <n v="34"/>
    <n v="0"/>
    <n v="0"/>
    <n v="0"/>
    <n v="0"/>
    <n v="0"/>
    <n v="34.5"/>
    <n v="0"/>
    <n v="0"/>
    <n v="0.5"/>
    <n v="34.5"/>
    <n v="0"/>
    <n v="0"/>
    <n v="0.5"/>
    <n v="0"/>
    <n v="0"/>
    <n v="0"/>
    <n v="0"/>
    <n v="0"/>
    <n v="67.391304347826093"/>
    <n v="90.731707317073173"/>
    <n v="138"/>
    <n v="9300"/>
    <n v="9300"/>
  </r>
  <r>
    <x v="9"/>
    <x v="4"/>
    <x v="1"/>
    <x v="1"/>
    <n v="0"/>
    <n v="0"/>
    <n v="0"/>
    <n v="0"/>
    <n v="0"/>
    <n v="0"/>
    <n v="34"/>
    <n v="0"/>
    <n v="0"/>
    <n v="0"/>
    <n v="0"/>
    <n v="0"/>
    <n v="34"/>
    <n v="0"/>
    <n v="0"/>
    <n v="0"/>
    <n v="0"/>
    <n v="0"/>
    <n v="34"/>
    <n v="0"/>
    <n v="0"/>
    <n v="0"/>
    <n v="34"/>
    <n v="0"/>
    <n v="0"/>
    <n v="0"/>
    <n v="0"/>
    <n v="0"/>
    <n v="0"/>
    <n v="0"/>
    <n v="0"/>
    <n v="68.503308823529423"/>
    <n v="91.337745098039221"/>
    <n v="136"/>
    <n v="9316.4500000000007"/>
    <n v="9316.4500000000007"/>
  </r>
  <r>
    <x v="10"/>
    <x v="10"/>
    <x v="3"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9" applyNumberFormats="0" applyBorderFormats="0" applyFontFormats="0" applyPatternFormats="0" applyAlignmentFormats="0" applyWidthHeightFormats="1" dataCaption="Значения" updatedVersion="3" minRefreshableVersion="3" showCalcMbrs="0" useAutoFormatting="1" colGrandTotals="0" itemPrintTitles="1" createdVersion="3" indent="0" showHeaders="0" outline="1" outlineData="1" gridDropZones="1" multipleFieldFilters="0">
  <location ref="A3:D60" firstHeaderRow="1" firstDataRow="2" firstDataCol="1"/>
  <pivotFields count="42">
    <pivotField axis="axisRow" showAll="0" defaultSubtotal="0">
      <items count="11">
        <item x="6"/>
        <item x="3"/>
        <item x="2"/>
        <item x="5"/>
        <item x="9"/>
        <item x="4"/>
        <item x="7"/>
        <item x="0"/>
        <item x="1"/>
        <item x="8"/>
        <item sd="0" x="10"/>
      </items>
    </pivotField>
    <pivotField axis="axisRow" showAll="0" defaultSubtotal="0">
      <items count="11">
        <item x="0"/>
        <item x="6"/>
        <item x="9"/>
        <item x="8"/>
        <item x="1"/>
        <item x="4"/>
        <item x="2"/>
        <item x="3"/>
        <item x="5"/>
        <item x="7"/>
        <item x="10"/>
      </items>
    </pivotField>
    <pivotField axis="axisRow" showAll="0" defaultSubtotal="0">
      <items count="4">
        <item x="1"/>
        <item x="2"/>
        <item x="0"/>
        <item x="3"/>
      </items>
    </pivotField>
    <pivotField axis="axisCol" showAll="0" insertPageBreak="1" includeNewItemsInFilter="1" defaultSubtotal="0">
      <items count="3">
        <item x="0"/>
        <item x="1"/>
        <item n="Отклонения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dragToRow="0" dragToCol="0" dragToPage="0" showAll="0" defaultSubtotal="0"/>
    <pivotField dragToRow="0" dragToCol="0" dragToPage="0" showAll="0" defaultSubtotal="0"/>
  </pivotFields>
  <rowFields count="3">
    <field x="0"/>
    <field x="1"/>
    <field x="2"/>
  </rowFields>
  <rowItems count="56">
    <i>
      <x/>
    </i>
    <i r="1">
      <x v="3"/>
    </i>
    <i r="2">
      <x/>
    </i>
    <i r="1">
      <x v="5"/>
    </i>
    <i r="2">
      <x/>
    </i>
    <i>
      <x v="1"/>
    </i>
    <i r="1">
      <x v="3"/>
    </i>
    <i r="2">
      <x/>
    </i>
    <i>
      <x v="2"/>
    </i>
    <i r="1">
      <x v="1"/>
    </i>
    <i r="2">
      <x v="1"/>
    </i>
    <i r="1">
      <x v="5"/>
    </i>
    <i r="2">
      <x/>
    </i>
    <i r="1">
      <x v="9"/>
    </i>
    <i r="2">
      <x v="1"/>
    </i>
    <i>
      <x v="3"/>
    </i>
    <i r="1">
      <x v="2"/>
    </i>
    <i r="2">
      <x/>
    </i>
    <i>
      <x v="4"/>
    </i>
    <i r="1">
      <x v="1"/>
    </i>
    <i r="2">
      <x v="1"/>
    </i>
    <i r="1">
      <x v="5"/>
    </i>
    <i r="2">
      <x/>
    </i>
    <i r="1">
      <x v="9"/>
    </i>
    <i r="2">
      <x v="1"/>
    </i>
    <i>
      <x v="5"/>
    </i>
    <i r="1">
      <x v="5"/>
    </i>
    <i r="2">
      <x/>
    </i>
    <i>
      <x v="6"/>
    </i>
    <i r="1">
      <x v="1"/>
    </i>
    <i r="2">
      <x v="1"/>
    </i>
    <i r="1">
      <x v="5"/>
    </i>
    <i r="2">
      <x/>
    </i>
    <i r="1">
      <x v="9"/>
    </i>
    <i r="2">
      <x v="1"/>
    </i>
    <i>
      <x v="7"/>
    </i>
    <i r="1">
      <x/>
    </i>
    <i r="2">
      <x v="2"/>
    </i>
    <i r="1">
      <x v="4"/>
    </i>
    <i r="2">
      <x v="2"/>
    </i>
    <i r="1">
      <x v="5"/>
    </i>
    <i r="2">
      <x/>
    </i>
    <i r="1">
      <x v="6"/>
    </i>
    <i r="2">
      <x v="2"/>
    </i>
    <i r="1">
      <x v="7"/>
    </i>
    <i r="2">
      <x/>
    </i>
    <i>
      <x v="8"/>
    </i>
    <i r="1">
      <x v="7"/>
    </i>
    <i r="2">
      <x/>
    </i>
    <i r="1">
      <x v="8"/>
    </i>
    <i r="2">
      <x/>
    </i>
    <i>
      <x v="9"/>
    </i>
    <i r="1">
      <x v="2"/>
    </i>
    <i r="2">
      <x/>
    </i>
    <i>
      <x v="10"/>
    </i>
    <i t="grand">
      <x/>
    </i>
  </rowItems>
  <colFields count="1">
    <field x="3"/>
  </colFields>
  <colItems count="3">
    <i>
      <x/>
    </i>
    <i>
      <x v="1"/>
    </i>
    <i>
      <x v="2"/>
    </i>
  </colItems>
  <dataFields count="1">
    <dataField name="Сумма по полю итого, тн за 20 дн." fld="38" baseField="0" baseItem="0" numFmtId="4"/>
  </dataFields>
  <pivotTableStyleInfo name="PivotStyleLight12" showRowHeaders="1" showColHeaders="1" showRowStripes="0" showColStripes="1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14"/>
  <sheetViews>
    <sheetView workbookViewId="0">
      <selection activeCell="A10" sqref="A10:A14"/>
    </sheetView>
  </sheetViews>
  <sheetFormatPr defaultRowHeight="15"/>
  <sheetData>
    <row r="2" spans="1:18">
      <c r="A2" s="27" t="s">
        <v>95</v>
      </c>
    </row>
    <row r="3" spans="1:18">
      <c r="A3" t="s">
        <v>105</v>
      </c>
    </row>
    <row r="4" spans="1:18" ht="33" customHeight="1">
      <c r="A4" s="52" t="s">
        <v>103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1:18">
      <c r="A5" t="s">
        <v>97</v>
      </c>
    </row>
    <row r="6" spans="1:18">
      <c r="A6" t="s">
        <v>98</v>
      </c>
    </row>
    <row r="8" spans="1:18">
      <c r="A8" s="27" t="s">
        <v>96</v>
      </c>
    </row>
    <row r="9" spans="1:18">
      <c r="A9" t="s">
        <v>104</v>
      </c>
    </row>
    <row r="10" spans="1:18">
      <c r="A10" t="s">
        <v>99</v>
      </c>
    </row>
    <row r="12" spans="1:18">
      <c r="A12" s="27" t="s">
        <v>100</v>
      </c>
    </row>
    <row r="13" spans="1:18">
      <c r="A13" t="s">
        <v>101</v>
      </c>
    </row>
    <row r="14" spans="1:18">
      <c r="A14" t="s">
        <v>102</v>
      </c>
    </row>
  </sheetData>
  <mergeCells count="1">
    <mergeCell ref="A4:R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47"/>
  <sheetViews>
    <sheetView topLeftCell="B1" zoomScale="60" zoomScaleNormal="60" workbookViewId="0">
      <selection activeCell="AH47" sqref="AH2:AH47"/>
    </sheetView>
  </sheetViews>
  <sheetFormatPr defaultRowHeight="15"/>
  <cols>
    <col min="1" max="1" width="49.85546875" customWidth="1"/>
    <col min="34" max="34" width="21.140625" customWidth="1"/>
  </cols>
  <sheetData>
    <row r="1" spans="1:34" ht="15.75" thickBot="1">
      <c r="A1" t="s">
        <v>92</v>
      </c>
      <c r="B1" t="s">
        <v>93</v>
      </c>
      <c r="C1" s="28">
        <v>42795</v>
      </c>
      <c r="D1" s="28">
        <v>42796</v>
      </c>
      <c r="E1" s="28">
        <v>42797</v>
      </c>
      <c r="F1" s="28">
        <v>42798</v>
      </c>
      <c r="G1" s="28">
        <v>42799</v>
      </c>
      <c r="H1" s="28">
        <v>42800</v>
      </c>
      <c r="I1" s="28">
        <v>42801</v>
      </c>
      <c r="J1" s="28">
        <v>42802</v>
      </c>
      <c r="K1" s="28">
        <v>42803</v>
      </c>
      <c r="L1" s="28">
        <v>42804</v>
      </c>
      <c r="M1" s="28">
        <v>42805</v>
      </c>
      <c r="N1" s="28">
        <v>42806</v>
      </c>
      <c r="O1" s="28">
        <v>42807</v>
      </c>
      <c r="P1" s="28">
        <v>42808</v>
      </c>
      <c r="Q1" s="28">
        <v>42809</v>
      </c>
      <c r="R1" s="28">
        <v>42810</v>
      </c>
      <c r="S1" s="28">
        <v>42811</v>
      </c>
      <c r="T1" s="28">
        <v>42812</v>
      </c>
      <c r="U1" s="28">
        <v>42813</v>
      </c>
      <c r="V1" s="28">
        <v>42814</v>
      </c>
      <c r="W1" s="28">
        <v>42815</v>
      </c>
      <c r="X1" s="28">
        <v>42816</v>
      </c>
      <c r="Y1" s="28">
        <v>42817</v>
      </c>
      <c r="Z1" s="28">
        <v>42818</v>
      </c>
      <c r="AA1" s="28">
        <v>42819</v>
      </c>
      <c r="AB1" s="28">
        <v>42820</v>
      </c>
      <c r="AC1" s="28">
        <v>42821</v>
      </c>
      <c r="AD1" s="28">
        <v>42822</v>
      </c>
      <c r="AE1" s="28">
        <v>42823</v>
      </c>
      <c r="AF1" s="28">
        <v>42824</v>
      </c>
      <c r="AG1" s="28">
        <v>42825</v>
      </c>
      <c r="AH1" t="s">
        <v>94</v>
      </c>
    </row>
    <row r="2" spans="1:34" ht="25.5">
      <c r="A2" s="17" t="s">
        <v>3</v>
      </c>
      <c r="B2" s="18" t="s">
        <v>1</v>
      </c>
      <c r="C2" s="19">
        <v>0</v>
      </c>
      <c r="D2" s="20">
        <v>0</v>
      </c>
      <c r="E2" s="20">
        <v>0</v>
      </c>
      <c r="F2" s="20">
        <v>0</v>
      </c>
      <c r="G2" s="20">
        <v>0</v>
      </c>
      <c r="H2" s="20">
        <v>0</v>
      </c>
      <c r="I2" s="21">
        <v>0</v>
      </c>
      <c r="J2" s="20">
        <v>0</v>
      </c>
      <c r="K2" s="20">
        <v>0</v>
      </c>
      <c r="L2" s="20">
        <v>0</v>
      </c>
      <c r="M2" s="20">
        <v>0</v>
      </c>
      <c r="N2" s="20">
        <v>0</v>
      </c>
      <c r="O2" s="20">
        <v>0</v>
      </c>
      <c r="P2" s="20">
        <v>0</v>
      </c>
      <c r="Q2" s="20">
        <v>0</v>
      </c>
      <c r="R2" s="20">
        <v>34</v>
      </c>
      <c r="S2" s="20">
        <v>0</v>
      </c>
      <c r="T2" s="20">
        <v>0</v>
      </c>
      <c r="U2" s="20">
        <v>34</v>
      </c>
      <c r="V2" s="20">
        <v>0</v>
      </c>
      <c r="W2" s="20">
        <v>0</v>
      </c>
      <c r="X2" s="22">
        <v>0</v>
      </c>
      <c r="Y2" s="20">
        <v>0</v>
      </c>
      <c r="Z2" s="20">
        <v>34</v>
      </c>
      <c r="AA2" s="20">
        <v>0</v>
      </c>
      <c r="AB2" s="20">
        <v>0</v>
      </c>
      <c r="AC2" s="20">
        <v>34</v>
      </c>
      <c r="AD2" s="21">
        <v>0</v>
      </c>
      <c r="AE2" s="21">
        <v>0</v>
      </c>
      <c r="AF2" s="20">
        <v>0</v>
      </c>
      <c r="AG2" s="26">
        <v>0</v>
      </c>
      <c r="AH2" s="23">
        <v>9384</v>
      </c>
    </row>
    <row r="3" spans="1:34" ht="15.75" thickBot="1">
      <c r="A3" s="10" t="s">
        <v>20</v>
      </c>
      <c r="B3" s="11" t="s">
        <v>2</v>
      </c>
      <c r="C3" s="12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34</v>
      </c>
      <c r="S3" s="13">
        <v>0</v>
      </c>
      <c r="T3" s="13">
        <v>0</v>
      </c>
      <c r="U3" s="13">
        <v>34</v>
      </c>
      <c r="V3" s="13">
        <v>0</v>
      </c>
      <c r="W3" s="13">
        <v>0</v>
      </c>
      <c r="X3" s="13">
        <v>0</v>
      </c>
      <c r="Y3" s="13">
        <v>0</v>
      </c>
      <c r="Z3" s="13">
        <v>34</v>
      </c>
      <c r="AA3" s="13">
        <v>0</v>
      </c>
      <c r="AB3" s="13">
        <v>0</v>
      </c>
      <c r="AC3" s="13">
        <v>0</v>
      </c>
      <c r="AD3" s="14">
        <v>0</v>
      </c>
      <c r="AE3" s="14">
        <v>0</v>
      </c>
      <c r="AF3" s="14">
        <v>34</v>
      </c>
      <c r="AG3" s="15">
        <v>0</v>
      </c>
      <c r="AH3" s="16">
        <v>9313.9</v>
      </c>
    </row>
    <row r="4" spans="1:34">
      <c r="A4" s="1"/>
      <c r="B4" s="2" t="s">
        <v>1</v>
      </c>
      <c r="C4" s="3">
        <v>0</v>
      </c>
      <c r="D4" s="4">
        <v>0</v>
      </c>
      <c r="E4" s="4">
        <v>0</v>
      </c>
      <c r="F4" s="4">
        <v>24.5</v>
      </c>
      <c r="G4" s="4">
        <v>24.5</v>
      </c>
      <c r="H4" s="4">
        <v>0</v>
      </c>
      <c r="I4" s="5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24.5</v>
      </c>
      <c r="V4" s="4">
        <v>0</v>
      </c>
      <c r="W4" s="4">
        <v>0</v>
      </c>
      <c r="X4" s="6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5">
        <v>0</v>
      </c>
      <c r="AE4" s="5">
        <v>24.5</v>
      </c>
      <c r="AF4" s="4">
        <v>0</v>
      </c>
      <c r="AG4" s="26">
        <v>0</v>
      </c>
      <c r="AH4" s="9">
        <v>6762</v>
      </c>
    </row>
    <row r="5" spans="1:34" ht="15.75" thickBot="1">
      <c r="A5" s="10" t="s">
        <v>13</v>
      </c>
      <c r="B5" s="11" t="s">
        <v>2</v>
      </c>
      <c r="C5" s="12">
        <v>0</v>
      </c>
      <c r="D5" s="13">
        <v>0</v>
      </c>
      <c r="E5" s="13">
        <v>0</v>
      </c>
      <c r="F5" s="13">
        <v>0</v>
      </c>
      <c r="G5" s="13">
        <v>24.5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24</v>
      </c>
      <c r="T5" s="13">
        <v>0</v>
      </c>
      <c r="U5" s="13">
        <v>0</v>
      </c>
      <c r="V5" s="13">
        <v>0</v>
      </c>
      <c r="W5" s="13">
        <v>24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4">
        <v>0</v>
      </c>
      <c r="AE5" s="14">
        <v>0</v>
      </c>
      <c r="AF5" s="14">
        <v>0</v>
      </c>
      <c r="AG5" s="15">
        <v>0</v>
      </c>
      <c r="AH5" s="16">
        <v>4952.5</v>
      </c>
    </row>
    <row r="6" spans="1:34">
      <c r="A6" s="1"/>
      <c r="B6" s="2" t="s">
        <v>1</v>
      </c>
      <c r="C6" s="3">
        <v>0</v>
      </c>
      <c r="D6" s="4">
        <v>34.5</v>
      </c>
      <c r="E6" s="4">
        <v>0</v>
      </c>
      <c r="F6" s="4">
        <v>34</v>
      </c>
      <c r="G6" s="4">
        <v>0</v>
      </c>
      <c r="H6" s="4">
        <v>34</v>
      </c>
      <c r="I6" s="5">
        <v>0</v>
      </c>
      <c r="J6" s="4">
        <v>0</v>
      </c>
      <c r="K6" s="4">
        <v>0</v>
      </c>
      <c r="L6" s="4">
        <v>0</v>
      </c>
      <c r="M6" s="4">
        <v>34</v>
      </c>
      <c r="N6" s="4">
        <v>34</v>
      </c>
      <c r="O6" s="4">
        <v>0</v>
      </c>
      <c r="P6" s="4">
        <v>0</v>
      </c>
      <c r="Q6" s="4">
        <v>34</v>
      </c>
      <c r="R6" s="4">
        <v>0</v>
      </c>
      <c r="S6" s="4">
        <v>0</v>
      </c>
      <c r="T6" s="4">
        <v>34</v>
      </c>
      <c r="U6" s="4">
        <v>34</v>
      </c>
      <c r="V6" s="4">
        <v>0</v>
      </c>
      <c r="W6" s="4">
        <v>0</v>
      </c>
      <c r="X6" s="6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5">
        <v>0</v>
      </c>
      <c r="AE6" s="5">
        <v>0</v>
      </c>
      <c r="AF6" s="4">
        <v>0</v>
      </c>
      <c r="AG6" s="26">
        <v>0</v>
      </c>
      <c r="AH6" s="9">
        <v>18802.5</v>
      </c>
    </row>
    <row r="7" spans="1:34" ht="15.75" thickBot="1">
      <c r="A7" s="10" t="s">
        <v>21</v>
      </c>
      <c r="B7" s="11" t="s">
        <v>2</v>
      </c>
      <c r="C7" s="12">
        <v>34</v>
      </c>
      <c r="D7" s="13">
        <v>34.5</v>
      </c>
      <c r="E7" s="13">
        <v>0</v>
      </c>
      <c r="F7" s="13">
        <v>34</v>
      </c>
      <c r="G7" s="13">
        <v>0</v>
      </c>
      <c r="H7" s="13">
        <v>34</v>
      </c>
      <c r="I7" s="13">
        <v>0</v>
      </c>
      <c r="J7" s="13">
        <v>0</v>
      </c>
      <c r="K7" s="13">
        <v>33.5</v>
      </c>
      <c r="L7" s="13">
        <v>0</v>
      </c>
      <c r="M7" s="13">
        <v>34</v>
      </c>
      <c r="N7" s="13">
        <v>34</v>
      </c>
      <c r="O7" s="13">
        <v>0</v>
      </c>
      <c r="P7" s="13">
        <v>0</v>
      </c>
      <c r="Q7" s="13">
        <v>34</v>
      </c>
      <c r="R7" s="13">
        <v>0</v>
      </c>
      <c r="S7" s="13">
        <v>0</v>
      </c>
      <c r="T7" s="13">
        <v>0</v>
      </c>
      <c r="U7" s="13">
        <v>33.5</v>
      </c>
      <c r="V7" s="13">
        <v>0</v>
      </c>
      <c r="W7" s="13">
        <v>34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4">
        <v>0</v>
      </c>
      <c r="AE7" s="14">
        <v>0</v>
      </c>
      <c r="AF7" s="14">
        <v>0</v>
      </c>
      <c r="AG7" s="15">
        <v>0</v>
      </c>
      <c r="AH7" s="16">
        <v>23273.65</v>
      </c>
    </row>
    <row r="8" spans="1:34">
      <c r="A8" s="1"/>
      <c r="B8" s="2" t="s">
        <v>1</v>
      </c>
      <c r="C8" s="3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5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6">
        <v>0</v>
      </c>
      <c r="Y8" s="4">
        <v>33.5</v>
      </c>
      <c r="Z8" s="4">
        <v>0</v>
      </c>
      <c r="AA8" s="4">
        <v>0</v>
      </c>
      <c r="AB8" s="4">
        <v>0</v>
      </c>
      <c r="AC8" s="4">
        <v>0</v>
      </c>
      <c r="AD8" s="5">
        <v>0</v>
      </c>
      <c r="AE8" s="5">
        <v>0</v>
      </c>
      <c r="AF8" s="4">
        <v>0</v>
      </c>
      <c r="AG8" s="26">
        <v>0</v>
      </c>
      <c r="AH8" s="9">
        <v>2253</v>
      </c>
    </row>
    <row r="9" spans="1:34" ht="26.25" thickBot="1">
      <c r="A9" s="10" t="s">
        <v>4</v>
      </c>
      <c r="B9" s="11" t="s">
        <v>2</v>
      </c>
      <c r="C9" s="12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33</v>
      </c>
      <c r="AA9" s="13">
        <v>0</v>
      </c>
      <c r="AB9" s="13">
        <v>0</v>
      </c>
      <c r="AC9" s="13">
        <v>0</v>
      </c>
      <c r="AD9" s="14">
        <v>0</v>
      </c>
      <c r="AE9" s="14">
        <v>0</v>
      </c>
      <c r="AF9" s="14">
        <v>0</v>
      </c>
      <c r="AG9" s="15">
        <v>0</v>
      </c>
      <c r="AH9" s="16">
        <v>2219</v>
      </c>
    </row>
    <row r="10" spans="1:34">
      <c r="A10" s="1"/>
      <c r="B10" s="2" t="s">
        <v>1</v>
      </c>
      <c r="C10" s="3">
        <v>34</v>
      </c>
      <c r="D10" s="4">
        <v>34</v>
      </c>
      <c r="E10" s="4">
        <v>0</v>
      </c>
      <c r="F10" s="4">
        <v>0</v>
      </c>
      <c r="G10" s="4">
        <v>34</v>
      </c>
      <c r="H10" s="4">
        <v>34</v>
      </c>
      <c r="I10" s="5">
        <v>34</v>
      </c>
      <c r="J10" s="4">
        <v>34</v>
      </c>
      <c r="K10" s="4">
        <v>0</v>
      </c>
      <c r="L10" s="4">
        <v>34</v>
      </c>
      <c r="M10" s="4">
        <v>0</v>
      </c>
      <c r="N10" s="4">
        <v>34</v>
      </c>
      <c r="O10" s="4">
        <v>0</v>
      </c>
      <c r="P10" s="4">
        <v>0</v>
      </c>
      <c r="Q10" s="4">
        <v>0</v>
      </c>
      <c r="R10" s="4">
        <v>34</v>
      </c>
      <c r="S10" s="4">
        <v>34</v>
      </c>
      <c r="T10" s="4">
        <v>0</v>
      </c>
      <c r="U10" s="4">
        <v>0</v>
      </c>
      <c r="V10" s="4">
        <v>34</v>
      </c>
      <c r="W10" s="4">
        <v>0</v>
      </c>
      <c r="X10" s="6">
        <v>34</v>
      </c>
      <c r="Y10" s="4">
        <v>0</v>
      </c>
      <c r="Z10" s="4">
        <v>0</v>
      </c>
      <c r="AA10" s="4">
        <v>34</v>
      </c>
      <c r="AB10" s="4">
        <v>34</v>
      </c>
      <c r="AC10" s="4">
        <v>0</v>
      </c>
      <c r="AD10" s="5">
        <v>34</v>
      </c>
      <c r="AE10" s="5">
        <v>34</v>
      </c>
      <c r="AF10" s="4">
        <v>34</v>
      </c>
      <c r="AG10" s="26">
        <v>0</v>
      </c>
      <c r="AH10" s="9">
        <v>39882</v>
      </c>
    </row>
    <row r="11" spans="1:34" ht="26.25" thickBot="1">
      <c r="A11" s="10" t="s">
        <v>17</v>
      </c>
      <c r="B11" s="11" t="s">
        <v>2</v>
      </c>
      <c r="C11" s="12">
        <v>34</v>
      </c>
      <c r="D11" s="13">
        <v>34</v>
      </c>
      <c r="E11" s="13">
        <v>0</v>
      </c>
      <c r="F11" s="13">
        <v>0</v>
      </c>
      <c r="G11" s="13">
        <v>34</v>
      </c>
      <c r="H11" s="13">
        <v>34</v>
      </c>
      <c r="I11" s="13">
        <v>34</v>
      </c>
      <c r="J11" s="13">
        <v>34</v>
      </c>
      <c r="K11" s="13">
        <v>0</v>
      </c>
      <c r="L11" s="13">
        <v>0</v>
      </c>
      <c r="M11" s="13">
        <v>34</v>
      </c>
      <c r="N11" s="13">
        <v>0</v>
      </c>
      <c r="O11" s="13">
        <v>34</v>
      </c>
      <c r="P11" s="13">
        <v>0</v>
      </c>
      <c r="Q11" s="13">
        <v>0</v>
      </c>
      <c r="R11" s="13">
        <v>34</v>
      </c>
      <c r="S11" s="13">
        <v>34</v>
      </c>
      <c r="T11" s="13">
        <v>0</v>
      </c>
      <c r="U11" s="13">
        <v>0</v>
      </c>
      <c r="V11" s="13">
        <v>34</v>
      </c>
      <c r="W11" s="13">
        <v>0</v>
      </c>
      <c r="X11" s="13">
        <v>34</v>
      </c>
      <c r="Y11" s="13">
        <v>0</v>
      </c>
      <c r="Z11" s="13">
        <v>0</v>
      </c>
      <c r="AA11" s="13">
        <v>34</v>
      </c>
      <c r="AB11" s="13">
        <v>34</v>
      </c>
      <c r="AC11" s="13">
        <v>0</v>
      </c>
      <c r="AD11" s="14">
        <v>34</v>
      </c>
      <c r="AE11" s="14">
        <v>34</v>
      </c>
      <c r="AF11" s="14">
        <v>0</v>
      </c>
      <c r="AG11" s="15">
        <v>0</v>
      </c>
      <c r="AH11" s="16">
        <v>37238.949999999997</v>
      </c>
    </row>
    <row r="12" spans="1:34" ht="25.5">
      <c r="A12" s="1" t="s">
        <v>24</v>
      </c>
      <c r="B12" s="2" t="s">
        <v>1</v>
      </c>
      <c r="C12" s="3">
        <v>26</v>
      </c>
      <c r="D12" s="4">
        <v>34</v>
      </c>
      <c r="E12" s="4">
        <v>57</v>
      </c>
      <c r="F12" s="4">
        <v>0</v>
      </c>
      <c r="G12" s="4">
        <v>0</v>
      </c>
      <c r="H12" s="4">
        <v>21</v>
      </c>
      <c r="I12" s="5">
        <v>33.5</v>
      </c>
      <c r="J12" s="4">
        <v>2.5</v>
      </c>
      <c r="K12" s="4">
        <v>21</v>
      </c>
      <c r="L12" s="4">
        <v>0</v>
      </c>
      <c r="M12" s="4">
        <v>0</v>
      </c>
      <c r="N12" s="4">
        <v>23</v>
      </c>
      <c r="O12" s="4">
        <v>16.5</v>
      </c>
      <c r="P12" s="4">
        <v>13.5</v>
      </c>
      <c r="Q12" s="4">
        <v>28.5</v>
      </c>
      <c r="R12" s="4">
        <v>0</v>
      </c>
      <c r="S12" s="4">
        <v>47.5</v>
      </c>
      <c r="T12" s="4">
        <v>65</v>
      </c>
      <c r="U12" s="4">
        <v>32.5</v>
      </c>
      <c r="V12" s="4">
        <v>36.5</v>
      </c>
      <c r="W12" s="4">
        <v>43.5</v>
      </c>
      <c r="X12" s="6">
        <v>18.5</v>
      </c>
      <c r="Y12" s="4">
        <v>34</v>
      </c>
      <c r="Z12" s="4">
        <v>39</v>
      </c>
      <c r="AA12" s="4">
        <v>63.5</v>
      </c>
      <c r="AB12" s="4">
        <v>33.5</v>
      </c>
      <c r="AC12" s="4">
        <v>35.5</v>
      </c>
      <c r="AD12" s="5">
        <v>35</v>
      </c>
      <c r="AE12" s="5">
        <v>0</v>
      </c>
      <c r="AF12" s="4">
        <v>34.5</v>
      </c>
      <c r="AG12" s="26">
        <v>0.5</v>
      </c>
      <c r="AH12" s="9">
        <v>54889.5</v>
      </c>
    </row>
    <row r="13" spans="1:34" ht="26.25" thickBot="1">
      <c r="A13" s="10" t="s">
        <v>3</v>
      </c>
      <c r="B13" s="11" t="s">
        <v>2</v>
      </c>
      <c r="C13" s="12">
        <v>33.5</v>
      </c>
      <c r="D13" s="13">
        <v>49.5</v>
      </c>
      <c r="E13" s="13">
        <v>51</v>
      </c>
      <c r="F13" s="13">
        <v>0</v>
      </c>
      <c r="G13" s="13">
        <v>0</v>
      </c>
      <c r="H13" s="13">
        <v>33.5</v>
      </c>
      <c r="I13" s="13">
        <v>33.5</v>
      </c>
      <c r="J13" s="13">
        <v>0</v>
      </c>
      <c r="K13" s="13">
        <v>33.5</v>
      </c>
      <c r="L13" s="13">
        <v>0</v>
      </c>
      <c r="M13" s="13">
        <v>0</v>
      </c>
      <c r="N13" s="13">
        <v>33.5</v>
      </c>
      <c r="O13" s="13">
        <v>30</v>
      </c>
      <c r="P13" s="13">
        <v>30</v>
      </c>
      <c r="Q13" s="13">
        <v>30</v>
      </c>
      <c r="R13" s="13">
        <v>0</v>
      </c>
      <c r="S13" s="13">
        <v>45.5</v>
      </c>
      <c r="T13" s="13">
        <v>35.5</v>
      </c>
      <c r="U13" s="13">
        <v>44.5</v>
      </c>
      <c r="V13" s="13">
        <v>54</v>
      </c>
      <c r="W13" s="13">
        <v>33.5</v>
      </c>
      <c r="X13" s="13">
        <v>17.5</v>
      </c>
      <c r="Y13" s="13">
        <v>33.5</v>
      </c>
      <c r="Z13" s="13">
        <v>33.5</v>
      </c>
      <c r="AA13" s="13">
        <v>67</v>
      </c>
      <c r="AB13" s="13">
        <v>33.5</v>
      </c>
      <c r="AC13" s="13">
        <v>33.5</v>
      </c>
      <c r="AD13" s="14">
        <v>33.5</v>
      </c>
      <c r="AE13" s="14">
        <v>0</v>
      </c>
      <c r="AF13" s="14">
        <v>33.5</v>
      </c>
      <c r="AG13" s="15">
        <v>0</v>
      </c>
      <c r="AH13" s="16">
        <v>59725.675000000003</v>
      </c>
    </row>
    <row r="14" spans="1:34">
      <c r="A14" s="1"/>
      <c r="B14" s="2" t="s">
        <v>1</v>
      </c>
      <c r="C14" s="3">
        <v>11.5</v>
      </c>
      <c r="D14" s="4">
        <v>0</v>
      </c>
      <c r="E14" s="4">
        <v>0</v>
      </c>
      <c r="F14" s="4">
        <v>0</v>
      </c>
      <c r="G14" s="4">
        <v>33.5</v>
      </c>
      <c r="H14" s="4">
        <v>0</v>
      </c>
      <c r="I14" s="5">
        <v>0</v>
      </c>
      <c r="J14" s="4">
        <v>16.5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6">
        <v>0</v>
      </c>
      <c r="Y14" s="4">
        <v>0</v>
      </c>
      <c r="Z14" s="4">
        <v>0</v>
      </c>
      <c r="AA14" s="4">
        <v>0</v>
      </c>
      <c r="AB14" s="4">
        <v>0</v>
      </c>
      <c r="AC14" s="4">
        <v>33</v>
      </c>
      <c r="AD14" s="5">
        <v>0</v>
      </c>
      <c r="AE14" s="5">
        <v>35.5</v>
      </c>
      <c r="AF14" s="4">
        <v>0</v>
      </c>
      <c r="AG14" s="26">
        <v>0</v>
      </c>
      <c r="AH14" s="9">
        <v>8970</v>
      </c>
    </row>
    <row r="15" spans="1:34" ht="26.25" thickBot="1">
      <c r="A15" s="10" t="s">
        <v>4</v>
      </c>
      <c r="B15" s="11" t="s">
        <v>2</v>
      </c>
      <c r="C15" s="12">
        <v>33.5</v>
      </c>
      <c r="D15" s="13">
        <v>0</v>
      </c>
      <c r="E15" s="13">
        <v>0</v>
      </c>
      <c r="F15" s="13">
        <v>0</v>
      </c>
      <c r="G15" s="13">
        <v>33.5</v>
      </c>
      <c r="H15" s="13">
        <v>0</v>
      </c>
      <c r="I15" s="13">
        <v>0</v>
      </c>
      <c r="J15" s="13">
        <v>33.5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4">
        <v>0</v>
      </c>
      <c r="AE15" s="14">
        <v>67</v>
      </c>
      <c r="AF15" s="14">
        <v>17.5</v>
      </c>
      <c r="AG15" s="15">
        <v>0</v>
      </c>
      <c r="AH15" s="16">
        <v>12901.325000000001</v>
      </c>
    </row>
    <row r="16" spans="1:34" ht="25.5">
      <c r="A16" s="1" t="s">
        <v>29</v>
      </c>
      <c r="B16" s="2" t="s">
        <v>1</v>
      </c>
      <c r="C16" s="3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5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6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5">
        <v>0</v>
      </c>
      <c r="AE16" s="5">
        <v>0</v>
      </c>
      <c r="AF16" s="4">
        <v>34</v>
      </c>
      <c r="AG16" s="26">
        <v>0</v>
      </c>
      <c r="AH16" s="9">
        <v>2350</v>
      </c>
    </row>
    <row r="17" spans="1:34" ht="26.25" thickBot="1">
      <c r="A17" s="10" t="s">
        <v>10</v>
      </c>
      <c r="B17" s="11" t="s">
        <v>2</v>
      </c>
      <c r="C17" s="12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4">
        <v>0</v>
      </c>
      <c r="AE17" s="14">
        <v>0</v>
      </c>
      <c r="AF17" s="14">
        <v>0</v>
      </c>
      <c r="AG17" s="15">
        <v>28</v>
      </c>
      <c r="AH17" s="16">
        <v>1940.25</v>
      </c>
    </row>
    <row r="18" spans="1:34">
      <c r="A18" s="1"/>
      <c r="B18" s="2" t="s">
        <v>1</v>
      </c>
      <c r="C18" s="3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5">
        <v>0</v>
      </c>
      <c r="J18" s="4">
        <v>0</v>
      </c>
      <c r="K18" s="4">
        <v>34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6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5">
        <v>0</v>
      </c>
      <c r="AE18" s="5">
        <v>0</v>
      </c>
      <c r="AF18" s="4">
        <v>0</v>
      </c>
      <c r="AG18" s="26">
        <v>0</v>
      </c>
      <c r="AH18" s="9">
        <v>2350</v>
      </c>
    </row>
    <row r="19" spans="1:34" ht="15.75" thickBot="1">
      <c r="A19" s="10" t="s">
        <v>11</v>
      </c>
      <c r="B19" s="11" t="s">
        <v>2</v>
      </c>
      <c r="C19" s="12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23</v>
      </c>
      <c r="Z19" s="13">
        <v>10.5</v>
      </c>
      <c r="AA19" s="13">
        <v>0</v>
      </c>
      <c r="AB19" s="13">
        <v>0</v>
      </c>
      <c r="AC19" s="13">
        <v>0</v>
      </c>
      <c r="AD19" s="14">
        <v>0</v>
      </c>
      <c r="AE19" s="14">
        <v>0</v>
      </c>
      <c r="AF19" s="14">
        <v>0</v>
      </c>
      <c r="AG19" s="15">
        <v>0</v>
      </c>
      <c r="AH19" s="16">
        <v>2330.9</v>
      </c>
    </row>
    <row r="20" spans="1:34">
      <c r="A20" s="1"/>
      <c r="B20" s="2" t="s">
        <v>1</v>
      </c>
      <c r="C20" s="3">
        <v>0</v>
      </c>
      <c r="D20" s="4">
        <v>34</v>
      </c>
      <c r="E20" s="4">
        <v>0</v>
      </c>
      <c r="F20" s="4">
        <v>34</v>
      </c>
      <c r="G20" s="4">
        <v>0</v>
      </c>
      <c r="H20" s="4">
        <v>0</v>
      </c>
      <c r="I20" s="5">
        <v>21.5</v>
      </c>
      <c r="J20" s="4">
        <v>12.5</v>
      </c>
      <c r="K20" s="4">
        <v>0</v>
      </c>
      <c r="L20" s="4">
        <v>0</v>
      </c>
      <c r="M20" s="4">
        <v>0</v>
      </c>
      <c r="N20" s="4">
        <v>34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34</v>
      </c>
      <c r="V20" s="4">
        <v>0</v>
      </c>
      <c r="W20" s="4">
        <v>0</v>
      </c>
      <c r="X20" s="6">
        <v>0</v>
      </c>
      <c r="Y20" s="4">
        <v>0</v>
      </c>
      <c r="Z20" s="4">
        <v>0</v>
      </c>
      <c r="AA20" s="4">
        <v>21.5</v>
      </c>
      <c r="AB20" s="4">
        <v>12.5</v>
      </c>
      <c r="AC20" s="4">
        <v>0</v>
      </c>
      <c r="AD20" s="5">
        <v>0</v>
      </c>
      <c r="AE20" s="5">
        <v>0</v>
      </c>
      <c r="AF20" s="4">
        <v>0</v>
      </c>
      <c r="AG20" s="26">
        <v>0</v>
      </c>
      <c r="AH20" s="9">
        <v>14100</v>
      </c>
    </row>
    <row r="21" spans="1:34" ht="26.25" thickBot="1">
      <c r="A21" s="10" t="s">
        <v>17</v>
      </c>
      <c r="B21" s="11" t="s">
        <v>2</v>
      </c>
      <c r="C21" s="12">
        <v>0</v>
      </c>
      <c r="D21" s="13">
        <v>34</v>
      </c>
      <c r="E21" s="13">
        <v>0</v>
      </c>
      <c r="F21" s="13">
        <v>34</v>
      </c>
      <c r="G21" s="13">
        <v>0</v>
      </c>
      <c r="H21" s="13">
        <v>0</v>
      </c>
      <c r="I21" s="13">
        <v>21.5</v>
      </c>
      <c r="J21" s="13">
        <v>12.5</v>
      </c>
      <c r="K21" s="13">
        <v>0</v>
      </c>
      <c r="L21" s="13">
        <v>0</v>
      </c>
      <c r="M21" s="13">
        <v>0</v>
      </c>
      <c r="N21" s="13">
        <v>34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34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21.5</v>
      </c>
      <c r="AB21" s="13">
        <v>4.5</v>
      </c>
      <c r="AC21" s="13">
        <v>0</v>
      </c>
      <c r="AD21" s="14">
        <v>0</v>
      </c>
      <c r="AE21" s="14">
        <v>0</v>
      </c>
      <c r="AF21" s="14">
        <v>0</v>
      </c>
      <c r="AG21" s="15">
        <v>0</v>
      </c>
      <c r="AH21" s="16">
        <v>13623.525</v>
      </c>
    </row>
    <row r="22" spans="1:34" ht="25.5">
      <c r="A22" s="1" t="s">
        <v>30</v>
      </c>
      <c r="B22" s="2" t="s">
        <v>1</v>
      </c>
      <c r="C22" s="3">
        <v>0</v>
      </c>
      <c r="D22" s="4">
        <v>0</v>
      </c>
      <c r="E22" s="4">
        <v>0</v>
      </c>
      <c r="F22" s="4">
        <v>34.5</v>
      </c>
      <c r="G22" s="4">
        <v>0</v>
      </c>
      <c r="H22" s="4">
        <v>0</v>
      </c>
      <c r="I22" s="5">
        <v>0</v>
      </c>
      <c r="J22" s="4">
        <v>34.5</v>
      </c>
      <c r="K22" s="4">
        <v>0</v>
      </c>
      <c r="L22" s="4">
        <v>0</v>
      </c>
      <c r="M22" s="4">
        <v>34.5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34.5</v>
      </c>
      <c r="T22" s="4">
        <v>0</v>
      </c>
      <c r="U22" s="4">
        <v>0</v>
      </c>
      <c r="V22" s="4">
        <v>0</v>
      </c>
      <c r="W22" s="4">
        <v>0</v>
      </c>
      <c r="X22" s="6">
        <v>0</v>
      </c>
      <c r="Y22" s="4">
        <v>33</v>
      </c>
      <c r="Z22" s="4">
        <v>0</v>
      </c>
      <c r="AA22" s="4">
        <v>0</v>
      </c>
      <c r="AB22" s="4">
        <v>0</v>
      </c>
      <c r="AC22" s="4">
        <v>0</v>
      </c>
      <c r="AD22" s="5">
        <v>0</v>
      </c>
      <c r="AE22" s="5">
        <v>0</v>
      </c>
      <c r="AF22" s="4">
        <v>0</v>
      </c>
      <c r="AG22" s="26">
        <v>0</v>
      </c>
      <c r="AH22" s="9">
        <v>11524</v>
      </c>
    </row>
    <row r="23" spans="1:34" ht="26.25" customHeight="1" thickBot="1">
      <c r="A23" s="10" t="s">
        <v>16</v>
      </c>
      <c r="B23" s="11" t="s">
        <v>2</v>
      </c>
      <c r="C23" s="12">
        <v>0</v>
      </c>
      <c r="D23" s="13">
        <v>0</v>
      </c>
      <c r="E23" s="13">
        <v>0</v>
      </c>
      <c r="F23" s="13">
        <v>33.5</v>
      </c>
      <c r="G23" s="13">
        <v>0</v>
      </c>
      <c r="H23" s="13">
        <v>0</v>
      </c>
      <c r="I23" s="13">
        <v>0</v>
      </c>
      <c r="J23" s="13">
        <v>0</v>
      </c>
      <c r="K23" s="13">
        <v>33.5</v>
      </c>
      <c r="L23" s="13">
        <v>0</v>
      </c>
      <c r="M23" s="13">
        <v>0</v>
      </c>
      <c r="N23" s="13">
        <v>33.5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33.5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33.5</v>
      </c>
      <c r="AA23" s="13">
        <v>0</v>
      </c>
      <c r="AB23" s="13">
        <v>0</v>
      </c>
      <c r="AC23" s="13">
        <v>0</v>
      </c>
      <c r="AD23" s="14">
        <v>0</v>
      </c>
      <c r="AE23" s="14">
        <v>0</v>
      </c>
      <c r="AF23" s="14">
        <v>0</v>
      </c>
      <c r="AG23" s="15">
        <v>0</v>
      </c>
      <c r="AH23" s="16">
        <v>11613.97</v>
      </c>
    </row>
    <row r="24" spans="1:34" ht="25.5">
      <c r="A24" s="1" t="s">
        <v>34</v>
      </c>
      <c r="B24" s="2" t="s">
        <v>1</v>
      </c>
      <c r="C24" s="3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5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34</v>
      </c>
      <c r="P24" s="4">
        <v>0</v>
      </c>
      <c r="Q24" s="4">
        <v>0</v>
      </c>
      <c r="R24" s="4">
        <v>34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6">
        <v>0</v>
      </c>
      <c r="Y24" s="4">
        <v>0</v>
      </c>
      <c r="Z24" s="4">
        <v>0</v>
      </c>
      <c r="AA24" s="4">
        <v>0</v>
      </c>
      <c r="AB24" s="4">
        <v>0</v>
      </c>
      <c r="AC24" s="4">
        <v>34</v>
      </c>
      <c r="AD24" s="5">
        <v>0</v>
      </c>
      <c r="AE24" s="5">
        <v>0</v>
      </c>
      <c r="AF24" s="4">
        <v>34</v>
      </c>
      <c r="AG24" s="26">
        <v>0</v>
      </c>
      <c r="AH24" s="9">
        <v>9320</v>
      </c>
    </row>
    <row r="25" spans="1:34" ht="51.75" customHeight="1" thickBot="1">
      <c r="A25" s="10" t="s">
        <v>17</v>
      </c>
      <c r="B25" s="11" t="s">
        <v>2</v>
      </c>
      <c r="C25" s="12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34</v>
      </c>
      <c r="Q25" s="13">
        <v>0</v>
      </c>
      <c r="R25" s="13">
        <v>34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34</v>
      </c>
      <c r="AD25" s="14">
        <v>0</v>
      </c>
      <c r="AE25" s="14">
        <v>0</v>
      </c>
      <c r="AF25" s="14">
        <v>34</v>
      </c>
      <c r="AG25" s="15">
        <v>0</v>
      </c>
      <c r="AH25" s="16">
        <v>9269.65</v>
      </c>
    </row>
    <row r="26" spans="1:34">
      <c r="A26" s="1" t="s">
        <v>35</v>
      </c>
      <c r="B26" s="2" t="s">
        <v>1</v>
      </c>
      <c r="C26" s="3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5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34</v>
      </c>
      <c r="R26" s="4">
        <v>0</v>
      </c>
      <c r="S26" s="4">
        <v>0</v>
      </c>
      <c r="T26" s="4">
        <v>0</v>
      </c>
      <c r="U26" s="4">
        <v>0</v>
      </c>
      <c r="V26" s="4">
        <v>34</v>
      </c>
      <c r="W26" s="4">
        <v>0</v>
      </c>
      <c r="X26" s="6">
        <v>0</v>
      </c>
      <c r="Y26" s="4">
        <v>0</v>
      </c>
      <c r="Z26" s="4">
        <v>0</v>
      </c>
      <c r="AA26" s="4">
        <v>0</v>
      </c>
      <c r="AB26" s="4">
        <v>0</v>
      </c>
      <c r="AC26" s="4">
        <v>34</v>
      </c>
      <c r="AD26" s="5">
        <v>0</v>
      </c>
      <c r="AE26" s="5">
        <v>0</v>
      </c>
      <c r="AF26" s="4">
        <v>0</v>
      </c>
      <c r="AG26" s="26">
        <v>0</v>
      </c>
      <c r="AH26" s="9">
        <v>7050</v>
      </c>
    </row>
    <row r="27" spans="1:34" ht="39" thickBot="1">
      <c r="A27" s="10" t="s">
        <v>7</v>
      </c>
      <c r="B27" s="11" t="s">
        <v>2</v>
      </c>
      <c r="C27" s="12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33.5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4">
        <v>0</v>
      </c>
      <c r="AE27" s="14">
        <v>0</v>
      </c>
      <c r="AF27" s="14">
        <v>32</v>
      </c>
      <c r="AG27" s="15">
        <v>0</v>
      </c>
      <c r="AH27" s="16">
        <v>4542.3500000000004</v>
      </c>
    </row>
    <row r="28" spans="1:34">
      <c r="A28" s="1" t="s">
        <v>36</v>
      </c>
      <c r="B28" s="2" t="s">
        <v>1</v>
      </c>
      <c r="C28" s="3">
        <v>32</v>
      </c>
      <c r="D28" s="4">
        <v>0</v>
      </c>
      <c r="E28" s="4">
        <v>32</v>
      </c>
      <c r="F28" s="4">
        <v>0</v>
      </c>
      <c r="G28" s="4">
        <v>32</v>
      </c>
      <c r="H28" s="4">
        <v>0</v>
      </c>
      <c r="I28" s="5">
        <v>32</v>
      </c>
      <c r="J28" s="4">
        <v>0</v>
      </c>
      <c r="K28" s="4">
        <v>32</v>
      </c>
      <c r="L28" s="4">
        <v>32</v>
      </c>
      <c r="M28" s="4">
        <v>0</v>
      </c>
      <c r="N28" s="4">
        <v>32</v>
      </c>
      <c r="O28" s="4">
        <v>0</v>
      </c>
      <c r="P28" s="4">
        <v>0</v>
      </c>
      <c r="Q28" s="4">
        <v>32</v>
      </c>
      <c r="R28" s="4">
        <v>0</v>
      </c>
      <c r="S28" s="4">
        <v>32</v>
      </c>
      <c r="T28" s="4">
        <v>0</v>
      </c>
      <c r="U28" s="4">
        <v>32</v>
      </c>
      <c r="V28" s="4">
        <v>0</v>
      </c>
      <c r="W28" s="4">
        <v>32</v>
      </c>
      <c r="X28" s="6">
        <v>32</v>
      </c>
      <c r="Y28" s="4">
        <v>0</v>
      </c>
      <c r="Z28" s="4">
        <v>0</v>
      </c>
      <c r="AA28" s="4">
        <v>32</v>
      </c>
      <c r="AB28" s="4">
        <v>0</v>
      </c>
      <c r="AC28" s="4">
        <v>32</v>
      </c>
      <c r="AD28" s="5">
        <v>0</v>
      </c>
      <c r="AE28" s="5">
        <v>32</v>
      </c>
      <c r="AF28" s="4">
        <v>32</v>
      </c>
      <c r="AG28" s="26">
        <v>0</v>
      </c>
      <c r="AH28" s="9">
        <v>36000</v>
      </c>
    </row>
    <row r="29" spans="1:34" ht="39" thickBot="1">
      <c r="A29" s="10" t="s">
        <v>16</v>
      </c>
      <c r="B29" s="11" t="s">
        <v>2</v>
      </c>
      <c r="C29" s="12">
        <v>32</v>
      </c>
      <c r="D29" s="13">
        <v>0</v>
      </c>
      <c r="E29" s="13">
        <v>32</v>
      </c>
      <c r="F29" s="13">
        <v>0</v>
      </c>
      <c r="G29" s="13">
        <v>0</v>
      </c>
      <c r="H29" s="13">
        <v>0</v>
      </c>
      <c r="I29" s="13">
        <v>32</v>
      </c>
      <c r="J29" s="13">
        <v>0</v>
      </c>
      <c r="K29" s="13">
        <v>0</v>
      </c>
      <c r="L29" s="13">
        <v>64</v>
      </c>
      <c r="M29" s="13">
        <v>0</v>
      </c>
      <c r="N29" s="13">
        <v>32</v>
      </c>
      <c r="O29" s="13">
        <v>0</v>
      </c>
      <c r="P29" s="13">
        <v>32</v>
      </c>
      <c r="Q29" s="13">
        <v>17</v>
      </c>
      <c r="R29" s="13">
        <v>15</v>
      </c>
      <c r="S29" s="13">
        <v>32</v>
      </c>
      <c r="T29" s="13">
        <v>0</v>
      </c>
      <c r="U29" s="13">
        <v>0</v>
      </c>
      <c r="V29" s="13">
        <v>32</v>
      </c>
      <c r="W29" s="13">
        <v>0</v>
      </c>
      <c r="X29" s="13">
        <v>0</v>
      </c>
      <c r="Y29" s="13">
        <v>32</v>
      </c>
      <c r="Z29" s="13">
        <v>32</v>
      </c>
      <c r="AA29" s="13">
        <v>31.5</v>
      </c>
      <c r="AB29" s="13">
        <v>0</v>
      </c>
      <c r="AC29" s="13">
        <v>0</v>
      </c>
      <c r="AD29" s="14">
        <v>32</v>
      </c>
      <c r="AE29" s="14">
        <v>0</v>
      </c>
      <c r="AF29" s="14">
        <v>0</v>
      </c>
      <c r="AG29" s="15">
        <v>32</v>
      </c>
      <c r="AH29" s="16">
        <v>33505.614999999998</v>
      </c>
    </row>
    <row r="30" spans="1:34">
      <c r="A30" s="1"/>
      <c r="B30" s="2" t="s">
        <v>1</v>
      </c>
      <c r="C30" s="3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5">
        <v>34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34</v>
      </c>
      <c r="T30" s="4">
        <v>0</v>
      </c>
      <c r="U30" s="4">
        <v>0</v>
      </c>
      <c r="V30" s="4">
        <v>0</v>
      </c>
      <c r="W30" s="4">
        <v>0</v>
      </c>
      <c r="X30" s="6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5">
        <v>0</v>
      </c>
      <c r="AE30" s="5">
        <v>0</v>
      </c>
      <c r="AF30" s="4">
        <v>0</v>
      </c>
      <c r="AG30" s="26">
        <v>0</v>
      </c>
      <c r="AH30" s="9">
        <v>4700</v>
      </c>
    </row>
    <row r="31" spans="1:34" ht="26.25" thickBot="1">
      <c r="A31" s="10" t="s">
        <v>17</v>
      </c>
      <c r="B31" s="11" t="s">
        <v>2</v>
      </c>
      <c r="C31" s="12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33.5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33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4">
        <v>0</v>
      </c>
      <c r="AE31" s="14">
        <v>0</v>
      </c>
      <c r="AF31" s="14">
        <v>0</v>
      </c>
      <c r="AG31" s="15">
        <v>0</v>
      </c>
      <c r="AH31" s="16">
        <v>4695.0249999999996</v>
      </c>
    </row>
    <row r="32" spans="1:34">
      <c r="A32" s="1" t="s">
        <v>41</v>
      </c>
      <c r="B32" s="2" t="s">
        <v>1</v>
      </c>
      <c r="C32" s="3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5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6">
        <v>0</v>
      </c>
      <c r="Y32" s="4">
        <v>0</v>
      </c>
      <c r="Z32" s="4">
        <v>33.5</v>
      </c>
      <c r="AA32" s="4">
        <v>0</v>
      </c>
      <c r="AB32" s="4">
        <v>0</v>
      </c>
      <c r="AC32" s="4">
        <v>0</v>
      </c>
      <c r="AD32" s="5">
        <v>0</v>
      </c>
      <c r="AE32" s="5">
        <v>0</v>
      </c>
      <c r="AF32" s="4">
        <v>0</v>
      </c>
      <c r="AG32" s="26">
        <v>34.5</v>
      </c>
      <c r="AH32" s="9">
        <v>4700</v>
      </c>
    </row>
    <row r="33" spans="1:34" ht="26.25" thickBot="1">
      <c r="A33" s="10" t="s">
        <v>10</v>
      </c>
      <c r="B33" s="11" t="s">
        <v>2</v>
      </c>
      <c r="C33" s="12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33.5</v>
      </c>
      <c r="AA33" s="13">
        <v>0</v>
      </c>
      <c r="AB33" s="13">
        <v>0</v>
      </c>
      <c r="AC33" s="13">
        <v>0</v>
      </c>
      <c r="AD33" s="14">
        <v>0</v>
      </c>
      <c r="AE33" s="14">
        <v>0</v>
      </c>
      <c r="AF33" s="14">
        <v>0</v>
      </c>
      <c r="AG33" s="15">
        <v>0</v>
      </c>
      <c r="AH33" s="16">
        <v>2319.35</v>
      </c>
    </row>
    <row r="34" spans="1:34">
      <c r="A34" s="1"/>
      <c r="B34" s="2" t="s">
        <v>1</v>
      </c>
      <c r="C34" s="3">
        <v>0</v>
      </c>
      <c r="D34" s="4">
        <v>0</v>
      </c>
      <c r="E34" s="4">
        <v>0</v>
      </c>
      <c r="F34" s="4">
        <v>33.5</v>
      </c>
      <c r="G34" s="4">
        <v>0</v>
      </c>
      <c r="H34" s="4">
        <v>0</v>
      </c>
      <c r="I34" s="5">
        <v>0</v>
      </c>
      <c r="J34" s="4">
        <v>0</v>
      </c>
      <c r="K34" s="4">
        <v>0</v>
      </c>
      <c r="L34" s="4">
        <v>0</v>
      </c>
      <c r="M34" s="4">
        <v>0</v>
      </c>
      <c r="N34" s="4">
        <v>33.5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6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5">
        <v>0</v>
      </c>
      <c r="AE34" s="5">
        <v>0</v>
      </c>
      <c r="AF34" s="4">
        <v>0</v>
      </c>
      <c r="AG34" s="26">
        <v>1</v>
      </c>
      <c r="AH34" s="9">
        <v>4700</v>
      </c>
    </row>
    <row r="35" spans="1:34" ht="15.75" thickBot="1">
      <c r="A35" s="10" t="s">
        <v>11</v>
      </c>
      <c r="B35" s="11" t="s">
        <v>2</v>
      </c>
      <c r="C35" s="12">
        <v>0</v>
      </c>
      <c r="D35" s="13">
        <v>0</v>
      </c>
      <c r="E35" s="13">
        <v>0</v>
      </c>
      <c r="F35" s="13">
        <v>33.5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33.5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4">
        <v>0</v>
      </c>
      <c r="AE35" s="14">
        <v>0</v>
      </c>
      <c r="AF35" s="14">
        <v>0</v>
      </c>
      <c r="AG35" s="15">
        <v>0</v>
      </c>
      <c r="AH35" s="16">
        <v>4616.1499999999996</v>
      </c>
    </row>
    <row r="36" spans="1:34">
      <c r="A36" s="1"/>
      <c r="B36" s="2" t="s">
        <v>1</v>
      </c>
      <c r="C36" s="3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5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33.5</v>
      </c>
      <c r="P36" s="4">
        <v>0</v>
      </c>
      <c r="Q36" s="4">
        <v>0</v>
      </c>
      <c r="R36" s="4">
        <v>33.5</v>
      </c>
      <c r="S36" s="4">
        <v>0</v>
      </c>
      <c r="T36" s="4">
        <v>1.5</v>
      </c>
      <c r="U36" s="4">
        <v>0</v>
      </c>
      <c r="V36" s="4">
        <v>0</v>
      </c>
      <c r="W36" s="4">
        <v>0</v>
      </c>
      <c r="X36" s="6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5">
        <v>0</v>
      </c>
      <c r="AE36" s="5">
        <v>0</v>
      </c>
      <c r="AF36" s="4">
        <v>0</v>
      </c>
      <c r="AG36" s="26">
        <v>33.5</v>
      </c>
      <c r="AH36" s="9">
        <v>7020</v>
      </c>
    </row>
    <row r="37" spans="1:34" ht="26.25" thickBot="1">
      <c r="A37" s="10" t="s">
        <v>17</v>
      </c>
      <c r="B37" s="11" t="s">
        <v>2</v>
      </c>
      <c r="C37" s="12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33.5</v>
      </c>
      <c r="P37" s="13">
        <v>0</v>
      </c>
      <c r="Q37" s="13">
        <v>0</v>
      </c>
      <c r="R37" s="13">
        <v>33.5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4">
        <v>0</v>
      </c>
      <c r="AE37" s="14">
        <v>0</v>
      </c>
      <c r="AF37" s="14">
        <v>0</v>
      </c>
      <c r="AG37" s="15">
        <v>33.5</v>
      </c>
      <c r="AH37" s="16">
        <v>6981.3</v>
      </c>
    </row>
    <row r="38" spans="1:34">
      <c r="A38" s="1" t="s">
        <v>90</v>
      </c>
      <c r="B38" s="2" t="s">
        <v>1</v>
      </c>
      <c r="C38" s="3">
        <v>4.5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5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6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5">
        <v>0</v>
      </c>
      <c r="AE38" s="5">
        <v>0</v>
      </c>
      <c r="AF38" s="4">
        <v>0</v>
      </c>
      <c r="AG38" s="26">
        <v>0</v>
      </c>
      <c r="AH38" s="9">
        <v>304.5</v>
      </c>
    </row>
    <row r="39" spans="1:34" ht="39" thickBot="1">
      <c r="A39" s="10" t="s">
        <v>7</v>
      </c>
      <c r="B39" s="11" t="s">
        <v>2</v>
      </c>
      <c r="C39" s="12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4">
        <v>0</v>
      </c>
      <c r="AE39" s="14">
        <v>0</v>
      </c>
      <c r="AF39" s="14">
        <v>0</v>
      </c>
      <c r="AG39" s="15">
        <v>0</v>
      </c>
      <c r="AH39" s="16">
        <v>0</v>
      </c>
    </row>
    <row r="40" spans="1:34">
      <c r="A40" s="17" t="s">
        <v>42</v>
      </c>
      <c r="B40" s="18" t="s">
        <v>1</v>
      </c>
      <c r="C40" s="19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1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2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1">
        <v>0</v>
      </c>
      <c r="AE40" s="21">
        <v>0</v>
      </c>
      <c r="AF40" s="20">
        <v>0</v>
      </c>
      <c r="AG40" s="26">
        <v>0</v>
      </c>
      <c r="AH40" s="23">
        <v>0</v>
      </c>
    </row>
    <row r="41" spans="1:34" ht="26.25" thickBot="1">
      <c r="A41" s="10" t="s">
        <v>10</v>
      </c>
      <c r="B41" s="11" t="s">
        <v>2</v>
      </c>
      <c r="C41" s="12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4">
        <v>0</v>
      </c>
      <c r="AE41" s="14">
        <v>0</v>
      </c>
      <c r="AF41" s="14">
        <v>0</v>
      </c>
      <c r="AG41" s="15">
        <v>0</v>
      </c>
      <c r="AH41" s="16">
        <v>0</v>
      </c>
    </row>
    <row r="42" spans="1:34">
      <c r="A42" s="1"/>
      <c r="B42" s="2" t="s">
        <v>1</v>
      </c>
      <c r="C42" s="3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5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35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6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5">
        <v>0</v>
      </c>
      <c r="AE42" s="5">
        <v>0</v>
      </c>
      <c r="AF42" s="4">
        <v>0</v>
      </c>
      <c r="AG42" s="26">
        <v>0</v>
      </c>
      <c r="AH42" s="9">
        <v>2325</v>
      </c>
    </row>
    <row r="43" spans="1:34" ht="15.75" thickBot="1">
      <c r="A43" s="10" t="s">
        <v>11</v>
      </c>
      <c r="B43" s="11" t="s">
        <v>2</v>
      </c>
      <c r="C43" s="12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4">
        <v>0</v>
      </c>
      <c r="AE43" s="14">
        <v>0</v>
      </c>
      <c r="AF43" s="14">
        <v>0</v>
      </c>
      <c r="AG43" s="15">
        <v>0</v>
      </c>
      <c r="AH43" s="16">
        <v>0</v>
      </c>
    </row>
    <row r="44" spans="1:34">
      <c r="A44" s="1"/>
      <c r="B44" s="2" t="s">
        <v>1</v>
      </c>
      <c r="C44" s="3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5">
        <v>34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34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34.5</v>
      </c>
      <c r="V44" s="4">
        <v>0</v>
      </c>
      <c r="W44" s="4">
        <v>0</v>
      </c>
      <c r="X44" s="6">
        <v>0.5</v>
      </c>
      <c r="Y44" s="4">
        <v>34.5</v>
      </c>
      <c r="Z44" s="4">
        <v>0</v>
      </c>
      <c r="AA44" s="4">
        <v>0</v>
      </c>
      <c r="AB44" s="4">
        <v>0.5</v>
      </c>
      <c r="AC44" s="4">
        <v>0</v>
      </c>
      <c r="AD44" s="5">
        <v>0</v>
      </c>
      <c r="AE44" s="5">
        <v>0</v>
      </c>
      <c r="AF44" s="4">
        <v>0</v>
      </c>
      <c r="AG44" s="26">
        <v>0</v>
      </c>
      <c r="AH44" s="9">
        <v>9300</v>
      </c>
    </row>
    <row r="45" spans="1:34" ht="26.25" thickBot="1">
      <c r="A45" s="10" t="s">
        <v>17</v>
      </c>
      <c r="B45" s="11" t="s">
        <v>2</v>
      </c>
      <c r="C45" s="12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34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34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34</v>
      </c>
      <c r="V45" s="13">
        <v>0</v>
      </c>
      <c r="W45" s="13">
        <v>0</v>
      </c>
      <c r="X45" s="13">
        <v>0</v>
      </c>
      <c r="Y45" s="13">
        <v>34</v>
      </c>
      <c r="Z45" s="13">
        <v>0</v>
      </c>
      <c r="AA45" s="13">
        <v>0</v>
      </c>
      <c r="AB45" s="13">
        <v>0</v>
      </c>
      <c r="AC45" s="13">
        <v>0</v>
      </c>
      <c r="AD45" s="14">
        <v>0</v>
      </c>
      <c r="AE45" s="14">
        <v>0</v>
      </c>
      <c r="AF45" s="14">
        <v>0</v>
      </c>
      <c r="AG45" s="15">
        <v>0</v>
      </c>
      <c r="AH45" s="16">
        <v>9316.4500000000007</v>
      </c>
    </row>
    <row r="46" spans="1:34">
      <c r="A46" s="1"/>
      <c r="B46" s="2" t="s">
        <v>1</v>
      </c>
      <c r="C46" s="3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5">
        <v>34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34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34.5</v>
      </c>
      <c r="V46" s="4">
        <v>0</v>
      </c>
      <c r="W46" s="4">
        <v>0</v>
      </c>
      <c r="X46" s="6">
        <v>0.5</v>
      </c>
      <c r="Y46" s="4">
        <v>34.5</v>
      </c>
      <c r="Z46" s="4">
        <v>0</v>
      </c>
      <c r="AA46" s="4">
        <v>0</v>
      </c>
      <c r="AB46" s="4">
        <v>0.5</v>
      </c>
      <c r="AC46" s="4">
        <v>0</v>
      </c>
      <c r="AD46" s="5">
        <v>0</v>
      </c>
      <c r="AE46" s="5">
        <v>0</v>
      </c>
      <c r="AF46" s="7">
        <v>0</v>
      </c>
      <c r="AG46" s="8">
        <v>0</v>
      </c>
      <c r="AH46" s="9">
        <v>9300</v>
      </c>
    </row>
    <row r="47" spans="1:34" ht="26.25" thickBot="1">
      <c r="A47" s="10" t="s">
        <v>17</v>
      </c>
      <c r="B47" s="11" t="s">
        <v>2</v>
      </c>
      <c r="C47" s="12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34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34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34</v>
      </c>
      <c r="V47" s="13">
        <v>0</v>
      </c>
      <c r="W47" s="13">
        <v>0</v>
      </c>
      <c r="X47" s="13">
        <v>0</v>
      </c>
      <c r="Y47" s="13">
        <v>34</v>
      </c>
      <c r="Z47" s="13">
        <v>0</v>
      </c>
      <c r="AA47" s="13">
        <v>0</v>
      </c>
      <c r="AB47" s="13">
        <v>0</v>
      </c>
      <c r="AC47" s="13">
        <v>0</v>
      </c>
      <c r="AD47" s="14">
        <v>0</v>
      </c>
      <c r="AE47" s="14">
        <v>0</v>
      </c>
      <c r="AF47" s="15">
        <v>0</v>
      </c>
      <c r="AG47" s="14">
        <v>0</v>
      </c>
      <c r="AH47" s="16">
        <v>9316.4500000000007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0"/>
  <sheetViews>
    <sheetView workbookViewId="0"/>
  </sheetViews>
  <sheetFormatPr defaultRowHeight="15"/>
  <cols>
    <col min="1" max="1" width="73.140625" style="24" customWidth="1"/>
    <col min="2" max="2" width="27.85546875" style="24" customWidth="1"/>
    <col min="3" max="3" width="41" style="24" customWidth="1"/>
    <col min="4" max="16384" width="9.140625" style="24"/>
  </cols>
  <sheetData>
    <row r="1" spans="1:3">
      <c r="A1" t="s">
        <v>92</v>
      </c>
      <c r="B1" s="24" t="s">
        <v>45</v>
      </c>
      <c r="C1" s="24" t="s">
        <v>68</v>
      </c>
    </row>
    <row r="2" spans="1:3">
      <c r="A2" s="24" t="s">
        <v>0</v>
      </c>
      <c r="B2" s="24" t="s">
        <v>43</v>
      </c>
      <c r="C2" s="25" t="s">
        <v>82</v>
      </c>
    </row>
    <row r="3" spans="1:3">
      <c r="A3" s="24" t="s">
        <v>5</v>
      </c>
      <c r="B3" s="24" t="s">
        <v>43</v>
      </c>
      <c r="C3" s="24" t="s">
        <v>64</v>
      </c>
    </row>
    <row r="4" spans="1:3">
      <c r="A4" s="24" t="s">
        <v>8</v>
      </c>
      <c r="B4" s="24" t="s">
        <v>43</v>
      </c>
      <c r="C4" s="24" t="s">
        <v>72</v>
      </c>
    </row>
    <row r="5" spans="1:3">
      <c r="A5" s="24" t="s">
        <v>6</v>
      </c>
      <c r="B5" s="24" t="s">
        <v>43</v>
      </c>
      <c r="C5" s="24" t="s">
        <v>72</v>
      </c>
    </row>
    <row r="6" spans="1:3">
      <c r="A6" s="24" t="s">
        <v>3</v>
      </c>
      <c r="B6" s="24" t="s">
        <v>43</v>
      </c>
      <c r="C6" s="25" t="s">
        <v>67</v>
      </c>
    </row>
    <row r="7" spans="1:3">
      <c r="A7" s="24" t="s">
        <v>4</v>
      </c>
      <c r="B7" s="24" t="s">
        <v>43</v>
      </c>
      <c r="C7" s="24" t="s">
        <v>60</v>
      </c>
    </row>
    <row r="8" spans="1:3">
      <c r="A8" s="24" t="s">
        <v>24</v>
      </c>
      <c r="B8" s="24" t="s">
        <v>43</v>
      </c>
      <c r="C8" s="24" t="s">
        <v>65</v>
      </c>
    </row>
    <row r="9" spans="1:3">
      <c r="A9" s="24" t="s">
        <v>29</v>
      </c>
      <c r="B9" s="24" t="s">
        <v>46</v>
      </c>
      <c r="C9" s="24" t="s">
        <v>66</v>
      </c>
    </row>
    <row r="10" spans="1:3">
      <c r="A10" s="24" t="s">
        <v>30</v>
      </c>
      <c r="B10" s="24" t="s">
        <v>46</v>
      </c>
      <c r="C10" s="25" t="s">
        <v>83</v>
      </c>
    </row>
    <row r="11" spans="1:3">
      <c r="A11" s="24" t="s">
        <v>34</v>
      </c>
      <c r="B11" s="24" t="s">
        <v>46</v>
      </c>
      <c r="C11" s="25" t="s">
        <v>84</v>
      </c>
    </row>
    <row r="12" spans="1:3">
      <c r="A12" s="24" t="s">
        <v>35</v>
      </c>
      <c r="B12" s="24" t="s">
        <v>46</v>
      </c>
      <c r="C12" s="25" t="s">
        <v>85</v>
      </c>
    </row>
    <row r="13" spans="1:3">
      <c r="A13" s="24" t="s">
        <v>36</v>
      </c>
      <c r="B13" s="24" t="s">
        <v>46</v>
      </c>
      <c r="C13" s="25" t="s">
        <v>86</v>
      </c>
    </row>
    <row r="14" spans="1:3">
      <c r="A14" s="24" t="s">
        <v>37</v>
      </c>
      <c r="B14" s="24" t="s">
        <v>47</v>
      </c>
      <c r="C14" s="24" t="s">
        <v>47</v>
      </c>
    </row>
    <row r="15" spans="1:3">
      <c r="A15" s="24" t="s">
        <v>38</v>
      </c>
      <c r="B15" s="24" t="s">
        <v>47</v>
      </c>
      <c r="C15" s="24" t="s">
        <v>47</v>
      </c>
    </row>
    <row r="16" spans="1:3">
      <c r="A16" s="24" t="s">
        <v>39</v>
      </c>
      <c r="B16" s="24" t="s">
        <v>47</v>
      </c>
      <c r="C16" s="24" t="s">
        <v>47</v>
      </c>
    </row>
    <row r="17" spans="1:3">
      <c r="A17" s="24" t="s">
        <v>40</v>
      </c>
      <c r="B17" s="24" t="s">
        <v>47</v>
      </c>
      <c r="C17" s="24" t="s">
        <v>47</v>
      </c>
    </row>
    <row r="18" spans="1:3">
      <c r="A18" s="24" t="s">
        <v>41</v>
      </c>
      <c r="B18" s="24" t="s">
        <v>46</v>
      </c>
      <c r="C18" s="25" t="s">
        <v>87</v>
      </c>
    </row>
    <row r="19" spans="1:3">
      <c r="A19" s="24" t="s">
        <v>42</v>
      </c>
      <c r="B19" s="24" t="s">
        <v>46</v>
      </c>
      <c r="C19" s="25" t="s">
        <v>88</v>
      </c>
    </row>
    <row r="20" spans="1:3">
      <c r="A20" s="24" t="s">
        <v>90</v>
      </c>
      <c r="B20" s="25" t="s">
        <v>46</v>
      </c>
      <c r="C20" s="25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8"/>
  <sheetViews>
    <sheetView workbookViewId="0">
      <selection activeCell="B27" sqref="B27"/>
    </sheetView>
  </sheetViews>
  <sheetFormatPr defaultRowHeight="15"/>
  <cols>
    <col min="1" max="2" width="34.7109375" style="24" customWidth="1"/>
    <col min="3" max="3" width="54.140625" style="24" customWidth="1"/>
    <col min="4" max="4" width="18.85546875" style="24" customWidth="1"/>
    <col min="5" max="5" width="16" style="24" customWidth="1"/>
    <col min="6" max="16384" width="9.140625" style="24"/>
  </cols>
  <sheetData>
    <row r="1" spans="1:3">
      <c r="A1" s="30" t="s">
        <v>70</v>
      </c>
      <c r="B1" s="24" t="s">
        <v>48</v>
      </c>
      <c r="C1" t="s">
        <v>92</v>
      </c>
    </row>
    <row r="2" spans="1:3">
      <c r="A2" s="24" t="s">
        <v>75</v>
      </c>
      <c r="B2" s="24" t="s">
        <v>49</v>
      </c>
      <c r="C2" s="24" t="s">
        <v>22</v>
      </c>
    </row>
    <row r="3" spans="1:3">
      <c r="A3" s="24" t="s">
        <v>73</v>
      </c>
      <c r="B3" s="24" t="s">
        <v>50</v>
      </c>
      <c r="C3" s="24" t="s">
        <v>10</v>
      </c>
    </row>
    <row r="4" spans="1:3">
      <c r="A4" s="24" t="s">
        <v>74</v>
      </c>
      <c r="B4" s="24" t="s">
        <v>50</v>
      </c>
      <c r="C4" s="24" t="s">
        <v>11</v>
      </c>
    </row>
    <row r="5" spans="1:3">
      <c r="A5" s="24" t="s">
        <v>51</v>
      </c>
      <c r="B5" s="24" t="s">
        <v>49</v>
      </c>
      <c r="C5" s="24" t="s">
        <v>20</v>
      </c>
    </row>
    <row r="6" spans="1:3">
      <c r="A6" s="24" t="s">
        <v>76</v>
      </c>
      <c r="B6" s="24" t="s">
        <v>49</v>
      </c>
      <c r="C6" s="24" t="s">
        <v>25</v>
      </c>
    </row>
    <row r="7" spans="1:3">
      <c r="A7" s="24" t="s">
        <v>77</v>
      </c>
      <c r="B7" s="24" t="s">
        <v>49</v>
      </c>
      <c r="C7" s="24" t="s">
        <v>26</v>
      </c>
    </row>
    <row r="8" spans="1:3">
      <c r="A8" s="24" t="s">
        <v>71</v>
      </c>
      <c r="B8" s="24" t="s">
        <v>52</v>
      </c>
      <c r="C8" s="24" t="s">
        <v>31</v>
      </c>
    </row>
    <row r="9" spans="1:3">
      <c r="A9" s="24" t="s">
        <v>53</v>
      </c>
      <c r="B9" s="24" t="s">
        <v>49</v>
      </c>
      <c r="C9" s="24" t="s">
        <v>12</v>
      </c>
    </row>
    <row r="10" spans="1:3">
      <c r="A10" s="24" t="s">
        <v>54</v>
      </c>
      <c r="B10" s="24" t="s">
        <v>49</v>
      </c>
      <c r="C10" s="24" t="s">
        <v>13</v>
      </c>
    </row>
    <row r="11" spans="1:3">
      <c r="A11" s="24" t="s">
        <v>78</v>
      </c>
      <c r="B11" s="24" t="s">
        <v>49</v>
      </c>
      <c r="C11" s="24" t="s">
        <v>32</v>
      </c>
    </row>
    <row r="12" spans="1:3">
      <c r="A12" s="24" t="s">
        <v>55</v>
      </c>
      <c r="B12" s="24" t="s">
        <v>49</v>
      </c>
      <c r="C12" s="24" t="s">
        <v>14</v>
      </c>
    </row>
    <row r="13" spans="1:3">
      <c r="A13" s="24" t="s">
        <v>69</v>
      </c>
      <c r="B13" s="24" t="s">
        <v>52</v>
      </c>
      <c r="C13" s="24" t="s">
        <v>6</v>
      </c>
    </row>
    <row r="14" spans="1:3">
      <c r="A14" s="24" t="s">
        <v>56</v>
      </c>
      <c r="B14" s="24" t="s">
        <v>49</v>
      </c>
      <c r="C14" s="24" t="s">
        <v>15</v>
      </c>
    </row>
    <row r="15" spans="1:3">
      <c r="A15" s="24" t="s">
        <v>57</v>
      </c>
      <c r="B15" s="24" t="s">
        <v>52</v>
      </c>
      <c r="C15" s="24" t="s">
        <v>16</v>
      </c>
    </row>
    <row r="16" spans="1:3">
      <c r="A16" s="24" t="s">
        <v>58</v>
      </c>
      <c r="B16" s="24" t="s">
        <v>52</v>
      </c>
      <c r="C16" s="24" t="s">
        <v>7</v>
      </c>
    </row>
    <row r="17" spans="1:3">
      <c r="A17" s="53" t="s">
        <v>67</v>
      </c>
      <c r="B17" s="24" t="s">
        <v>52</v>
      </c>
      <c r="C17" s="24" t="s">
        <v>3</v>
      </c>
    </row>
    <row r="18" spans="1:3">
      <c r="A18" s="24" t="s">
        <v>59</v>
      </c>
      <c r="B18" s="24" t="s">
        <v>49</v>
      </c>
      <c r="C18" s="24" t="s">
        <v>21</v>
      </c>
    </row>
    <row r="19" spans="1:3">
      <c r="A19" s="24" t="s">
        <v>60</v>
      </c>
      <c r="B19" s="24" t="s">
        <v>52</v>
      </c>
      <c r="C19" s="24" t="s">
        <v>4</v>
      </c>
    </row>
    <row r="20" spans="1:3">
      <c r="A20" s="24" t="s">
        <v>61</v>
      </c>
      <c r="B20" s="24" t="s">
        <v>52</v>
      </c>
      <c r="C20" s="24" t="s">
        <v>17</v>
      </c>
    </row>
    <row r="21" spans="1:3">
      <c r="A21" s="24" t="s">
        <v>79</v>
      </c>
      <c r="B21" s="24" t="s">
        <v>49</v>
      </c>
      <c r="C21" s="24" t="s">
        <v>27</v>
      </c>
    </row>
    <row r="22" spans="1:3">
      <c r="A22" s="24" t="s">
        <v>80</v>
      </c>
      <c r="B22" s="24" t="s">
        <v>49</v>
      </c>
      <c r="C22" s="24" t="s">
        <v>28</v>
      </c>
    </row>
    <row r="23" spans="1:3">
      <c r="A23" s="24" t="s">
        <v>62</v>
      </c>
      <c r="B23" s="24" t="s">
        <v>49</v>
      </c>
      <c r="C23" s="24" t="s">
        <v>18</v>
      </c>
    </row>
    <row r="24" spans="1:3">
      <c r="A24" s="24" t="s">
        <v>63</v>
      </c>
      <c r="B24" s="24" t="s">
        <v>49</v>
      </c>
      <c r="C24" s="24" t="s">
        <v>19</v>
      </c>
    </row>
    <row r="25" spans="1:3">
      <c r="A25" s="24" t="s">
        <v>81</v>
      </c>
      <c r="B25" s="24" t="s">
        <v>49</v>
      </c>
      <c r="C25" s="24" t="s">
        <v>33</v>
      </c>
    </row>
    <row r="26" spans="1:3">
      <c r="A26" s="24" t="s">
        <v>44</v>
      </c>
      <c r="B26" s="24" t="s">
        <v>44</v>
      </c>
      <c r="C26" s="24" t="s">
        <v>9</v>
      </c>
    </row>
    <row r="27" spans="1:3">
      <c r="A27" s="24" t="s">
        <v>44</v>
      </c>
      <c r="B27" s="24" t="s">
        <v>44</v>
      </c>
      <c r="C27" s="24" t="s">
        <v>23</v>
      </c>
    </row>
    <row r="28" spans="1:3">
      <c r="A28" s="25" t="s">
        <v>58</v>
      </c>
      <c r="B28" s="24" t="s">
        <v>52</v>
      </c>
      <c r="C28" s="25" t="s">
        <v>89</v>
      </c>
    </row>
  </sheetData>
  <autoFilter ref="C1:E2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AO47"/>
  <sheetViews>
    <sheetView zoomScale="80" zoomScaleNormal="80" workbookViewId="0">
      <selection activeCell="AF20" sqref="AF20"/>
    </sheetView>
  </sheetViews>
  <sheetFormatPr defaultRowHeight="15"/>
  <cols>
    <col min="1" max="1" width="28.5703125" customWidth="1"/>
    <col min="2" max="3" width="50" customWidth="1"/>
    <col min="4" max="4" width="11.42578125" customWidth="1"/>
    <col min="5" max="35" width="9.140625" customWidth="1"/>
    <col min="36" max="36" width="12.28515625" style="33" customWidth="1"/>
    <col min="37" max="37" width="12.28515625" style="35" customWidth="1"/>
    <col min="38" max="40" width="12.28515625" style="31" customWidth="1"/>
    <col min="41" max="41" width="21.140625" customWidth="1"/>
  </cols>
  <sheetData>
    <row r="1" spans="1:41" ht="15.75" thickBot="1">
      <c r="A1" s="27" t="s">
        <v>113</v>
      </c>
      <c r="B1" s="27" t="s">
        <v>112</v>
      </c>
      <c r="C1" s="27" t="s">
        <v>48</v>
      </c>
      <c r="D1" t="s">
        <v>93</v>
      </c>
      <c r="E1" s="28">
        <v>42795</v>
      </c>
      <c r="F1" s="28">
        <v>42796</v>
      </c>
      <c r="G1" s="28">
        <v>42797</v>
      </c>
      <c r="H1" s="28">
        <v>42798</v>
      </c>
      <c r="I1" s="28">
        <v>42799</v>
      </c>
      <c r="J1" s="28">
        <v>42800</v>
      </c>
      <c r="K1" s="28">
        <v>42801</v>
      </c>
      <c r="L1" s="28">
        <v>42802</v>
      </c>
      <c r="M1" s="28">
        <v>42803</v>
      </c>
      <c r="N1" s="28">
        <v>42804</v>
      </c>
      <c r="O1" s="28">
        <v>42805</v>
      </c>
      <c r="P1" s="28">
        <v>42806</v>
      </c>
      <c r="Q1" s="28">
        <v>42807</v>
      </c>
      <c r="R1" s="28">
        <v>42808</v>
      </c>
      <c r="S1" s="28">
        <v>42809</v>
      </c>
      <c r="T1" s="28">
        <v>42810</v>
      </c>
      <c r="U1" s="28">
        <v>42811</v>
      </c>
      <c r="V1" s="28">
        <v>42812</v>
      </c>
      <c r="W1" s="28">
        <v>42813</v>
      </c>
      <c r="X1" s="28">
        <v>42814</v>
      </c>
      <c r="Y1" s="28">
        <v>42815</v>
      </c>
      <c r="Z1" s="28">
        <v>42816</v>
      </c>
      <c r="AA1" s="28">
        <v>42817</v>
      </c>
      <c r="AB1" s="28">
        <v>42818</v>
      </c>
      <c r="AC1" s="28">
        <v>42819</v>
      </c>
      <c r="AD1" s="28">
        <v>42820</v>
      </c>
      <c r="AE1" s="28">
        <v>42821</v>
      </c>
      <c r="AF1" s="28">
        <v>42822</v>
      </c>
      <c r="AG1" s="28">
        <v>42823</v>
      </c>
      <c r="AH1" s="28">
        <v>42824</v>
      </c>
      <c r="AI1" s="28">
        <v>42825</v>
      </c>
      <c r="AJ1" s="33" t="s">
        <v>108</v>
      </c>
      <c r="AK1" s="35" t="s">
        <v>111</v>
      </c>
      <c r="AL1" s="31" t="s">
        <v>109</v>
      </c>
      <c r="AM1" s="31" t="s">
        <v>110</v>
      </c>
      <c r="AN1" s="31" t="s">
        <v>114</v>
      </c>
      <c r="AO1" t="s">
        <v>94</v>
      </c>
    </row>
    <row r="2" spans="1:41">
      <c r="A2" s="17" t="s">
        <v>67</v>
      </c>
      <c r="B2" s="43" t="s">
        <v>51</v>
      </c>
      <c r="C2" s="43" t="str">
        <f>VLOOKUP(B2,'СПР ПОЛ'!A:B,2,0)</f>
        <v>РФ</v>
      </c>
      <c r="D2" s="60" t="s">
        <v>1</v>
      </c>
      <c r="E2" s="61">
        <v>0</v>
      </c>
      <c r="F2" s="62">
        <v>0</v>
      </c>
      <c r="G2" s="62">
        <v>0</v>
      </c>
      <c r="H2" s="62">
        <v>0</v>
      </c>
      <c r="I2" s="62">
        <v>0</v>
      </c>
      <c r="J2" s="62">
        <v>0</v>
      </c>
      <c r="K2" s="63">
        <v>0</v>
      </c>
      <c r="L2" s="62">
        <v>0</v>
      </c>
      <c r="M2" s="62">
        <v>0</v>
      </c>
      <c r="N2" s="62">
        <v>0</v>
      </c>
      <c r="O2" s="62">
        <v>0</v>
      </c>
      <c r="P2" s="62">
        <v>0</v>
      </c>
      <c r="Q2" s="62">
        <v>0</v>
      </c>
      <c r="R2" s="62">
        <v>0</v>
      </c>
      <c r="S2" s="62">
        <v>0</v>
      </c>
      <c r="T2" s="62">
        <v>34</v>
      </c>
      <c r="U2" s="62">
        <v>0</v>
      </c>
      <c r="V2" s="62">
        <v>0</v>
      </c>
      <c r="W2" s="62">
        <v>34</v>
      </c>
      <c r="X2" s="62">
        <v>0</v>
      </c>
      <c r="Y2" s="62">
        <v>0</v>
      </c>
      <c r="Z2" s="64">
        <v>0</v>
      </c>
      <c r="AA2" s="62">
        <v>0</v>
      </c>
      <c r="AB2" s="62">
        <v>34</v>
      </c>
      <c r="AC2" s="62">
        <v>0</v>
      </c>
      <c r="AD2" s="62">
        <v>0</v>
      </c>
      <c r="AE2" s="62">
        <v>34</v>
      </c>
      <c r="AF2" s="63">
        <v>0</v>
      </c>
      <c r="AG2" s="63">
        <v>0</v>
      </c>
      <c r="AH2" s="62">
        <v>0</v>
      </c>
      <c r="AI2" s="47">
        <v>0</v>
      </c>
      <c r="AJ2" s="34">
        <f t="shared" ref="AJ2:AJ38" si="0">AO2/(SUM(E2:AI2))</f>
        <v>69</v>
      </c>
      <c r="AK2" s="36"/>
      <c r="AL2" s="32">
        <f>AO2/AJ2</f>
        <v>136</v>
      </c>
      <c r="AM2" s="32">
        <f>AL2*AJ2</f>
        <v>9384</v>
      </c>
      <c r="AN2" s="32">
        <f>AM2-AM3</f>
        <v>70.100000000000364</v>
      </c>
      <c r="AO2" s="65">
        <v>9384</v>
      </c>
    </row>
    <row r="3" spans="1:41" ht="15.75" thickBot="1">
      <c r="A3" s="41" t="s">
        <v>67</v>
      </c>
      <c r="B3" s="39" t="s">
        <v>51</v>
      </c>
      <c r="C3" s="39" t="str">
        <f>VLOOKUP(B3,'СПР ПОЛ'!A:B,2,0)</f>
        <v>РФ</v>
      </c>
      <c r="D3" s="11" t="s">
        <v>2</v>
      </c>
      <c r="E3" s="12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34</v>
      </c>
      <c r="U3" s="13">
        <v>0</v>
      </c>
      <c r="V3" s="13">
        <v>0</v>
      </c>
      <c r="W3" s="13">
        <v>34</v>
      </c>
      <c r="X3" s="13">
        <v>0</v>
      </c>
      <c r="Y3" s="13">
        <v>0</v>
      </c>
      <c r="Z3" s="13">
        <v>0</v>
      </c>
      <c r="AA3" s="13">
        <v>0</v>
      </c>
      <c r="AB3" s="13">
        <v>34</v>
      </c>
      <c r="AC3" s="13">
        <v>0</v>
      </c>
      <c r="AD3" s="13">
        <v>0</v>
      </c>
      <c r="AE3" s="13">
        <v>0</v>
      </c>
      <c r="AF3" s="14">
        <v>0</v>
      </c>
      <c r="AG3" s="14">
        <v>0</v>
      </c>
      <c r="AH3" s="14">
        <v>34</v>
      </c>
      <c r="AI3" s="15">
        <v>0</v>
      </c>
      <c r="AJ3" s="45">
        <f t="shared" si="0"/>
        <v>68.484558823529412</v>
      </c>
      <c r="AK3" s="46">
        <f>AO3/(SUM(E3:X3))</f>
        <v>136.96911764705882</v>
      </c>
      <c r="AL3" s="50">
        <f t="shared" ref="AL3:AL7" si="1">AO3/AJ3</f>
        <v>136</v>
      </c>
      <c r="AM3" s="50">
        <f t="shared" ref="AM3:AM7" si="2">AL3*AJ3</f>
        <v>9313.9</v>
      </c>
      <c r="AN3" s="59"/>
      <c r="AO3" s="16">
        <v>9313.9</v>
      </c>
    </row>
    <row r="4" spans="1:41">
      <c r="A4" s="17" t="s">
        <v>67</v>
      </c>
      <c r="B4" s="43" t="s">
        <v>54</v>
      </c>
      <c r="C4" s="43" t="str">
        <f>VLOOKUP(B4,'СПР ПОЛ'!A:B,2,0)</f>
        <v>РФ</v>
      </c>
      <c r="D4" s="2" t="s">
        <v>1</v>
      </c>
      <c r="E4" s="3">
        <v>0</v>
      </c>
      <c r="F4" s="4">
        <v>0</v>
      </c>
      <c r="G4" s="4">
        <v>0</v>
      </c>
      <c r="H4" s="4">
        <v>24.5</v>
      </c>
      <c r="I4" s="4">
        <v>24.5</v>
      </c>
      <c r="J4" s="4">
        <v>0</v>
      </c>
      <c r="K4" s="5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24.5</v>
      </c>
      <c r="X4" s="4">
        <v>0</v>
      </c>
      <c r="Y4" s="4">
        <v>0</v>
      </c>
      <c r="Z4" s="6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5">
        <v>0</v>
      </c>
      <c r="AG4" s="5">
        <v>24.5</v>
      </c>
      <c r="AH4" s="4">
        <v>0</v>
      </c>
      <c r="AI4" s="47">
        <v>0</v>
      </c>
      <c r="AJ4" s="34">
        <f t="shared" si="0"/>
        <v>69</v>
      </c>
      <c r="AK4" s="37">
        <f t="shared" ref="AK4:AK47" si="3">AO4/(SUM(E4:X4))</f>
        <v>92</v>
      </c>
      <c r="AL4" s="32">
        <f t="shared" si="1"/>
        <v>98</v>
      </c>
      <c r="AM4" s="32">
        <f t="shared" si="2"/>
        <v>6762</v>
      </c>
      <c r="AN4" s="32"/>
      <c r="AO4" s="9">
        <v>6762</v>
      </c>
    </row>
    <row r="5" spans="1:41" ht="15.75" thickBot="1">
      <c r="A5" s="42" t="s">
        <v>67</v>
      </c>
      <c r="B5" s="40" t="s">
        <v>54</v>
      </c>
      <c r="C5" s="39" t="str">
        <f>VLOOKUP(B5,'СПР ПОЛ'!A:B,2,0)</f>
        <v>РФ</v>
      </c>
      <c r="D5" s="11" t="s">
        <v>2</v>
      </c>
      <c r="E5" s="12">
        <v>0</v>
      </c>
      <c r="F5" s="13">
        <v>0</v>
      </c>
      <c r="G5" s="13">
        <v>0</v>
      </c>
      <c r="H5" s="13">
        <v>0</v>
      </c>
      <c r="I5" s="13">
        <v>24.5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24</v>
      </c>
      <c r="V5" s="13">
        <v>0</v>
      </c>
      <c r="W5" s="13">
        <v>0</v>
      </c>
      <c r="X5" s="13">
        <v>0</v>
      </c>
      <c r="Y5" s="13">
        <v>24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4">
        <v>0</v>
      </c>
      <c r="AG5" s="14">
        <v>0</v>
      </c>
      <c r="AH5" s="14">
        <v>0</v>
      </c>
      <c r="AI5" s="15">
        <v>0</v>
      </c>
      <c r="AJ5" s="45">
        <f t="shared" si="0"/>
        <v>68.310344827586206</v>
      </c>
      <c r="AK5" s="46">
        <f t="shared" si="3"/>
        <v>102.11340206185567</v>
      </c>
      <c r="AL5" s="50">
        <f t="shared" si="1"/>
        <v>72.5</v>
      </c>
      <c r="AM5" s="50">
        <f t="shared" si="2"/>
        <v>4952.5</v>
      </c>
      <c r="AN5" s="59"/>
      <c r="AO5" s="16">
        <v>4952.5</v>
      </c>
    </row>
    <row r="6" spans="1:41">
      <c r="A6" s="38" t="s">
        <v>67</v>
      </c>
      <c r="B6" s="44" t="s">
        <v>59</v>
      </c>
      <c r="C6" s="43" t="str">
        <f>VLOOKUP(B6,'СПР ПОЛ'!A:B,2,0)</f>
        <v>РФ</v>
      </c>
      <c r="D6" s="2" t="s">
        <v>1</v>
      </c>
      <c r="E6" s="3">
        <v>0</v>
      </c>
      <c r="F6" s="4">
        <v>34.5</v>
      </c>
      <c r="G6" s="4">
        <v>0</v>
      </c>
      <c r="H6" s="4">
        <v>34</v>
      </c>
      <c r="I6" s="4">
        <v>0</v>
      </c>
      <c r="J6" s="4">
        <v>34</v>
      </c>
      <c r="K6" s="5">
        <v>0</v>
      </c>
      <c r="L6" s="4">
        <v>0</v>
      </c>
      <c r="M6" s="4">
        <v>0</v>
      </c>
      <c r="N6" s="4">
        <v>0</v>
      </c>
      <c r="O6" s="4">
        <v>34</v>
      </c>
      <c r="P6" s="4">
        <v>34</v>
      </c>
      <c r="Q6" s="4">
        <v>0</v>
      </c>
      <c r="R6" s="4">
        <v>0</v>
      </c>
      <c r="S6" s="4">
        <v>34</v>
      </c>
      <c r="T6" s="4">
        <v>0</v>
      </c>
      <c r="U6" s="4">
        <v>0</v>
      </c>
      <c r="V6" s="4">
        <v>34</v>
      </c>
      <c r="W6" s="4">
        <v>34</v>
      </c>
      <c r="X6" s="4">
        <v>0</v>
      </c>
      <c r="Y6" s="4">
        <v>0</v>
      </c>
      <c r="Z6" s="6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5">
        <v>0</v>
      </c>
      <c r="AG6" s="5">
        <v>0</v>
      </c>
      <c r="AH6" s="4">
        <v>0</v>
      </c>
      <c r="AI6" s="47">
        <v>0</v>
      </c>
      <c r="AJ6" s="34">
        <f t="shared" si="0"/>
        <v>69</v>
      </c>
      <c r="AK6" s="37">
        <f t="shared" si="3"/>
        <v>69</v>
      </c>
      <c r="AL6" s="32">
        <f t="shared" si="1"/>
        <v>272.5</v>
      </c>
      <c r="AM6" s="32">
        <f t="shared" si="2"/>
        <v>18802.5</v>
      </c>
      <c r="AN6" s="32"/>
      <c r="AO6" s="9">
        <v>18802.5</v>
      </c>
    </row>
    <row r="7" spans="1:41" ht="15.75" thickBot="1">
      <c r="A7" s="41" t="s">
        <v>67</v>
      </c>
      <c r="B7" s="10" t="s">
        <v>59</v>
      </c>
      <c r="C7" s="39" t="str">
        <f>VLOOKUP(B7,'СПР ПОЛ'!A:B,2,0)</f>
        <v>РФ</v>
      </c>
      <c r="D7" s="11" t="s">
        <v>2</v>
      </c>
      <c r="E7" s="12">
        <v>34</v>
      </c>
      <c r="F7" s="13">
        <v>34.5</v>
      </c>
      <c r="G7" s="13">
        <v>0</v>
      </c>
      <c r="H7" s="13">
        <v>34</v>
      </c>
      <c r="I7" s="13">
        <v>0</v>
      </c>
      <c r="J7" s="13">
        <v>34</v>
      </c>
      <c r="K7" s="13">
        <v>0</v>
      </c>
      <c r="L7" s="13">
        <v>0</v>
      </c>
      <c r="M7" s="13">
        <v>33.5</v>
      </c>
      <c r="N7" s="13">
        <v>0</v>
      </c>
      <c r="O7" s="13">
        <v>34</v>
      </c>
      <c r="P7" s="13">
        <v>34</v>
      </c>
      <c r="Q7" s="13">
        <v>0</v>
      </c>
      <c r="R7" s="13">
        <v>0</v>
      </c>
      <c r="S7" s="13">
        <v>34</v>
      </c>
      <c r="T7" s="13">
        <v>0</v>
      </c>
      <c r="U7" s="13">
        <v>0</v>
      </c>
      <c r="V7" s="13">
        <v>0</v>
      </c>
      <c r="W7" s="13">
        <v>33.5</v>
      </c>
      <c r="X7" s="13">
        <v>0</v>
      </c>
      <c r="Y7" s="13">
        <v>34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4">
        <v>0</v>
      </c>
      <c r="AG7" s="14">
        <v>0</v>
      </c>
      <c r="AH7" s="14">
        <v>0</v>
      </c>
      <c r="AI7" s="15">
        <v>0</v>
      </c>
      <c r="AJ7" s="45">
        <f t="shared" si="0"/>
        <v>68.55272459499264</v>
      </c>
      <c r="AK7" s="46">
        <f t="shared" si="3"/>
        <v>76.182160392798693</v>
      </c>
      <c r="AL7" s="50">
        <f t="shared" si="1"/>
        <v>339.5</v>
      </c>
      <c r="AM7" s="50">
        <f t="shared" si="2"/>
        <v>23273.65</v>
      </c>
      <c r="AN7" s="59"/>
      <c r="AO7" s="16">
        <v>23273.65</v>
      </c>
    </row>
    <row r="8" spans="1:41">
      <c r="A8" s="17" t="s">
        <v>67</v>
      </c>
      <c r="B8" s="43" t="s">
        <v>60</v>
      </c>
      <c r="C8" s="43" t="str">
        <f>VLOOKUP(B8,'СПР ПОЛ'!A:B,2,0)</f>
        <v>ЕВРАЗ</v>
      </c>
      <c r="D8" s="2" t="s">
        <v>1</v>
      </c>
      <c r="E8" s="3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5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6">
        <v>0</v>
      </c>
      <c r="AA8" s="4">
        <v>33.5</v>
      </c>
      <c r="AB8" s="4">
        <v>0</v>
      </c>
      <c r="AC8" s="4">
        <v>0</v>
      </c>
      <c r="AD8" s="4">
        <v>0</v>
      </c>
      <c r="AE8" s="4">
        <v>0</v>
      </c>
      <c r="AF8" s="5">
        <v>0</v>
      </c>
      <c r="AG8" s="5">
        <v>0</v>
      </c>
      <c r="AH8" s="4">
        <v>0</v>
      </c>
      <c r="AI8" s="26">
        <v>0</v>
      </c>
      <c r="AJ8" s="34">
        <f t="shared" si="0"/>
        <v>67.253731343283576</v>
      </c>
      <c r="AK8" s="37">
        <v>0</v>
      </c>
      <c r="AL8" s="32">
        <f t="shared" ref="AL8:AL38" si="4">AO8/AJ8</f>
        <v>33.5</v>
      </c>
      <c r="AM8" s="32">
        <f t="shared" ref="AM8:AM38" si="5">AL8*AJ8</f>
        <v>2253</v>
      </c>
      <c r="AN8" s="32"/>
      <c r="AO8" s="9">
        <v>2253</v>
      </c>
    </row>
    <row r="9" spans="1:41" ht="15.75" thickBot="1">
      <c r="A9" s="41" t="s">
        <v>67</v>
      </c>
      <c r="B9" s="10" t="s">
        <v>60</v>
      </c>
      <c r="C9" s="39" t="str">
        <f>VLOOKUP(B9,'СПР ПОЛ'!A:B,2,0)</f>
        <v>ЕВРАЗ</v>
      </c>
      <c r="D9" s="11" t="s">
        <v>2</v>
      </c>
      <c r="E9" s="12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33</v>
      </c>
      <c r="AC9" s="13">
        <v>0</v>
      </c>
      <c r="AD9" s="13">
        <v>0</v>
      </c>
      <c r="AE9" s="13">
        <v>0</v>
      </c>
      <c r="AF9" s="14">
        <v>0</v>
      </c>
      <c r="AG9" s="14">
        <v>0</v>
      </c>
      <c r="AH9" s="14">
        <v>0</v>
      </c>
      <c r="AI9" s="15">
        <v>0</v>
      </c>
      <c r="AJ9" s="45">
        <f t="shared" si="0"/>
        <v>67.242424242424249</v>
      </c>
      <c r="AK9" s="46">
        <v>0</v>
      </c>
      <c r="AL9" s="50">
        <f t="shared" si="4"/>
        <v>33</v>
      </c>
      <c r="AM9" s="50">
        <f t="shared" si="5"/>
        <v>2219</v>
      </c>
      <c r="AN9" s="59"/>
      <c r="AO9" s="16">
        <v>2219</v>
      </c>
    </row>
    <row r="10" spans="1:41">
      <c r="A10" s="17" t="s">
        <v>67</v>
      </c>
      <c r="B10" s="43" t="s">
        <v>61</v>
      </c>
      <c r="C10" s="43" t="str">
        <f>VLOOKUP(B10,'СПР ПОЛ'!A:B,2,0)</f>
        <v>ЕВРАЗ</v>
      </c>
      <c r="D10" s="2" t="s">
        <v>1</v>
      </c>
      <c r="E10" s="3">
        <v>34</v>
      </c>
      <c r="F10" s="4">
        <v>34</v>
      </c>
      <c r="G10" s="4">
        <v>0</v>
      </c>
      <c r="H10" s="4">
        <v>0</v>
      </c>
      <c r="I10" s="4">
        <v>34</v>
      </c>
      <c r="J10" s="4">
        <v>34</v>
      </c>
      <c r="K10" s="5">
        <v>34</v>
      </c>
      <c r="L10" s="4">
        <v>34</v>
      </c>
      <c r="M10" s="4">
        <v>0</v>
      </c>
      <c r="N10" s="4">
        <v>34</v>
      </c>
      <c r="O10" s="4">
        <v>0</v>
      </c>
      <c r="P10" s="4">
        <v>34</v>
      </c>
      <c r="Q10" s="4">
        <v>0</v>
      </c>
      <c r="R10" s="4">
        <v>0</v>
      </c>
      <c r="S10" s="4">
        <v>0</v>
      </c>
      <c r="T10" s="4">
        <v>34</v>
      </c>
      <c r="U10" s="4">
        <v>34</v>
      </c>
      <c r="V10" s="4">
        <v>0</v>
      </c>
      <c r="W10" s="4">
        <v>0</v>
      </c>
      <c r="X10" s="4">
        <v>34</v>
      </c>
      <c r="Y10" s="4">
        <v>0</v>
      </c>
      <c r="Z10" s="6">
        <v>34</v>
      </c>
      <c r="AA10" s="4">
        <v>0</v>
      </c>
      <c r="AB10" s="4">
        <v>0</v>
      </c>
      <c r="AC10" s="4">
        <v>34</v>
      </c>
      <c r="AD10" s="4">
        <v>34</v>
      </c>
      <c r="AE10" s="4">
        <v>0</v>
      </c>
      <c r="AF10" s="5">
        <v>34</v>
      </c>
      <c r="AG10" s="5">
        <v>34</v>
      </c>
      <c r="AH10" s="4">
        <v>34</v>
      </c>
      <c r="AI10" s="26">
        <v>0</v>
      </c>
      <c r="AJ10" s="34">
        <f t="shared" si="0"/>
        <v>69</v>
      </c>
      <c r="AK10" s="37">
        <f t="shared" si="3"/>
        <v>106.63636363636364</v>
      </c>
      <c r="AL10" s="32">
        <f t="shared" si="4"/>
        <v>578</v>
      </c>
      <c r="AM10" s="32">
        <f t="shared" si="5"/>
        <v>39882</v>
      </c>
      <c r="AN10" s="32"/>
      <c r="AO10" s="9">
        <v>39882</v>
      </c>
    </row>
    <row r="11" spans="1:41" ht="15.75" thickBot="1">
      <c r="A11" s="41" t="s">
        <v>67</v>
      </c>
      <c r="B11" s="10" t="s">
        <v>61</v>
      </c>
      <c r="C11" s="39" t="str">
        <f>VLOOKUP(B11,'СПР ПОЛ'!A:B,2,0)</f>
        <v>ЕВРАЗ</v>
      </c>
      <c r="D11" s="11" t="s">
        <v>2</v>
      </c>
      <c r="E11" s="12">
        <v>34</v>
      </c>
      <c r="F11" s="13">
        <v>34</v>
      </c>
      <c r="G11" s="13">
        <v>0</v>
      </c>
      <c r="H11" s="13">
        <v>0</v>
      </c>
      <c r="I11" s="13">
        <v>34</v>
      </c>
      <c r="J11" s="13">
        <v>34</v>
      </c>
      <c r="K11" s="13">
        <v>34</v>
      </c>
      <c r="L11" s="13">
        <v>34</v>
      </c>
      <c r="M11" s="13">
        <v>0</v>
      </c>
      <c r="N11" s="13">
        <v>0</v>
      </c>
      <c r="O11" s="13">
        <v>34</v>
      </c>
      <c r="P11" s="13">
        <v>0</v>
      </c>
      <c r="Q11" s="13">
        <v>34</v>
      </c>
      <c r="R11" s="13">
        <v>0</v>
      </c>
      <c r="S11" s="13">
        <v>0</v>
      </c>
      <c r="T11" s="13">
        <v>34</v>
      </c>
      <c r="U11" s="13">
        <v>34</v>
      </c>
      <c r="V11" s="13">
        <v>0</v>
      </c>
      <c r="W11" s="13">
        <v>0</v>
      </c>
      <c r="X11" s="13">
        <v>34</v>
      </c>
      <c r="Y11" s="13">
        <v>0</v>
      </c>
      <c r="Z11" s="13">
        <v>34</v>
      </c>
      <c r="AA11" s="13">
        <v>0</v>
      </c>
      <c r="AB11" s="13">
        <v>0</v>
      </c>
      <c r="AC11" s="13">
        <v>34</v>
      </c>
      <c r="AD11" s="13">
        <v>34</v>
      </c>
      <c r="AE11" s="13">
        <v>0</v>
      </c>
      <c r="AF11" s="14">
        <v>34</v>
      </c>
      <c r="AG11" s="14">
        <v>34</v>
      </c>
      <c r="AH11" s="14">
        <v>0</v>
      </c>
      <c r="AI11" s="15">
        <v>0</v>
      </c>
      <c r="AJ11" s="45">
        <f t="shared" si="0"/>
        <v>68.453952205882345</v>
      </c>
      <c r="AK11" s="46">
        <f t="shared" si="3"/>
        <v>99.569385026737962</v>
      </c>
      <c r="AL11" s="50">
        <f t="shared" si="4"/>
        <v>544</v>
      </c>
      <c r="AM11" s="50">
        <f t="shared" si="5"/>
        <v>37238.949999999997</v>
      </c>
      <c r="AN11" s="59"/>
      <c r="AO11" s="16">
        <v>37238.949999999997</v>
      </c>
    </row>
    <row r="12" spans="1:41">
      <c r="A12" s="17" t="s">
        <v>65</v>
      </c>
      <c r="B12" s="43" t="s">
        <v>67</v>
      </c>
      <c r="C12" s="43" t="str">
        <f>VLOOKUP(B12,'СПР ПОЛ'!A:B,2,0)</f>
        <v>ЕВРАЗ</v>
      </c>
      <c r="D12" s="2" t="s">
        <v>1</v>
      </c>
      <c r="E12" s="3">
        <v>26</v>
      </c>
      <c r="F12" s="4">
        <v>34</v>
      </c>
      <c r="G12" s="4">
        <v>57</v>
      </c>
      <c r="H12" s="4">
        <v>0</v>
      </c>
      <c r="I12" s="4">
        <v>0</v>
      </c>
      <c r="J12" s="4">
        <v>21</v>
      </c>
      <c r="K12" s="5">
        <v>33.5</v>
      </c>
      <c r="L12" s="4">
        <v>2.5</v>
      </c>
      <c r="M12" s="4">
        <v>21</v>
      </c>
      <c r="N12" s="4">
        <v>0</v>
      </c>
      <c r="O12" s="4">
        <v>0</v>
      </c>
      <c r="P12" s="4">
        <v>23</v>
      </c>
      <c r="Q12" s="4">
        <v>16.5</v>
      </c>
      <c r="R12" s="4">
        <v>13.5</v>
      </c>
      <c r="S12" s="4">
        <v>28.5</v>
      </c>
      <c r="T12" s="4">
        <v>0</v>
      </c>
      <c r="U12" s="4">
        <v>47.5</v>
      </c>
      <c r="V12" s="4">
        <v>65</v>
      </c>
      <c r="W12" s="4">
        <v>32.5</v>
      </c>
      <c r="X12" s="4">
        <v>36.5</v>
      </c>
      <c r="Y12" s="4">
        <v>43.5</v>
      </c>
      <c r="Z12" s="6">
        <v>18.5</v>
      </c>
      <c r="AA12" s="4">
        <v>34</v>
      </c>
      <c r="AB12" s="4">
        <v>39</v>
      </c>
      <c r="AC12" s="4">
        <v>63.5</v>
      </c>
      <c r="AD12" s="4">
        <v>33.5</v>
      </c>
      <c r="AE12" s="4">
        <v>35.5</v>
      </c>
      <c r="AF12" s="5">
        <v>35</v>
      </c>
      <c r="AG12" s="5">
        <v>0</v>
      </c>
      <c r="AH12" s="4">
        <v>34.5</v>
      </c>
      <c r="AI12" s="26">
        <v>0.5</v>
      </c>
      <c r="AJ12" s="34">
        <f t="shared" si="0"/>
        <v>69</v>
      </c>
      <c r="AK12" s="37">
        <f t="shared" si="3"/>
        <v>119.84606986899563</v>
      </c>
      <c r="AL12" s="32">
        <f t="shared" si="4"/>
        <v>795.5</v>
      </c>
      <c r="AM12" s="32">
        <f t="shared" si="5"/>
        <v>54889.5</v>
      </c>
      <c r="AN12" s="32"/>
      <c r="AO12" s="9">
        <v>54889.5</v>
      </c>
    </row>
    <row r="13" spans="1:41" ht="15.75" thickBot="1">
      <c r="A13" s="41" t="s">
        <v>65</v>
      </c>
      <c r="B13" s="10" t="s">
        <v>67</v>
      </c>
      <c r="C13" s="39" t="str">
        <f>VLOOKUP(B13,'СПР ПОЛ'!A:B,2,0)</f>
        <v>ЕВРАЗ</v>
      </c>
      <c r="D13" s="11" t="s">
        <v>2</v>
      </c>
      <c r="E13" s="12">
        <v>33.5</v>
      </c>
      <c r="F13" s="13">
        <v>49.5</v>
      </c>
      <c r="G13" s="13">
        <v>51</v>
      </c>
      <c r="H13" s="13">
        <v>0</v>
      </c>
      <c r="I13" s="13">
        <v>0</v>
      </c>
      <c r="J13" s="13">
        <v>33.5</v>
      </c>
      <c r="K13" s="13">
        <v>33.5</v>
      </c>
      <c r="L13" s="13">
        <v>0</v>
      </c>
      <c r="M13" s="13">
        <v>33.5</v>
      </c>
      <c r="N13" s="13">
        <v>0</v>
      </c>
      <c r="O13" s="13">
        <v>0</v>
      </c>
      <c r="P13" s="13">
        <v>33.5</v>
      </c>
      <c r="Q13" s="13">
        <v>30</v>
      </c>
      <c r="R13" s="13">
        <v>30</v>
      </c>
      <c r="S13" s="13">
        <v>30</v>
      </c>
      <c r="T13" s="13">
        <v>0</v>
      </c>
      <c r="U13" s="13">
        <v>45.5</v>
      </c>
      <c r="V13" s="13">
        <v>35.5</v>
      </c>
      <c r="W13" s="13">
        <v>44.5</v>
      </c>
      <c r="X13" s="13">
        <v>54</v>
      </c>
      <c r="Y13" s="13">
        <v>33.5</v>
      </c>
      <c r="Z13" s="13">
        <v>17.5</v>
      </c>
      <c r="AA13" s="13">
        <v>33.5</v>
      </c>
      <c r="AB13" s="13">
        <v>33.5</v>
      </c>
      <c r="AC13" s="13">
        <v>67</v>
      </c>
      <c r="AD13" s="13">
        <v>33.5</v>
      </c>
      <c r="AE13" s="13">
        <v>33.5</v>
      </c>
      <c r="AF13" s="14">
        <v>33.5</v>
      </c>
      <c r="AG13" s="14">
        <v>0</v>
      </c>
      <c r="AH13" s="14">
        <v>33.5</v>
      </c>
      <c r="AI13" s="15">
        <v>0</v>
      </c>
      <c r="AJ13" s="45">
        <f t="shared" si="0"/>
        <v>69.732253356684183</v>
      </c>
      <c r="AK13" s="46">
        <f t="shared" si="3"/>
        <v>111.11753488372094</v>
      </c>
      <c r="AL13" s="50">
        <f t="shared" si="4"/>
        <v>856.5</v>
      </c>
      <c r="AM13" s="50">
        <f t="shared" si="5"/>
        <v>59725.675000000003</v>
      </c>
      <c r="AN13" s="59"/>
      <c r="AO13" s="16">
        <v>59725.675000000003</v>
      </c>
    </row>
    <row r="14" spans="1:41">
      <c r="A14" s="17" t="s">
        <v>65</v>
      </c>
      <c r="B14" s="43" t="s">
        <v>60</v>
      </c>
      <c r="C14" s="43" t="str">
        <f>VLOOKUP(B14,'СПР ПОЛ'!A:B,2,0)</f>
        <v>ЕВРАЗ</v>
      </c>
      <c r="D14" s="2" t="s">
        <v>1</v>
      </c>
      <c r="E14" s="3">
        <v>11.5</v>
      </c>
      <c r="F14" s="4">
        <v>0</v>
      </c>
      <c r="G14" s="4">
        <v>0</v>
      </c>
      <c r="H14" s="4">
        <v>0</v>
      </c>
      <c r="I14" s="4">
        <v>33.5</v>
      </c>
      <c r="J14" s="4">
        <v>0</v>
      </c>
      <c r="K14" s="5">
        <v>0</v>
      </c>
      <c r="L14" s="4">
        <v>16.5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6">
        <v>0</v>
      </c>
      <c r="AA14" s="4">
        <v>0</v>
      </c>
      <c r="AB14" s="4">
        <v>0</v>
      </c>
      <c r="AC14" s="4">
        <v>0</v>
      </c>
      <c r="AD14" s="4">
        <v>0</v>
      </c>
      <c r="AE14" s="4">
        <v>33</v>
      </c>
      <c r="AF14" s="5">
        <v>0</v>
      </c>
      <c r="AG14" s="5">
        <v>35.5</v>
      </c>
      <c r="AH14" s="4">
        <v>0</v>
      </c>
      <c r="AI14" s="26">
        <v>0</v>
      </c>
      <c r="AJ14" s="34">
        <f t="shared" si="0"/>
        <v>69</v>
      </c>
      <c r="AK14" s="37">
        <f t="shared" si="3"/>
        <v>145.85365853658536</v>
      </c>
      <c r="AL14" s="32">
        <f t="shared" si="4"/>
        <v>130</v>
      </c>
      <c r="AM14" s="32">
        <f t="shared" si="5"/>
        <v>8970</v>
      </c>
      <c r="AN14" s="32"/>
      <c r="AO14" s="9">
        <v>8970</v>
      </c>
    </row>
    <row r="15" spans="1:41" ht="15.75" thickBot="1">
      <c r="A15" s="41" t="s">
        <v>65</v>
      </c>
      <c r="B15" s="10" t="s">
        <v>60</v>
      </c>
      <c r="C15" s="39" t="str">
        <f>VLOOKUP(B15,'СПР ПОЛ'!A:B,2,0)</f>
        <v>ЕВРАЗ</v>
      </c>
      <c r="D15" s="11" t="s">
        <v>2</v>
      </c>
      <c r="E15" s="12">
        <v>33.5</v>
      </c>
      <c r="F15" s="13">
        <v>0</v>
      </c>
      <c r="G15" s="13">
        <v>0</v>
      </c>
      <c r="H15" s="13">
        <v>0</v>
      </c>
      <c r="I15" s="13">
        <v>33.5</v>
      </c>
      <c r="J15" s="13">
        <v>0</v>
      </c>
      <c r="K15" s="13">
        <v>0</v>
      </c>
      <c r="L15" s="13">
        <v>33.5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4">
        <v>0</v>
      </c>
      <c r="AG15" s="14">
        <v>67</v>
      </c>
      <c r="AH15" s="14">
        <v>17.5</v>
      </c>
      <c r="AI15" s="15">
        <v>0</v>
      </c>
      <c r="AJ15" s="45">
        <f t="shared" si="0"/>
        <v>69.736891891891901</v>
      </c>
      <c r="AK15" s="46">
        <f t="shared" si="3"/>
        <v>128.37139303482587</v>
      </c>
      <c r="AL15" s="50">
        <f t="shared" si="4"/>
        <v>185</v>
      </c>
      <c r="AM15" s="50">
        <f t="shared" si="5"/>
        <v>12901.325000000001</v>
      </c>
      <c r="AN15" s="59"/>
      <c r="AO15" s="16">
        <v>12901.325000000001</v>
      </c>
    </row>
    <row r="16" spans="1:41">
      <c r="A16" s="17" t="s">
        <v>66</v>
      </c>
      <c r="B16" s="43" t="s">
        <v>73</v>
      </c>
      <c r="C16" s="43" t="str">
        <f>VLOOKUP(B16,'СПР ПОЛ'!A:B,2,0)</f>
        <v>ЕВРАЗ Украина</v>
      </c>
      <c r="D16" s="2" t="s">
        <v>1</v>
      </c>
      <c r="E16" s="3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5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6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5">
        <v>0</v>
      </c>
      <c r="AG16" s="5">
        <v>0</v>
      </c>
      <c r="AH16" s="4">
        <v>34</v>
      </c>
      <c r="AI16" s="26">
        <v>0</v>
      </c>
      <c r="AJ16" s="34">
        <f t="shared" si="0"/>
        <v>69.117647058823536</v>
      </c>
      <c r="AK16" s="37">
        <v>0</v>
      </c>
      <c r="AL16" s="32">
        <f t="shared" si="4"/>
        <v>34</v>
      </c>
      <c r="AM16" s="32">
        <f t="shared" si="5"/>
        <v>2350</v>
      </c>
      <c r="AN16" s="32"/>
      <c r="AO16" s="9">
        <v>2350</v>
      </c>
    </row>
    <row r="17" spans="1:41" ht="15.75" thickBot="1">
      <c r="A17" s="41" t="s">
        <v>66</v>
      </c>
      <c r="B17" s="10" t="s">
        <v>73</v>
      </c>
      <c r="C17" s="39" t="str">
        <f>VLOOKUP(B17,'СПР ПОЛ'!A:B,2,0)</f>
        <v>ЕВРАЗ Украина</v>
      </c>
      <c r="D17" s="11" t="s">
        <v>2</v>
      </c>
      <c r="E17" s="12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4">
        <v>0</v>
      </c>
      <c r="AG17" s="14">
        <v>0</v>
      </c>
      <c r="AH17" s="14">
        <v>0</v>
      </c>
      <c r="AI17" s="15">
        <v>28</v>
      </c>
      <c r="AJ17" s="45">
        <f t="shared" si="0"/>
        <v>69.294642857142861</v>
      </c>
      <c r="AK17" s="46">
        <v>0</v>
      </c>
      <c r="AL17" s="50">
        <f t="shared" si="4"/>
        <v>28</v>
      </c>
      <c r="AM17" s="50">
        <f t="shared" si="5"/>
        <v>1940.25</v>
      </c>
      <c r="AN17" s="59"/>
      <c r="AO17" s="16">
        <v>1940.25</v>
      </c>
    </row>
    <row r="18" spans="1:41">
      <c r="A18" s="17" t="s">
        <v>66</v>
      </c>
      <c r="B18" s="43" t="s">
        <v>74</v>
      </c>
      <c r="C18" s="43" t="str">
        <f>VLOOKUP(B18,'СПР ПОЛ'!A:B,2,0)</f>
        <v>ЕВРАЗ Украина</v>
      </c>
      <c r="D18" s="2" t="s">
        <v>1</v>
      </c>
      <c r="E18" s="3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5">
        <v>0</v>
      </c>
      <c r="L18" s="4">
        <v>0</v>
      </c>
      <c r="M18" s="4">
        <v>34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6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5">
        <v>0</v>
      </c>
      <c r="AG18" s="5">
        <v>0</v>
      </c>
      <c r="AH18" s="4">
        <v>0</v>
      </c>
      <c r="AI18" s="26">
        <v>0</v>
      </c>
      <c r="AJ18" s="34">
        <f t="shared" si="0"/>
        <v>69.117647058823536</v>
      </c>
      <c r="AK18" s="37">
        <f t="shared" si="3"/>
        <v>69.117647058823536</v>
      </c>
      <c r="AL18" s="32">
        <f t="shared" si="4"/>
        <v>34</v>
      </c>
      <c r="AM18" s="32">
        <f t="shared" si="5"/>
        <v>2350</v>
      </c>
      <c r="AN18" s="32"/>
      <c r="AO18" s="9">
        <v>2350</v>
      </c>
    </row>
    <row r="19" spans="1:41" ht="15.75" thickBot="1">
      <c r="A19" s="41" t="s">
        <v>66</v>
      </c>
      <c r="B19" s="10" t="s">
        <v>74</v>
      </c>
      <c r="C19" s="39" t="str">
        <f>VLOOKUP(B19,'СПР ПОЛ'!A:B,2,0)</f>
        <v>ЕВРАЗ Украина</v>
      </c>
      <c r="D19" s="11" t="s">
        <v>2</v>
      </c>
      <c r="E19" s="12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23</v>
      </c>
      <c r="AB19" s="13">
        <v>10.5</v>
      </c>
      <c r="AC19" s="13">
        <v>0</v>
      </c>
      <c r="AD19" s="13">
        <v>0</v>
      </c>
      <c r="AE19" s="13">
        <v>0</v>
      </c>
      <c r="AF19" s="14">
        <v>0</v>
      </c>
      <c r="AG19" s="14">
        <v>0</v>
      </c>
      <c r="AH19" s="14">
        <v>0</v>
      </c>
      <c r="AI19" s="15">
        <v>0</v>
      </c>
      <c r="AJ19" s="45">
        <f t="shared" si="0"/>
        <v>69.579104477611949</v>
      </c>
      <c r="AK19" s="46">
        <v>0</v>
      </c>
      <c r="AL19" s="50">
        <f t="shared" si="4"/>
        <v>33.5</v>
      </c>
      <c r="AM19" s="50">
        <f t="shared" si="5"/>
        <v>2330.9</v>
      </c>
      <c r="AN19" s="59"/>
      <c r="AO19" s="16">
        <v>2330.9</v>
      </c>
    </row>
    <row r="20" spans="1:41">
      <c r="A20" s="17" t="s">
        <v>66</v>
      </c>
      <c r="B20" s="43" t="s">
        <v>61</v>
      </c>
      <c r="C20" s="43" t="str">
        <f>VLOOKUP(B20,'СПР ПОЛ'!A:B,2,0)</f>
        <v>ЕВРАЗ</v>
      </c>
      <c r="D20" s="2" t="s">
        <v>1</v>
      </c>
      <c r="E20" s="3">
        <v>0</v>
      </c>
      <c r="F20" s="4">
        <v>34</v>
      </c>
      <c r="G20" s="4">
        <v>0</v>
      </c>
      <c r="H20" s="4">
        <v>34</v>
      </c>
      <c r="I20" s="4">
        <v>0</v>
      </c>
      <c r="J20" s="4">
        <v>0</v>
      </c>
      <c r="K20" s="5">
        <v>21.5</v>
      </c>
      <c r="L20" s="4">
        <v>12.5</v>
      </c>
      <c r="M20" s="4">
        <v>0</v>
      </c>
      <c r="N20" s="4">
        <v>0</v>
      </c>
      <c r="O20" s="4">
        <v>0</v>
      </c>
      <c r="P20" s="4">
        <v>34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34</v>
      </c>
      <c r="X20" s="4">
        <v>0</v>
      </c>
      <c r="Y20" s="4">
        <v>0</v>
      </c>
      <c r="Z20" s="6">
        <v>0</v>
      </c>
      <c r="AA20" s="4">
        <v>0</v>
      </c>
      <c r="AB20" s="4">
        <v>0</v>
      </c>
      <c r="AC20" s="4">
        <v>21.5</v>
      </c>
      <c r="AD20" s="4">
        <v>12.5</v>
      </c>
      <c r="AE20" s="4">
        <v>0</v>
      </c>
      <c r="AF20" s="5">
        <v>0</v>
      </c>
      <c r="AG20" s="5">
        <v>0</v>
      </c>
      <c r="AH20" s="4">
        <v>0</v>
      </c>
      <c r="AI20" s="26">
        <v>0</v>
      </c>
      <c r="AJ20" s="34">
        <f t="shared" si="0"/>
        <v>69.117647058823536</v>
      </c>
      <c r="AK20" s="37">
        <f t="shared" si="3"/>
        <v>82.941176470588232</v>
      </c>
      <c r="AL20" s="32">
        <f t="shared" si="4"/>
        <v>203.99999999999997</v>
      </c>
      <c r="AM20" s="32">
        <f t="shared" si="5"/>
        <v>14100</v>
      </c>
      <c r="AN20" s="32"/>
      <c r="AO20" s="9">
        <v>14100</v>
      </c>
    </row>
    <row r="21" spans="1:41" ht="15.75" thickBot="1">
      <c r="A21" s="41" t="s">
        <v>66</v>
      </c>
      <c r="B21" s="10" t="s">
        <v>61</v>
      </c>
      <c r="C21" s="39" t="str">
        <f>VLOOKUP(B21,'СПР ПОЛ'!A:B,2,0)</f>
        <v>ЕВРАЗ</v>
      </c>
      <c r="D21" s="11" t="s">
        <v>2</v>
      </c>
      <c r="E21" s="12">
        <v>0</v>
      </c>
      <c r="F21" s="13">
        <v>34</v>
      </c>
      <c r="G21" s="13">
        <v>0</v>
      </c>
      <c r="H21" s="13">
        <v>34</v>
      </c>
      <c r="I21" s="13">
        <v>0</v>
      </c>
      <c r="J21" s="13">
        <v>0</v>
      </c>
      <c r="K21" s="13">
        <v>21.5</v>
      </c>
      <c r="L21" s="13">
        <v>12.5</v>
      </c>
      <c r="M21" s="13">
        <v>0</v>
      </c>
      <c r="N21" s="13">
        <v>0</v>
      </c>
      <c r="O21" s="13">
        <v>0</v>
      </c>
      <c r="P21" s="13">
        <v>34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34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21.5</v>
      </c>
      <c r="AD21" s="13">
        <v>4.5</v>
      </c>
      <c r="AE21" s="13">
        <v>0</v>
      </c>
      <c r="AF21" s="14">
        <v>0</v>
      </c>
      <c r="AG21" s="14">
        <v>0</v>
      </c>
      <c r="AH21" s="14">
        <v>0</v>
      </c>
      <c r="AI21" s="15">
        <v>0</v>
      </c>
      <c r="AJ21" s="45">
        <f t="shared" si="0"/>
        <v>69.5077806122449</v>
      </c>
      <c r="AK21" s="46">
        <f t="shared" si="3"/>
        <v>80.138382352941179</v>
      </c>
      <c r="AL21" s="50">
        <f t="shared" si="4"/>
        <v>196</v>
      </c>
      <c r="AM21" s="50">
        <f t="shared" si="5"/>
        <v>13623.525</v>
      </c>
      <c r="AN21" s="59"/>
      <c r="AO21" s="16">
        <v>13623.525</v>
      </c>
    </row>
    <row r="22" spans="1:41">
      <c r="A22" s="17" t="s">
        <v>83</v>
      </c>
      <c r="B22" s="43" t="s">
        <v>57</v>
      </c>
      <c r="C22" s="43" t="str">
        <f>VLOOKUP(B22,'СПР ПОЛ'!A:B,2,0)</f>
        <v>ЕВРАЗ</v>
      </c>
      <c r="D22" s="2" t="s">
        <v>1</v>
      </c>
      <c r="E22" s="3">
        <v>0</v>
      </c>
      <c r="F22" s="4">
        <v>0</v>
      </c>
      <c r="G22" s="4">
        <v>0</v>
      </c>
      <c r="H22" s="4">
        <v>34.5</v>
      </c>
      <c r="I22" s="4">
        <v>0</v>
      </c>
      <c r="J22" s="4">
        <v>0</v>
      </c>
      <c r="K22" s="5">
        <v>0</v>
      </c>
      <c r="L22" s="4">
        <v>34.5</v>
      </c>
      <c r="M22" s="4">
        <v>0</v>
      </c>
      <c r="N22" s="4">
        <v>0</v>
      </c>
      <c r="O22" s="4">
        <v>34.5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34.5</v>
      </c>
      <c r="V22" s="4">
        <v>0</v>
      </c>
      <c r="W22" s="4">
        <v>0</v>
      </c>
      <c r="X22" s="4">
        <v>0</v>
      </c>
      <c r="Y22" s="4">
        <v>0</v>
      </c>
      <c r="Z22" s="6">
        <v>0</v>
      </c>
      <c r="AA22" s="4">
        <v>33</v>
      </c>
      <c r="AB22" s="4">
        <v>0</v>
      </c>
      <c r="AC22" s="4">
        <v>0</v>
      </c>
      <c r="AD22" s="4">
        <v>0</v>
      </c>
      <c r="AE22" s="4">
        <v>0</v>
      </c>
      <c r="AF22" s="5">
        <v>0</v>
      </c>
      <c r="AG22" s="5">
        <v>0</v>
      </c>
      <c r="AH22" s="4">
        <v>0</v>
      </c>
      <c r="AI22" s="26">
        <v>0</v>
      </c>
      <c r="AJ22" s="34">
        <f t="shared" si="0"/>
        <v>67.391812865497073</v>
      </c>
      <c r="AK22" s="37">
        <f t="shared" si="3"/>
        <v>83.507246376811594</v>
      </c>
      <c r="AL22" s="32">
        <f t="shared" si="4"/>
        <v>171</v>
      </c>
      <c r="AM22" s="32">
        <f t="shared" si="5"/>
        <v>11524</v>
      </c>
      <c r="AN22" s="32"/>
      <c r="AO22" s="9">
        <v>11524</v>
      </c>
    </row>
    <row r="23" spans="1:41" ht="16.5" customHeight="1" thickBot="1">
      <c r="A23" s="41" t="s">
        <v>83</v>
      </c>
      <c r="B23" s="10" t="s">
        <v>57</v>
      </c>
      <c r="C23" s="39" t="str">
        <f>VLOOKUP(B23,'СПР ПОЛ'!A:B,2,0)</f>
        <v>ЕВРАЗ</v>
      </c>
      <c r="D23" s="11" t="s">
        <v>2</v>
      </c>
      <c r="E23" s="12">
        <v>0</v>
      </c>
      <c r="F23" s="13">
        <v>0</v>
      </c>
      <c r="G23" s="13">
        <v>0</v>
      </c>
      <c r="H23" s="13">
        <v>33.5</v>
      </c>
      <c r="I23" s="13">
        <v>0</v>
      </c>
      <c r="J23" s="13">
        <v>0</v>
      </c>
      <c r="K23" s="13">
        <v>0</v>
      </c>
      <c r="L23" s="13">
        <v>0</v>
      </c>
      <c r="M23" s="13">
        <v>33.5</v>
      </c>
      <c r="N23" s="13">
        <v>0</v>
      </c>
      <c r="O23" s="13">
        <v>0</v>
      </c>
      <c r="P23" s="13">
        <v>33.5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33.5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33.5</v>
      </c>
      <c r="AC23" s="13">
        <v>0</v>
      </c>
      <c r="AD23" s="13">
        <v>0</v>
      </c>
      <c r="AE23" s="13">
        <v>0</v>
      </c>
      <c r="AF23" s="14">
        <v>0</v>
      </c>
      <c r="AG23" s="14">
        <v>0</v>
      </c>
      <c r="AH23" s="14">
        <v>0</v>
      </c>
      <c r="AI23" s="15">
        <v>0</v>
      </c>
      <c r="AJ23" s="45">
        <f t="shared" si="0"/>
        <v>69.337134328358204</v>
      </c>
      <c r="AK23" s="46">
        <f t="shared" si="3"/>
        <v>86.671417910447758</v>
      </c>
      <c r="AL23" s="50">
        <f t="shared" si="4"/>
        <v>167.5</v>
      </c>
      <c r="AM23" s="50">
        <f t="shared" si="5"/>
        <v>11613.97</v>
      </c>
      <c r="AN23" s="59"/>
      <c r="AO23" s="16">
        <v>11613.97</v>
      </c>
    </row>
    <row r="24" spans="1:41">
      <c r="A24" s="17" t="s">
        <v>84</v>
      </c>
      <c r="B24" s="43" t="s">
        <v>61</v>
      </c>
      <c r="C24" s="43" t="str">
        <f>VLOOKUP(B24,'СПР ПОЛ'!A:B,2,0)</f>
        <v>ЕВРАЗ</v>
      </c>
      <c r="D24" s="2" t="s">
        <v>1</v>
      </c>
      <c r="E24" s="3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5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34</v>
      </c>
      <c r="R24" s="4">
        <v>0</v>
      </c>
      <c r="S24" s="4">
        <v>0</v>
      </c>
      <c r="T24" s="4">
        <v>34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6">
        <v>0</v>
      </c>
      <c r="AA24" s="4">
        <v>0</v>
      </c>
      <c r="AB24" s="4">
        <v>0</v>
      </c>
      <c r="AC24" s="4">
        <v>0</v>
      </c>
      <c r="AD24" s="4">
        <v>0</v>
      </c>
      <c r="AE24" s="4">
        <v>34</v>
      </c>
      <c r="AF24" s="5">
        <v>0</v>
      </c>
      <c r="AG24" s="5">
        <v>0</v>
      </c>
      <c r="AH24" s="4">
        <v>34</v>
      </c>
      <c r="AI24" s="26">
        <v>0</v>
      </c>
      <c r="AJ24" s="34">
        <f t="shared" si="0"/>
        <v>68.529411764705884</v>
      </c>
      <c r="AK24" s="37">
        <f t="shared" si="3"/>
        <v>137.05882352941177</v>
      </c>
      <c r="AL24" s="32">
        <f t="shared" si="4"/>
        <v>136</v>
      </c>
      <c r="AM24" s="32">
        <f t="shared" si="5"/>
        <v>9320</v>
      </c>
      <c r="AN24" s="32"/>
      <c r="AO24" s="9">
        <v>9320</v>
      </c>
    </row>
    <row r="25" spans="1:41" ht="16.5" customHeight="1" thickBot="1">
      <c r="A25" s="41" t="s">
        <v>84</v>
      </c>
      <c r="B25" s="10" t="s">
        <v>61</v>
      </c>
      <c r="C25" s="39" t="str">
        <f>VLOOKUP(B25,'СПР ПОЛ'!A:B,2,0)</f>
        <v>ЕВРАЗ</v>
      </c>
      <c r="D25" s="11" t="s">
        <v>2</v>
      </c>
      <c r="E25" s="12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34</v>
      </c>
      <c r="S25" s="13">
        <v>0</v>
      </c>
      <c r="T25" s="13">
        <v>34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34</v>
      </c>
      <c r="AF25" s="14">
        <v>0</v>
      </c>
      <c r="AG25" s="14">
        <v>0</v>
      </c>
      <c r="AH25" s="14">
        <v>34</v>
      </c>
      <c r="AI25" s="15">
        <v>0</v>
      </c>
      <c r="AJ25" s="45">
        <f t="shared" si="0"/>
        <v>68.159191176470586</v>
      </c>
      <c r="AK25" s="46">
        <f t="shared" si="3"/>
        <v>136.31838235294117</v>
      </c>
      <c r="AL25" s="50">
        <f t="shared" si="4"/>
        <v>136</v>
      </c>
      <c r="AM25" s="50">
        <f t="shared" si="5"/>
        <v>9269.65</v>
      </c>
      <c r="AN25" s="59"/>
      <c r="AO25" s="16">
        <v>9269.65</v>
      </c>
    </row>
    <row r="26" spans="1:41">
      <c r="A26" s="17" t="s">
        <v>85</v>
      </c>
      <c r="B26" s="43" t="s">
        <v>58</v>
      </c>
      <c r="C26" s="43" t="str">
        <f>VLOOKUP(B26,'СПР ПОЛ'!A:B,2,0)</f>
        <v>ЕВРАЗ</v>
      </c>
      <c r="D26" s="2" t="s">
        <v>1</v>
      </c>
      <c r="E26" s="3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5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34</v>
      </c>
      <c r="T26" s="4">
        <v>0</v>
      </c>
      <c r="U26" s="4">
        <v>0</v>
      </c>
      <c r="V26" s="4">
        <v>0</v>
      </c>
      <c r="W26" s="4">
        <v>0</v>
      </c>
      <c r="X26" s="4">
        <v>34</v>
      </c>
      <c r="Y26" s="4">
        <v>0</v>
      </c>
      <c r="Z26" s="6">
        <v>0</v>
      </c>
      <c r="AA26" s="4">
        <v>0</v>
      </c>
      <c r="AB26" s="4">
        <v>0</v>
      </c>
      <c r="AC26" s="4">
        <v>0</v>
      </c>
      <c r="AD26" s="4">
        <v>0</v>
      </c>
      <c r="AE26" s="4">
        <v>34</v>
      </c>
      <c r="AF26" s="5">
        <v>0</v>
      </c>
      <c r="AG26" s="5">
        <v>0</v>
      </c>
      <c r="AH26" s="4">
        <v>0</v>
      </c>
      <c r="AI26" s="26">
        <v>0</v>
      </c>
      <c r="AJ26" s="34">
        <f t="shared" si="0"/>
        <v>69.117647058823536</v>
      </c>
      <c r="AK26" s="37">
        <f t="shared" si="3"/>
        <v>103.67647058823529</v>
      </c>
      <c r="AL26" s="32">
        <f t="shared" si="4"/>
        <v>101.99999999999999</v>
      </c>
      <c r="AM26" s="32">
        <f t="shared" si="5"/>
        <v>7050</v>
      </c>
      <c r="AN26" s="32"/>
      <c r="AO26" s="9">
        <v>7050</v>
      </c>
    </row>
    <row r="27" spans="1:41" ht="15.75" thickBot="1">
      <c r="A27" s="41" t="s">
        <v>85</v>
      </c>
      <c r="B27" s="10" t="s">
        <v>58</v>
      </c>
      <c r="C27" s="39" t="str">
        <f>VLOOKUP(B27,'СПР ПОЛ'!A:B,2,0)</f>
        <v>ЕВРАЗ</v>
      </c>
      <c r="D27" s="11" t="s">
        <v>2</v>
      </c>
      <c r="E27" s="12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33.5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4">
        <v>0</v>
      </c>
      <c r="AG27" s="14">
        <v>0</v>
      </c>
      <c r="AH27" s="14">
        <v>32</v>
      </c>
      <c r="AI27" s="15">
        <v>0</v>
      </c>
      <c r="AJ27" s="45">
        <f t="shared" si="0"/>
        <v>69.34885496183206</v>
      </c>
      <c r="AK27" s="46">
        <f t="shared" si="3"/>
        <v>135.59253731343284</v>
      </c>
      <c r="AL27" s="50">
        <f t="shared" si="4"/>
        <v>65.5</v>
      </c>
      <c r="AM27" s="50">
        <f t="shared" si="5"/>
        <v>4542.3500000000004</v>
      </c>
      <c r="AN27" s="59"/>
      <c r="AO27" s="16">
        <v>4542.3500000000004</v>
      </c>
    </row>
    <row r="28" spans="1:41">
      <c r="A28" s="17" t="s">
        <v>86</v>
      </c>
      <c r="B28" s="43" t="s">
        <v>57</v>
      </c>
      <c r="C28" s="43" t="str">
        <f>VLOOKUP(B28,'СПР ПОЛ'!A:B,2,0)</f>
        <v>ЕВРАЗ</v>
      </c>
      <c r="D28" s="2" t="s">
        <v>1</v>
      </c>
      <c r="E28" s="3">
        <v>32</v>
      </c>
      <c r="F28" s="4">
        <v>0</v>
      </c>
      <c r="G28" s="4">
        <v>32</v>
      </c>
      <c r="H28" s="4">
        <v>0</v>
      </c>
      <c r="I28" s="4">
        <v>32</v>
      </c>
      <c r="J28" s="4">
        <v>0</v>
      </c>
      <c r="K28" s="5">
        <v>32</v>
      </c>
      <c r="L28" s="4">
        <v>0</v>
      </c>
      <c r="M28" s="4">
        <v>32</v>
      </c>
      <c r="N28" s="4">
        <v>32</v>
      </c>
      <c r="O28" s="4">
        <v>0</v>
      </c>
      <c r="P28" s="4">
        <v>32</v>
      </c>
      <c r="Q28" s="4">
        <v>0</v>
      </c>
      <c r="R28" s="4">
        <v>0</v>
      </c>
      <c r="S28" s="4">
        <v>32</v>
      </c>
      <c r="T28" s="4">
        <v>0</v>
      </c>
      <c r="U28" s="4">
        <v>32</v>
      </c>
      <c r="V28" s="4">
        <v>0</v>
      </c>
      <c r="W28" s="4">
        <v>32</v>
      </c>
      <c r="X28" s="4">
        <v>0</v>
      </c>
      <c r="Y28" s="4">
        <v>32</v>
      </c>
      <c r="Z28" s="6">
        <v>32</v>
      </c>
      <c r="AA28" s="4">
        <v>0</v>
      </c>
      <c r="AB28" s="4">
        <v>0</v>
      </c>
      <c r="AC28" s="4">
        <v>32</v>
      </c>
      <c r="AD28" s="4">
        <v>0</v>
      </c>
      <c r="AE28" s="4">
        <v>32</v>
      </c>
      <c r="AF28" s="5">
        <v>0</v>
      </c>
      <c r="AG28" s="5">
        <v>32</v>
      </c>
      <c r="AH28" s="4">
        <v>32</v>
      </c>
      <c r="AI28" s="26">
        <v>0</v>
      </c>
      <c r="AJ28" s="34">
        <f t="shared" si="0"/>
        <v>70.3125</v>
      </c>
      <c r="AK28" s="37">
        <f t="shared" si="3"/>
        <v>112.5</v>
      </c>
      <c r="AL28" s="32">
        <f t="shared" si="4"/>
        <v>512</v>
      </c>
      <c r="AM28" s="32">
        <f t="shared" si="5"/>
        <v>36000</v>
      </c>
      <c r="AN28" s="32"/>
      <c r="AO28" s="9">
        <v>36000</v>
      </c>
    </row>
    <row r="29" spans="1:41" ht="15.75" thickBot="1">
      <c r="A29" s="41" t="s">
        <v>86</v>
      </c>
      <c r="B29" s="10" t="s">
        <v>57</v>
      </c>
      <c r="C29" s="39" t="str">
        <f>VLOOKUP(B29,'СПР ПОЛ'!A:B,2,0)</f>
        <v>ЕВРАЗ</v>
      </c>
      <c r="D29" s="11" t="s">
        <v>2</v>
      </c>
      <c r="E29" s="12">
        <v>32</v>
      </c>
      <c r="F29" s="13">
        <v>0</v>
      </c>
      <c r="G29" s="13">
        <v>32</v>
      </c>
      <c r="H29" s="13">
        <v>0</v>
      </c>
      <c r="I29" s="13">
        <v>0</v>
      </c>
      <c r="J29" s="13">
        <v>0</v>
      </c>
      <c r="K29" s="13">
        <v>32</v>
      </c>
      <c r="L29" s="13">
        <v>0</v>
      </c>
      <c r="M29" s="13">
        <v>0</v>
      </c>
      <c r="N29" s="13">
        <v>64</v>
      </c>
      <c r="O29" s="13">
        <v>0</v>
      </c>
      <c r="P29" s="13">
        <v>32</v>
      </c>
      <c r="Q29" s="13">
        <v>0</v>
      </c>
      <c r="R29" s="13">
        <v>32</v>
      </c>
      <c r="S29" s="13">
        <v>17</v>
      </c>
      <c r="T29" s="13">
        <v>15</v>
      </c>
      <c r="U29" s="13">
        <v>32</v>
      </c>
      <c r="V29" s="13">
        <v>0</v>
      </c>
      <c r="W29" s="13">
        <v>0</v>
      </c>
      <c r="X29" s="13">
        <v>32</v>
      </c>
      <c r="Y29" s="13">
        <v>0</v>
      </c>
      <c r="Z29" s="13">
        <v>0</v>
      </c>
      <c r="AA29" s="13">
        <v>32</v>
      </c>
      <c r="AB29" s="13">
        <v>32</v>
      </c>
      <c r="AC29" s="13">
        <v>31.5</v>
      </c>
      <c r="AD29" s="13">
        <v>0</v>
      </c>
      <c r="AE29" s="13">
        <v>0</v>
      </c>
      <c r="AF29" s="14">
        <v>32</v>
      </c>
      <c r="AG29" s="14">
        <v>0</v>
      </c>
      <c r="AH29" s="14">
        <v>0</v>
      </c>
      <c r="AI29" s="15">
        <v>32</v>
      </c>
      <c r="AJ29" s="45">
        <f t="shared" si="0"/>
        <v>69.87615224191866</v>
      </c>
      <c r="AK29" s="46">
        <f t="shared" si="3"/>
        <v>104.70504687499999</v>
      </c>
      <c r="AL29" s="50">
        <f t="shared" si="4"/>
        <v>479.5</v>
      </c>
      <c r="AM29" s="50">
        <f t="shared" si="5"/>
        <v>33505.614999999998</v>
      </c>
      <c r="AN29" s="59"/>
      <c r="AO29" s="16">
        <v>33505.614999999998</v>
      </c>
    </row>
    <row r="30" spans="1:41">
      <c r="A30" s="17" t="s">
        <v>86</v>
      </c>
      <c r="B30" s="43" t="s">
        <v>61</v>
      </c>
      <c r="C30" s="43" t="str">
        <f>VLOOKUP(B30,'СПР ПОЛ'!A:B,2,0)</f>
        <v>ЕВРАЗ</v>
      </c>
      <c r="D30" s="2" t="s">
        <v>1</v>
      </c>
      <c r="E30" s="3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5">
        <v>34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34</v>
      </c>
      <c r="V30" s="4">
        <v>0</v>
      </c>
      <c r="W30" s="4">
        <v>0</v>
      </c>
      <c r="X30" s="4">
        <v>0</v>
      </c>
      <c r="Y30" s="4">
        <v>0</v>
      </c>
      <c r="Z30" s="6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5">
        <v>0</v>
      </c>
      <c r="AG30" s="5">
        <v>0</v>
      </c>
      <c r="AH30" s="4">
        <v>0</v>
      </c>
      <c r="AI30" s="26">
        <v>0</v>
      </c>
      <c r="AJ30" s="34">
        <f t="shared" si="0"/>
        <v>69.117647058823536</v>
      </c>
      <c r="AK30" s="37">
        <f t="shared" si="3"/>
        <v>69.117647058823536</v>
      </c>
      <c r="AL30" s="32">
        <f t="shared" si="4"/>
        <v>68</v>
      </c>
      <c r="AM30" s="32">
        <f t="shared" si="5"/>
        <v>4700</v>
      </c>
      <c r="AN30" s="32"/>
      <c r="AO30" s="9">
        <v>4700</v>
      </c>
    </row>
    <row r="31" spans="1:41" ht="15.75" thickBot="1">
      <c r="A31" s="41" t="s">
        <v>86</v>
      </c>
      <c r="B31" s="10" t="s">
        <v>61</v>
      </c>
      <c r="C31" s="39" t="str">
        <f>VLOOKUP(B31,'СПР ПОЛ'!A:B,2,0)</f>
        <v>ЕВРАЗ</v>
      </c>
      <c r="D31" s="11" t="s">
        <v>2</v>
      </c>
      <c r="E31" s="12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33.5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33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4">
        <v>0</v>
      </c>
      <c r="AG31" s="14">
        <v>0</v>
      </c>
      <c r="AH31" s="14">
        <v>0</v>
      </c>
      <c r="AI31" s="15">
        <v>0</v>
      </c>
      <c r="AJ31" s="45">
        <f t="shared" si="0"/>
        <v>70.601879699248116</v>
      </c>
      <c r="AK31" s="46">
        <f t="shared" si="3"/>
        <v>70.601879699248116</v>
      </c>
      <c r="AL31" s="50">
        <f t="shared" si="4"/>
        <v>66.5</v>
      </c>
      <c r="AM31" s="50">
        <f t="shared" si="5"/>
        <v>4695.0249999999996</v>
      </c>
      <c r="AN31" s="59"/>
      <c r="AO31" s="16">
        <v>4695.0249999999996</v>
      </c>
    </row>
    <row r="32" spans="1:41">
      <c r="A32" s="17" t="s">
        <v>87</v>
      </c>
      <c r="B32" s="43" t="s">
        <v>73</v>
      </c>
      <c r="C32" s="43" t="str">
        <f>VLOOKUP(B32,'СПР ПОЛ'!A:B,2,0)</f>
        <v>ЕВРАЗ Украина</v>
      </c>
      <c r="D32" s="2" t="s">
        <v>1</v>
      </c>
      <c r="E32" s="3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5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6">
        <v>0</v>
      </c>
      <c r="AA32" s="4">
        <v>0</v>
      </c>
      <c r="AB32" s="4">
        <v>33.5</v>
      </c>
      <c r="AC32" s="4">
        <v>0</v>
      </c>
      <c r="AD32" s="4">
        <v>0</v>
      </c>
      <c r="AE32" s="4">
        <v>0</v>
      </c>
      <c r="AF32" s="5">
        <v>0</v>
      </c>
      <c r="AG32" s="5">
        <v>0</v>
      </c>
      <c r="AH32" s="4">
        <v>0</v>
      </c>
      <c r="AI32" s="26">
        <v>34.5</v>
      </c>
      <c r="AJ32" s="34">
        <f t="shared" si="0"/>
        <v>69.117647058823536</v>
      </c>
      <c r="AK32" s="37">
        <v>0</v>
      </c>
      <c r="AL32" s="32">
        <f t="shared" si="4"/>
        <v>68</v>
      </c>
      <c r="AM32" s="32">
        <f t="shared" si="5"/>
        <v>4700</v>
      </c>
      <c r="AN32" s="32"/>
      <c r="AO32" s="9">
        <v>4700</v>
      </c>
    </row>
    <row r="33" spans="1:41" ht="15.75" thickBot="1">
      <c r="A33" s="41" t="s">
        <v>87</v>
      </c>
      <c r="B33" s="39" t="s">
        <v>73</v>
      </c>
      <c r="C33" s="39" t="str">
        <f>VLOOKUP(B33,'СПР ПОЛ'!A:B,2,0)</f>
        <v>ЕВРАЗ Украина</v>
      </c>
      <c r="D33" s="11" t="s">
        <v>2</v>
      </c>
      <c r="E33" s="12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33.5</v>
      </c>
      <c r="AC33" s="13">
        <v>0</v>
      </c>
      <c r="AD33" s="13">
        <v>0</v>
      </c>
      <c r="AE33" s="13">
        <v>0</v>
      </c>
      <c r="AF33" s="14">
        <v>0</v>
      </c>
      <c r="AG33" s="14">
        <v>0</v>
      </c>
      <c r="AH33" s="14">
        <v>0</v>
      </c>
      <c r="AI33" s="15">
        <v>0</v>
      </c>
      <c r="AJ33" s="45">
        <f t="shared" si="0"/>
        <v>69.234328358208955</v>
      </c>
      <c r="AK33" s="46">
        <v>0</v>
      </c>
      <c r="AL33" s="50">
        <f t="shared" si="4"/>
        <v>33.5</v>
      </c>
      <c r="AM33" s="50">
        <f t="shared" si="5"/>
        <v>2319.35</v>
      </c>
      <c r="AN33" s="59"/>
      <c r="AO33" s="16">
        <v>2319.35</v>
      </c>
    </row>
    <row r="34" spans="1:41">
      <c r="A34" s="17" t="s">
        <v>87</v>
      </c>
      <c r="B34" s="43" t="s">
        <v>74</v>
      </c>
      <c r="C34" s="43" t="str">
        <f>VLOOKUP(B34,'СПР ПОЛ'!A:B,2,0)</f>
        <v>ЕВРАЗ Украина</v>
      </c>
      <c r="D34" s="2" t="s">
        <v>1</v>
      </c>
      <c r="E34" s="3">
        <v>0</v>
      </c>
      <c r="F34" s="4">
        <v>0</v>
      </c>
      <c r="G34" s="4">
        <v>0</v>
      </c>
      <c r="H34" s="4">
        <v>33.5</v>
      </c>
      <c r="I34" s="4">
        <v>0</v>
      </c>
      <c r="J34" s="4">
        <v>0</v>
      </c>
      <c r="K34" s="5">
        <v>0</v>
      </c>
      <c r="L34" s="4">
        <v>0</v>
      </c>
      <c r="M34" s="4">
        <v>0</v>
      </c>
      <c r="N34" s="4">
        <v>0</v>
      </c>
      <c r="O34" s="4">
        <v>0</v>
      </c>
      <c r="P34" s="4">
        <v>33.5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6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5">
        <v>0</v>
      </c>
      <c r="AG34" s="5">
        <v>0</v>
      </c>
      <c r="AH34" s="4">
        <v>0</v>
      </c>
      <c r="AI34" s="26">
        <v>1</v>
      </c>
      <c r="AJ34" s="34">
        <f t="shared" si="0"/>
        <v>69.117647058823536</v>
      </c>
      <c r="AK34" s="37">
        <f t="shared" si="3"/>
        <v>70.149253731343279</v>
      </c>
      <c r="AL34" s="32">
        <f t="shared" si="4"/>
        <v>68</v>
      </c>
      <c r="AM34" s="32">
        <f t="shared" si="5"/>
        <v>4700</v>
      </c>
      <c r="AN34" s="32"/>
      <c r="AO34" s="9">
        <v>4700</v>
      </c>
    </row>
    <row r="35" spans="1:41" ht="15.75" thickBot="1">
      <c r="A35" s="41" t="s">
        <v>87</v>
      </c>
      <c r="B35" s="39" t="s">
        <v>74</v>
      </c>
      <c r="C35" s="39" t="str">
        <f>VLOOKUP(B35,'СПР ПОЛ'!A:B,2,0)</f>
        <v>ЕВРАЗ Украина</v>
      </c>
      <c r="D35" s="11" t="s">
        <v>2</v>
      </c>
      <c r="E35" s="12">
        <v>0</v>
      </c>
      <c r="F35" s="13">
        <v>0</v>
      </c>
      <c r="G35" s="13">
        <v>0</v>
      </c>
      <c r="H35" s="13">
        <v>33.5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33.5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4">
        <v>0</v>
      </c>
      <c r="AG35" s="14">
        <v>0</v>
      </c>
      <c r="AH35" s="14">
        <v>0</v>
      </c>
      <c r="AI35" s="15">
        <v>0</v>
      </c>
      <c r="AJ35" s="45">
        <f t="shared" si="0"/>
        <v>68.89776119402984</v>
      </c>
      <c r="AK35" s="46">
        <f t="shared" si="3"/>
        <v>68.89776119402984</v>
      </c>
      <c r="AL35" s="50">
        <f t="shared" si="4"/>
        <v>67</v>
      </c>
      <c r="AM35" s="50">
        <f t="shared" si="5"/>
        <v>4616.1499999999996</v>
      </c>
      <c r="AN35" s="59"/>
      <c r="AO35" s="16">
        <v>4616.1499999999996</v>
      </c>
    </row>
    <row r="36" spans="1:41">
      <c r="A36" s="17" t="s">
        <v>87</v>
      </c>
      <c r="B36" s="43" t="s">
        <v>61</v>
      </c>
      <c r="C36" s="43" t="str">
        <f>VLOOKUP(B36,'СПР ПОЛ'!A:B,2,0)</f>
        <v>ЕВРАЗ</v>
      </c>
      <c r="D36" s="2" t="s">
        <v>1</v>
      </c>
      <c r="E36" s="3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5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33.5</v>
      </c>
      <c r="R36" s="4">
        <v>0</v>
      </c>
      <c r="S36" s="4">
        <v>0</v>
      </c>
      <c r="T36" s="4">
        <v>33.5</v>
      </c>
      <c r="U36" s="4">
        <v>0</v>
      </c>
      <c r="V36" s="4">
        <v>1.5</v>
      </c>
      <c r="W36" s="4">
        <v>0</v>
      </c>
      <c r="X36" s="4">
        <v>0</v>
      </c>
      <c r="Y36" s="4">
        <v>0</v>
      </c>
      <c r="Z36" s="6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5">
        <v>0</v>
      </c>
      <c r="AG36" s="5">
        <v>0</v>
      </c>
      <c r="AH36" s="4">
        <v>0</v>
      </c>
      <c r="AI36" s="26">
        <v>33.5</v>
      </c>
      <c r="AJ36" s="34">
        <f t="shared" si="0"/>
        <v>68.82352941176471</v>
      </c>
      <c r="AK36" s="37">
        <f t="shared" si="3"/>
        <v>102.48175182481752</v>
      </c>
      <c r="AL36" s="32">
        <f t="shared" si="4"/>
        <v>102</v>
      </c>
      <c r="AM36" s="32">
        <f t="shared" si="5"/>
        <v>7020</v>
      </c>
      <c r="AN36" s="32"/>
      <c r="AO36" s="9">
        <v>7020</v>
      </c>
    </row>
    <row r="37" spans="1:41" ht="15.75" thickBot="1">
      <c r="A37" s="41" t="s">
        <v>87</v>
      </c>
      <c r="B37" s="39" t="s">
        <v>61</v>
      </c>
      <c r="C37" s="39" t="str">
        <f>VLOOKUP(B37,'СПР ПОЛ'!A:B,2,0)</f>
        <v>ЕВРАЗ</v>
      </c>
      <c r="D37" s="11" t="s">
        <v>2</v>
      </c>
      <c r="E37" s="12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33.5</v>
      </c>
      <c r="R37" s="13">
        <v>0</v>
      </c>
      <c r="S37" s="13">
        <v>0</v>
      </c>
      <c r="T37" s="13">
        <v>33.5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4">
        <v>0</v>
      </c>
      <c r="AG37" s="14">
        <v>0</v>
      </c>
      <c r="AH37" s="14">
        <v>0</v>
      </c>
      <c r="AI37" s="15">
        <v>33.5</v>
      </c>
      <c r="AJ37" s="45">
        <f t="shared" si="0"/>
        <v>69.465671641791047</v>
      </c>
      <c r="AK37" s="46">
        <f t="shared" si="3"/>
        <v>104.19850746268656</v>
      </c>
      <c r="AL37" s="50">
        <f t="shared" si="4"/>
        <v>100.5</v>
      </c>
      <c r="AM37" s="50">
        <f t="shared" si="5"/>
        <v>6981.3</v>
      </c>
      <c r="AN37" s="59"/>
      <c r="AO37" s="16">
        <v>6981.3</v>
      </c>
    </row>
    <row r="38" spans="1:41">
      <c r="A38" s="17" t="s">
        <v>91</v>
      </c>
      <c r="B38" s="43" t="s">
        <v>58</v>
      </c>
      <c r="C38" s="43" t="str">
        <f>VLOOKUP(B38,'СПР ПОЛ'!A:B,2,0)</f>
        <v>ЕВРАЗ</v>
      </c>
      <c r="D38" s="2" t="s">
        <v>1</v>
      </c>
      <c r="E38" s="3">
        <v>4.5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5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6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5">
        <v>0</v>
      </c>
      <c r="AG38" s="5">
        <v>0</v>
      </c>
      <c r="AH38" s="4">
        <v>0</v>
      </c>
      <c r="AI38" s="26">
        <v>0</v>
      </c>
      <c r="AJ38" s="34">
        <f t="shared" si="0"/>
        <v>67.666666666666671</v>
      </c>
      <c r="AK38" s="37">
        <f t="shared" si="3"/>
        <v>67.666666666666671</v>
      </c>
      <c r="AL38" s="32">
        <f t="shared" si="4"/>
        <v>4.5</v>
      </c>
      <c r="AM38" s="32">
        <f t="shared" si="5"/>
        <v>304.5</v>
      </c>
      <c r="AN38" s="32"/>
      <c r="AO38" s="9">
        <v>304.5</v>
      </c>
    </row>
    <row r="39" spans="1:41" ht="15.75" thickBot="1">
      <c r="A39" s="41" t="s">
        <v>91</v>
      </c>
      <c r="B39" s="39" t="s">
        <v>58</v>
      </c>
      <c r="C39" s="39" t="str">
        <f>VLOOKUP(B39,'СПР ПОЛ'!A:B,2,0)</f>
        <v>ЕВРАЗ</v>
      </c>
      <c r="D39" s="11" t="s">
        <v>2</v>
      </c>
      <c r="E39" s="12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4">
        <v>0</v>
      </c>
      <c r="AG39" s="14">
        <v>0</v>
      </c>
      <c r="AH39" s="14">
        <v>0</v>
      </c>
      <c r="AI39" s="15">
        <v>0</v>
      </c>
      <c r="AJ39" s="45">
        <v>0</v>
      </c>
      <c r="AK39" s="46">
        <v>0</v>
      </c>
      <c r="AL39" s="50">
        <v>0</v>
      </c>
      <c r="AM39" s="50">
        <v>0</v>
      </c>
      <c r="AN39" s="59"/>
      <c r="AO39" s="16">
        <v>0</v>
      </c>
    </row>
    <row r="40" spans="1:41">
      <c r="A40" s="17" t="s">
        <v>88</v>
      </c>
      <c r="B40" s="43" t="s">
        <v>73</v>
      </c>
      <c r="C40" s="43" t="str">
        <f>VLOOKUP(B40,'СПР ПОЛ'!A:B,2,0)</f>
        <v>ЕВРАЗ Украина</v>
      </c>
      <c r="D40" s="18" t="s">
        <v>1</v>
      </c>
      <c r="E40" s="19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1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2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1">
        <v>0</v>
      </c>
      <c r="AG40" s="21">
        <v>0</v>
      </c>
      <c r="AH40" s="20">
        <v>0</v>
      </c>
      <c r="AI40" s="26">
        <v>0</v>
      </c>
      <c r="AJ40" s="34">
        <v>0</v>
      </c>
      <c r="AK40" s="37">
        <v>0</v>
      </c>
      <c r="AL40" s="32">
        <v>0</v>
      </c>
      <c r="AM40" s="32">
        <v>0</v>
      </c>
      <c r="AN40" s="32"/>
      <c r="AO40" s="23">
        <v>0</v>
      </c>
    </row>
    <row r="41" spans="1:41" ht="15.75" thickBot="1">
      <c r="A41" s="41" t="s">
        <v>88</v>
      </c>
      <c r="B41" s="39" t="s">
        <v>73</v>
      </c>
      <c r="C41" s="39" t="str">
        <f>VLOOKUP(B41,'СПР ПОЛ'!A:B,2,0)</f>
        <v>ЕВРАЗ Украина</v>
      </c>
      <c r="D41" s="11" t="s">
        <v>2</v>
      </c>
      <c r="E41" s="12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4">
        <v>0</v>
      </c>
      <c r="AG41" s="14">
        <v>0</v>
      </c>
      <c r="AH41" s="14">
        <v>0</v>
      </c>
      <c r="AI41" s="15">
        <v>0</v>
      </c>
      <c r="AJ41" s="45">
        <v>0</v>
      </c>
      <c r="AK41" s="46">
        <v>0</v>
      </c>
      <c r="AL41" s="50">
        <v>0</v>
      </c>
      <c r="AM41" s="50">
        <v>0</v>
      </c>
      <c r="AN41" s="59"/>
      <c r="AO41" s="16">
        <v>0</v>
      </c>
    </row>
    <row r="42" spans="1:41">
      <c r="A42" s="17" t="s">
        <v>88</v>
      </c>
      <c r="B42" s="43" t="s">
        <v>74</v>
      </c>
      <c r="C42" s="43" t="str">
        <f>VLOOKUP(B42,'СПР ПОЛ'!A:B,2,0)</f>
        <v>ЕВРАЗ Украина</v>
      </c>
      <c r="D42" s="2" t="s">
        <v>1</v>
      </c>
      <c r="E42" s="3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5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35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6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5">
        <v>0</v>
      </c>
      <c r="AG42" s="5">
        <v>0</v>
      </c>
      <c r="AH42" s="4">
        <v>0</v>
      </c>
      <c r="AI42" s="26">
        <v>0</v>
      </c>
      <c r="AJ42" s="34">
        <f>AO42/(SUM(E42:AI42))</f>
        <v>66.428571428571431</v>
      </c>
      <c r="AK42" s="37">
        <f t="shared" si="3"/>
        <v>66.428571428571431</v>
      </c>
      <c r="AL42" s="32">
        <f>AO42/AJ42</f>
        <v>35</v>
      </c>
      <c r="AM42" s="32">
        <f>AL42*AJ42</f>
        <v>2325</v>
      </c>
      <c r="AN42" s="32"/>
      <c r="AO42" s="9">
        <v>2325</v>
      </c>
    </row>
    <row r="43" spans="1:41" ht="15.75" thickBot="1">
      <c r="A43" s="41" t="s">
        <v>88</v>
      </c>
      <c r="B43" s="39" t="s">
        <v>74</v>
      </c>
      <c r="C43" s="39" t="str">
        <f>VLOOKUP(B43,'СПР ПОЛ'!A:B,2,0)</f>
        <v>ЕВРАЗ Украина</v>
      </c>
      <c r="D43" s="11" t="s">
        <v>2</v>
      </c>
      <c r="E43" s="12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4">
        <v>0</v>
      </c>
      <c r="AG43" s="14">
        <v>0</v>
      </c>
      <c r="AH43" s="14">
        <v>0</v>
      </c>
      <c r="AI43" s="15">
        <v>0</v>
      </c>
      <c r="AJ43" s="45">
        <v>0</v>
      </c>
      <c r="AK43" s="46">
        <v>0</v>
      </c>
      <c r="AL43" s="50">
        <v>0</v>
      </c>
      <c r="AM43" s="50">
        <v>0</v>
      </c>
      <c r="AN43" s="59"/>
      <c r="AO43" s="16">
        <v>0</v>
      </c>
    </row>
    <row r="44" spans="1:41">
      <c r="A44" s="17" t="s">
        <v>88</v>
      </c>
      <c r="B44" s="43" t="s">
        <v>61</v>
      </c>
      <c r="C44" s="43" t="str">
        <f>VLOOKUP(B44,'СПР ПОЛ'!A:B,2,0)</f>
        <v>ЕВРАЗ</v>
      </c>
      <c r="D44" s="2" t="s">
        <v>1</v>
      </c>
      <c r="E44" s="3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5">
        <v>34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34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34.5</v>
      </c>
      <c r="X44" s="4">
        <v>0</v>
      </c>
      <c r="Y44" s="4">
        <v>0</v>
      </c>
      <c r="Z44" s="6">
        <v>0.5</v>
      </c>
      <c r="AA44" s="4">
        <v>34.5</v>
      </c>
      <c r="AB44" s="4">
        <v>0</v>
      </c>
      <c r="AC44" s="4">
        <v>0</v>
      </c>
      <c r="AD44" s="4">
        <v>0.5</v>
      </c>
      <c r="AE44" s="4">
        <v>0</v>
      </c>
      <c r="AF44" s="5">
        <v>0</v>
      </c>
      <c r="AG44" s="5">
        <v>0</v>
      </c>
      <c r="AH44" s="4">
        <v>0</v>
      </c>
      <c r="AI44" s="26">
        <v>0</v>
      </c>
      <c r="AJ44" s="34">
        <f>AO44/(SUM(E44:AI44))</f>
        <v>67.391304347826093</v>
      </c>
      <c r="AK44" s="37">
        <f t="shared" si="3"/>
        <v>90.731707317073173</v>
      </c>
      <c r="AL44" s="32">
        <f>AO44/AJ44</f>
        <v>138</v>
      </c>
      <c r="AM44" s="32">
        <f>AL44*AJ44</f>
        <v>9300</v>
      </c>
      <c r="AN44" s="32"/>
      <c r="AO44" s="9">
        <v>9300</v>
      </c>
    </row>
    <row r="45" spans="1:41" ht="15.75" thickBot="1">
      <c r="A45" s="41" t="s">
        <v>88</v>
      </c>
      <c r="B45" s="39" t="s">
        <v>61</v>
      </c>
      <c r="C45" s="39" t="str">
        <f>VLOOKUP(B45,'СПР ПОЛ'!A:B,2,0)</f>
        <v>ЕВРАЗ</v>
      </c>
      <c r="D45" s="11" t="s">
        <v>2</v>
      </c>
      <c r="E45" s="12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34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34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34</v>
      </c>
      <c r="X45" s="13">
        <v>0</v>
      </c>
      <c r="Y45" s="13">
        <v>0</v>
      </c>
      <c r="Z45" s="13">
        <v>0</v>
      </c>
      <c r="AA45" s="13">
        <v>34</v>
      </c>
      <c r="AB45" s="13">
        <v>0</v>
      </c>
      <c r="AC45" s="13">
        <v>0</v>
      </c>
      <c r="AD45" s="13">
        <v>0</v>
      </c>
      <c r="AE45" s="13">
        <v>0</v>
      </c>
      <c r="AF45" s="14">
        <v>0</v>
      </c>
      <c r="AG45" s="14">
        <v>0</v>
      </c>
      <c r="AH45" s="14">
        <v>0</v>
      </c>
      <c r="AI45" s="15">
        <v>0</v>
      </c>
      <c r="AJ45" s="45">
        <f>AO45/(SUM(E45:AI45))</f>
        <v>68.503308823529423</v>
      </c>
      <c r="AK45" s="46">
        <f t="shared" si="3"/>
        <v>91.337745098039221</v>
      </c>
      <c r="AL45" s="50">
        <f>AO45/AJ45</f>
        <v>136</v>
      </c>
      <c r="AM45" s="50">
        <f>AL45*AJ45</f>
        <v>9316.4500000000007</v>
      </c>
      <c r="AN45" s="59"/>
      <c r="AO45" s="16">
        <v>9316.4500000000007</v>
      </c>
    </row>
    <row r="46" spans="1:41">
      <c r="A46" s="17" t="s">
        <v>88</v>
      </c>
      <c r="B46" s="43" t="s">
        <v>61</v>
      </c>
      <c r="C46" s="43" t="str">
        <f>VLOOKUP(B46,'СПР ПОЛ'!A:B,2,0)</f>
        <v>ЕВРАЗ</v>
      </c>
      <c r="D46" s="2" t="s">
        <v>1</v>
      </c>
      <c r="E46" s="3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5">
        <v>34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34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34.5</v>
      </c>
      <c r="X46" s="4">
        <v>0</v>
      </c>
      <c r="Y46" s="4">
        <v>0</v>
      </c>
      <c r="Z46" s="6">
        <v>0.5</v>
      </c>
      <c r="AA46" s="4">
        <v>34.5</v>
      </c>
      <c r="AB46" s="4">
        <v>0</v>
      </c>
      <c r="AC46" s="4">
        <v>0</v>
      </c>
      <c r="AD46" s="4">
        <v>0.5</v>
      </c>
      <c r="AE46" s="4">
        <v>0</v>
      </c>
      <c r="AF46" s="5">
        <v>0</v>
      </c>
      <c r="AG46" s="5">
        <v>0</v>
      </c>
      <c r="AH46" s="7">
        <v>0</v>
      </c>
      <c r="AI46" s="8">
        <v>0</v>
      </c>
      <c r="AJ46" s="34">
        <f>AO46/(SUM(E46:AI46))</f>
        <v>67.391304347826093</v>
      </c>
      <c r="AK46" s="37">
        <f>AO46/(SUM(E46:X46))</f>
        <v>90.731707317073173</v>
      </c>
      <c r="AL46" s="32">
        <f>AO46/AJ46</f>
        <v>138</v>
      </c>
      <c r="AM46" s="32">
        <f>AL46*AJ46</f>
        <v>9300</v>
      </c>
      <c r="AN46" s="32"/>
      <c r="AO46" s="9">
        <v>9300</v>
      </c>
    </row>
    <row r="47" spans="1:41" ht="15.75" thickBot="1">
      <c r="A47" s="42" t="s">
        <v>88</v>
      </c>
      <c r="B47" s="40" t="s">
        <v>61</v>
      </c>
      <c r="C47" s="40" t="str">
        <f>VLOOKUP(B47,'СПР ПОЛ'!A:B,2,0)</f>
        <v>ЕВРАЗ</v>
      </c>
      <c r="D47" s="11" t="s">
        <v>2</v>
      </c>
      <c r="E47" s="12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34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34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34</v>
      </c>
      <c r="X47" s="13">
        <v>0</v>
      </c>
      <c r="Y47" s="13">
        <v>0</v>
      </c>
      <c r="Z47" s="13">
        <v>0</v>
      </c>
      <c r="AA47" s="13">
        <v>34</v>
      </c>
      <c r="AB47" s="13">
        <v>0</v>
      </c>
      <c r="AC47" s="13">
        <v>0</v>
      </c>
      <c r="AD47" s="13">
        <v>0</v>
      </c>
      <c r="AE47" s="13">
        <v>0</v>
      </c>
      <c r="AF47" s="14">
        <v>0</v>
      </c>
      <c r="AG47" s="14">
        <v>0</v>
      </c>
      <c r="AH47" s="15">
        <v>0</v>
      </c>
      <c r="AI47" s="14">
        <v>0</v>
      </c>
      <c r="AJ47" s="48">
        <f>AO47/(SUM(E47:AI47))</f>
        <v>68.503308823529423</v>
      </c>
      <c r="AK47" s="49">
        <f t="shared" si="3"/>
        <v>91.337745098039221</v>
      </c>
      <c r="AL47" s="51">
        <f>AO47/AJ47</f>
        <v>136</v>
      </c>
      <c r="AM47" s="51">
        <f>AL47*AJ47</f>
        <v>9316.4500000000007</v>
      </c>
      <c r="AN47" s="51"/>
      <c r="AO47" s="16">
        <v>9316.4500000000007</v>
      </c>
    </row>
  </sheetData>
  <autoFilter ref="A1:AO47">
    <filterColumn colId="39"/>
  </autoFilter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C14"/>
  <sheetViews>
    <sheetView workbookViewId="0">
      <selection activeCell="C3" sqref="C3"/>
    </sheetView>
  </sheetViews>
  <sheetFormatPr defaultRowHeight="15"/>
  <cols>
    <col min="1" max="1" width="22.7109375" bestFit="1" customWidth="1"/>
    <col min="2" max="2" width="12.140625" bestFit="1" customWidth="1"/>
    <col min="3" max="3" width="31.28515625" bestFit="1" customWidth="1"/>
  </cols>
  <sheetData>
    <row r="1" spans="1:3">
      <c r="A1" s="57" t="s">
        <v>116</v>
      </c>
    </row>
    <row r="2" spans="1:3">
      <c r="A2" s="58" t="s">
        <v>117</v>
      </c>
      <c r="B2" s="58" t="s">
        <v>118</v>
      </c>
      <c r="C2" s="58" t="s">
        <v>119</v>
      </c>
    </row>
    <row r="3" spans="1:3">
      <c r="A3">
        <v>1</v>
      </c>
      <c r="B3" t="s">
        <v>122</v>
      </c>
      <c r="C3" t="s">
        <v>123</v>
      </c>
    </row>
    <row r="4" spans="1:3">
      <c r="A4">
        <v>2</v>
      </c>
      <c r="B4" t="s">
        <v>114</v>
      </c>
      <c r="C4" t="s">
        <v>129</v>
      </c>
    </row>
    <row r="6" spans="1:3">
      <c r="A6" s="57" t="s">
        <v>120</v>
      </c>
    </row>
    <row r="7" spans="1:3">
      <c r="A7" s="58" t="s">
        <v>117</v>
      </c>
      <c r="B7" s="58" t="s">
        <v>121</v>
      </c>
      <c r="C7" s="58" t="s">
        <v>119</v>
      </c>
    </row>
    <row r="10" spans="1:3">
      <c r="A10" s="57" t="s">
        <v>124</v>
      </c>
      <c r="B10" t="s">
        <v>125</v>
      </c>
    </row>
    <row r="11" spans="1:3">
      <c r="B11" t="s">
        <v>126</v>
      </c>
    </row>
    <row r="13" spans="1:3">
      <c r="B13" t="s">
        <v>127</v>
      </c>
    </row>
    <row r="14" spans="1:3">
      <c r="B14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C14"/>
  <sheetViews>
    <sheetView workbookViewId="0">
      <selection activeCell="B4" sqref="B4"/>
    </sheetView>
  </sheetViews>
  <sheetFormatPr defaultRowHeight="15"/>
  <cols>
    <col min="1" max="1" width="22.7109375" bestFit="1" customWidth="1"/>
    <col min="2" max="2" width="12.140625" bestFit="1" customWidth="1"/>
    <col min="3" max="3" width="12.5703125" bestFit="1" customWidth="1"/>
  </cols>
  <sheetData>
    <row r="1" spans="1:3">
      <c r="A1" s="57" t="s">
        <v>116</v>
      </c>
    </row>
    <row r="2" spans="1:3">
      <c r="A2" s="58" t="s">
        <v>117</v>
      </c>
      <c r="B2" s="58" t="s">
        <v>118</v>
      </c>
      <c r="C2" s="58" t="s">
        <v>119</v>
      </c>
    </row>
    <row r="3" spans="1:3">
      <c r="A3">
        <v>1</v>
      </c>
      <c r="B3" t="s">
        <v>122</v>
      </c>
      <c r="C3" t="s">
        <v>123</v>
      </c>
    </row>
    <row r="4" spans="1:3">
      <c r="A4">
        <v>2</v>
      </c>
      <c r="B4" t="s">
        <v>114</v>
      </c>
      <c r="C4" t="s">
        <v>123</v>
      </c>
    </row>
    <row r="6" spans="1:3">
      <c r="A6" s="57" t="s">
        <v>120</v>
      </c>
    </row>
    <row r="7" spans="1:3">
      <c r="A7" s="58" t="s">
        <v>117</v>
      </c>
      <c r="B7" s="58" t="s">
        <v>121</v>
      </c>
      <c r="C7" s="58" t="s">
        <v>119</v>
      </c>
    </row>
    <row r="10" spans="1:3">
      <c r="A10" s="57" t="s">
        <v>124</v>
      </c>
      <c r="B10" t="s">
        <v>125</v>
      </c>
    </row>
    <row r="11" spans="1:3">
      <c r="B11" t="s">
        <v>126</v>
      </c>
    </row>
    <row r="13" spans="1:3">
      <c r="B13" t="s">
        <v>127</v>
      </c>
    </row>
    <row r="14" spans="1:3">
      <c r="B14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3:D60"/>
  <sheetViews>
    <sheetView tabSelected="1" workbookViewId="0">
      <selection activeCell="D9" sqref="D9"/>
    </sheetView>
  </sheetViews>
  <sheetFormatPr defaultRowHeight="15"/>
  <cols>
    <col min="1" max="1" width="32.7109375" bestFit="1" customWidth="1"/>
    <col min="2" max="3" width="10" customWidth="1"/>
    <col min="4" max="4" width="12.140625" customWidth="1"/>
    <col min="5" max="5" width="10" customWidth="1"/>
    <col min="6" max="6" width="12.140625" customWidth="1"/>
    <col min="7" max="7" width="11.85546875" customWidth="1"/>
    <col min="8" max="9" width="32.7109375" bestFit="1" customWidth="1"/>
    <col min="10" max="10" width="37.42578125" bestFit="1" customWidth="1"/>
    <col min="11" max="11" width="32.28515625" bestFit="1" customWidth="1"/>
  </cols>
  <sheetData>
    <row r="3" spans="1:4">
      <c r="A3" s="29" t="s">
        <v>115</v>
      </c>
    </row>
    <row r="4" spans="1:4">
      <c r="B4" t="s">
        <v>1</v>
      </c>
      <c r="C4" t="s">
        <v>2</v>
      </c>
      <c r="D4" t="s">
        <v>114</v>
      </c>
    </row>
    <row r="5" spans="1:4">
      <c r="A5" s="54" t="s">
        <v>86</v>
      </c>
      <c r="B5" s="31"/>
      <c r="C5" s="31"/>
      <c r="D5" s="31"/>
    </row>
    <row r="6" spans="1:4">
      <c r="A6" s="55" t="s">
        <v>57</v>
      </c>
      <c r="B6" s="31"/>
      <c r="C6" s="31"/>
      <c r="D6" s="31"/>
    </row>
    <row r="7" spans="1:4">
      <c r="A7" s="56" t="s">
        <v>52</v>
      </c>
      <c r="B7" s="31">
        <v>36000</v>
      </c>
      <c r="C7" s="31">
        <v>33505.614999999998</v>
      </c>
      <c r="D7" s="31"/>
    </row>
    <row r="8" spans="1:4">
      <c r="A8" s="55" t="s">
        <v>61</v>
      </c>
      <c r="B8" s="31"/>
      <c r="C8" s="31"/>
      <c r="D8" s="31"/>
    </row>
    <row r="9" spans="1:4">
      <c r="A9" s="56" t="s">
        <v>52</v>
      </c>
      <c r="B9" s="31">
        <v>4700</v>
      </c>
      <c r="C9" s="31">
        <v>4695.0249999999996</v>
      </c>
      <c r="D9" s="31"/>
    </row>
    <row r="10" spans="1:4">
      <c r="A10" s="54" t="s">
        <v>83</v>
      </c>
      <c r="B10" s="31"/>
      <c r="C10" s="31"/>
      <c r="D10" s="31"/>
    </row>
    <row r="11" spans="1:4">
      <c r="A11" s="55" t="s">
        <v>57</v>
      </c>
      <c r="B11" s="31"/>
      <c r="C11" s="31"/>
      <c r="D11" s="31"/>
    </row>
    <row r="12" spans="1:4">
      <c r="A12" s="56" t="s">
        <v>52</v>
      </c>
      <c r="B12" s="31">
        <v>11524</v>
      </c>
      <c r="C12" s="31">
        <v>11613.97</v>
      </c>
      <c r="D12" s="31"/>
    </row>
    <row r="13" spans="1:4">
      <c r="A13" s="54" t="s">
        <v>66</v>
      </c>
      <c r="B13" s="31"/>
      <c r="C13" s="31"/>
      <c r="D13" s="31"/>
    </row>
    <row r="14" spans="1:4">
      <c r="A14" s="55" t="s">
        <v>73</v>
      </c>
      <c r="B14" s="31"/>
      <c r="C14" s="31"/>
      <c r="D14" s="31"/>
    </row>
    <row r="15" spans="1:4">
      <c r="A15" s="56" t="s">
        <v>50</v>
      </c>
      <c r="B15" s="31">
        <v>2350</v>
      </c>
      <c r="C15" s="31">
        <v>1940.25</v>
      </c>
      <c r="D15" s="31"/>
    </row>
    <row r="16" spans="1:4">
      <c r="A16" s="55" t="s">
        <v>61</v>
      </c>
      <c r="B16" s="31"/>
      <c r="C16" s="31"/>
      <c r="D16" s="31"/>
    </row>
    <row r="17" spans="1:4">
      <c r="A17" s="56" t="s">
        <v>52</v>
      </c>
      <c r="B17" s="31">
        <v>14100</v>
      </c>
      <c r="C17" s="31">
        <v>13623.525</v>
      </c>
      <c r="D17" s="31"/>
    </row>
    <row r="18" spans="1:4">
      <c r="A18" s="55" t="s">
        <v>74</v>
      </c>
      <c r="B18" s="31"/>
      <c r="C18" s="31"/>
      <c r="D18" s="31"/>
    </row>
    <row r="19" spans="1:4">
      <c r="A19" s="56" t="s">
        <v>50</v>
      </c>
      <c r="B19" s="31">
        <v>2350</v>
      </c>
      <c r="C19" s="31">
        <v>2330.9</v>
      </c>
      <c r="D19" s="31"/>
    </row>
    <row r="20" spans="1:4">
      <c r="A20" s="54" t="s">
        <v>85</v>
      </c>
      <c r="B20" s="31"/>
      <c r="C20" s="31"/>
      <c r="D20" s="31"/>
    </row>
    <row r="21" spans="1:4">
      <c r="A21" s="55" t="s">
        <v>58</v>
      </c>
      <c r="B21" s="31"/>
      <c r="C21" s="31"/>
      <c r="D21" s="31"/>
    </row>
    <row r="22" spans="1:4">
      <c r="A22" s="56" t="s">
        <v>52</v>
      </c>
      <c r="B22" s="31">
        <v>7050</v>
      </c>
      <c r="C22" s="31">
        <v>4542.3500000000004</v>
      </c>
      <c r="D22" s="31"/>
    </row>
    <row r="23" spans="1:4">
      <c r="A23" s="54" t="s">
        <v>88</v>
      </c>
      <c r="B23" s="31"/>
      <c r="C23" s="31"/>
      <c r="D23" s="31"/>
    </row>
    <row r="24" spans="1:4">
      <c r="A24" s="55" t="s">
        <v>73</v>
      </c>
      <c r="B24" s="31"/>
      <c r="C24" s="31"/>
      <c r="D24" s="31"/>
    </row>
    <row r="25" spans="1:4">
      <c r="A25" s="56" t="s">
        <v>50</v>
      </c>
      <c r="B25" s="31">
        <v>0</v>
      </c>
      <c r="C25" s="31">
        <v>0</v>
      </c>
      <c r="D25" s="31"/>
    </row>
    <row r="26" spans="1:4">
      <c r="A26" s="55" t="s">
        <v>61</v>
      </c>
      <c r="B26" s="31"/>
      <c r="C26" s="31"/>
      <c r="D26" s="31"/>
    </row>
    <row r="27" spans="1:4" hidden="1">
      <c r="A27" s="56" t="s">
        <v>52</v>
      </c>
      <c r="B27" s="31">
        <v>18600</v>
      </c>
      <c r="C27" s="31">
        <v>18632.900000000001</v>
      </c>
      <c r="D27" s="31"/>
    </row>
    <row r="28" spans="1:4">
      <c r="A28" s="55" t="s">
        <v>74</v>
      </c>
      <c r="B28" s="31"/>
      <c r="C28" s="31"/>
      <c r="D28" s="31"/>
    </row>
    <row r="29" spans="1:4">
      <c r="A29" s="56" t="s">
        <v>50</v>
      </c>
      <c r="B29" s="31">
        <v>2325</v>
      </c>
      <c r="C29" s="31">
        <v>0</v>
      </c>
      <c r="D29" s="31"/>
    </row>
    <row r="30" spans="1:4">
      <c r="A30" s="54" t="s">
        <v>84</v>
      </c>
      <c r="B30" s="31"/>
      <c r="C30" s="31"/>
      <c r="D30" s="31"/>
    </row>
    <row r="31" spans="1:4">
      <c r="A31" s="55" t="s">
        <v>61</v>
      </c>
      <c r="B31" s="31"/>
      <c r="C31" s="31"/>
      <c r="D31" s="31"/>
    </row>
    <row r="32" spans="1:4">
      <c r="A32" s="56" t="s">
        <v>52</v>
      </c>
      <c r="B32" s="31">
        <v>9320</v>
      </c>
      <c r="C32" s="31">
        <v>9269.65</v>
      </c>
      <c r="D32" s="31"/>
    </row>
    <row r="33" spans="1:4">
      <c r="A33" s="54" t="s">
        <v>87</v>
      </c>
      <c r="B33" s="31"/>
      <c r="C33" s="31"/>
      <c r="D33" s="31"/>
    </row>
    <row r="34" spans="1:4">
      <c r="A34" s="55" t="s">
        <v>73</v>
      </c>
      <c r="B34" s="31"/>
      <c r="C34" s="31"/>
      <c r="D34" s="31"/>
    </row>
    <row r="35" spans="1:4">
      <c r="A35" s="56" t="s">
        <v>50</v>
      </c>
      <c r="B35" s="31">
        <v>4700</v>
      </c>
      <c r="C35" s="31">
        <v>2319.35</v>
      </c>
      <c r="D35" s="31"/>
    </row>
    <row r="36" spans="1:4">
      <c r="A36" s="55" t="s">
        <v>61</v>
      </c>
      <c r="B36" s="31"/>
      <c r="C36" s="31"/>
      <c r="D36" s="31"/>
    </row>
    <row r="37" spans="1:4">
      <c r="A37" s="56" t="s">
        <v>52</v>
      </c>
      <c r="B37" s="31">
        <v>7020</v>
      </c>
      <c r="C37" s="31">
        <v>6981.3</v>
      </c>
      <c r="D37" s="31"/>
    </row>
    <row r="38" spans="1:4">
      <c r="A38" s="55" t="s">
        <v>74</v>
      </c>
      <c r="B38" s="31"/>
      <c r="C38" s="31"/>
      <c r="D38" s="31"/>
    </row>
    <row r="39" spans="1:4">
      <c r="A39" s="56" t="s">
        <v>50</v>
      </c>
      <c r="B39" s="31">
        <v>4700</v>
      </c>
      <c r="C39" s="31">
        <v>4616.1499999999996</v>
      </c>
      <c r="D39" s="31"/>
    </row>
    <row r="40" spans="1:4">
      <c r="A40" s="54" t="s">
        <v>67</v>
      </c>
      <c r="B40" s="31"/>
      <c r="C40" s="31"/>
      <c r="D40" s="31"/>
    </row>
    <row r="41" spans="1:4">
      <c r="A41" s="55" t="s">
        <v>51</v>
      </c>
      <c r="B41" s="31"/>
      <c r="C41" s="31"/>
      <c r="D41" s="31"/>
    </row>
    <row r="42" spans="1:4">
      <c r="A42" s="56" t="s">
        <v>49</v>
      </c>
      <c r="B42" s="31">
        <v>9384</v>
      </c>
      <c r="C42" s="31">
        <v>9313.9</v>
      </c>
      <c r="D42" s="31"/>
    </row>
    <row r="43" spans="1:4">
      <c r="A43" s="55" t="s">
        <v>54</v>
      </c>
      <c r="B43" s="31"/>
      <c r="C43" s="31"/>
      <c r="D43" s="31"/>
    </row>
    <row r="44" spans="1:4">
      <c r="A44" s="56" t="s">
        <v>49</v>
      </c>
      <c r="B44" s="31">
        <v>6762</v>
      </c>
      <c r="C44" s="31">
        <v>4952.5</v>
      </c>
      <c r="D44" s="31"/>
    </row>
    <row r="45" spans="1:4">
      <c r="A45" s="55" t="s">
        <v>61</v>
      </c>
      <c r="B45" s="31"/>
      <c r="C45" s="31"/>
      <c r="D45" s="31"/>
    </row>
    <row r="46" spans="1:4">
      <c r="A46" s="56" t="s">
        <v>52</v>
      </c>
      <c r="B46" s="31">
        <v>39882</v>
      </c>
      <c r="C46" s="31">
        <v>37238.949999999997</v>
      </c>
      <c r="D46" s="31"/>
    </row>
    <row r="47" spans="1:4">
      <c r="A47" s="55" t="s">
        <v>59</v>
      </c>
      <c r="B47" s="31"/>
      <c r="C47" s="31"/>
      <c r="D47" s="31"/>
    </row>
    <row r="48" spans="1:4">
      <c r="A48" s="56" t="s">
        <v>49</v>
      </c>
      <c r="B48" s="31">
        <v>18802.5</v>
      </c>
      <c r="C48" s="31">
        <v>23273.65</v>
      </c>
      <c r="D48" s="31"/>
    </row>
    <row r="49" spans="1:4">
      <c r="A49" s="55" t="s">
        <v>60</v>
      </c>
      <c r="B49" s="31"/>
      <c r="C49" s="31"/>
      <c r="D49" s="31"/>
    </row>
    <row r="50" spans="1:4">
      <c r="A50" s="56" t="s">
        <v>52</v>
      </c>
      <c r="B50" s="31">
        <v>2253</v>
      </c>
      <c r="C50" s="31">
        <v>2219</v>
      </c>
      <c r="D50" s="31"/>
    </row>
    <row r="51" spans="1:4">
      <c r="A51" s="54" t="s">
        <v>65</v>
      </c>
      <c r="B51" s="31"/>
      <c r="C51" s="31"/>
      <c r="D51" s="31"/>
    </row>
    <row r="52" spans="1:4">
      <c r="A52" s="55" t="s">
        <v>60</v>
      </c>
      <c r="B52" s="31"/>
      <c r="C52" s="31"/>
      <c r="D52" s="31"/>
    </row>
    <row r="53" spans="1:4">
      <c r="A53" s="56" t="s">
        <v>52</v>
      </c>
      <c r="B53" s="31">
        <v>8970</v>
      </c>
      <c r="C53" s="31">
        <v>12901.325000000001</v>
      </c>
      <c r="D53" s="31"/>
    </row>
    <row r="54" spans="1:4">
      <c r="A54" s="55" t="s">
        <v>67</v>
      </c>
      <c r="B54" s="31"/>
      <c r="C54" s="31"/>
      <c r="D54" s="31"/>
    </row>
    <row r="55" spans="1:4">
      <c r="A55" s="56" t="s">
        <v>52</v>
      </c>
      <c r="B55" s="31">
        <v>54889.5</v>
      </c>
      <c r="C55" s="31">
        <v>59725.675000000003</v>
      </c>
      <c r="D55" s="31"/>
    </row>
    <row r="56" spans="1:4">
      <c r="A56" s="54" t="s">
        <v>91</v>
      </c>
      <c r="B56" s="31"/>
      <c r="C56" s="31"/>
      <c r="D56" s="31"/>
    </row>
    <row r="57" spans="1:4">
      <c r="A57" s="55" t="s">
        <v>58</v>
      </c>
      <c r="B57" s="31"/>
      <c r="C57" s="31"/>
      <c r="D57" s="31"/>
    </row>
    <row r="58" spans="1:4">
      <c r="A58" s="56" t="s">
        <v>52</v>
      </c>
      <c r="B58" s="31">
        <v>304.5</v>
      </c>
      <c r="C58" s="31">
        <v>0</v>
      </c>
      <c r="D58" s="31"/>
    </row>
    <row r="59" spans="1:4">
      <c r="A59" s="54" t="s">
        <v>106</v>
      </c>
      <c r="B59" s="31"/>
      <c r="C59" s="31"/>
      <c r="D59" s="31"/>
    </row>
    <row r="60" spans="1:4">
      <c r="A60" s="54" t="s">
        <v>107</v>
      </c>
      <c r="B60" s="31">
        <v>265986.5</v>
      </c>
      <c r="C60" s="31">
        <v>263695.98499999999</v>
      </c>
      <c r="D60" s="31"/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Задание</vt:lpstr>
      <vt:lpstr>БАЗА</vt:lpstr>
      <vt:lpstr>СПР ОТПР</vt:lpstr>
      <vt:lpstr>СПР ПОЛ</vt:lpstr>
      <vt:lpstr>структур. база</vt:lpstr>
      <vt:lpstr>Лист6</vt:lpstr>
      <vt:lpstr>Лист7</vt:lpstr>
      <vt:lpstr>свод.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2017-07-06T06:53:14Z</dcterms:modified>
</cp:coreProperties>
</file>