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70" activeTab="1"/>
  </bookViews>
  <sheets>
    <sheet name="Лист1" sheetId="1" r:id="rId1"/>
    <sheet name="Раздел 0" sheetId="3" r:id="rId2"/>
  </sheets>
  <externalReferences>
    <externalReference r:id="rId3"/>
    <externalReference r:id="rId4"/>
    <externalReference r:id="rId5"/>
  </externalReferences>
  <definedNames>
    <definedName name="Диапазон1">[1]РПЗ!$A:$A</definedName>
    <definedName name="Источник_112">[2]Справочно!$K$3:$K$100</definedName>
    <definedName name="Статья_затрат">[3]Справочники!$C$2:$C$45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3" l="1"/>
  <c r="A77" i="3"/>
  <c r="A68" i="3" l="1"/>
  <c r="B64" i="3"/>
  <c r="G64" i="3"/>
  <c r="H64" i="3"/>
  <c r="I64" i="3"/>
  <c r="F5" i="3"/>
  <c r="F6" i="3"/>
  <c r="A8" i="3"/>
  <c r="C64" i="3" l="1"/>
  <c r="D64" i="3"/>
  <c r="A69" i="3"/>
  <c r="E3" i="3" l="1"/>
  <c r="E2" i="3"/>
</calcChain>
</file>

<file path=xl/sharedStrings.xml><?xml version="1.0" encoding="utf-8"?>
<sst xmlns="http://schemas.openxmlformats.org/spreadsheetml/2006/main" count="76" uniqueCount="74">
  <si>
    <t>Итог</t>
  </si>
  <si>
    <t>Организация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</si>
  <si>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</si>
  <si>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</si>
  <si>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</si>
  <si>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</si>
  <si>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</si>
  <si>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</si>
  <si>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</si>
  <si>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</si>
  <si>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</si>
  <si>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</si>
  <si>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</si>
  <si>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</si>
  <si>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</si>
  <si>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</si>
  <si>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</si>
  <si>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</si>
  <si>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</si>
  <si>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</si>
  <si>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</si>
  <si>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</si>
  <si>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</si>
  <si>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</si>
  <si>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</si>
  <si>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</si>
  <si>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Наименование показателя</t>
  </si>
  <si>
    <t>СПП</t>
  </si>
  <si>
    <t>ПЛАН</t>
  </si>
  <si>
    <t>Количество, шт.</t>
  </si>
  <si>
    <t>Сумма НМЦ, тыс. руб.</t>
  </si>
  <si>
    <t>ФАКТ</t>
  </si>
  <si>
    <t xml:space="preserve">Изменение ФАКТА по отношению к ПЛАНУ (% от кол-ва) </t>
  </si>
  <si>
    <t xml:space="preserve">Изменение ФАКТА по отношению к ПЛАНУ (% от суммы) </t>
  </si>
  <si>
    <t>Разбивка по организациям</t>
  </si>
  <si>
    <t>Количество 
СПП, шт.</t>
  </si>
  <si>
    <t>Количество
 ПЛАН, шт.</t>
  </si>
  <si>
    <t>Количество 
ФАКТ, шт.</t>
  </si>
  <si>
    <t>Динамика изменения 
(ФАКТ от СПП) в %</t>
  </si>
  <si>
    <t>Динамика изменения
 (ФАКТ от ПЛАН) в %</t>
  </si>
  <si>
    <t>Сумма НМЦ 
СПП, тыс. руб.</t>
  </si>
  <si>
    <t>Сумма НМЦ 
ПЛАН, тыс. руб.</t>
  </si>
  <si>
    <t>Сумма НМЦ 
ФАКТ, тыс. руб.</t>
  </si>
  <si>
    <t>Динамика изменения (ФАКТ от СПП) в %</t>
  </si>
  <si>
    <t>Динамика изменения (ФАКТ от ПЛАН) в %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</si>
  <si>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</si>
  <si>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</si>
  <si>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</si>
  <si>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</si>
  <si>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</si>
  <si>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</si>
  <si>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</si>
  <si>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</si>
  <si>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</si>
  <si>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</si>
  <si>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</si>
  <si>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</si>
  <si>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</si>
  <si>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</si>
  <si>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</si>
  <si>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</si>
  <si>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</si>
  <si>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</si>
  <si>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</si>
  <si>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</si>
  <si>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</si>
  <si>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</si>
  <si>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</si>
  <si>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>Текущее состояние:</t>
  </si>
  <si>
    <t>Что должно получиться:</t>
  </si>
  <si>
    <r>
      <t xml:space="preserve">Объем закупок, объявленных в отчетном периоде сократился на </t>
    </r>
    <r>
      <rPr>
        <b/>
        <i/>
        <sz val="14"/>
        <color rgb="FFFF0000"/>
        <rFont val="Proxima Nova ExCn Rg"/>
        <family val="3"/>
      </rPr>
      <t>20%</t>
    </r>
    <r>
      <rPr>
        <b/>
        <i/>
        <sz val="14"/>
        <color theme="1"/>
        <rFont val="Proxima Nova ExCn Rg"/>
        <family val="3"/>
      </rPr>
      <t xml:space="preserve"> в количественном и на </t>
    </r>
    <r>
      <rPr>
        <b/>
        <i/>
        <sz val="14"/>
        <color rgb="FFFF0000"/>
        <rFont val="Proxima Nova ExCn Rg"/>
        <family val="3"/>
      </rPr>
      <t>90%</t>
    </r>
    <r>
      <rPr>
        <b/>
        <i/>
        <sz val="14"/>
        <color theme="1"/>
        <rFont val="Proxima Nova ExCn Rg"/>
        <family val="3"/>
      </rPr>
      <t xml:space="preserve"> в денежном выражениях от планового объема закупок с учетом корректировок РПЗ в отчетном периоде</t>
    </r>
  </si>
  <si>
    <r>
      <t xml:space="preserve">Наибольшее количество закупок было объявлено организацией </t>
    </r>
    <r>
      <rPr>
        <b/>
        <i/>
        <sz val="11"/>
        <color rgb="FFFF0000"/>
        <rFont val="Proxima Nova ExCn Rg"/>
        <family val="3"/>
      </rPr>
      <t>Организация 38</t>
    </r>
    <r>
      <rPr>
        <b/>
        <i/>
        <sz val="11"/>
        <color theme="1"/>
        <rFont val="Proxima Nova ExCn Rg"/>
        <family val="3"/>
      </rPr>
      <t xml:space="preserve">, 
наименьшее - </t>
    </r>
    <r>
      <rPr>
        <b/>
        <i/>
        <sz val="11"/>
        <color rgb="FFFF0000"/>
        <rFont val="Proxima Nova ExCn Rg"/>
        <family val="3"/>
      </rPr>
      <t>Организация 42</t>
    </r>
  </si>
  <si>
    <r>
      <t xml:space="preserve">Наибольшая сумма НМЦ закупок у организации </t>
    </r>
    <r>
      <rPr>
        <b/>
        <i/>
        <sz val="11"/>
        <color rgb="FFFF0000"/>
        <rFont val="Proxima Nova ExCn Rg"/>
        <family val="3"/>
      </rPr>
      <t>Организация 27</t>
    </r>
    <r>
      <rPr>
        <b/>
        <i/>
        <sz val="11"/>
        <color theme="1"/>
        <rFont val="Proxima Nova ExCn Rg"/>
        <family val="3"/>
      </rPr>
      <t>, 
наименьшая -</t>
    </r>
    <r>
      <rPr>
        <b/>
        <i/>
        <sz val="11"/>
        <color rgb="FFFF0000"/>
        <rFont val="Proxima Nova ExCn Rg"/>
        <family val="3"/>
      </rPr>
      <t xml:space="preserve"> Организация 25</t>
    </r>
  </si>
  <si>
    <t>исправленная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</si>
</sst>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#,##0.00_ ;\-#,##0.00\ 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Proxima Nova ExCn Rg"/>
      <family val="3"/>
    </font>
    <font>
      <sz val="10"/>
      <color theme="1"/>
      <name val="Proxima Nova ExCn Rg"/>
      <family val="3"/>
    </font>
    <font>
      <b/>
      <i/>
      <sz val="11"/>
      <color theme="1"/>
      <name val="Proxima Nova ExCn Rg"/>
      <family val="3"/>
    </font>
    <font>
      <b/>
      <i/>
      <sz val="14"/>
      <color theme="1"/>
      <name val="Proxima Nova ExCn Rg"/>
      <family val="3"/>
    </font>
    <font>
      <sz val="14"/>
      <color theme="1"/>
      <name val="Proxima Nova ExCn Rg"/>
      <family val="3"/>
    </font>
    <font>
      <b/>
      <u/>
      <sz val="10"/>
      <color rgb="FF00B050"/>
      <name val="Proxima Nova ExCn Rg"/>
      <family val="3"/>
    </font>
    <font>
      <b/>
      <sz val="13"/>
      <color theme="1"/>
      <name val="Proxima Nova ExCn Rg"/>
      <family val="3"/>
    </font>
    <font>
      <sz val="13"/>
      <color theme="1"/>
      <name val="Proxima Nova ExCn Rg"/>
      <family val="3"/>
    </font>
    <font>
      <sz val="11"/>
      <color theme="1"/>
      <name val="Proxima Nova ExCn Rg"/>
      <family val="3"/>
    </font>
    <font>
      <b/>
      <i/>
      <sz val="14"/>
      <color rgb="FFFF0000"/>
      <name val="Proxima Nova ExCn Rg"/>
      <family val="3"/>
    </font>
    <font>
      <i/>
      <sz val="11"/>
      <color theme="1"/>
      <name val="Proxima Nova ExCn Rg"/>
      <family val="3"/>
    </font>
    <font>
      <b/>
      <sz val="14"/>
      <color theme="1"/>
      <name val="Proxima Nova ExCn Rg"/>
      <family val="3"/>
    </font>
    <font>
      <b/>
      <i/>
      <sz val="11"/>
      <color rgb="FFFF0000"/>
      <name val="Proxima Nova ExCn Rg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1" applyNumberFormat="1" applyFont="1" applyBorder="1" applyAlignment="1">
      <alignment horizontal="center"/>
    </xf>
    <xf numFmtId="10" fontId="2" fillId="0" borderId="1" xfId="2" applyNumberFormat="1" applyFont="1" applyBorder="1"/>
    <xf numFmtId="3" fontId="3" fillId="0" borderId="1" xfId="0" applyNumberFormat="1" applyFont="1" applyBorder="1" applyAlignment="1">
      <alignment horizontal="center"/>
    </xf>
    <xf numFmtId="10" fontId="2" fillId="0" borderId="0" xfId="2" applyNumberFormat="1" applyFont="1" applyBorder="1"/>
    <xf numFmtId="10" fontId="5" fillId="0" borderId="0" xfId="2" applyNumberFormat="1" applyFont="1" applyBorder="1"/>
    <xf numFmtId="0" fontId="6" fillId="0" borderId="0" xfId="0" applyFont="1" applyBorder="1"/>
    <xf numFmtId="0" fontId="6" fillId="0" borderId="0" xfId="0" applyFont="1"/>
    <xf numFmtId="10" fontId="7" fillId="0" borderId="0" xfId="2" applyNumberFormat="1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0" fontId="8" fillId="0" borderId="2" xfId="2" applyNumberFormat="1" applyFont="1" applyBorder="1" applyAlignment="1">
      <alignment horizontal="center" vertical="center"/>
    </xf>
    <xf numFmtId="10" fontId="10" fillId="0" borderId="0" xfId="2" applyNumberFormat="1" applyFont="1" applyBorder="1" applyAlignment="1"/>
    <xf numFmtId="0" fontId="10" fillId="2" borderId="0" xfId="0" applyFont="1" applyFill="1" applyBorder="1"/>
    <xf numFmtId="0" fontId="10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0" fontId="4" fillId="2" borderId="0" xfId="2" applyNumberFormat="1" applyFont="1" applyFill="1" applyBorder="1"/>
    <xf numFmtId="0" fontId="12" fillId="2" borderId="0" xfId="0" applyFont="1" applyFill="1" applyBorder="1"/>
    <xf numFmtId="0" fontId="12" fillId="2" borderId="0" xfId="0" applyFont="1" applyFill="1"/>
    <xf numFmtId="0" fontId="5" fillId="3" borderId="0" xfId="0" applyFont="1" applyFill="1"/>
    <xf numFmtId="10" fontId="5" fillId="3" borderId="0" xfId="2" applyNumberFormat="1" applyFont="1" applyFill="1" applyBorder="1"/>
    <xf numFmtId="10" fontId="13" fillId="3" borderId="0" xfId="2" applyNumberFormat="1" applyFont="1" applyFill="1" applyBorder="1"/>
    <xf numFmtId="10" fontId="4" fillId="2" borderId="0" xfId="2" applyNumberFormat="1" applyFont="1" applyFill="1" applyBorder="1" applyAlignment="1">
      <alignment horizontal="left" wrapText="1"/>
    </xf>
    <xf numFmtId="10" fontId="4" fillId="2" borderId="0" xfId="2" applyNumberFormat="1" applyFont="1" applyFill="1" applyBorder="1" applyAlignment="1">
      <alignment horizontal="left" vertical="top" wrapText="1"/>
    </xf>
    <xf numFmtId="10" fontId="4" fillId="2" borderId="0" xfId="2" applyNumberFormat="1" applyFont="1" applyFill="1" applyBorder="1" applyAlignment="1">
      <alignment wrapText="1"/>
    </xf>
    <xf numFmtId="10" fontId="5" fillId="4" borderId="0" xfId="2" applyNumberFormat="1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4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4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4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4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4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4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4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4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v_sherbenko\Desktop\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>
            <v>0</v>
          </cell>
        </row>
        <row r="3">
          <cell r="A3">
            <v>0</v>
          </cell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>
            <v>0</v>
          </cell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Таблица47" displayName="Таблица47" ref="A16:K63" totalsRowShown="0" headerRowDxfId="15" dataDxfId="13" headerRowBorderDxfId="14" tableBorderDxfId="12" totalsRowBorderDxfId="11">
  <autoFilter ref="A16:K63"/>
  <sortState ref="A138:K184">
    <sortCondition descending="1" ref="I137:I184"/>
  </sortState>
  <tableColumns count="11">
    <tableColumn id="1" name="Организация" dataDxfId="10"/>
    <tableColumn id="11" name="Количество _x000a_СПП, шт." dataDxfId="9"/>
    <tableColumn id="5" name="Количество_x000a_ ПЛАН, шт." dataDxfId="8"/>
    <tableColumn id="6" name="Количество _x000a_ФАКТ, шт." dataDxfId="7"/>
    <tableColumn id="4" name="Динамика изменения _x000a_(ФАКТ от СПП) в %" dataDxfId="6" dataCellStyle="Процентный"/>
    <tableColumn id="7" name="Динамика изменения_x000a_ (ФАКТ от ПЛАН) в %" dataDxfId="5" dataCellStyle="Процентный"/>
    <tableColumn id="8" name="Сумма НМЦ _x000a_СПП, тыс. руб." dataDxfId="4"/>
    <tableColumn id="2" name="Сумма НМЦ _x000a_ПЛАН, тыс. руб." dataDxfId="3" dataCellStyle="Финансовый"/>
    <tableColumn id="3" name="Сумма НМЦ _x000a_ФАКТ, тыс. руб." dataDxfId="2" dataCellStyle="Финансовый"/>
    <tableColumn id="10" name="Динамика изменения (ФАКТ от СПП) в %" dataDxfId="1" dataCellStyle="Процентный"/>
    <tableColumn id="9" name="Динамика изменения (ФАКТ от ПЛАН) в %" dataDxfId="0" dataCellStyle="Процентн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6" sqref="J6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7"/>
  <sheetViews>
    <sheetView tabSelected="1" topLeftCell="A62" zoomScaleNormal="100" workbookViewId="0">
      <selection activeCell="A77" sqref="A77"/>
    </sheetView>
  </sheetViews>
  <sheetFormatPr defaultRowHeight="13.5"/>
  <cols>
    <col min="1" max="1" width="102.42578125" style="1" customWidth="1"/>
    <col min="2" max="3" width="28.140625" style="1" customWidth="1"/>
    <col min="4" max="4" width="26.140625" style="1" bestFit="1" customWidth="1"/>
    <col min="5" max="5" width="20.42578125" style="1" customWidth="1"/>
    <col min="6" max="6" width="27.5703125" style="1" bestFit="1" customWidth="1"/>
    <col min="7" max="7" width="27.42578125" style="1" bestFit="1" customWidth="1"/>
    <col min="8" max="8" width="20.42578125" style="1" customWidth="1"/>
    <col min="9" max="9" width="19.5703125" style="1" customWidth="1"/>
    <col min="10" max="10" width="18.140625" style="1" customWidth="1"/>
    <col min="11" max="11" width="18" style="1" customWidth="1"/>
    <col min="12" max="15" width="15" style="1" customWidth="1"/>
    <col min="16" max="16384" width="9.140625" style="1"/>
  </cols>
  <sheetData>
    <row r="2" spans="1:11">
      <c r="A2" s="4" t="s">
        <v>26</v>
      </c>
      <c r="B2" s="5" t="s">
        <v>27</v>
      </c>
      <c r="C2" s="5" t="s">
        <v>28</v>
      </c>
      <c r="D2" s="5" t="s">
        <v>31</v>
      </c>
      <c r="E2" s="10">
        <f>D3/C3-1</f>
        <v>-0.19999999999999996</v>
      </c>
      <c r="F2" s="2" t="s">
        <v>32</v>
      </c>
    </row>
    <row r="3" spans="1:11">
      <c r="A3" s="6" t="s">
        <v>29</v>
      </c>
      <c r="B3" s="9">
        <v>3000</v>
      </c>
      <c r="C3" s="9">
        <v>2500</v>
      </c>
      <c r="D3" s="9">
        <v>2000</v>
      </c>
      <c r="E3" s="10">
        <f>D4/C4-1</f>
        <v>-0.90000000999999996</v>
      </c>
      <c r="F3" s="2" t="s">
        <v>33</v>
      </c>
    </row>
    <row r="4" spans="1:11">
      <c r="A4" s="6" t="s">
        <v>30</v>
      </c>
      <c r="B4" s="7">
        <v>170000000</v>
      </c>
      <c r="C4" s="7">
        <v>100000000</v>
      </c>
      <c r="D4" s="7">
        <v>9999999</v>
      </c>
    </row>
    <row r="5" spans="1:11">
      <c r="F5" s="8">
        <f>D3/B3-1</f>
        <v>-0.33333333333333337</v>
      </c>
    </row>
    <row r="6" spans="1:11">
      <c r="C6" s="2"/>
      <c r="D6" s="2"/>
      <c r="F6" s="8">
        <f>D4/B4-1</f>
        <v>-0.94117647647058822</v>
      </c>
    </row>
    <row r="7" spans="1:11" ht="19.5">
      <c r="A7" s="30" t="s">
        <v>68</v>
      </c>
      <c r="C7" s="2"/>
      <c r="D7" s="2"/>
    </row>
    <row r="8" spans="1:11" ht="19.5">
      <c r="A8" s="11" t="str">
        <f>IF(AND((D3&lt;C3),(D4&lt;C4)),CONCATENATE("Объем закупок, объявленных в отчетном периоде сократился на ",ROUND(100-D3/C3*100,2),"% в количественном"," и на ",ROUND(100-D4/C4*100,2),"%"," в денежном выражениях от планового объема закупок с учетом корректировок РПЗ в отчетном периоде"),IF(AND((D3&gt;C3),(D4&lt;C4)),CONCATENATE("Объем закупок, объявленных в отчетном периоде увеличился на ",ROUND(D3/C3*100-100,2),"% в количественном"," и уменьшился на ",ROUND(100-D4/C4*100,2),"%"," в денежном выражениях от планового объема закупок с учетом корректировок РПЗ в отчетном периоде"),IF(AND((D3&lt;C3),(D4&gt;C4)),CONCATENATE("Объем закупок, объявленных в отчетном периоде уменьшился на ",ROUND(100-D3/C3*100,2),"% в количественном"," и увеличился на ",ROUND(D4/C4*100-100,2),"%"," в денежном выражениях от планового объема закупок с учетом корректировок РПЗ в отчетном периоде"),IF(AND((D3&gt;C3),(D4&gt;C4)),CONCATENATE("Объем закупок, объявленных в отчетном периоде увеличился на ",ROUND(D3/C3*100-100,2),"% в количественном"," и на ",ROUND(D4/C4*100-100,2),"%"," в денежном выражениях от планового объема закупок с учетом корректировок РПЗ в отчетном периоде"), "Объём закупок объявленных в отчетном периоде не изменился по отношению к плановому объему закупок с учетом корректировок РПЗ в отчетном периоде"))))</f>
        <v>Объем закупок, объявленных в отчетном периоде сократился на 20% в количественном и на 90% в денежном выражениях от планового объема закупок с учетом корректировок РПЗ в отчетном периоде</v>
      </c>
      <c r="B8" s="12"/>
      <c r="C8" s="12"/>
      <c r="D8" s="12"/>
      <c r="E8" s="13"/>
    </row>
    <row r="9" spans="1:11" ht="19.5">
      <c r="A9" s="31" t="s">
        <v>69</v>
      </c>
      <c r="B9" s="12"/>
      <c r="C9" s="12"/>
      <c r="D9" s="12"/>
      <c r="E9" s="13"/>
    </row>
    <row r="10" spans="1:11" ht="19.5">
      <c r="A10" s="11" t="s">
        <v>70</v>
      </c>
      <c r="B10" s="2"/>
      <c r="C10" s="2"/>
      <c r="D10" s="2"/>
    </row>
    <row r="11" spans="1:11">
      <c r="A11" s="10"/>
      <c r="B11" s="2"/>
      <c r="C11" s="2"/>
      <c r="D11" s="2"/>
    </row>
    <row r="12" spans="1:11">
      <c r="A12" s="10"/>
      <c r="B12" s="2"/>
      <c r="C12" s="2"/>
      <c r="D12" s="2"/>
    </row>
    <row r="13" spans="1:11">
      <c r="A13" s="14" t="s">
        <v>34</v>
      </c>
      <c r="B13" s="2"/>
      <c r="C13" s="2"/>
      <c r="D13" s="2"/>
    </row>
    <row r="14" spans="1:11">
      <c r="A14" s="10"/>
      <c r="B14" s="2"/>
      <c r="C14" s="2"/>
      <c r="D14" s="2"/>
    </row>
    <row r="15" spans="1:11">
      <c r="A15" s="10"/>
      <c r="B15" s="2"/>
      <c r="C15" s="2"/>
      <c r="D15" s="2"/>
    </row>
    <row r="16" spans="1:11" s="3" customFormat="1" ht="69">
      <c r="A16" s="15" t="s">
        <v>1</v>
      </c>
      <c r="B16" s="16" t="s">
        <v>35</v>
      </c>
      <c r="C16" s="16" t="s">
        <v>36</v>
      </c>
      <c r="D16" s="16" t="s">
        <v>37</v>
      </c>
      <c r="E16" s="16" t="s">
        <v>38</v>
      </c>
      <c r="F16" s="16" t="s">
        <v>39</v>
      </c>
      <c r="G16" s="16" t="s">
        <v>40</v>
      </c>
      <c r="H16" s="16" t="s">
        <v>41</v>
      </c>
      <c r="I16" s="16" t="s">
        <v>42</v>
      </c>
      <c r="J16" s="16" t="s">
        <v>43</v>
      </c>
      <c r="K16" s="16" t="s">
        <v>44</v>
      </c>
    </row>
    <row r="17" spans="1:11" s="3" customFormat="1" ht="17.25">
      <c r="A17" s="17" t="s">
        <v>2</v>
      </c>
      <c r="B17" s="26">
        <v>29</v>
      </c>
      <c r="C17" s="26">
        <v>26</v>
      </c>
      <c r="D17" s="26">
        <v>26</v>
      </c>
      <c r="E17" s="26"/>
      <c r="F17" s="26"/>
      <c r="G17" s="26">
        <v>385889.90482</v>
      </c>
      <c r="H17" s="26">
        <v>206994.22672000001</v>
      </c>
      <c r="I17" s="26">
        <v>206994.22672000001</v>
      </c>
      <c r="J17" s="1"/>
      <c r="K17" s="1"/>
    </row>
    <row r="18" spans="1:11" s="3" customFormat="1" ht="17.25">
      <c r="A18" s="17" t="s">
        <v>3</v>
      </c>
      <c r="B18" s="26">
        <v>205</v>
      </c>
      <c r="C18" s="26">
        <v>98</v>
      </c>
      <c r="D18" s="26">
        <v>90</v>
      </c>
      <c r="E18" s="26"/>
      <c r="F18" s="26"/>
      <c r="G18" s="26">
        <v>2235430.64903</v>
      </c>
      <c r="H18" s="26">
        <v>500957.79537999991</v>
      </c>
      <c r="I18" s="26">
        <v>484203.42908999999</v>
      </c>
      <c r="J18" s="1"/>
      <c r="K18" s="1"/>
    </row>
    <row r="19" spans="1:11" s="3" customFormat="1" ht="17.25">
      <c r="A19" s="17" t="s">
        <v>4</v>
      </c>
      <c r="B19" s="26">
        <v>228</v>
      </c>
      <c r="C19" s="26">
        <v>247</v>
      </c>
      <c r="D19" s="26">
        <v>246</v>
      </c>
      <c r="E19" s="26"/>
      <c r="F19" s="26"/>
      <c r="G19" s="26">
        <v>433389.24757000001</v>
      </c>
      <c r="H19" s="26">
        <v>228094.27665000001</v>
      </c>
      <c r="I19" s="26">
        <v>227762.78995999999</v>
      </c>
      <c r="J19" s="1"/>
      <c r="K19" s="1"/>
    </row>
    <row r="20" spans="1:11" s="3" customFormat="1" ht="17.25">
      <c r="A20" s="17" t="s">
        <v>5</v>
      </c>
      <c r="B20" s="26">
        <v>32</v>
      </c>
      <c r="C20" s="26">
        <v>20</v>
      </c>
      <c r="D20" s="26">
        <v>20</v>
      </c>
      <c r="E20" s="26"/>
      <c r="F20" s="26"/>
      <c r="G20" s="26">
        <v>200252.2</v>
      </c>
      <c r="H20" s="26">
        <v>25283.67858</v>
      </c>
      <c r="I20" s="26">
        <v>25283.67858</v>
      </c>
      <c r="J20" s="1"/>
      <c r="K20" s="1"/>
    </row>
    <row r="21" spans="1:11" s="3" customFormat="1" ht="17.25">
      <c r="A21" s="17" t="s">
        <v>6</v>
      </c>
      <c r="B21" s="26">
        <v>55</v>
      </c>
      <c r="C21" s="26">
        <v>93</v>
      </c>
      <c r="D21" s="26">
        <v>86</v>
      </c>
      <c r="E21" s="26"/>
      <c r="F21" s="26"/>
      <c r="G21" s="26">
        <v>722248.02899999998</v>
      </c>
      <c r="H21" s="26">
        <v>442877.93387000001</v>
      </c>
      <c r="I21" s="26">
        <v>377327.98073000001</v>
      </c>
      <c r="J21" s="1"/>
      <c r="K21" s="1"/>
    </row>
    <row r="22" spans="1:11" s="3" customFormat="1" ht="17.25">
      <c r="A22" s="17" t="s">
        <v>7</v>
      </c>
      <c r="B22" s="26">
        <v>72</v>
      </c>
      <c r="C22" s="26">
        <v>76</v>
      </c>
      <c r="D22" s="26">
        <v>62</v>
      </c>
      <c r="E22" s="26"/>
      <c r="F22" s="26"/>
      <c r="G22" s="26">
        <v>2394920.3039199999</v>
      </c>
      <c r="H22" s="26">
        <v>873326.30332000006</v>
      </c>
      <c r="I22" s="26">
        <v>842262.00332000002</v>
      </c>
      <c r="J22" s="1"/>
      <c r="K22" s="1"/>
    </row>
    <row r="23" spans="1:11" s="3" customFormat="1" ht="17.25">
      <c r="A23" s="17" t="s">
        <v>8</v>
      </c>
      <c r="B23" s="26">
        <v>9</v>
      </c>
      <c r="C23" s="26">
        <v>6</v>
      </c>
      <c r="D23" s="26">
        <v>6</v>
      </c>
      <c r="E23" s="26"/>
      <c r="F23" s="26"/>
      <c r="G23" s="26">
        <v>20292</v>
      </c>
      <c r="H23" s="26">
        <v>9805.7426500000001</v>
      </c>
      <c r="I23" s="26">
        <v>9805.7426500000001</v>
      </c>
      <c r="J23" s="1"/>
      <c r="K23" s="1"/>
    </row>
    <row r="24" spans="1:11" s="3" customFormat="1" ht="17.25">
      <c r="A24" s="17" t="s">
        <v>9</v>
      </c>
      <c r="B24" s="26">
        <v>30</v>
      </c>
      <c r="C24" s="26">
        <v>24</v>
      </c>
      <c r="D24" s="26">
        <v>24</v>
      </c>
      <c r="E24" s="26"/>
      <c r="F24" s="26"/>
      <c r="G24" s="26">
        <v>35502.254670000002</v>
      </c>
      <c r="H24" s="26">
        <v>7963.2925700000014</v>
      </c>
      <c r="I24" s="26">
        <v>7963.2925700000014</v>
      </c>
      <c r="J24" s="1"/>
      <c r="K24" s="1"/>
    </row>
    <row r="25" spans="1:11" s="3" customFormat="1" ht="17.25">
      <c r="A25" s="17" t="s">
        <v>10</v>
      </c>
      <c r="B25" s="26">
        <v>29</v>
      </c>
      <c r="C25" s="26">
        <v>29</v>
      </c>
      <c r="D25" s="26">
        <v>29</v>
      </c>
      <c r="E25" s="26"/>
      <c r="F25" s="26"/>
      <c r="G25" s="26">
        <v>3633.6342599999998</v>
      </c>
      <c r="H25" s="26">
        <v>9645.9786900000017</v>
      </c>
      <c r="I25" s="26">
        <v>9645.9786900000017</v>
      </c>
      <c r="J25" s="1"/>
      <c r="K25" s="1"/>
    </row>
    <row r="26" spans="1:11" s="3" customFormat="1" ht="17.25">
      <c r="A26" s="17" t="s">
        <v>11</v>
      </c>
      <c r="B26" s="26">
        <v>0</v>
      </c>
      <c r="C26" s="26">
        <v>0</v>
      </c>
      <c r="D26" s="26">
        <v>0</v>
      </c>
      <c r="E26" s="26"/>
      <c r="F26" s="26"/>
      <c r="G26" s="26">
        <v>0</v>
      </c>
      <c r="H26" s="26">
        <v>0</v>
      </c>
      <c r="I26" s="26">
        <v>0</v>
      </c>
      <c r="J26" s="1"/>
      <c r="K26" s="1"/>
    </row>
    <row r="27" spans="1:11" s="3" customFormat="1" ht="17.25">
      <c r="A27" s="17" t="s">
        <v>12</v>
      </c>
      <c r="B27" s="26">
        <v>235</v>
      </c>
      <c r="C27" s="26">
        <v>232</v>
      </c>
      <c r="D27" s="26">
        <v>228</v>
      </c>
      <c r="E27" s="26"/>
      <c r="F27" s="26"/>
      <c r="G27" s="26">
        <v>637589.42799999996</v>
      </c>
      <c r="H27" s="26">
        <v>984328.72027000005</v>
      </c>
      <c r="I27" s="26">
        <v>976558.72027000005</v>
      </c>
      <c r="J27" s="1"/>
      <c r="K27" s="1"/>
    </row>
    <row r="28" spans="1:11" s="3" customFormat="1" ht="17.25">
      <c r="A28" s="17" t="s">
        <v>13</v>
      </c>
      <c r="B28" s="26">
        <v>32</v>
      </c>
      <c r="C28" s="26">
        <v>29</v>
      </c>
      <c r="D28" s="26">
        <v>28</v>
      </c>
      <c r="E28" s="26"/>
      <c r="F28" s="26"/>
      <c r="G28" s="26">
        <v>77226.2</v>
      </c>
      <c r="H28" s="26">
        <v>44588.02463</v>
      </c>
      <c r="I28" s="26">
        <v>32836.00763</v>
      </c>
      <c r="J28" s="1"/>
      <c r="K28" s="1"/>
    </row>
    <row r="29" spans="1:11" s="3" customFormat="1" ht="17.25">
      <c r="A29" s="17" t="s">
        <v>14</v>
      </c>
      <c r="B29" s="26">
        <v>2</v>
      </c>
      <c r="C29" s="26">
        <v>0</v>
      </c>
      <c r="D29" s="26">
        <v>0</v>
      </c>
      <c r="E29" s="26"/>
      <c r="F29" s="26"/>
      <c r="G29" s="26">
        <v>2680</v>
      </c>
      <c r="H29" s="26">
        <v>0</v>
      </c>
      <c r="I29" s="26">
        <v>0</v>
      </c>
      <c r="J29" s="1"/>
      <c r="K29" s="1"/>
    </row>
    <row r="30" spans="1:11" s="3" customFormat="1" ht="17.25">
      <c r="A30" s="17" t="s">
        <v>15</v>
      </c>
      <c r="B30" s="26">
        <v>0</v>
      </c>
      <c r="C30" s="26">
        <v>0</v>
      </c>
      <c r="D30" s="26">
        <v>0</v>
      </c>
      <c r="E30" s="26"/>
      <c r="F30" s="26"/>
      <c r="G30" s="26">
        <v>0</v>
      </c>
      <c r="H30" s="26">
        <v>0</v>
      </c>
      <c r="I30" s="26">
        <v>0</v>
      </c>
      <c r="J30" s="1"/>
      <c r="K30" s="1"/>
    </row>
    <row r="31" spans="1:11" s="3" customFormat="1" ht="17.25">
      <c r="A31" s="17" t="s">
        <v>16</v>
      </c>
      <c r="B31" s="26">
        <v>0</v>
      </c>
      <c r="C31" s="26">
        <v>0</v>
      </c>
      <c r="D31" s="26">
        <v>0</v>
      </c>
      <c r="E31" s="26"/>
      <c r="F31" s="26"/>
      <c r="G31" s="26">
        <v>0</v>
      </c>
      <c r="H31" s="26">
        <v>0</v>
      </c>
      <c r="I31" s="26">
        <v>0</v>
      </c>
      <c r="J31" s="1"/>
      <c r="K31" s="1"/>
    </row>
    <row r="32" spans="1:11" s="3" customFormat="1" ht="17.25">
      <c r="A32" s="17" t="s">
        <v>17</v>
      </c>
      <c r="B32" s="26">
        <v>22</v>
      </c>
      <c r="C32" s="26">
        <v>22</v>
      </c>
      <c r="D32" s="26">
        <v>20</v>
      </c>
      <c r="E32" s="26"/>
      <c r="F32" s="26"/>
      <c r="G32" s="26">
        <v>9922.98</v>
      </c>
      <c r="H32" s="26">
        <v>240947.32985000001</v>
      </c>
      <c r="I32" s="26">
        <v>232007.99208</v>
      </c>
      <c r="J32" s="1"/>
      <c r="K32" s="1"/>
    </row>
    <row r="33" spans="1:11" s="3" customFormat="1" ht="17.25">
      <c r="A33" s="17" t="s">
        <v>18</v>
      </c>
      <c r="B33" s="26">
        <v>0</v>
      </c>
      <c r="C33" s="26">
        <v>0</v>
      </c>
      <c r="D33" s="26">
        <v>0</v>
      </c>
      <c r="E33" s="26"/>
      <c r="F33" s="26"/>
      <c r="G33" s="26">
        <v>0</v>
      </c>
      <c r="H33" s="26">
        <v>0</v>
      </c>
      <c r="I33" s="26">
        <v>0</v>
      </c>
      <c r="J33" s="1"/>
      <c r="K33" s="1"/>
    </row>
    <row r="34" spans="1:11" s="3" customFormat="1" ht="17.25">
      <c r="A34" s="17" t="s">
        <v>19</v>
      </c>
      <c r="B34" s="26">
        <v>37</v>
      </c>
      <c r="C34" s="26">
        <v>53</v>
      </c>
      <c r="D34" s="26">
        <v>52</v>
      </c>
      <c r="E34" s="26"/>
      <c r="F34" s="26"/>
      <c r="G34" s="26">
        <v>252659.54199999999</v>
      </c>
      <c r="H34" s="26">
        <v>227358.80859</v>
      </c>
      <c r="I34" s="26">
        <v>226962.80859</v>
      </c>
      <c r="J34" s="1"/>
      <c r="K34" s="1"/>
    </row>
    <row r="35" spans="1:11" s="3" customFormat="1" ht="17.25">
      <c r="A35" s="17" t="s">
        <v>20</v>
      </c>
      <c r="B35" s="26">
        <v>38</v>
      </c>
      <c r="C35" s="26">
        <v>73</v>
      </c>
      <c r="D35" s="26">
        <v>69</v>
      </c>
      <c r="E35" s="26"/>
      <c r="F35" s="26"/>
      <c r="G35" s="26">
        <v>57226.887089999997</v>
      </c>
      <c r="H35" s="26">
        <v>40430.592279999997</v>
      </c>
      <c r="I35" s="26">
        <v>33926.960659999997</v>
      </c>
      <c r="J35" s="1"/>
      <c r="K35" s="1"/>
    </row>
    <row r="36" spans="1:11" s="3" customFormat="1" ht="17.25">
      <c r="A36" s="17" t="s">
        <v>21</v>
      </c>
      <c r="B36" s="26">
        <v>0</v>
      </c>
      <c r="C36" s="26">
        <v>0</v>
      </c>
      <c r="D36" s="26">
        <v>0</v>
      </c>
      <c r="E36" s="26"/>
      <c r="F36" s="26"/>
      <c r="G36" s="26">
        <v>0</v>
      </c>
      <c r="H36" s="26">
        <v>0</v>
      </c>
      <c r="I36" s="26">
        <v>0</v>
      </c>
      <c r="J36" s="1"/>
      <c r="K36" s="1"/>
    </row>
    <row r="37" spans="1:11" s="3" customFormat="1" ht="17.25">
      <c r="A37" s="17" t="s">
        <v>22</v>
      </c>
      <c r="B37" s="26">
        <v>0</v>
      </c>
      <c r="C37" s="26">
        <v>0</v>
      </c>
      <c r="D37" s="26">
        <v>0</v>
      </c>
      <c r="E37" s="26"/>
      <c r="F37" s="26"/>
      <c r="G37" s="26">
        <v>0</v>
      </c>
      <c r="H37" s="26">
        <v>0</v>
      </c>
      <c r="I37" s="26">
        <v>0</v>
      </c>
      <c r="J37" s="1"/>
      <c r="K37" s="1"/>
    </row>
    <row r="38" spans="1:11" s="3" customFormat="1" ht="17.25">
      <c r="A38" s="17" t="s">
        <v>23</v>
      </c>
      <c r="B38" s="26">
        <v>0</v>
      </c>
      <c r="C38" s="26">
        <v>0</v>
      </c>
      <c r="D38" s="26">
        <v>0</v>
      </c>
      <c r="E38" s="26"/>
      <c r="F38" s="26"/>
      <c r="G38" s="26">
        <v>0</v>
      </c>
      <c r="H38" s="26">
        <v>0</v>
      </c>
      <c r="I38" s="26">
        <v>0</v>
      </c>
      <c r="J38" s="1"/>
      <c r="K38" s="1"/>
    </row>
    <row r="39" spans="1:11" s="3" customFormat="1" ht="17.25">
      <c r="A39" s="17" t="s">
        <v>24</v>
      </c>
      <c r="B39" s="26">
        <v>20</v>
      </c>
      <c r="C39" s="26">
        <v>33</v>
      </c>
      <c r="D39" s="26">
        <v>25</v>
      </c>
      <c r="E39" s="26"/>
      <c r="F39" s="26"/>
      <c r="G39" s="26">
        <v>9685</v>
      </c>
      <c r="H39" s="26">
        <v>24888.880399999998</v>
      </c>
      <c r="I39" s="26">
        <v>6280.3233999999993</v>
      </c>
      <c r="J39" s="1"/>
      <c r="K39" s="1"/>
    </row>
    <row r="40" spans="1:11" s="3" customFormat="1" ht="17.25">
      <c r="A40" s="17" t="s">
        <v>25</v>
      </c>
      <c r="B40" s="26">
        <v>0</v>
      </c>
      <c r="C40" s="26">
        <v>0</v>
      </c>
      <c r="D40" s="26">
        <v>0</v>
      </c>
      <c r="E40" s="26"/>
      <c r="F40" s="26"/>
      <c r="G40" s="26">
        <v>0</v>
      </c>
      <c r="H40" s="26">
        <v>0</v>
      </c>
      <c r="I40" s="26">
        <v>0</v>
      </c>
      <c r="J40" s="1"/>
      <c r="K40" s="1"/>
    </row>
    <row r="41" spans="1:11" s="3" customFormat="1" ht="17.25">
      <c r="A41" s="17" t="s">
        <v>45</v>
      </c>
      <c r="B41" s="26">
        <v>62</v>
      </c>
      <c r="C41" s="26">
        <v>5</v>
      </c>
      <c r="D41" s="26">
        <v>5</v>
      </c>
      <c r="E41" s="26"/>
      <c r="F41" s="26"/>
      <c r="G41" s="26">
        <v>222862.26873000001</v>
      </c>
      <c r="H41" s="26">
        <v>4792.2779</v>
      </c>
      <c r="I41" s="26">
        <v>4792.2779</v>
      </c>
      <c r="J41" s="1"/>
      <c r="K41" s="1"/>
    </row>
    <row r="42" spans="1:11" s="3" customFormat="1" ht="17.25">
      <c r="A42" s="17" t="s">
        <v>46</v>
      </c>
      <c r="B42" s="26">
        <v>23</v>
      </c>
      <c r="C42" s="26">
        <v>20</v>
      </c>
      <c r="D42" s="26">
        <v>9</v>
      </c>
      <c r="E42" s="26"/>
      <c r="F42" s="26"/>
      <c r="G42" s="26">
        <v>22303.949000000001</v>
      </c>
      <c r="H42" s="26">
        <v>8580.3020800000013</v>
      </c>
      <c r="I42" s="26">
        <v>8450.3020800000013</v>
      </c>
      <c r="J42" s="1"/>
      <c r="K42" s="1"/>
    </row>
    <row r="43" spans="1:11" s="3" customFormat="1" ht="17.25">
      <c r="A43" s="17" t="s">
        <v>47</v>
      </c>
      <c r="B43" s="26">
        <v>239</v>
      </c>
      <c r="C43" s="26">
        <v>286</v>
      </c>
      <c r="D43" s="26">
        <v>263</v>
      </c>
      <c r="E43" s="26"/>
      <c r="F43" s="26"/>
      <c r="G43" s="26">
        <v>3956370.2799499999</v>
      </c>
      <c r="H43" s="26">
        <v>2657634.48294</v>
      </c>
      <c r="I43" s="26">
        <v>2457072.8377200007</v>
      </c>
      <c r="J43" s="1"/>
      <c r="K43" s="1"/>
    </row>
    <row r="44" spans="1:11" s="3" customFormat="1" ht="17.25">
      <c r="A44" s="17" t="s">
        <v>48</v>
      </c>
      <c r="B44" s="26">
        <v>22</v>
      </c>
      <c r="C44" s="26">
        <v>25</v>
      </c>
      <c r="D44" s="26">
        <v>23</v>
      </c>
      <c r="E44" s="26"/>
      <c r="F44" s="26"/>
      <c r="G44" s="26">
        <v>23023.200000000001</v>
      </c>
      <c r="H44" s="26">
        <v>69883.669219999996</v>
      </c>
      <c r="I44" s="26">
        <v>68683.669219999996</v>
      </c>
      <c r="J44" s="1"/>
      <c r="K44" s="1"/>
    </row>
    <row r="45" spans="1:11" s="3" customFormat="1" ht="17.25">
      <c r="A45" s="17" t="s">
        <v>49</v>
      </c>
      <c r="B45" s="26">
        <v>273</v>
      </c>
      <c r="C45" s="26">
        <v>237</v>
      </c>
      <c r="D45" s="26">
        <v>228</v>
      </c>
      <c r="E45" s="26"/>
      <c r="F45" s="26"/>
      <c r="G45" s="26">
        <v>424077.36248900025</v>
      </c>
      <c r="H45" s="26">
        <v>404925.60767</v>
      </c>
      <c r="I45" s="26">
        <v>350962.00553000002</v>
      </c>
      <c r="J45" s="1"/>
      <c r="K45" s="1"/>
    </row>
    <row r="46" spans="1:11" s="3" customFormat="1" ht="17.25">
      <c r="A46" s="17" t="s">
        <v>50</v>
      </c>
      <c r="B46" s="26">
        <v>24</v>
      </c>
      <c r="C46" s="26">
        <v>24</v>
      </c>
      <c r="D46" s="26">
        <v>22</v>
      </c>
      <c r="E46" s="26"/>
      <c r="F46" s="26"/>
      <c r="G46" s="26">
        <v>50762.633840000002</v>
      </c>
      <c r="H46" s="26">
        <v>53657.898429999987</v>
      </c>
      <c r="I46" s="26">
        <v>52384.803749999999</v>
      </c>
      <c r="J46" s="1"/>
      <c r="K46" s="1"/>
    </row>
    <row r="47" spans="1:11" s="3" customFormat="1" ht="17.25">
      <c r="A47" s="17" t="s">
        <v>51</v>
      </c>
      <c r="B47" s="26">
        <v>0</v>
      </c>
      <c r="C47" s="26">
        <v>0</v>
      </c>
      <c r="D47" s="26">
        <v>0</v>
      </c>
      <c r="E47" s="26"/>
      <c r="F47" s="26"/>
      <c r="G47" s="26">
        <v>0</v>
      </c>
      <c r="H47" s="26">
        <v>0</v>
      </c>
      <c r="I47" s="26">
        <v>0</v>
      </c>
      <c r="J47" s="1"/>
      <c r="K47" s="1"/>
    </row>
    <row r="48" spans="1:11" s="3" customFormat="1" ht="17.25">
      <c r="A48" s="17" t="s">
        <v>52</v>
      </c>
      <c r="B48" s="26">
        <v>5</v>
      </c>
      <c r="C48" s="26">
        <v>8</v>
      </c>
      <c r="D48" s="26">
        <v>6</v>
      </c>
      <c r="E48" s="26"/>
      <c r="F48" s="26"/>
      <c r="G48" s="26">
        <v>259227.66699999999</v>
      </c>
      <c r="H48" s="26">
        <v>232086.2</v>
      </c>
      <c r="I48" s="26">
        <v>78750</v>
      </c>
      <c r="J48" s="1"/>
      <c r="K48" s="1"/>
    </row>
    <row r="49" spans="1:11" s="3" customFormat="1" ht="17.25">
      <c r="A49" s="17" t="s">
        <v>53</v>
      </c>
      <c r="B49" s="26">
        <v>24</v>
      </c>
      <c r="C49" s="26">
        <v>43</v>
      </c>
      <c r="D49" s="26">
        <v>42</v>
      </c>
      <c r="E49" s="26"/>
      <c r="F49" s="26"/>
      <c r="G49" s="26">
        <v>255748.65520000001</v>
      </c>
      <c r="H49" s="26">
        <v>262897.53847999999</v>
      </c>
      <c r="I49" s="26">
        <v>262985.53847999999</v>
      </c>
      <c r="J49" s="1"/>
      <c r="K49" s="1"/>
    </row>
    <row r="50" spans="1:11" s="3" customFormat="1" ht="17.25">
      <c r="A50" s="17" t="s">
        <v>54</v>
      </c>
      <c r="B50" s="26">
        <v>0</v>
      </c>
      <c r="C50" s="26">
        <v>0</v>
      </c>
      <c r="D50" s="26">
        <v>0</v>
      </c>
      <c r="E50" s="26"/>
      <c r="F50" s="26"/>
      <c r="G50" s="26">
        <v>0</v>
      </c>
      <c r="H50" s="26">
        <v>0</v>
      </c>
      <c r="I50" s="26">
        <v>0</v>
      </c>
      <c r="J50" s="1"/>
      <c r="K50" s="1"/>
    </row>
    <row r="51" spans="1:11" s="3" customFormat="1" ht="17.25">
      <c r="A51" s="17" t="s">
        <v>55</v>
      </c>
      <c r="B51" s="26">
        <v>2</v>
      </c>
      <c r="C51" s="26">
        <v>0</v>
      </c>
      <c r="D51" s="26">
        <v>0</v>
      </c>
      <c r="E51" s="26"/>
      <c r="F51" s="26"/>
      <c r="G51" s="26">
        <v>2250</v>
      </c>
      <c r="H51" s="26">
        <v>0</v>
      </c>
      <c r="I51" s="26">
        <v>0</v>
      </c>
      <c r="J51" s="1"/>
      <c r="K51" s="1"/>
    </row>
    <row r="52" spans="1:11" s="3" customFormat="1" ht="17.25">
      <c r="A52" s="17" t="s">
        <v>56</v>
      </c>
      <c r="B52" s="26">
        <v>0</v>
      </c>
      <c r="C52" s="26">
        <v>0</v>
      </c>
      <c r="D52" s="26">
        <v>0</v>
      </c>
      <c r="E52" s="26"/>
      <c r="F52" s="26"/>
      <c r="G52" s="26">
        <v>0</v>
      </c>
      <c r="H52" s="26">
        <v>0</v>
      </c>
      <c r="I52" s="26">
        <v>0</v>
      </c>
      <c r="J52" s="1"/>
      <c r="K52" s="1"/>
    </row>
    <row r="53" spans="1:11" s="3" customFormat="1" ht="17.25">
      <c r="A53" s="17" t="s">
        <v>57</v>
      </c>
      <c r="B53" s="26">
        <v>0</v>
      </c>
      <c r="C53" s="26">
        <v>0</v>
      </c>
      <c r="D53" s="26">
        <v>0</v>
      </c>
      <c r="E53" s="26"/>
      <c r="F53" s="26"/>
      <c r="G53" s="26">
        <v>0</v>
      </c>
      <c r="H53" s="26">
        <v>0</v>
      </c>
      <c r="I53" s="26">
        <v>0</v>
      </c>
      <c r="J53" s="1"/>
      <c r="K53" s="1"/>
    </row>
    <row r="54" spans="1:11" s="3" customFormat="1" ht="17.25">
      <c r="A54" s="17" t="s">
        <v>58</v>
      </c>
      <c r="B54" s="26">
        <v>338</v>
      </c>
      <c r="C54" s="26">
        <v>209</v>
      </c>
      <c r="D54" s="26">
        <v>286</v>
      </c>
      <c r="E54" s="26"/>
      <c r="F54" s="26"/>
      <c r="G54" s="26">
        <v>825509.78893299995</v>
      </c>
      <c r="H54" s="26">
        <v>946485.87297499983</v>
      </c>
      <c r="I54" s="26">
        <v>855533.32229499996</v>
      </c>
      <c r="J54" s="1"/>
      <c r="K54" s="1"/>
    </row>
    <row r="55" spans="1:11" s="3" customFormat="1" ht="17.25">
      <c r="A55" s="17" t="s">
        <v>59</v>
      </c>
      <c r="B55" s="26">
        <v>228</v>
      </c>
      <c r="C55" s="26">
        <v>28</v>
      </c>
      <c r="D55" s="26">
        <v>28</v>
      </c>
      <c r="E55" s="26"/>
      <c r="F55" s="26"/>
      <c r="G55" s="26">
        <v>220534.98329</v>
      </c>
      <c r="H55" s="26">
        <v>59694.993219999997</v>
      </c>
      <c r="I55" s="26">
        <v>59694.993219999997</v>
      </c>
      <c r="J55" s="1"/>
      <c r="K55" s="1"/>
    </row>
    <row r="56" spans="1:11" s="3" customFormat="1" ht="17.25">
      <c r="A56" s="17" t="s">
        <v>60</v>
      </c>
      <c r="B56" s="26">
        <v>39</v>
      </c>
      <c r="C56" s="26">
        <v>0</v>
      </c>
      <c r="D56" s="26">
        <v>0</v>
      </c>
      <c r="E56" s="26"/>
      <c r="F56" s="26"/>
      <c r="G56" s="26">
        <v>257894.64</v>
      </c>
      <c r="H56" s="26">
        <v>0</v>
      </c>
      <c r="I56" s="26">
        <v>0</v>
      </c>
      <c r="J56" s="1"/>
      <c r="K56" s="1"/>
    </row>
    <row r="57" spans="1:11" s="3" customFormat="1" ht="17.25">
      <c r="A57" s="17" t="s">
        <v>61</v>
      </c>
      <c r="B57" s="26">
        <v>0</v>
      </c>
      <c r="C57" s="26">
        <v>0</v>
      </c>
      <c r="D57" s="26">
        <v>0</v>
      </c>
      <c r="E57" s="26"/>
      <c r="F57" s="26"/>
      <c r="G57" s="26">
        <v>0</v>
      </c>
      <c r="H57" s="26">
        <v>0</v>
      </c>
      <c r="I57" s="26">
        <v>0</v>
      </c>
      <c r="J57" s="1"/>
      <c r="K57" s="1"/>
    </row>
    <row r="58" spans="1:11" s="3" customFormat="1" ht="17.25">
      <c r="A58" s="17" t="s">
        <v>62</v>
      </c>
      <c r="B58" s="26">
        <v>22</v>
      </c>
      <c r="C58" s="26">
        <v>3</v>
      </c>
      <c r="D58" s="26">
        <v>3</v>
      </c>
      <c r="E58" s="26"/>
      <c r="F58" s="26"/>
      <c r="G58" s="26">
        <v>29420.559300000001</v>
      </c>
      <c r="H58" s="26">
        <v>5997.6267700000008</v>
      </c>
      <c r="I58" s="26">
        <v>5997.6267700000008</v>
      </c>
      <c r="J58" s="1"/>
      <c r="K58" s="1"/>
    </row>
    <row r="59" spans="1:11" s="3" customFormat="1" ht="17.25">
      <c r="A59" s="17" t="s">
        <v>63</v>
      </c>
      <c r="B59" s="26">
        <v>220</v>
      </c>
      <c r="C59" s="26">
        <v>223</v>
      </c>
      <c r="D59" s="26">
        <v>207</v>
      </c>
      <c r="E59" s="26"/>
      <c r="F59" s="26"/>
      <c r="G59" s="26">
        <v>2237973.9004700002</v>
      </c>
      <c r="H59" s="26">
        <v>609326.08602499973</v>
      </c>
      <c r="I59" s="26">
        <v>578260.02456499997</v>
      </c>
      <c r="J59" s="1"/>
      <c r="K59" s="1"/>
    </row>
    <row r="60" spans="1:11" s="3" customFormat="1" ht="17.25">
      <c r="A60" s="17" t="s">
        <v>64</v>
      </c>
      <c r="B60" s="26">
        <v>277</v>
      </c>
      <c r="C60" s="26">
        <v>239</v>
      </c>
      <c r="D60" s="26">
        <v>236</v>
      </c>
      <c r="E60" s="26"/>
      <c r="F60" s="26"/>
      <c r="G60" s="26">
        <v>772408.85699999996</v>
      </c>
      <c r="H60" s="26">
        <v>427842.28279999999</v>
      </c>
      <c r="I60" s="26">
        <v>425795.27205000003</v>
      </c>
      <c r="J60" s="1"/>
      <c r="K60" s="1"/>
    </row>
    <row r="61" spans="1:11" s="3" customFormat="1" ht="17.25">
      <c r="A61" s="17" t="s">
        <v>65</v>
      </c>
      <c r="B61" s="26">
        <v>52</v>
      </c>
      <c r="C61" s="26">
        <v>224</v>
      </c>
      <c r="D61" s="26">
        <v>223</v>
      </c>
      <c r="E61" s="26"/>
      <c r="F61" s="26"/>
      <c r="G61" s="26">
        <v>568620.90834999993</v>
      </c>
      <c r="H61" s="26">
        <v>372262.26007999998</v>
      </c>
      <c r="I61" s="26">
        <v>367302.62449000007</v>
      </c>
      <c r="J61" s="1"/>
      <c r="K61" s="1"/>
    </row>
    <row r="62" spans="1:11" ht="17.25">
      <c r="A62" s="17" t="s">
        <v>66</v>
      </c>
      <c r="B62" s="26">
        <v>254</v>
      </c>
      <c r="C62" s="26">
        <v>204</v>
      </c>
      <c r="D62" s="26">
        <v>88</v>
      </c>
      <c r="E62" s="26"/>
      <c r="F62" s="26"/>
      <c r="G62" s="26">
        <v>326597.54321999999</v>
      </c>
      <c r="H62" s="26">
        <v>734505.36904999998</v>
      </c>
      <c r="I62" s="26">
        <v>722429.89908</v>
      </c>
    </row>
    <row r="63" spans="1:11" ht="17.25">
      <c r="A63" s="17" t="s">
        <v>67</v>
      </c>
      <c r="B63" s="26">
        <v>32</v>
      </c>
      <c r="C63" s="26">
        <v>20</v>
      </c>
      <c r="D63" s="26">
        <v>20</v>
      </c>
      <c r="E63" s="26"/>
      <c r="F63" s="26"/>
      <c r="G63" s="26">
        <v>950487.90950559999</v>
      </c>
      <c r="H63" s="26">
        <v>242462.27208</v>
      </c>
      <c r="I63" s="26">
        <v>242462.27208</v>
      </c>
    </row>
    <row r="64" spans="1:11" ht="17.25">
      <c r="A64" s="18" t="s">
        <v>0</v>
      </c>
      <c r="B64" s="23">
        <f>SUM(B17:B63)</f>
        <v>3211</v>
      </c>
      <c r="C64" s="23">
        <f>SUM(C17:C63)</f>
        <v>2859</v>
      </c>
      <c r="D64" s="23">
        <f>SUM(D17:D63)</f>
        <v>2700</v>
      </c>
      <c r="E64" s="24"/>
      <c r="F64" s="24"/>
      <c r="G64" s="25">
        <f>SUM(G17:G63)</f>
        <v>18884623.366637595</v>
      </c>
      <c r="H64" s="25">
        <f>SUM(H17:H63)</f>
        <v>10960526.324169999</v>
      </c>
      <c r="I64" s="25">
        <f>SUM(I17:I63)</f>
        <v>10241379.404169999</v>
      </c>
      <c r="J64" s="19"/>
      <c r="K64" s="19"/>
    </row>
    <row r="65" spans="1:6">
      <c r="A65" s="10"/>
      <c r="B65" s="2"/>
      <c r="C65" s="2"/>
      <c r="D65" s="2"/>
    </row>
    <row r="66" spans="1:6" ht="19.5">
      <c r="A66" s="32" t="s">
        <v>68</v>
      </c>
      <c r="B66" s="2"/>
      <c r="C66" s="2"/>
      <c r="D66" s="2"/>
    </row>
    <row r="67" spans="1:6" ht="15">
      <c r="A67" s="20"/>
      <c r="B67" s="2"/>
      <c r="C67" s="2"/>
      <c r="D67" s="2"/>
    </row>
    <row r="68" spans="1:6" ht="15.75">
      <c r="A68" s="27" t="str">
        <f>CONCATENATE("Наибольшее количество закупок было объявлено организацией ",INDEX(Таблица47[[Организация]:[Сумма НМЦ 
ФАКТ, тыс. руб.]],MATCH(MAX(Таблица47[Количество 
ФАКТ, шт.]),Таблица47[Количество 
ФАКТ, шт.],0),1),", наименьшее - ",INDEX(Таблица47[[Организация]:[Сумма НМЦ 
ФАКТ, тыс. руб.]],MATCH(SMALL(Таблица47[Количество 
ФАКТ, шт.],COUNTIF(Таблица47[Количество 
ФАКТ, шт.],0)+1),Таблица47[Количество 
ФАКТ, шт.],0),1))</f>
        <v>Наибольшее количество закупок было объявлено организацией Организация 38, наименьшее - Организация 42</v>
      </c>
      <c r="B68" s="28"/>
      <c r="C68" s="28"/>
      <c r="D68" s="21"/>
      <c r="E68" s="22"/>
      <c r="F68" s="22"/>
    </row>
    <row r="69" spans="1:6" ht="15.75">
      <c r="A69" s="27" t="str">
        <f>CONCATENATE("Наибольшая сумма НМЦ закупок у организации ",INDEX(Таблица47[[Организация]:[Сумма НМЦ 
ФАКТ, тыс. руб.]],MATCH(MAX(Таблица47[Сумма НМЦ 
ФАКТ, тыс. руб.]),Таблица47[Сумма НМЦ 
ФАКТ, тыс. руб.],0),1),", наименьшая - ",INDEX(Таблица47[[Организация]:[Сумма НМЦ 
ФАКТ, тыс. руб.]],MATCH(SMALL(Таблица47[Сумма НМЦ 
ФАКТ, тыс. руб.],COUNTIF(Таблица47[Сумма НМЦ 
ФАКТ, тыс. руб.],0)+1),Таблица47[Сумма НМЦ 
ФАКТ, тыс. руб.],0),1))</f>
        <v>Наибольшая сумма НМЦ закупок у организации Организация 27, наименьшая - Организация 25</v>
      </c>
      <c r="B69" s="29"/>
      <c r="C69" s="29"/>
      <c r="D69" s="22"/>
      <c r="E69" s="22"/>
      <c r="F69" s="22"/>
    </row>
    <row r="71" spans="1:6" ht="19.5">
      <c r="A71" s="31" t="s">
        <v>69</v>
      </c>
    </row>
    <row r="72" spans="1:6" ht="47.25">
      <c r="A72" s="34" t="s">
        <v>71</v>
      </c>
    </row>
    <row r="73" spans="1:6" ht="47.25">
      <c r="A73" s="33" t="s">
        <v>72</v>
      </c>
    </row>
    <row r="75" spans="1:6" ht="19.5">
      <c r="A75" s="36" t="s">
        <v>73</v>
      </c>
    </row>
    <row r="76" spans="1:6" ht="47.25">
      <c r="A76" s="35" t="str">
        <f>CONCATENATE("Наибольшее количество закупок было объявлено организацией ",INDEX(Таблица47[[Организация]:[Сумма НМЦ 
ФАКТ, тыс. руб.]],MATCH(MAX(Таблица47[Количество 
ФАКТ, шт.]),Таблица47[Количество 
ФАКТ, шт.],0),1)&amp;",",CHAR(10)&amp;"наименьшее - ",INDEX(Таблица47[[Организация]:[Сумма НМЦ 
ФАКТ, тыс. руб.]],MATCH(SMALL(Таблица47[Количество 
ФАКТ, шт.],COUNTIF(Таблица47[Количество 
ФАКТ, шт.],0)+1),Таблица47[Количество 
ФАКТ, шт.],0),1))</f>
        <v>Наибольшее количество закупок было объявлено организацией Организация 38,
наименьшее - Организация 42</v>
      </c>
    </row>
    <row r="77" spans="1:6" ht="47.25">
      <c r="A77" s="35" t="str">
        <f>CONCATENATE("Наибольшая сумма НМЦ закупок у организации ",INDEX(Таблица47[[Организация]:[Сумма НМЦ 
ФАКТ, тыс. руб.]],MATCH(MAX(Таблица47[Сумма НМЦ 
ФАКТ, тыс. руб.]),Таблица47[Сумма НМЦ 
ФАКТ, тыс. руб.],0),1)&amp;",",CHAR(10)&amp;"наименьшая - ",INDEX(Таблица47[[Организация]:[Сумма НМЦ 
ФАКТ, тыс. руб.]],MATCH(SMALL(Таблица47[Сумма НМЦ 
ФАКТ, тыс. руб.],COUNTIF(Таблица47[Сумма НМЦ 
ФАКТ, тыс. руб.],0)+1),Таблица47[Сумма НМЦ 
ФАКТ, тыс. руб.],0),1))</f>
        <v>Наибольшая сумма НМЦ закупок у организации Организация 27,
наименьшая - Организация 25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Раздел 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ВЫСОЦКИЙ АЛЕКСАНДР ЕВГЕНЬЕВИЧ</cp:lastModifiedBy>
  <dcterms:created xsi:type="dcterms:W3CDTF">2017-07-12T07:32:27Z</dcterms:created>
  <dcterms:modified xsi:type="dcterms:W3CDTF">2017-07-13T06:02:32Z</dcterms:modified>
</cp:coreProperties>
</file>