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Отдел_тарифов_энергетического_комплекса\Обмен документами\Жуков\калькулятор\"/>
    </mc:Choice>
  </mc:AlternateContent>
  <bookViews>
    <workbookView xWindow="0" yWindow="0" windowWidth="6510" windowHeight="10110"/>
  </bookViews>
  <sheets>
    <sheet name="Лист1" sheetId="7" r:id="rId1"/>
    <sheet name="Предприятия" sheetId="3" r:id="rId2"/>
    <sheet name="данет" sheetId="2" r:id="rId3"/>
    <sheet name="Объем" sheetId="4" r:id="rId4"/>
    <sheet name="Типобъекта" sheetId="5" r:id="rId5"/>
    <sheet name="объект" sheetId="6" r:id="rId6"/>
    <sheet name="Ставки" sheetId="8" r:id="rId7"/>
    <sheet name="формулы" sheetId="9" r:id="rId8"/>
  </sheets>
  <externalReferences>
    <externalReference r:id="rId9"/>
  </externalReferences>
  <definedNames>
    <definedName name="_xlnm._FilterDatabase" localSheetId="6" hidden="1">Ставки!$C$3:$J$684</definedName>
    <definedName name="Выберите_предприятие">OFFSET(Предприятия!$B$2,,,90,COUNTIF(Предприятия!$B$1:$Z$1,"?*"))</definedName>
    <definedName name="Выбор">Лист1!$J$20:$J$21</definedName>
    <definedName name="Выбор_необходимость" localSheetId="0">OFFSET(Предприятия!$A$2,,Лист1!Позиция_предприятия,COUNTA(Лист1!Выбранный_предприятие))</definedName>
    <definedName name="Выбор_необходимость_2">OFFSET(Предприятия!$A$2,[0]!Позиция_предприятия_2,COUNTA([1]!Выбранный_предприятие_2))</definedName>
    <definedName name="Выбор_объекта" localSheetId="0">OFFSET(Типобъекта!$A$2,,Лист1!Позиция_объекта,COUNTA(Лист1!Выбранный_объект))</definedName>
    <definedName name="Выбор_объекта_2">OFFSET(Типобъекта!$A$2,,[0]!Позиция_объекта_2,COUNTA([0]!Выбранный_объект_2))</definedName>
    <definedName name="Выбор_подтипов" localSheetId="0">OFFSET(Объем!$A$2,,Лист1!Позиция_тип,COUNTA(Лист1!Выбранный_подтип))</definedName>
    <definedName name="Выбор_подтипов_2">OFFSET(Объем!$A$2,,[0]!Позиция_тип_2,COUNTA([0]!Выбранный_подтип_2))</definedName>
    <definedName name="Выбор_типов" localSheetId="0">INDEX(данет!$B$2:$G$5,,MATCH(Лист1!$B$32,данет!$B$1:$G$1,))</definedName>
    <definedName name="Выбор_типов_2">INDEX(данет!$B$2:$G$5,,MATCH(Лист1!$B$32,данет!$B$1:$G$1,))</definedName>
    <definedName name="Выбранный_объект" localSheetId="0">INDEX(Типобъекта!$B$2:$Z$140,,MATCH(Лист1!$B$36,Типобъекта!$B$1:$Z$1,))</definedName>
    <definedName name="Выбранный_объект_2">INDEX(Типобъекта!$B$2:$Z$140,,MATCH(Лист1!$B$36,Типобъекта!$B$1:$Z$1,))</definedName>
    <definedName name="Выбранный_подтип" localSheetId="0">INDEX(Объем!$B$2:$J$14,,MATCH(Лист1!$B$35,Объем!$B$1:$J$1,))</definedName>
    <definedName name="Выбранный_подтип_2">INDEX(Объем!$B$2:$J$14,,MATCH(Лист1!$B$35,Объем!$B$1:$J$1,))</definedName>
    <definedName name="Выбранный_предприятие" localSheetId="0">OFFSET(Предприятия!$A$2,,Лист1!Позиция_предприятия,МаксПредприятия)</definedName>
    <definedName name="Выбранный_предприятие_2">OFFSET(Предприятия!$A$2,,Лист1!Позиция_предприятия,МаксПредприятия)</definedName>
    <definedName name="Выбранный_Тип">OFFSET(данет!$A$2,,Позиция_необходимость,МаксТип)</definedName>
    <definedName name="Категория_надежности">Лист1!$I$1:$I$4</definedName>
    <definedName name="Максданет">1000</definedName>
    <definedName name="МаксОбъект">1000</definedName>
    <definedName name="МаксПредприятия">1000</definedName>
    <definedName name="МаксТип">1000</definedName>
    <definedName name="МаксТип_объекта">1000</definedName>
    <definedName name="Необходимость_строительства">OFFSET(данет!$B$2,,,90,COUNTIF(данет!$B$1:$Z$1,"?*"))</definedName>
    <definedName name="Объекты">Типобъекта!$A$2:INDEX(Типобъекта!$A:$A,COUNTA(Типобъекта!$A:A))</definedName>
    <definedName name="Определить_объект">OFFSET(Типобъекта!$D$2,,,90,COUNTIF(Типобъекта!$B$1:$Z$1,"?*"))</definedName>
    <definedName name="Определить_объем">OFFSET(Объем!$B$2,,,90,COUNTIF(Объем!$B$1:$Z$1,"?*"))</definedName>
    <definedName name="Подтипы">Объем!$A$2:INDEX(Объем!$A:$A,COUNTA(Объем!$A:A))</definedName>
    <definedName name="Позиция_необходимость" localSheetId="0">MATCH(Лист1!$B$32,[0]!Типы,0)</definedName>
    <definedName name="Позиция_объекта" localSheetId="0">MATCH(Лист1!$B$36,Объекты,0)</definedName>
    <definedName name="Позиция_объекта_2">MATCH(Лист1!$B$42,Объекты,0)</definedName>
    <definedName name="Позиция_предприятия" localSheetId="0">MATCH(Лист1!$S$31,Выбор,0)</definedName>
    <definedName name="Позиция_предприятия_2">MATCH(Лист1!$S$31,Выбор,0)</definedName>
    <definedName name="Позиция_тип" localSheetId="0">MATCH(Лист1!$B$35,Подтипы,0)</definedName>
    <definedName name="Позиция_тип_2">MATCH(Лист1!$B$41,Подтипы,0)</definedName>
    <definedName name="Предприятия" localSheetId="0">Лист1!$B$2:$B$5</definedName>
    <definedName name="Строки_Столбцы_данет" localSheetId="6">IF(ISBLANK([0]!Необходимость_строительства),"",--((COLUMN([0]!Необходимость_строительства)-1)&amp;CHOOSE(LEN(ROW([0]!Необходимость_строительства)-1),"0","")&amp;ROW([0]!Необходимость_строительства)-1))</definedName>
    <definedName name="Строки_Столбцы_данет">IF(ISBLANK(Необходимость_строительства),"",--((COLUMN(Необходимость_строительства)-1)&amp;CHOOSE(LEN(ROW(Необходимость_строительства)-1),"0","")&amp;ROW(Необходимость_строительства)-1))</definedName>
    <definedName name="Строки_столбцы_объект" localSheetId="6">IF(ISBLANK([0]!Определить_объект),"",--((COLUMN([0]!Определить_объект)-1)&amp;CHOOSE(LEN(ROW([0]!Определить_объект)-1),"0","")&amp;ROW([0]!Определить_объект)-1))</definedName>
    <definedName name="Строки_столбцы_объект">IF(ISBLANK(Определить_объект),"",--((COLUMN(Определить_объект)-1)&amp;CHOOSE(LEN(ROW(Определить_объект)-1),"0","")&amp;ROW(Определить_объект)-1))</definedName>
    <definedName name="Строки_Столбцы_Объем" localSheetId="6">IF(ISBLANK([0]!Определить_объем),"",--((COLUMN([0]!Определить_объем)-1)&amp;CHOOSE(LEN(ROW([0]!Определить_объем)-1),"0","")&amp;ROW([0]!Определить_объем)-1))</definedName>
    <definedName name="Строки_Столбцы_Объем">IF(ISBLANK(Определить_объем),"",--((COLUMN(Определить_объем)-1)&amp;CHOOSE(LEN(ROW(Определить_объем)-1),"0","")&amp;ROW(Определить_объем)-1))</definedName>
    <definedName name="Строки_Столбцы_Предприятия" localSheetId="6">IF(ISBLANK([0]!Выберите_предприятие),"",--((COLUMN([0]!Выберите_предприятие)-1)&amp;CHOOSE(LEN(ROW([0]!Выберите_предприятие)-1),"0","")&amp;ROW([0]!Выберите_предприятие)-1))</definedName>
    <definedName name="Строки_Столбцы_Предприятия">IF(ISBLANK(Выберите_предприятие),"",--((COLUMN(Выберите_предприятие)-1)&amp;CHOOSE(LEN(ROW(Выберите_предприятие)-1),"0","")&amp;ROW(Выберите_предприятие)-1))</definedName>
    <definedName name="Типы">данет!$A$2:INDEX(данет!$A:$A,COUNTA(данет!$A:A))</definedName>
    <definedName name="Уровень_напряжения">Лист1!$M$1:$M$7</definedName>
  </definedNames>
  <calcPr calcId="152511"/>
</workbook>
</file>

<file path=xl/calcChain.xml><?xml version="1.0" encoding="utf-8"?>
<calcChain xmlns="http://schemas.openxmlformats.org/spreadsheetml/2006/main">
  <c r="G29" i="7" l="1"/>
  <c r="G27" i="7" l="1"/>
  <c r="F40" i="7" s="1"/>
  <c r="K38" i="7" l="1"/>
  <c r="H41" i="7" l="1"/>
  <c r="F41" i="7"/>
  <c r="I673" i="8"/>
  <c r="G88" i="8"/>
  <c r="H88" i="8"/>
  <c r="F42" i="7" l="1"/>
  <c r="J684" i="8"/>
  <c r="J683" i="8"/>
  <c r="J682" i="8"/>
  <c r="J681" i="8"/>
  <c r="J680" i="8"/>
  <c r="J679" i="8"/>
  <c r="J678" i="8"/>
  <c r="J677" i="8"/>
  <c r="J676" i="8"/>
  <c r="J675" i="8"/>
  <c r="J674" i="8"/>
  <c r="J673" i="8"/>
  <c r="J672" i="8"/>
  <c r="J671" i="8"/>
  <c r="J670" i="8"/>
  <c r="J669" i="8"/>
  <c r="J668" i="8"/>
  <c r="J667" i="8"/>
  <c r="J666" i="8"/>
  <c r="J665" i="8"/>
  <c r="J664" i="8"/>
  <c r="J663" i="8"/>
  <c r="I662" i="8"/>
  <c r="J662" i="8" s="1"/>
  <c r="J661" i="8"/>
  <c r="J660" i="8"/>
  <c r="I659" i="8"/>
  <c r="J659" i="8" s="1"/>
  <c r="J658" i="8"/>
  <c r="J657" i="8"/>
  <c r="J656" i="8"/>
  <c r="J655" i="8"/>
  <c r="J654" i="8"/>
  <c r="J653" i="8"/>
  <c r="J652" i="8"/>
  <c r="I651" i="8"/>
  <c r="J651" i="8" s="1"/>
  <c r="J650" i="8"/>
  <c r="J649" i="8"/>
  <c r="J648" i="8"/>
  <c r="J647" i="8"/>
  <c r="J646" i="8"/>
  <c r="J645" i="8"/>
  <c r="I644" i="8"/>
  <c r="J644" i="8" s="1"/>
  <c r="J643" i="8"/>
  <c r="J642" i="8"/>
  <c r="J641" i="8"/>
  <c r="J640" i="8"/>
  <c r="J639" i="8"/>
  <c r="J638" i="8"/>
  <c r="J637" i="8"/>
  <c r="J636" i="8"/>
  <c r="I635" i="8"/>
  <c r="J635" i="8" s="1"/>
  <c r="J634" i="8"/>
  <c r="J633" i="8"/>
  <c r="J632" i="8"/>
  <c r="J631" i="8"/>
  <c r="J630" i="8"/>
  <c r="J629" i="8"/>
  <c r="J628" i="8"/>
  <c r="J627" i="8"/>
  <c r="I626" i="8"/>
  <c r="J626" i="8" s="1"/>
  <c r="J625" i="8"/>
  <c r="J624" i="8"/>
  <c r="J623" i="8"/>
  <c r="J622" i="8"/>
  <c r="J621" i="8"/>
  <c r="J620" i="8"/>
  <c r="J619" i="8"/>
  <c r="J618" i="8"/>
  <c r="J617" i="8"/>
  <c r="I616" i="8"/>
  <c r="J616" i="8" s="1"/>
  <c r="J615" i="8"/>
  <c r="J614" i="8"/>
  <c r="J613" i="8"/>
  <c r="J612" i="8"/>
  <c r="J611" i="8"/>
  <c r="J610" i="8"/>
  <c r="J609" i="8"/>
  <c r="J608" i="8"/>
  <c r="J607" i="8"/>
  <c r="I606" i="8"/>
  <c r="J606" i="8" s="1"/>
  <c r="J605" i="8"/>
  <c r="J604" i="8"/>
  <c r="J603" i="8"/>
  <c r="J602" i="8"/>
  <c r="J601" i="8"/>
  <c r="I600" i="8"/>
  <c r="J600" i="8" s="1"/>
  <c r="H599" i="8"/>
  <c r="J599" i="8" s="1"/>
  <c r="J598" i="8"/>
  <c r="J597" i="8"/>
  <c r="J596" i="8"/>
  <c r="J595" i="8"/>
  <c r="J594" i="8"/>
  <c r="J593" i="8"/>
  <c r="J592" i="8"/>
  <c r="J591" i="8"/>
  <c r="J590" i="8"/>
  <c r="J589" i="8"/>
  <c r="J588" i="8"/>
  <c r="J587" i="8"/>
  <c r="J586" i="8"/>
  <c r="J585" i="8"/>
  <c r="J584" i="8"/>
  <c r="J583" i="8"/>
  <c r="J582" i="8"/>
  <c r="J581" i="8"/>
  <c r="J580" i="8"/>
  <c r="J579" i="8"/>
  <c r="J578" i="8"/>
  <c r="J577" i="8"/>
  <c r="J576" i="8"/>
  <c r="J575" i="8"/>
  <c r="J574" i="8"/>
  <c r="J573" i="8"/>
  <c r="J572" i="8"/>
  <c r="J571" i="8"/>
  <c r="J570" i="8"/>
  <c r="J569" i="8"/>
  <c r="J568" i="8"/>
  <c r="J567" i="8"/>
  <c r="J566" i="8"/>
  <c r="J565" i="8"/>
  <c r="J564" i="8"/>
  <c r="J563" i="8"/>
  <c r="J562" i="8"/>
  <c r="J561" i="8"/>
  <c r="J560" i="8"/>
  <c r="J559" i="8"/>
  <c r="J558" i="8"/>
  <c r="J557" i="8"/>
  <c r="J556" i="8"/>
  <c r="I555" i="8"/>
  <c r="J555" i="8" s="1"/>
  <c r="J554" i="8"/>
  <c r="J553" i="8"/>
  <c r="J552" i="8"/>
  <c r="J551" i="8"/>
  <c r="J550" i="8"/>
  <c r="J549" i="8"/>
  <c r="J548" i="8"/>
  <c r="J547" i="8"/>
  <c r="J546" i="8"/>
  <c r="J545" i="8"/>
  <c r="J544" i="8"/>
  <c r="J543" i="8"/>
  <c r="J542" i="8"/>
  <c r="J541" i="8"/>
  <c r="J540" i="8"/>
  <c r="J539" i="8"/>
  <c r="J538" i="8"/>
  <c r="J537" i="8"/>
  <c r="J536" i="8"/>
  <c r="J535" i="8"/>
  <c r="J534" i="8"/>
  <c r="J533" i="8"/>
  <c r="J532" i="8"/>
  <c r="J531" i="8"/>
  <c r="J530" i="8"/>
  <c r="J529" i="8"/>
  <c r="J528" i="8"/>
  <c r="J527" i="8"/>
  <c r="J526" i="8"/>
  <c r="J525" i="8"/>
  <c r="J524" i="8"/>
  <c r="J523" i="8"/>
  <c r="J522" i="8"/>
  <c r="J521" i="8"/>
  <c r="J520" i="8"/>
  <c r="J519" i="8"/>
  <c r="J518" i="8"/>
  <c r="J517" i="8"/>
  <c r="J516" i="8"/>
  <c r="J515" i="8"/>
  <c r="J514" i="8"/>
  <c r="J513" i="8"/>
  <c r="J512" i="8"/>
  <c r="J511" i="8"/>
  <c r="J510" i="8"/>
  <c r="J509" i="8"/>
  <c r="J508" i="8"/>
  <c r="J507" i="8"/>
  <c r="J506" i="8"/>
  <c r="J505" i="8"/>
  <c r="J504" i="8"/>
  <c r="J503" i="8"/>
  <c r="J502" i="8"/>
  <c r="J501" i="8"/>
  <c r="J500" i="8"/>
  <c r="J499" i="8"/>
  <c r="J498" i="8"/>
  <c r="J497" i="8"/>
  <c r="J496" i="8"/>
  <c r="J495" i="8"/>
  <c r="J494" i="8"/>
  <c r="J493" i="8"/>
  <c r="J492" i="8"/>
  <c r="J491" i="8"/>
  <c r="J490" i="8"/>
  <c r="J489" i="8"/>
  <c r="J488" i="8"/>
  <c r="J487" i="8"/>
  <c r="J486" i="8"/>
  <c r="J485" i="8"/>
  <c r="J484" i="8"/>
  <c r="J483" i="8"/>
  <c r="J482" i="8"/>
  <c r="I481" i="8"/>
  <c r="J481" i="8" s="1"/>
  <c r="J480" i="8"/>
  <c r="J479" i="8"/>
  <c r="J478" i="8"/>
  <c r="J477" i="8"/>
  <c r="J476" i="8"/>
  <c r="J475" i="8"/>
  <c r="J474" i="8"/>
  <c r="J473" i="8"/>
  <c r="J472" i="8"/>
  <c r="J471" i="8"/>
  <c r="J470" i="8"/>
  <c r="J469" i="8"/>
  <c r="J468" i="8"/>
  <c r="J467" i="8"/>
  <c r="J466" i="8"/>
  <c r="J465" i="8"/>
  <c r="J464" i="8"/>
  <c r="J463" i="8"/>
  <c r="J462" i="8"/>
  <c r="J461" i="8"/>
  <c r="J460" i="8"/>
  <c r="J459" i="8"/>
  <c r="J458" i="8"/>
  <c r="J457" i="8"/>
  <c r="J456" i="8"/>
  <c r="J455" i="8"/>
  <c r="J454" i="8"/>
  <c r="J453" i="8"/>
  <c r="J452" i="8"/>
  <c r="J451" i="8"/>
  <c r="J450" i="8"/>
  <c r="J449" i="8"/>
  <c r="J448" i="8"/>
  <c r="J447" i="8"/>
  <c r="J446" i="8"/>
  <c r="J445" i="8"/>
  <c r="J444" i="8"/>
  <c r="J443" i="8"/>
  <c r="J442" i="8"/>
  <c r="J441" i="8"/>
  <c r="J440" i="8"/>
  <c r="J439" i="8"/>
  <c r="J438" i="8"/>
  <c r="J437" i="8"/>
  <c r="J436" i="8"/>
  <c r="J435" i="8"/>
  <c r="J434" i="8"/>
  <c r="J433" i="8"/>
  <c r="J432" i="8"/>
  <c r="J431" i="8"/>
  <c r="J430" i="8"/>
  <c r="I429" i="8"/>
  <c r="J429" i="8" s="1"/>
  <c r="J428" i="8"/>
  <c r="J427" i="8"/>
  <c r="J426" i="8"/>
  <c r="J425" i="8"/>
  <c r="J424" i="8"/>
  <c r="J423" i="8"/>
  <c r="J422" i="8"/>
  <c r="J421" i="8"/>
  <c r="J420" i="8"/>
  <c r="J419" i="8"/>
  <c r="J418" i="8"/>
  <c r="J417" i="8"/>
  <c r="J416" i="8"/>
  <c r="J415" i="8"/>
  <c r="J414" i="8"/>
  <c r="J413" i="8"/>
  <c r="J412" i="8"/>
  <c r="J411" i="8"/>
  <c r="J410" i="8"/>
  <c r="J409" i="8"/>
  <c r="J408" i="8"/>
  <c r="J407" i="8"/>
  <c r="J406" i="8"/>
  <c r="J405" i="8"/>
  <c r="J404" i="8"/>
  <c r="J403" i="8"/>
  <c r="J402" i="8"/>
  <c r="J401" i="8"/>
  <c r="J400" i="8"/>
  <c r="J399" i="8"/>
  <c r="J398" i="8"/>
  <c r="J397" i="8"/>
  <c r="J396" i="8"/>
  <c r="J395" i="8"/>
  <c r="J394" i="8"/>
  <c r="J393" i="8"/>
  <c r="J392" i="8"/>
  <c r="J391" i="8"/>
  <c r="J390" i="8"/>
  <c r="J389" i="8"/>
  <c r="J388" i="8"/>
  <c r="J387" i="8"/>
  <c r="J386" i="8"/>
  <c r="J385" i="8"/>
  <c r="J384" i="8"/>
  <c r="J383" i="8"/>
  <c r="J382" i="8"/>
  <c r="J381" i="8"/>
  <c r="J380" i="8"/>
  <c r="J379" i="8"/>
  <c r="J378" i="8"/>
  <c r="I377" i="8"/>
  <c r="J377" i="8" s="1"/>
  <c r="J376" i="8"/>
  <c r="J375" i="8"/>
  <c r="J374" i="8"/>
  <c r="J373" i="8"/>
  <c r="J372" i="8"/>
  <c r="J371" i="8"/>
  <c r="J370" i="8"/>
  <c r="J369" i="8"/>
  <c r="J368" i="8"/>
  <c r="J367" i="8"/>
  <c r="J366" i="8"/>
  <c r="J365" i="8"/>
  <c r="J364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37" i="8"/>
  <c r="J336" i="8"/>
  <c r="J335" i="8"/>
  <c r="J334" i="8"/>
  <c r="J333" i="8"/>
  <c r="J332" i="8"/>
  <c r="J331" i="8"/>
  <c r="J330" i="8"/>
  <c r="J329" i="8"/>
  <c r="J328" i="8"/>
  <c r="J327" i="8"/>
  <c r="J326" i="8"/>
  <c r="I325" i="8"/>
  <c r="J325" i="8" s="1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307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I251" i="8"/>
  <c r="J251" i="8" s="1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I213" i="8"/>
  <c r="J213" i="8" s="1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I161" i="8"/>
  <c r="J161" i="8" s="1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I93" i="8"/>
  <c r="J93" i="8" s="1"/>
  <c r="H92" i="8"/>
  <c r="J92" i="8" s="1"/>
  <c r="J91" i="8"/>
  <c r="J90" i="8"/>
  <c r="J89" i="8"/>
  <c r="J88" i="8"/>
  <c r="J87" i="8"/>
  <c r="J86" i="8"/>
  <c r="J85" i="8"/>
  <c r="J84" i="8"/>
  <c r="I83" i="8"/>
  <c r="J83" i="8" s="1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I32" i="8"/>
  <c r="J32" i="8" s="1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I5" i="8"/>
  <c r="J5" i="8" s="1"/>
  <c r="H4" i="8"/>
  <c r="J4" i="8" s="1"/>
  <c r="S31" i="7" l="1"/>
  <c r="R31" i="7"/>
  <c r="C1" i="3" l="1"/>
  <c r="B1" i="3"/>
  <c r="I1" i="2"/>
  <c r="A3" i="2" l="1"/>
  <c r="A24" i="2"/>
  <c r="A28" i="2"/>
  <c r="A32" i="2"/>
  <c r="A12" i="2"/>
  <c r="A25" i="2"/>
  <c r="A11" i="2"/>
  <c r="A18" i="2"/>
  <c r="A20" i="2"/>
  <c r="A34" i="2"/>
  <c r="A2" i="2"/>
  <c r="A31" i="2"/>
  <c r="A27" i="2"/>
  <c r="A13" i="2"/>
  <c r="A17" i="2"/>
  <c r="A35" i="2"/>
  <c r="A19" i="2"/>
  <c r="A26" i="2"/>
  <c r="A29" i="2"/>
  <c r="A23" i="2"/>
  <c r="A21" i="2"/>
  <c r="A22" i="2"/>
  <c r="A15" i="2"/>
  <c r="A33" i="2"/>
  <c r="A30" i="2"/>
  <c r="A14" i="2"/>
  <c r="A16" i="2"/>
  <c r="A10" i="2"/>
  <c r="C1" i="2"/>
  <c r="L1" i="2"/>
  <c r="M1" i="2"/>
  <c r="K1" i="2"/>
  <c r="B1" i="2"/>
  <c r="J1" i="2"/>
  <c r="A25" i="4" l="1"/>
  <c r="A26" i="4"/>
  <c r="A7" i="4"/>
  <c r="A6" i="4"/>
  <c r="A18" i="4"/>
  <c r="A2" i="4"/>
  <c r="A24" i="4"/>
  <c r="A23" i="4"/>
  <c r="A3" i="4"/>
  <c r="A15" i="4"/>
  <c r="A4" i="4"/>
  <c r="A22" i="4"/>
  <c r="A21" i="4"/>
  <c r="A16" i="4"/>
  <c r="A17" i="4"/>
  <c r="A19" i="4"/>
  <c r="A5" i="4"/>
  <c r="A20" i="4"/>
  <c r="C1" i="4"/>
  <c r="E1" i="4"/>
  <c r="B1" i="4"/>
  <c r="D1" i="4"/>
  <c r="F1" i="4"/>
  <c r="A3" i="5" l="1"/>
  <c r="A43" i="5"/>
  <c r="A18" i="5"/>
  <c r="A10" i="5"/>
  <c r="A34" i="5"/>
  <c r="A39" i="5"/>
  <c r="A15" i="5"/>
  <c r="A16" i="5"/>
  <c r="A9" i="5"/>
  <c r="A17" i="5"/>
  <c r="A5" i="5"/>
  <c r="A25" i="5"/>
  <c r="A21" i="5"/>
  <c r="A38" i="5"/>
  <c r="A35" i="5"/>
  <c r="A14" i="5"/>
  <c r="A2" i="5"/>
  <c r="A13" i="5"/>
  <c r="A27" i="5"/>
  <c r="A42" i="5"/>
  <c r="A47" i="5"/>
  <c r="A29" i="5"/>
  <c r="A46" i="5"/>
  <c r="A36" i="5"/>
  <c r="A30" i="5"/>
  <c r="A6" i="5"/>
  <c r="A22" i="5"/>
  <c r="A48" i="5"/>
  <c r="A7" i="5"/>
  <c r="A28" i="5"/>
  <c r="A26" i="5"/>
  <c r="A50" i="5"/>
  <c r="A4" i="5"/>
  <c r="A24" i="5"/>
  <c r="A19" i="5"/>
  <c r="A20" i="5"/>
  <c r="A40" i="5"/>
  <c r="A32" i="5"/>
  <c r="A23" i="5"/>
  <c r="A33" i="5"/>
  <c r="A12" i="5"/>
  <c r="A11" i="5"/>
  <c r="A31" i="5"/>
  <c r="A49" i="5"/>
  <c r="A8" i="5"/>
  <c r="A41" i="5"/>
  <c r="A44" i="5"/>
  <c r="A37" i="5"/>
  <c r="A45" i="5"/>
  <c r="C1" i="5"/>
  <c r="I1" i="5"/>
  <c r="U1" i="5"/>
  <c r="B1" i="5"/>
  <c r="G1" i="5"/>
  <c r="D1" i="5"/>
  <c r="L1" i="5"/>
  <c r="H1" i="5"/>
  <c r="Q1" i="5"/>
  <c r="M1" i="5"/>
  <c r="F1" i="5"/>
  <c r="X1" i="5"/>
  <c r="AF1" i="5"/>
  <c r="K1" i="5"/>
  <c r="R1" i="5"/>
  <c r="O1" i="5"/>
  <c r="E1" i="5"/>
  <c r="V1" i="5"/>
  <c r="Z1" i="5"/>
  <c r="S1" i="5"/>
  <c r="W1" i="5"/>
  <c r="AE1" i="5"/>
  <c r="J1" i="5"/>
  <c r="P1" i="5"/>
  <c r="Y1" i="5"/>
  <c r="N1" i="5"/>
  <c r="T1" i="5"/>
</calcChain>
</file>

<file path=xl/sharedStrings.xml><?xml version="1.0" encoding="utf-8"?>
<sst xmlns="http://schemas.openxmlformats.org/spreadsheetml/2006/main" count="1447" uniqueCount="297">
  <si>
    <t>Предприятия</t>
  </si>
  <si>
    <t>нет</t>
  </si>
  <si>
    <t>Тип</t>
  </si>
  <si>
    <t>Выберите предприятие</t>
  </si>
  <si>
    <t>Объем</t>
  </si>
  <si>
    <t>да/нет</t>
  </si>
  <si>
    <t>С2 - воздушные линии</t>
  </si>
  <si>
    <t>Прокладка воздушных линий с установкой опор, руб./км</t>
  </si>
  <si>
    <t>СИП4 2 x 16</t>
  </si>
  <si>
    <t>СИП4 4 x 16</t>
  </si>
  <si>
    <t>СИП4 4 x 35</t>
  </si>
  <si>
    <t>СИП4 4 x 50</t>
  </si>
  <si>
    <t>СИП4 4 x 70</t>
  </si>
  <si>
    <t>СИП2 3 x 50 + 1 x 54,6 + 1 x 16</t>
  </si>
  <si>
    <t>СИП2 3 x 50 + 1 x 54,6 + 1 x 25</t>
  </si>
  <si>
    <t>СИП2 3 x 50 + 1 x 54,6 + 2 x 25</t>
  </si>
  <si>
    <t>СИП2 3 x 25 + 1 x 54,6</t>
  </si>
  <si>
    <t>СИП2 3 x 35 + 1 x 54,6</t>
  </si>
  <si>
    <t>СИП2 3 x 50 + 1 x 54,6</t>
  </si>
  <si>
    <t>СИП2 3 x 70 + 1 x 54,6</t>
  </si>
  <si>
    <t>СИП2А 3 x 70 + 54,6 + 1 x 16</t>
  </si>
  <si>
    <t>СИП2 3 x 95 + 1 x 70</t>
  </si>
  <si>
    <t>СИП2А 3 x 95 + 70 + 2 x 16</t>
  </si>
  <si>
    <t>СИП2 3 x 120 + 1 x 95</t>
  </si>
  <si>
    <t>СИП 3 1 x 35</t>
  </si>
  <si>
    <t>СИП 3 1 x 50</t>
  </si>
  <si>
    <t>СИП 3 1 x 70</t>
  </si>
  <si>
    <t>СИП 3 1 x 95</t>
  </si>
  <si>
    <t>СИП 3 1 x 120</t>
  </si>
  <si>
    <t>АС-35</t>
  </si>
  <si>
    <t>АС-50</t>
  </si>
  <si>
    <t>АС-70</t>
  </si>
  <si>
    <t>АС-95</t>
  </si>
  <si>
    <t>АС-120</t>
  </si>
  <si>
    <t>Прокладка воздушных линий по существующим опорам, руб./км</t>
  </si>
  <si>
    <t>СИП2А 2 x 16</t>
  </si>
  <si>
    <t>СИП2А 4 x 16</t>
  </si>
  <si>
    <t>СИП2А 4 x 25</t>
  </si>
  <si>
    <t>СИП2А 4 x 35</t>
  </si>
  <si>
    <t>СИП2А 4 x 50</t>
  </si>
  <si>
    <t>СИП2А 4 x 70</t>
  </si>
  <si>
    <t>СИП2А 4 x 95</t>
  </si>
  <si>
    <t>СИП2А 4 x 25 + 1 x 35</t>
  </si>
  <si>
    <t>СИП2А 4 x 50 + 1 x 25</t>
  </si>
  <si>
    <t>СИП2А 3 x 16 + 54,6</t>
  </si>
  <si>
    <t>СИП2А3 x 16 + 54,6 + 2 x 16</t>
  </si>
  <si>
    <t>СИП2А3 x 25 + 54,6</t>
  </si>
  <si>
    <t>СИП2А 3 x 25 + 54,6 + 2 x 16</t>
  </si>
  <si>
    <t>СИП2А 3 x 35 + 1 x 16</t>
  </si>
  <si>
    <t>СИП2А 3 x 35 + 54,6</t>
  </si>
  <si>
    <t>СИП2А 3 x 35 + 54,6 + 1 x 16</t>
  </si>
  <si>
    <t>СИП2А 3 x 35 + 54,6 + 2 x 16</t>
  </si>
  <si>
    <t>СИП2А 3 x 50 + 54,6</t>
  </si>
  <si>
    <t>СИП2А 3 x 50 + 54,6 + 1 x 16</t>
  </si>
  <si>
    <t>СИП2А 3 x 50 + 54,6 + 2 x 16</t>
  </si>
  <si>
    <t>СИП2А 3 x 50 + 54,6 + 2 x 25</t>
  </si>
  <si>
    <t>СИП2А 3 x 50 + 1 x 70</t>
  </si>
  <si>
    <t>СИП2А 3 x 50 + 70 + 2 x 16</t>
  </si>
  <si>
    <t>СИП2А 3 x 50 + 70 + 2 x 25</t>
  </si>
  <si>
    <t>СИП2А 3 x 70 + 54,6</t>
  </si>
  <si>
    <t>СИП2А 3 x 70 + 54,6 + 2 x 16</t>
  </si>
  <si>
    <t>СИП2А 3 x 70 + 54,6 + 2 x 25</t>
  </si>
  <si>
    <t>СИП2А 3 x 70 + 54,6 + 1 x 25</t>
  </si>
  <si>
    <t>СИП2А 3 x 70 + 70</t>
  </si>
  <si>
    <t>СИП2А 3 x 70 + 70 + 1 x 25</t>
  </si>
  <si>
    <t>СИП2А 3 x 70 + 70 + 2 x 16</t>
  </si>
  <si>
    <t>СИП2А 3 x 70 + 95</t>
  </si>
  <si>
    <t>СИП2А 3 x 70 + 70 + 2 x 25</t>
  </si>
  <si>
    <t>СИП2А 3 x 95 + 54,6</t>
  </si>
  <si>
    <t>СИП2А 3 x 95 + 54,6 + 2 x 16</t>
  </si>
  <si>
    <t>СИП2А 3 x 95 + 54,6 + 2 x 25</t>
  </si>
  <si>
    <t>СИП2А 3 x 95 + 70</t>
  </si>
  <si>
    <t>СИП2А 3 x 95 + 70 + 1 x 16</t>
  </si>
  <si>
    <t>СИП2А 3 x 95 + 70 + 2 x 25</t>
  </si>
  <si>
    <t>СИП2А 3 x 120 + 70</t>
  </si>
  <si>
    <t>СИП2А 3 x 120 + 70 + 1 x 16</t>
  </si>
  <si>
    <t>СИП2А 3 x 120 + 70 + 2 x 25</t>
  </si>
  <si>
    <t>СИП2А 3 x 120 + 70 + 2 x 16</t>
  </si>
  <si>
    <t>СИП2А 3 x 120 + 95 + 1,16</t>
  </si>
  <si>
    <t>СИП2А 3 x 120 + 95 + 2 x 25</t>
  </si>
  <si>
    <t>СИП2А 3 x 120 + 95 + 2 x 35</t>
  </si>
  <si>
    <t>СИП2А 3 x 120 + 95</t>
  </si>
  <si>
    <t>СИП2А 3 x 120 + 95 + 1 x 16</t>
  </si>
  <si>
    <t>Прокладка воздушных линий по фасадам зданий, руб./км</t>
  </si>
  <si>
    <t>С3 - кабельные линии</t>
  </si>
  <si>
    <t>Прокладка одной КЛ в траншее (с благоустройством), руб./км</t>
  </si>
  <si>
    <t>ААБл-1 4 x 50</t>
  </si>
  <si>
    <t>ААБл-1 4 x 70</t>
  </si>
  <si>
    <t>ААБл-1 4 x 95</t>
  </si>
  <si>
    <t>ААБл-1 4 x 120</t>
  </si>
  <si>
    <t>ААБл-1 4 x 150</t>
  </si>
  <si>
    <t>АВБбШВ-1 4 x 16</t>
  </si>
  <si>
    <t>АВБбШВ-1 4 x 25</t>
  </si>
  <si>
    <t>АВБбШВ-1 4 x 35</t>
  </si>
  <si>
    <t>АВБбШВ-1 4 x 50</t>
  </si>
  <si>
    <t>АВБбШВ-1 4 x 70</t>
  </si>
  <si>
    <t>АВБбШВ-1 4 x 95</t>
  </si>
  <si>
    <t>АВБбШВ-1 4 x 120</t>
  </si>
  <si>
    <t>АВБбШВ-1 4 x 150</t>
  </si>
  <si>
    <t>АВБбШВ-1 4 x 185</t>
  </si>
  <si>
    <t>АВБбШВ-1 4 x 240</t>
  </si>
  <si>
    <t>ВБбШВ-1 4 x 16</t>
  </si>
  <si>
    <t>ВБбШВ-1 4 x 25</t>
  </si>
  <si>
    <t>ВБбШВ-1 4 x 35</t>
  </si>
  <si>
    <t>ВБбШВ-1 4 x 50</t>
  </si>
  <si>
    <t>ВБбШВ-1 4 x 70</t>
  </si>
  <si>
    <t>ВБбШВ-1 4 x 95</t>
  </si>
  <si>
    <t>ВБбШВ-1 4 x 120</t>
  </si>
  <si>
    <t>ВБбШВ-1 4 x 150</t>
  </si>
  <si>
    <t>ВБбШВ-1 4 x 185</t>
  </si>
  <si>
    <t>ВБбШВ-1 4 x 240</t>
  </si>
  <si>
    <t>АСБУ-1 3 x 16</t>
  </si>
  <si>
    <t>АСБУ-1 3 x 25</t>
  </si>
  <si>
    <t>АСБУ-1 3 x 35</t>
  </si>
  <si>
    <t>АСБУ-1 3 x 50</t>
  </si>
  <si>
    <t>АСБУ-1 3 x 70</t>
  </si>
  <si>
    <t>АСБУ-1 3 x 95</t>
  </si>
  <si>
    <t>АСБУ-1 3 x 120</t>
  </si>
  <si>
    <t>АСБУ-1 3 x 150</t>
  </si>
  <si>
    <t>АСБУ-1 3 x 185</t>
  </si>
  <si>
    <t>АСБУ-1 3 x 240</t>
  </si>
  <si>
    <t>АСБУ-1 4 x 35</t>
  </si>
  <si>
    <t>АСБУ-1 4 x 50</t>
  </si>
  <si>
    <t>АСБУ-1 4 x 70</t>
  </si>
  <si>
    <t>АСБУ-1 4 x 95</t>
  </si>
  <si>
    <t>АСБУ-1 4 x 120</t>
  </si>
  <si>
    <t>АСУБ-1 4 x 150</t>
  </si>
  <si>
    <t>АСБУ-1 4 x 185</t>
  </si>
  <si>
    <t>АСБУ-1 4 x 240</t>
  </si>
  <si>
    <t>АСБУ-10 3 x 16</t>
  </si>
  <si>
    <t>АСБУ-10 3 x 25</t>
  </si>
  <si>
    <t>АСБУ-10 3 x 35</t>
  </si>
  <si>
    <t>АСБУ-10 3 x 50</t>
  </si>
  <si>
    <t>АСБУ-10 3 x 70</t>
  </si>
  <si>
    <t>АСБУ-10 3 x 95</t>
  </si>
  <si>
    <t>АСБУ-10 3 x 120</t>
  </si>
  <si>
    <t>АСБУ-10 3 x 150</t>
  </si>
  <si>
    <t>АСБУ-10 3 x 185</t>
  </si>
  <si>
    <t>АСБУ-10 3 x 240</t>
  </si>
  <si>
    <t>СБУ-10 3 x 150</t>
  </si>
  <si>
    <t>СБУ-10 3 x 185</t>
  </si>
  <si>
    <t>СБУ-10 3 x 240</t>
  </si>
  <si>
    <t>АПвПуг 3 x 70</t>
  </si>
  <si>
    <t>АПвПуг 3 x 120</t>
  </si>
  <si>
    <t>АПвПуг 3 x 150</t>
  </si>
  <si>
    <t>АПвПуг 3 x 185</t>
  </si>
  <si>
    <t>АПвПуг 3 x 240</t>
  </si>
  <si>
    <t>АПвПуг 3 x 300</t>
  </si>
  <si>
    <t>АПвПуг 3 x 500</t>
  </si>
  <si>
    <t>ААШв-35 1 x 120</t>
  </si>
  <si>
    <t>ААШв-35 1 x 150</t>
  </si>
  <si>
    <t>ААШв-35 1 x 185</t>
  </si>
  <si>
    <t>ААШв-35 1 x 240</t>
  </si>
  <si>
    <t>Прокладка двух КЛ в траншее (с благоустройством), руб./км</t>
  </si>
  <si>
    <t>АСБУ-1 4 x 150</t>
  </si>
  <si>
    <t>АСБУ-10 x 120</t>
  </si>
  <si>
    <t>Прокладка двух КЛ в траншее (без благоустройства), руб./км</t>
  </si>
  <si>
    <t>ААБл-1 3 x 50</t>
  </si>
  <si>
    <t>ААБл-1 3 x 70</t>
  </si>
  <si>
    <t>ААБл-1 3 x 95</t>
  </si>
  <si>
    <t>ААБл-1 3 x 120</t>
  </si>
  <si>
    <t>ААБл-1 3 x 150</t>
  </si>
  <si>
    <t>КВВГ 4 x 1,5</t>
  </si>
  <si>
    <t>КВВГ 7 x 1,5</t>
  </si>
  <si>
    <t>ААШв-10 3 x 50</t>
  </si>
  <si>
    <t>ААШв-10 3 x 70</t>
  </si>
  <si>
    <t>ААШв-10 3 x 120</t>
  </si>
  <si>
    <t>ААШв-10 3 x 150</t>
  </si>
  <si>
    <t>ААШв-10 3 x 240</t>
  </si>
  <si>
    <t>АПвП-10 1 x 70</t>
  </si>
  <si>
    <t>АПвП-10 1 x 95</t>
  </si>
  <si>
    <t>АПвП-10 1 x 120</t>
  </si>
  <si>
    <t>АПвП-10 1 x 240</t>
  </si>
  <si>
    <t>АПвП-10 1 x 300</t>
  </si>
  <si>
    <t>АПвП-10 1 x 400</t>
  </si>
  <si>
    <t>АПвП-10 1 x 500</t>
  </si>
  <si>
    <t>ААБл-10 3 x 70</t>
  </si>
  <si>
    <t>ААБл-10 3 x 95</t>
  </si>
  <si>
    <t>ААБл-10 3 x 120</t>
  </si>
  <si>
    <t>ААБл-10 3 x 150</t>
  </si>
  <si>
    <t>ААБл-10 3 x 240</t>
  </si>
  <si>
    <t>АПвПг-10 3 x 70/35</t>
  </si>
  <si>
    <t>АПвПг-10 3 x 95/35</t>
  </si>
  <si>
    <t>АПвПг-10 3 x 120/35</t>
  </si>
  <si>
    <t>АПвПг-10 3 x 240/70</t>
  </si>
  <si>
    <t>АПвПг-10 3 x 300/70</t>
  </si>
  <si>
    <t>АПвПг-10 3 x 400/70</t>
  </si>
  <si>
    <t>АПвПг-10 3 x 500/70</t>
  </si>
  <si>
    <t>Прокладка одной КЛ в полиэтиленовой трубе (с благоустройством), руб./км</t>
  </si>
  <si>
    <t>ААБл-1 70</t>
  </si>
  <si>
    <t>ААБл-1 95</t>
  </si>
  <si>
    <t>ААБл-1 120</t>
  </si>
  <si>
    <t>ААБл-1 150</t>
  </si>
  <si>
    <t>АПвПуг 3 x 50</t>
  </si>
  <si>
    <t>Прокладка двух КЛ в полиэтиленовых трубах (с благоустройством), руб./км</t>
  </si>
  <si>
    <t>АВБбШВ-1 4x 240</t>
  </si>
  <si>
    <t>АСБ-1 4 x 35</t>
  </si>
  <si>
    <t>АСБ-1 4 x 50</t>
  </si>
  <si>
    <t>АСБ-1 4 x 70</t>
  </si>
  <si>
    <t>АСБ-1 4 x 95</t>
  </si>
  <si>
    <t>АСБ-1 4 x 120</t>
  </si>
  <si>
    <t>АСБ-1 4 x 150</t>
  </si>
  <si>
    <t>АСБ-1 4 x 185</t>
  </si>
  <si>
    <t>АСБ-1 4 x 240</t>
  </si>
  <si>
    <t>Прокладка одной КЛ в полиэтиленовой трубе с восстановлением асфальта, руб./км</t>
  </si>
  <si>
    <t>Прокладка двух КЛ в полиэтиленовых трубах с восстановлением асфальта, руб./км</t>
  </si>
  <si>
    <t>Прокладка одной КЛ методом ГНБ, руб./км</t>
  </si>
  <si>
    <t>Прокладка двух КЛ методом ГНБ, руб./км</t>
  </si>
  <si>
    <t>С4 - трансформаторные подстанции</t>
  </si>
  <si>
    <t>Строительство столбовой трансформаторной подстанции с одним трансформатором, руб./кВт</t>
  </si>
  <si>
    <t>1 x 16</t>
  </si>
  <si>
    <t>1 x 25</t>
  </si>
  <si>
    <t>1 x 40</t>
  </si>
  <si>
    <t>1 x 63</t>
  </si>
  <si>
    <t>1 x 100</t>
  </si>
  <si>
    <t>Строительство киосковых трансформаторных подстанций (тупикового типа) с одним трансформатором, руб./кВт</t>
  </si>
  <si>
    <t>1 x 160</t>
  </si>
  <si>
    <t>1 x 250</t>
  </si>
  <si>
    <t>1 x 400</t>
  </si>
  <si>
    <t>1 x 630</t>
  </si>
  <si>
    <t>1 x 1000</t>
  </si>
  <si>
    <t>Строительство киосковых трансформаторных подстанций (тупикового типа) с двумя трансформаторами, руб./кВт</t>
  </si>
  <si>
    <t>2 x 25</t>
  </si>
  <si>
    <t>2 x 40</t>
  </si>
  <si>
    <t>2 x 63</t>
  </si>
  <si>
    <t>2 x 100</t>
  </si>
  <si>
    <t>2 x 160</t>
  </si>
  <si>
    <t>2 x 250</t>
  </si>
  <si>
    <t>2 x 400</t>
  </si>
  <si>
    <t>2 x 630</t>
  </si>
  <si>
    <t>2 x 1000</t>
  </si>
  <si>
    <t>Строительство киосковых трансформаторных подстанций (проходного типа) с одним трансформатором, руб./кВт</t>
  </si>
  <si>
    <t>Строительство киосковых трансформаторных подстанций (проходного типа) с двумя трансформаторами, руб./кВт</t>
  </si>
  <si>
    <t>Строительство блочных трансформаторных подстанций типа "Сендвич" с одним трансформатором, руб./кВт</t>
  </si>
  <si>
    <t>Строительство блочных трансформаторных подстанций типа "Сендвич" с двумя трансформаторами, руб./кВт</t>
  </si>
  <si>
    <t>2 x 1600</t>
  </si>
  <si>
    <t>Строительство распределительных трансформаторных подстанций с двумя трансформаторами (включая испытания), руб./кВт</t>
  </si>
  <si>
    <t>Пункт секционирования ПСС-10 (с испытаниями, измерениями оборудования), руб./кВт</t>
  </si>
  <si>
    <t>6300 и более</t>
  </si>
  <si>
    <t>С4 - пункт секционирования 35 кВ, руб./кВт</t>
  </si>
  <si>
    <t>выбор орг</t>
  </si>
  <si>
    <t>нужна ли стройка</t>
  </si>
  <si>
    <t>тип стройки</t>
  </si>
  <si>
    <t>подтип стройки</t>
  </si>
  <si>
    <t>объект строкий</t>
  </si>
  <si>
    <t>-</t>
  </si>
  <si>
    <t>да</t>
  </si>
  <si>
    <t>&lt;=(Проверка выбора предприятия)</t>
  </si>
  <si>
    <t>Выбрано</t>
  </si>
  <si>
    <t>Выбор</t>
  </si>
  <si>
    <t>Марка провода, кабеля, тип оборудования.</t>
  </si>
  <si>
    <t>Уровень напряжения в точке присоединения, кВ</t>
  </si>
  <si>
    <t>До 150 кВт включительно с учетом ранее присоединенной мощности</t>
  </si>
  <si>
    <t>Более 150 кВт с учетом ранее присоединенной мощности</t>
  </si>
  <si>
    <t>35 - 110 &lt;*&gt;</t>
  </si>
  <si>
    <t>0,4/6/10</t>
  </si>
  <si>
    <t>&lt;*&gt; - стандартизированная ставка на строительство кабельных линий электропередач классом напряжения 35 - 110 кВ применяется для заявителей с присоединяемой мощностью менее 8900 кВт</t>
  </si>
  <si>
    <t>Ставки С1</t>
  </si>
  <si>
    <t>1-15</t>
  </si>
  <si>
    <t>16-150</t>
  </si>
  <si>
    <t>151-670</t>
  </si>
  <si>
    <t>670-8900</t>
  </si>
  <si>
    <t>8900 и выше</t>
  </si>
  <si>
    <t>Мощность в кВт</t>
  </si>
  <si>
    <t>Категория надежности (1-3)</t>
  </si>
  <si>
    <t>уровень напряжения в точке присоединении кВ</t>
  </si>
  <si>
    <t>&lt;=Ставка С1</t>
  </si>
  <si>
    <t>стоимость стройки</t>
  </si>
  <si>
    <t>&lt;=Наличие льготы до 150 кВт</t>
  </si>
  <si>
    <t>Ориентировочная дата заключения договора</t>
  </si>
  <si>
    <t>Стоимость по ставке С1</t>
  </si>
  <si>
    <t>Стоимость ТП</t>
  </si>
  <si>
    <t>II - категория</t>
  </si>
  <si>
    <t>I - категория</t>
  </si>
  <si>
    <t>III - категория</t>
  </si>
  <si>
    <t>6 кВ</t>
  </si>
  <si>
    <t>10 кВ</t>
  </si>
  <si>
    <t>35 кВ</t>
  </si>
  <si>
    <t>27,5 кВ</t>
  </si>
  <si>
    <t>110 кВ</t>
  </si>
  <si>
    <t>Выберете категорию надежности</t>
  </si>
  <si>
    <t>Выберете уровень напряжения</t>
  </si>
  <si>
    <t>0,4 кВ</t>
  </si>
  <si>
    <t>&lt;= тариф стройки</t>
  </si>
  <si>
    <t>Протяженность воздушных или кабельных линий в км.</t>
  </si>
  <si>
    <t>Наименование заявителя:</t>
  </si>
  <si>
    <t>ООО "Рога и Копыта"</t>
  </si>
  <si>
    <t>Выбор территориальной сетевой организации</t>
  </si>
  <si>
    <t>Необходимость строительства (мероприятия последней мили)</t>
  </si>
  <si>
    <t>//=Выбор_типов</t>
  </si>
  <si>
    <t>//=Выбор_подтипов</t>
  </si>
  <si>
    <t>//=Выбор_объекта</t>
  </si>
  <si>
    <t>//=Выбор_необходимость</t>
  </si>
  <si>
    <t>//=Предприятия</t>
  </si>
  <si>
    <t>Орг_1</t>
  </si>
  <si>
    <t>Орг_2</t>
  </si>
  <si>
    <t>Орг_3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</si>
</sst>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Fill="1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16" fontId="0" fillId="0" borderId="2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/>
    <xf numFmtId="0" fontId="0" fillId="0" borderId="0" xfId="0" applyAlignment="1"/>
    <xf numFmtId="0" fontId="0" fillId="0" borderId="7" xfId="0" applyBorder="1"/>
    <xf numFmtId="14" fontId="0" fillId="0" borderId="0" xfId="0" applyNumberFormat="1"/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13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9" fontId="0" fillId="0" borderId="0" xfId="0" applyNumberFormat="1"/>
    <xf numFmtId="14" fontId="0" fillId="8" borderId="7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4" fontId="0" fillId="6" borderId="1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NumberFormat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30</xdr:row>
          <xdr:rowOff>247650</xdr:rowOff>
        </xdr:from>
        <xdr:to>
          <xdr:col>11</xdr:col>
          <xdr:colOff>133350</xdr:colOff>
          <xdr:row>32</xdr:row>
          <xdr:rowOff>133350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Новый расчет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definedNames>
      <definedName name="Выбранный_предприятие_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T44"/>
  <sheetViews>
    <sheetView tabSelected="1" workbookViewId="0">
      <selection activeCell="A4" sqref="A4"/>
    </sheetView>
  </sheetViews>
  <sheetFormatPr defaultRowHeight="15" x14ac:dyDescent="0.25"/>
  <cols>
    <col min="1" max="1" width="39" customWidth="1"/>
    <col min="2" max="2" width="10.42578125" customWidth="1"/>
    <col min="3" max="3" width="84.140625" customWidth="1"/>
    <col min="4" max="5" width="9.5703125" customWidth="1"/>
    <col min="6" max="6" width="17" customWidth="1"/>
    <col min="7" max="7" width="46.42578125" customWidth="1"/>
    <col min="8" max="8" width="16.85546875" customWidth="1"/>
    <col min="9" max="9" width="11.28515625" customWidth="1"/>
    <col min="11" max="11" width="12.85546875" customWidth="1"/>
    <col min="15" max="15" width="14.42578125" customWidth="1"/>
  </cols>
  <sheetData>
    <row r="1" spans="1:13" ht="15.75" thickBot="1" x14ac:dyDescent="0.3">
      <c r="B1" t="s">
        <v>0</v>
      </c>
      <c r="I1" t="s">
        <v>280</v>
      </c>
      <c r="M1" t="s">
        <v>281</v>
      </c>
    </row>
    <row r="2" spans="1:13" ht="15.75" thickBot="1" x14ac:dyDescent="0.3">
      <c r="B2" s="1" t="s">
        <v>3</v>
      </c>
      <c r="C2" s="27"/>
      <c r="D2" s="27"/>
      <c r="E2" s="27"/>
      <c r="F2" s="27"/>
      <c r="I2" t="s">
        <v>274</v>
      </c>
      <c r="M2" t="s">
        <v>282</v>
      </c>
    </row>
    <row r="3" spans="1:13" x14ac:dyDescent="0.25">
      <c r="B3" s="1" t="s">
        <v>294</v>
      </c>
      <c r="I3" t="s">
        <v>272</v>
      </c>
      <c r="M3" t="s">
        <v>275</v>
      </c>
    </row>
    <row r="4" spans="1:13" x14ac:dyDescent="0.25">
      <c r="A4" s="43"/>
      <c r="B4" s="2" t="s">
        <v>295</v>
      </c>
      <c r="I4" t="s">
        <v>273</v>
      </c>
      <c r="M4" t="s">
        <v>276</v>
      </c>
    </row>
    <row r="5" spans="1:13" ht="15.75" thickBot="1" x14ac:dyDescent="0.3">
      <c r="B5" s="3" t="s">
        <v>296</v>
      </c>
      <c r="M5" t="s">
        <v>278</v>
      </c>
    </row>
    <row r="6" spans="1:13" ht="15.75" thickBot="1" x14ac:dyDescent="0.3">
      <c r="M6" t="s">
        <v>277</v>
      </c>
    </row>
    <row r="7" spans="1:13" hidden="1" x14ac:dyDescent="0.25">
      <c r="M7" t="s">
        <v>279</v>
      </c>
    </row>
    <row r="8" spans="1:13" hidden="1" x14ac:dyDescent="0.25"/>
    <row r="9" spans="1:13" hidden="1" x14ac:dyDescent="0.25">
      <c r="B9" s="4"/>
    </row>
    <row r="10" spans="1:13" hidden="1" x14ac:dyDescent="0.25">
      <c r="B10" s="4"/>
    </row>
    <row r="11" spans="1:13" hidden="1" x14ac:dyDescent="0.25">
      <c r="B11" s="4"/>
    </row>
    <row r="12" spans="1:13" hidden="1" x14ac:dyDescent="0.25">
      <c r="B12" s="4"/>
    </row>
    <row r="13" spans="1:13" hidden="1" x14ac:dyDescent="0.25">
      <c r="B13" s="4"/>
    </row>
    <row r="14" spans="1:13" hidden="1" x14ac:dyDescent="0.25">
      <c r="B14" s="4"/>
    </row>
    <row r="15" spans="1:13" hidden="1" x14ac:dyDescent="0.25">
      <c r="B15" s="4"/>
    </row>
    <row r="16" spans="1:13" hidden="1" x14ac:dyDescent="0.25">
      <c r="B16" s="4"/>
    </row>
    <row r="17" spans="1:20" hidden="1" x14ac:dyDescent="0.25">
      <c r="B17" s="4"/>
    </row>
    <row r="18" spans="1:20" hidden="1" x14ac:dyDescent="0.25">
      <c r="B18" s="4"/>
    </row>
    <row r="19" spans="1:20" hidden="1" x14ac:dyDescent="0.25">
      <c r="B19" s="4"/>
      <c r="J19" t="s">
        <v>249</v>
      </c>
    </row>
    <row r="20" spans="1:20" hidden="1" x14ac:dyDescent="0.25">
      <c r="B20" s="4"/>
      <c r="J20" t="s">
        <v>3</v>
      </c>
    </row>
    <row r="21" spans="1:20" ht="15.75" hidden="1" thickBot="1" x14ac:dyDescent="0.3">
      <c r="B21" s="4"/>
      <c r="J21" t="s">
        <v>248</v>
      </c>
    </row>
    <row r="22" spans="1:20" x14ac:dyDescent="0.25">
      <c r="A22" t="s">
        <v>285</v>
      </c>
      <c r="B22" s="55" t="s">
        <v>286</v>
      </c>
      <c r="C22" s="55"/>
      <c r="G22" s="50" t="s">
        <v>257</v>
      </c>
      <c r="H22" s="51"/>
      <c r="I22" s="51"/>
      <c r="J22" s="51"/>
      <c r="K22" s="52"/>
    </row>
    <row r="23" spans="1:20" ht="15.75" thickBot="1" x14ac:dyDescent="0.3">
      <c r="B23" s="4"/>
      <c r="G23" s="34" t="s">
        <v>258</v>
      </c>
      <c r="H23" s="35" t="s">
        <v>259</v>
      </c>
      <c r="I23" s="35" t="s">
        <v>260</v>
      </c>
      <c r="J23" s="35" t="s">
        <v>261</v>
      </c>
      <c r="K23" s="36" t="s">
        <v>262</v>
      </c>
    </row>
    <row r="24" spans="1:20" ht="30.75" customHeight="1" thickBot="1" x14ac:dyDescent="0.3">
      <c r="A24" s="53" t="s">
        <v>269</v>
      </c>
      <c r="B24" s="54"/>
      <c r="C24" s="44">
        <v>42924</v>
      </c>
      <c r="G24" s="39">
        <v>2367.7600000000002</v>
      </c>
      <c r="H24" s="40">
        <v>712.51</v>
      </c>
      <c r="I24" s="40">
        <v>88.05</v>
      </c>
      <c r="J24" s="40">
        <v>16.63</v>
      </c>
      <c r="K24" s="41">
        <v>2.4300000000000002</v>
      </c>
    </row>
    <row r="27" spans="1:20" x14ac:dyDescent="0.25">
      <c r="A27" s="46" t="s">
        <v>263</v>
      </c>
      <c r="B27" s="49"/>
      <c r="C27" s="48">
        <v>200</v>
      </c>
      <c r="G27" s="37">
        <f>IF(C27="Укажите присоединяемую мощность в кВт",0,IF(AND(C27&lt;=15,C27&gt;=1),G24,IF(AND(C27&lt;=150,C27&gt;15),H24,IF(AND(C27&lt;=670,C27&gt;150),I24,IF(AND(C27&lt;=8900,C27&gt;670),J24,IF(C27&gt;8900,K24,0))))))</f>
        <v>88.05</v>
      </c>
      <c r="H27" t="s">
        <v>266</v>
      </c>
    </row>
    <row r="28" spans="1:20" x14ac:dyDescent="0.25">
      <c r="A28" s="46" t="s">
        <v>264</v>
      </c>
      <c r="C28" s="48" t="s">
        <v>274</v>
      </c>
      <c r="G28" s="38"/>
    </row>
    <row r="29" spans="1:20" ht="30" x14ac:dyDescent="0.25">
      <c r="A29" s="46" t="s">
        <v>265</v>
      </c>
      <c r="C29" s="48" t="s">
        <v>275</v>
      </c>
      <c r="G29" s="37" t="str">
        <f>IF(C27&lt;=150,"да","нет")</f>
        <v>нет</v>
      </c>
      <c r="H29" t="s">
        <v>268</v>
      </c>
    </row>
    <row r="30" spans="1:20" x14ac:dyDescent="0.25">
      <c r="B30" s="49"/>
      <c r="C30" s="49"/>
    </row>
    <row r="31" spans="1:20" ht="30" x14ac:dyDescent="0.25">
      <c r="A31" s="47" t="s">
        <v>287</v>
      </c>
      <c r="B31" s="56" t="s">
        <v>294</v>
      </c>
      <c r="C31" s="56"/>
      <c r="E31" t="s">
        <v>293</v>
      </c>
      <c r="G31" t="s">
        <v>240</v>
      </c>
      <c r="R31" t="str">
        <f>IF(B31="Выберите предприятие","Не выбрано", "Выбрано")</f>
        <v>Выбрано</v>
      </c>
      <c r="S31" t="str">
        <f>IF(B31="Выберите предприятие","Выберите предприятие", "Выбрано")</f>
        <v>Выбрано</v>
      </c>
      <c r="T31" t="s">
        <v>247</v>
      </c>
    </row>
    <row r="32" spans="1:20" ht="30" x14ac:dyDescent="0.25">
      <c r="A32" s="47" t="s">
        <v>288</v>
      </c>
      <c r="B32" s="56" t="s">
        <v>246</v>
      </c>
      <c r="C32" s="56"/>
      <c r="E32" t="s">
        <v>292</v>
      </c>
      <c r="G32" t="s">
        <v>241</v>
      </c>
    </row>
    <row r="33" spans="1:16" x14ac:dyDescent="0.25">
      <c r="B33" s="49"/>
      <c r="C33" s="49"/>
      <c r="G33" t="s">
        <v>242</v>
      </c>
    </row>
    <row r="34" spans="1:16" ht="14.25" customHeight="1" x14ac:dyDescent="0.25">
      <c r="B34" s="49"/>
      <c r="C34" s="49"/>
      <c r="G34" t="s">
        <v>243</v>
      </c>
    </row>
    <row r="35" spans="1:16" x14ac:dyDescent="0.25">
      <c r="A35" t="s">
        <v>242</v>
      </c>
      <c r="B35" s="56" t="s">
        <v>6</v>
      </c>
      <c r="C35" s="56"/>
      <c r="E35" t="s">
        <v>289</v>
      </c>
      <c r="G35" t="s">
        <v>244</v>
      </c>
    </row>
    <row r="36" spans="1:16" ht="36.75" customHeight="1" x14ac:dyDescent="0.25">
      <c r="A36" t="s">
        <v>243</v>
      </c>
      <c r="B36" s="58" t="s">
        <v>34</v>
      </c>
      <c r="C36" s="58"/>
      <c r="E36" t="s">
        <v>290</v>
      </c>
    </row>
    <row r="37" spans="1:16" ht="14.25" customHeight="1" thickBot="1" x14ac:dyDescent="0.3">
      <c r="A37" t="s">
        <v>244</v>
      </c>
      <c r="B37" s="57" t="s">
        <v>39</v>
      </c>
      <c r="C37" s="57"/>
      <c r="E37" t="s">
        <v>291</v>
      </c>
    </row>
    <row r="38" spans="1:16" ht="30.75" thickBot="1" x14ac:dyDescent="0.3">
      <c r="A38" s="46" t="s">
        <v>284</v>
      </c>
      <c r="B38" s="59">
        <v>10</v>
      </c>
      <c r="C38" s="59"/>
      <c r="K38" s="42">
        <f>IF(OR(B37="-",B37=""),0,(IF(Лист1!B36=формулы!B5,(INDEX(Ставки!$F$6:$F$31,MATCH(Лист1!$B$37,Ставки!$C$6:$C$31,0))),IF(Лист1!B36=формулы!B6,(INDEX(Ставки!$F$33:$F$82,MATCH(Лист1!$B$37,Ставки!$C$33:$C$90,0))),IF(Лист1!B36=формулы!B7,(INDEX(Ставки!$F$84:$F$91,MATCH(Лист1!$B$37,Ставки!$C$84:$C$91,0))),IF(Лист1!B36=формулы!B9,(INDEX(Ставки!$F$94:$F$160,MATCH(Лист1!$B$37,Ставки!$C$94:$C$211,0))),IF(Лист1!B36=формулы!B10,(INDEX(Ставки!$F$162:$F$212,MATCH(Лист1!$B$37,Ставки!$C$162:$C$249,0))),IF(Лист1!B36=формулы!B11,(INDEX(Ставки!$F$214:$F$250,MATCH(Лист1!$B$37,Ставки!$C$214:$C$323,0))),IF(Лист1!B36=формулы!B12,(INDEX(Ставки!$F$252:$F$324,MATCH(Лист1!$B$37,Ставки!$C$252:$C$375,0))),IF(Лист1!B36=формулы!B13,(INDEX(Ставки!$F$326:$F$376,MATCH(Лист1!$B$37,Ставки!$C$326:$C$427,0))),IF(Лист1!B36=формулы!B14,(INDEX(Ставки!$F$378:$F$428,MATCH(Лист1!$B$37,Ставки!$C$378:$C$479,0))),IF(Лист1!B36=формулы!B15,(INDEX(Ставки!$F$430:$F$480,MATCH(Лист1!$B$37,Ставки!$C$430:$C$553,0))),IF(Лист1!B36=формулы!B16,(INDEX(Ставки!$F$482:$F$554,MATCH(Лист1!$B$37,Ставки!$C$482:$C$597,0))),IF(Лист1!B36=формулы!B17,(INDEX(Ставки!$F$556:$F$598,MATCH(Лист1!$B$37,Ставки!$C$556:$C$598,0))),IF(Лист1!B36=формулы!B19,(INDEX(Ставки!$F$601:$F$605,MATCH(Лист1!$B$37,Ставки!$C$601:$C$614,0))),IF(Лист1!B36=формулы!B20,(INDEX(Ставки!$F$607:$F$615,MATCH(Лист1!$B$37,Ставки!$C$607:$C$624,0))),IF(Лист1!B36=формулы!B21,(INDEX(Ставки!$F$617:$F$625,MATCH(Лист1!$B$37,Ставки!$C$617:$C$633,0))),IF(Лист1!B36=формулы!B22,(INDEX(Ставки!$F$627:$F$634,MATCH(Лист1!$B$37,Ставки!$C$627:$C$642,0))),IF(Лист1!B36=формулы!B23,(INDEX(Ставки!$F$636:$F$643,MATCH(Лист1!$B$37,Ставки!$C$636:$C$649,0))),IF(Лист1!B36=формулы!B24,(INDEX(Ставки!$F$645:$F$650,MATCH(Лист1!$B$37,Ставки!$C$645:$C$657,0))),IF(Лист1!B36=формулы!B25,(INDEX(Ставки!$F$652:$F$658,MATCH(Лист1!$B$37,Ставки!$C$652:$C$660,0))),IF(Лист1!B36=формулы!B26,(INDEX(Ставки!$F$660:$F$661,MATCH(Лист1!$B$37,Ставки!$C$660:$C$671,0))),IF(Лист1!B36=формулы!B27,(INDEX(Ставки!$F$663:$F$672,MATCH(Лист1!$B$37,Ставки!$C$663:$C$682,0))),IF(Лист1!B36=формулы!B28,(INDEX(Ставки!$F$674:$F$684,MATCH(Лист1!$B$37,Ставки!$C$674:$C$683,0))),0))))))))))))))))))))))))</f>
        <v>92986</v>
      </c>
      <c r="L38" s="26" t="s">
        <v>283</v>
      </c>
    </row>
    <row r="39" spans="1:16" ht="15.75" thickBot="1" x14ac:dyDescent="0.3"/>
    <row r="40" spans="1:16" x14ac:dyDescent="0.25">
      <c r="F40" s="28">
        <f>IFERROR(C27*G27,0)</f>
        <v>17610</v>
      </c>
      <c r="G40" s="31" t="s">
        <v>270</v>
      </c>
      <c r="H40" s="45"/>
      <c r="I40" s="45"/>
      <c r="J40" s="45"/>
      <c r="P40" t="s">
        <v>208</v>
      </c>
    </row>
    <row r="41" spans="1:16" x14ac:dyDescent="0.25">
      <c r="A41" t="s">
        <v>243</v>
      </c>
      <c r="B41" s="64" t="s">
        <v>84</v>
      </c>
      <c r="C41" s="65"/>
      <c r="F41" s="29">
        <f>IF(AND(B35=P40,B35&lt;&gt;""),IF(G29="да",IF(C24&gt;=43009,0,K38*C27/2),K38*C27),IF(G29="да",IF(C24&gt;=43009,0,K38*B38/2),K38*B38))</f>
        <v>929860</v>
      </c>
      <c r="G41" s="32" t="s">
        <v>267</v>
      </c>
      <c r="H41" s="45">
        <f>C27*K38/2</f>
        <v>9298600</v>
      </c>
      <c r="I41" s="45"/>
      <c r="J41" s="45"/>
      <c r="L41" s="27"/>
    </row>
    <row r="42" spans="1:16" ht="15.75" customHeight="1" thickBot="1" x14ac:dyDescent="0.3">
      <c r="A42" t="s">
        <v>244</v>
      </c>
      <c r="B42" s="60" t="s">
        <v>245</v>
      </c>
      <c r="C42" s="61"/>
      <c r="F42" s="30">
        <f>F40+F41</f>
        <v>947470</v>
      </c>
      <c r="G42" s="33" t="s">
        <v>271</v>
      </c>
      <c r="H42" s="45"/>
      <c r="I42" s="45"/>
      <c r="J42" s="45"/>
    </row>
    <row r="43" spans="1:16" ht="30" x14ac:dyDescent="0.25">
      <c r="A43" s="46" t="s">
        <v>284</v>
      </c>
      <c r="B43" s="62" t="s">
        <v>245</v>
      </c>
      <c r="C43" s="63"/>
    </row>
    <row r="44" spans="1:16" ht="30" x14ac:dyDescent="0.25">
      <c r="A44" s="46" t="s">
        <v>284</v>
      </c>
      <c r="B44" s="59"/>
      <c r="C44" s="59"/>
    </row>
  </sheetData>
  <mergeCells count="13">
    <mergeCell ref="B42:C42"/>
    <mergeCell ref="B43:C43"/>
    <mergeCell ref="B41:C41"/>
    <mergeCell ref="B44:C44"/>
    <mergeCell ref="B37:C37"/>
    <mergeCell ref="B36:C36"/>
    <mergeCell ref="B35:C35"/>
    <mergeCell ref="B38:C38"/>
    <mergeCell ref="G22:K22"/>
    <mergeCell ref="A24:B24"/>
    <mergeCell ref="B22:C22"/>
    <mergeCell ref="B31:C31"/>
    <mergeCell ref="B32:C32"/>
  </mergeCells>
  <conditionalFormatting sqref="B32">
    <cfRule type="expression" dxfId="4" priority="5">
      <formula>ISNA(MATCH($B$32,Выбор_необходимость,))</formula>
    </cfRule>
  </conditionalFormatting>
  <conditionalFormatting sqref="B35">
    <cfRule type="expression" dxfId="3" priority="4">
      <formula>ISNA(MATCH($B$35,Выбор_типов,))</formula>
    </cfRule>
  </conditionalFormatting>
  <conditionalFormatting sqref="B36">
    <cfRule type="expression" dxfId="2" priority="3">
      <formula>ISNA(MATCH($B$36,Выбор_подтипов,))</formula>
    </cfRule>
  </conditionalFormatting>
  <conditionalFormatting sqref="B41">
    <cfRule type="expression" dxfId="1" priority="2">
      <formula>ISNA(MATCH($B$35,Выбор_типов,))</formula>
    </cfRule>
  </conditionalFormatting>
  <conditionalFormatting sqref="B42">
    <cfRule type="expression" dxfId="0" priority="1">
      <formula>ISNA(MATCH($B$36,Выбор_подтипов,))</formula>
    </cfRule>
  </conditionalFormatting>
  <dataValidations count="10">
    <dataValidation type="list" allowBlank="1" showInputMessage="1" showErrorMessage="1" sqref="B37">
      <formula1>Выбор_объекта</formula1>
    </dataValidation>
    <dataValidation type="list" allowBlank="1" showInputMessage="1" showErrorMessage="1" sqref="B36">
      <formula1>Выбор_подтипов</formula1>
    </dataValidation>
    <dataValidation type="list" allowBlank="1" showInputMessage="1" showErrorMessage="1" sqref="B35">
      <formula1>Выбор_типов</formula1>
    </dataValidation>
    <dataValidation type="list" allowBlank="1" showInputMessage="1" showErrorMessage="1" sqref="B32">
      <formula1>Выбор_необходимость</formula1>
    </dataValidation>
    <dataValidation type="list" allowBlank="1" showInputMessage="1" showErrorMessage="1" sqref="B31">
      <formula1>Предприятия</formula1>
    </dataValidation>
    <dataValidation type="list" allowBlank="1" showInputMessage="1" showErrorMessage="1" sqref="C28">
      <formula1>Категория_надежности</formula1>
    </dataValidation>
    <dataValidation type="list" allowBlank="1" showInputMessage="1" showErrorMessage="1" sqref="C29">
      <formula1>Уровень_напряжения</formula1>
    </dataValidation>
    <dataValidation type="list" showInputMessage="1" showErrorMessage="1" sqref="B42">
      <formula1>Выбор_подтипов_2</formula1>
    </dataValidation>
    <dataValidation type="list" allowBlank="1" showInputMessage="1" showErrorMessage="1" sqref="B43">
      <formula1>Выбор_объекта_2</formula1>
    </dataValidation>
    <dataValidation type="list" showInputMessage="1" showErrorMessage="1" sqref="B41">
      <formula1>Выбор_типов_2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Button 2">
              <controlPr defaultSize="0" print="0" autoFill="0" autoPict="0" macro="[0]!all_undo">
                <anchor moveWithCells="1" sizeWithCells="1">
                  <from>
                    <xdr:col>8</xdr:col>
                    <xdr:colOff>466725</xdr:colOff>
                    <xdr:row>30</xdr:row>
                    <xdr:rowOff>247650</xdr:rowOff>
                  </from>
                  <to>
                    <xdr:col>11</xdr:col>
                    <xdr:colOff>133350</xdr:colOff>
                    <xdr:row>32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C3"/>
  <sheetViews>
    <sheetView topLeftCell="A2" workbookViewId="0">
      <selection activeCell="C8" sqref="C8"/>
    </sheetView>
  </sheetViews>
  <sheetFormatPr defaultRowHeight="15" x14ac:dyDescent="0.25"/>
  <cols>
    <col min="1" max="1" width="59.42578125" customWidth="1"/>
    <col min="2" max="2" width="27" customWidth="1"/>
    <col min="3" max="3" width="22.140625" customWidth="1"/>
    <col min="4" max="4" width="19" customWidth="1"/>
    <col min="5" max="5" width="27" customWidth="1"/>
  </cols>
  <sheetData>
    <row r="1" spans="1:3" x14ac:dyDescent="0.25">
      <c r="A1" t="s">
        <v>249</v>
      </c>
      <c r="B1" t="str">
        <f ca="1">INDIRECT(ADDRESS(ROW($A$1)-COLUMN($A$1)+COLUMN(),1))</f>
        <v>Выберите предприятие</v>
      </c>
      <c r="C1" t="str">
        <f t="shared" ref="C1" ca="1" si="0">INDIRECT(ADDRESS(ROW($A$1)-COLUMN($A$1)+COLUMN(),1))</f>
        <v>Выбрано</v>
      </c>
    </row>
    <row r="2" spans="1:3" x14ac:dyDescent="0.25">
      <c r="A2" t="s">
        <v>3</v>
      </c>
      <c r="B2" t="s">
        <v>1</v>
      </c>
      <c r="C2" t="s">
        <v>246</v>
      </c>
    </row>
    <row r="3" spans="1:3" x14ac:dyDescent="0.25">
      <c r="A3" t="s">
        <v>248</v>
      </c>
      <c r="C3" t="s">
        <v>1</v>
      </c>
    </row>
  </sheetData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5"/>
  <sheetViews>
    <sheetView workbookViewId="0">
      <selection activeCell="B11" sqref="B11"/>
    </sheetView>
  </sheetViews>
  <sheetFormatPr defaultRowHeight="15" x14ac:dyDescent="0.25"/>
  <cols>
    <col min="2" max="2" width="13.5703125" customWidth="1"/>
    <col min="3" max="3" width="36.28515625" customWidth="1"/>
    <col min="4" max="4" width="8.85546875" customWidth="1"/>
    <col min="5" max="5" width="25" customWidth="1"/>
    <col min="6" max="6" width="12.28515625" customWidth="1"/>
    <col min="7" max="7" width="25.5703125" customWidth="1"/>
    <col min="8" max="8" width="27.5703125" customWidth="1"/>
  </cols>
  <sheetData>
    <row r="1" spans="1:13" x14ac:dyDescent="0.25">
      <c r="A1" t="s">
        <v>5</v>
      </c>
      <c r="B1" t="str">
        <f ca="1">INDIRECT(ADDRESS(ROW($A$1)-COLUMN($A$1)+COLUMN(),1))</f>
        <v>нет</v>
      </c>
      <c r="C1" t="str">
        <f t="shared" ref="C1:M1" ca="1" si="0">INDIRECT(ADDRESS(ROW($A$1)-COLUMN($A$1)+COLUMN(),1))</f>
        <v>да</v>
      </c>
      <c r="I1">
        <f t="shared" ca="1" si="0"/>
        <v>0</v>
      </c>
      <c r="J1" t="str">
        <f t="shared" ca="1" si="0"/>
        <v/>
      </c>
      <c r="K1" t="str">
        <f t="shared" ca="1" si="0"/>
        <v/>
      </c>
      <c r="L1" t="str">
        <f t="shared" ca="1" si="0"/>
        <v/>
      </c>
      <c r="M1" t="str">
        <f t="shared" ca="1" si="0"/>
        <v/>
      </c>
    </row>
    <row r="2" spans="1:13" x14ac:dyDescent="0.25">
      <c r="A2" t="str">
        <f ca="1">IFERROR(INDEX(Выберите_предприятие,--RIGHT(SMALL(Строки_Столбцы_Предприятия,ROW(Z1)),2),--LEFT(SMALL(Строки_Столбцы_Предприятия,ROW(Z1)),LEN(SMALL(Строки_Столбцы_Предприятия,ROW(Z1)))-2)),"")</f>
        <v>нет</v>
      </c>
      <c r="B2" t="s">
        <v>245</v>
      </c>
      <c r="C2" t="s">
        <v>245</v>
      </c>
    </row>
    <row r="3" spans="1:13" x14ac:dyDescent="0.25">
      <c r="A3" t="str">
        <f ca="1">IFERROR(INDEX(Выберите_предприятие,--RIGHT(SMALL(Строки_Столбцы_Предприятия,ROW(Z2)),2),--LEFT(SMALL(Строки_Столбцы_Предприятия,ROW(Z2)),LEN(SMALL(Строки_Столбцы_Предприятия,ROW(Z2)))-2)),"")</f>
        <v>да</v>
      </c>
      <c r="C3" t="s">
        <v>6</v>
      </c>
    </row>
    <row r="4" spans="1:13" x14ac:dyDescent="0.25">
      <c r="C4" t="s">
        <v>84</v>
      </c>
    </row>
    <row r="5" spans="1:13" x14ac:dyDescent="0.25">
      <c r="C5" t="s">
        <v>208</v>
      </c>
    </row>
    <row r="10" spans="1:13" x14ac:dyDescent="0.25">
      <c r="A10" t="str">
        <f ca="1">IFERROR(INDEX(Выберите_предприятие,--RIGHT(SMALL(Строки_Столбцы_Предприятия,ROW(Z10)),2),--LEFT(SMALL(Строки_Столбцы_Предприятия,ROW(Z10)),LEN(SMALL(Строки_Столбцы_Предприятия,ROW(Z10)))-2)),"")</f>
        <v/>
      </c>
    </row>
    <row r="11" spans="1:13" x14ac:dyDescent="0.25">
      <c r="A11" t="str">
        <f ca="1">IFERROR(INDEX(Выберите_предприятие,--RIGHT(SMALL(Строки_Столбцы_Предприятия,ROW(Z11)),2),--LEFT(SMALL(Строки_Столбцы_Предприятия,ROW(Z11)),LEN(SMALL(Строки_Столбцы_Предприятия,ROW(Z11)))-2)),"")</f>
        <v/>
      </c>
    </row>
    <row r="12" spans="1:13" x14ac:dyDescent="0.25">
      <c r="A12" t="str">
        <f ca="1">IFERROR(INDEX(Выберите_предприятие,--RIGHT(SMALL(Строки_Столбцы_Предприятия,ROW(Z12)),2),--LEFT(SMALL(Строки_Столбцы_Предприятия,ROW(Z12)),LEN(SMALL(Строки_Столбцы_Предприятия,ROW(Z12)))-2)),"")</f>
        <v/>
      </c>
    </row>
    <row r="13" spans="1:13" x14ac:dyDescent="0.25">
      <c r="A13" t="str">
        <f ca="1">IFERROR(INDEX(Выберите_предприятие,--RIGHT(SMALL(Строки_Столбцы_Предприятия,ROW(Z13)),2),--LEFT(SMALL(Строки_Столбцы_Предприятия,ROW(Z13)),LEN(SMALL(Строки_Столбцы_Предприятия,ROW(Z13)))-2)),"")</f>
        <v/>
      </c>
    </row>
    <row r="14" spans="1:13" x14ac:dyDescent="0.25">
      <c r="A14" t="str">
        <f ca="1">IFERROR(INDEX(Выберите_предприятие,--RIGHT(SMALL(Строки_Столбцы_Предприятия,ROW(Z14)),2),--LEFT(SMALL(Строки_Столбцы_Предприятия,ROW(Z14)),LEN(SMALL(Строки_Столбцы_Предприятия,ROW(Z14)))-2)),"")</f>
        <v/>
      </c>
    </row>
    <row r="15" spans="1:13" x14ac:dyDescent="0.25">
      <c r="A15" t="str">
        <f ca="1">IFERROR(INDEX(Выберите_предприятие,--RIGHT(SMALL(Строки_Столбцы_Предприятия,ROW(Z15)),2),--LEFT(SMALL(Строки_Столбцы_Предприятия,ROW(Z15)),LEN(SMALL(Строки_Столбцы_Предприятия,ROW(Z15)))-2)),"")</f>
        <v/>
      </c>
    </row>
    <row r="16" spans="1:13" x14ac:dyDescent="0.25">
      <c r="A16" t="str">
        <f ca="1">IFERROR(INDEX(Выберите_предприятие,--RIGHT(SMALL(Строки_Столбцы_Предприятия,ROW(Z16)),2),--LEFT(SMALL(Строки_Столбцы_Предприятия,ROW(Z16)),LEN(SMALL(Строки_Столбцы_Предприятия,ROW(Z16)))-2)),"")</f>
        <v/>
      </c>
    </row>
    <row r="17" spans="1:1" x14ac:dyDescent="0.25">
      <c r="A17" t="str">
        <f ca="1">IFERROR(INDEX(Выберите_предприятие,--RIGHT(SMALL(Строки_Столбцы_Предприятия,ROW(Z17)),2),--LEFT(SMALL(Строки_Столбцы_Предприятия,ROW(Z17)),LEN(SMALL(Строки_Столбцы_Предприятия,ROW(Z17)))-2)),"")</f>
        <v/>
      </c>
    </row>
    <row r="18" spans="1:1" x14ac:dyDescent="0.25">
      <c r="A18" t="str">
        <f ca="1">IFERROR(INDEX(Выберите_предприятие,--RIGHT(SMALL(Строки_Столбцы_Предприятия,ROW(Z18)),2),--LEFT(SMALL(Строки_Столбцы_Предприятия,ROW(Z18)),LEN(SMALL(Строки_Столбцы_Предприятия,ROW(Z18)))-2)),"")</f>
        <v/>
      </c>
    </row>
    <row r="19" spans="1:1" x14ac:dyDescent="0.25">
      <c r="A19" t="str">
        <f ca="1">IFERROR(INDEX(Выберите_предприятие,--RIGHT(SMALL(Строки_Столбцы_Предприятия,ROW(Z19)),2),--LEFT(SMALL(Строки_Столбцы_Предприятия,ROW(Z19)),LEN(SMALL(Строки_Столбцы_Предприятия,ROW(Z19)))-2)),"")</f>
        <v/>
      </c>
    </row>
    <row r="20" spans="1:1" x14ac:dyDescent="0.25">
      <c r="A20" t="str">
        <f ca="1">IFERROR(INDEX(Выберите_предприятие,--RIGHT(SMALL(Строки_Столбцы_Предприятия,ROW(Z20)),2),--LEFT(SMALL(Строки_Столбцы_Предприятия,ROW(Z20)),LEN(SMALL(Строки_Столбцы_Предприятия,ROW(Z20)))-2)),"")</f>
        <v/>
      </c>
    </row>
    <row r="21" spans="1:1" x14ac:dyDescent="0.25">
      <c r="A21" t="str">
        <f ca="1">IFERROR(INDEX(Выберите_предприятие,--RIGHT(SMALL(Строки_Столбцы_Предприятия,ROW(Z21)),2),--LEFT(SMALL(Строки_Столбцы_Предприятия,ROW(Z21)),LEN(SMALL(Строки_Столбцы_Предприятия,ROW(Z21)))-2)),"")</f>
        <v/>
      </c>
    </row>
    <row r="22" spans="1:1" x14ac:dyDescent="0.25">
      <c r="A22" t="str">
        <f ca="1">IFERROR(INDEX(Выберите_предприятие,--RIGHT(SMALL(Строки_Столбцы_Предприятия,ROW(Z22)),2),--LEFT(SMALL(Строки_Столбцы_Предприятия,ROW(Z22)),LEN(SMALL(Строки_Столбцы_Предприятия,ROW(Z22)))-2)),"")</f>
        <v/>
      </c>
    </row>
    <row r="23" spans="1:1" x14ac:dyDescent="0.25">
      <c r="A23" t="str">
        <f ca="1">IFERROR(INDEX(Выберите_предприятие,--RIGHT(SMALL(Строки_Столбцы_Предприятия,ROW(Z23)),2),--LEFT(SMALL(Строки_Столбцы_Предприятия,ROW(Z23)),LEN(SMALL(Строки_Столбцы_Предприятия,ROW(Z23)))-2)),"")</f>
        <v/>
      </c>
    </row>
    <row r="24" spans="1:1" x14ac:dyDescent="0.25">
      <c r="A24" t="str">
        <f ca="1">IFERROR(INDEX(Выберите_предприятие,--RIGHT(SMALL(Строки_Столбцы_Предприятия,ROW(Z24)),2),--LEFT(SMALL(Строки_Столбцы_Предприятия,ROW(Z24)),LEN(SMALL(Строки_Столбцы_Предприятия,ROW(Z24)))-2)),"")</f>
        <v/>
      </c>
    </row>
    <row r="25" spans="1:1" x14ac:dyDescent="0.25">
      <c r="A25" t="str">
        <f ca="1">IFERROR(INDEX(Выберите_предприятие,--RIGHT(SMALL(Строки_Столбцы_Предприятия,ROW(Z25)),2),--LEFT(SMALL(Строки_Столбцы_Предприятия,ROW(Z25)),LEN(SMALL(Строки_Столбцы_Предприятия,ROW(Z25)))-2)),"")</f>
        <v/>
      </c>
    </row>
    <row r="26" spans="1:1" x14ac:dyDescent="0.25">
      <c r="A26" t="str">
        <f ca="1">IFERROR(INDEX(Выберите_предприятие,--RIGHT(SMALL(Строки_Столбцы_Предприятия,ROW(Z26)),2),--LEFT(SMALL(Строки_Столбцы_Предприятия,ROW(Z26)),LEN(SMALL(Строки_Столбцы_Предприятия,ROW(Z26)))-2)),"")</f>
        <v/>
      </c>
    </row>
    <row r="27" spans="1:1" x14ac:dyDescent="0.25">
      <c r="A27" t="str">
        <f ca="1">IFERROR(INDEX(Выберите_предприятие,--RIGHT(SMALL(Строки_Столбцы_Предприятия,ROW(Z27)),2),--LEFT(SMALL(Строки_Столбцы_Предприятия,ROW(Z27)),LEN(SMALL(Строки_Столбцы_Предприятия,ROW(Z27)))-2)),"")</f>
        <v/>
      </c>
    </row>
    <row r="28" spans="1:1" x14ac:dyDescent="0.25">
      <c r="A28" t="str">
        <f ca="1">IFERROR(INDEX(Выберите_предприятие,--RIGHT(SMALL(Строки_Столбцы_Предприятия,ROW(Z28)),2),--LEFT(SMALL(Строки_Столбцы_Предприятия,ROW(Z28)),LEN(SMALL(Строки_Столбцы_Предприятия,ROW(Z28)))-2)),"")</f>
        <v/>
      </c>
    </row>
    <row r="29" spans="1:1" x14ac:dyDescent="0.25">
      <c r="A29" t="str">
        <f ca="1">IFERROR(INDEX(Выберите_предприятие,--RIGHT(SMALL(Строки_Столбцы_Предприятия,ROW(Z29)),2),--LEFT(SMALL(Строки_Столбцы_Предприятия,ROW(Z29)),LEN(SMALL(Строки_Столбцы_Предприятия,ROW(Z29)))-2)),"")</f>
        <v/>
      </c>
    </row>
    <row r="30" spans="1:1" x14ac:dyDescent="0.25">
      <c r="A30" t="str">
        <f ca="1">IFERROR(INDEX(Выберите_предприятие,--RIGHT(SMALL(Строки_Столбцы_Предприятия,ROW(Z30)),2),--LEFT(SMALL(Строки_Столбцы_Предприятия,ROW(Z30)),LEN(SMALL(Строки_Столбцы_Предприятия,ROW(Z30)))-2)),"")</f>
        <v/>
      </c>
    </row>
    <row r="31" spans="1:1" x14ac:dyDescent="0.25">
      <c r="A31" t="str">
        <f ca="1">IFERROR(INDEX(Выберите_предприятие,--RIGHT(SMALL(Строки_Столбцы_Предприятия,ROW(Z31)),2),--LEFT(SMALL(Строки_Столбцы_Предприятия,ROW(Z31)),LEN(SMALL(Строки_Столбцы_Предприятия,ROW(Z31)))-2)),"")</f>
        <v/>
      </c>
    </row>
    <row r="32" spans="1:1" x14ac:dyDescent="0.25">
      <c r="A32" t="str">
        <f ca="1">IFERROR(INDEX(Выберите_предприятие,--RIGHT(SMALL(Строки_Столбцы_Предприятия,ROW(Z32)),2),--LEFT(SMALL(Строки_Столбцы_Предприятия,ROW(Z32)),LEN(SMALL(Строки_Столбцы_Предприятия,ROW(Z32)))-2)),"")</f>
        <v/>
      </c>
    </row>
    <row r="33" spans="1:1" x14ac:dyDescent="0.25">
      <c r="A33" t="str">
        <f ca="1">IFERROR(INDEX(Выберите_предприятие,--RIGHT(SMALL(Строки_Столбцы_Предприятия,ROW(Z33)),2),--LEFT(SMALL(Строки_Столбцы_Предприятия,ROW(Z33)),LEN(SMALL(Строки_Столбцы_Предприятия,ROW(Z33)))-2)),"")</f>
        <v/>
      </c>
    </row>
    <row r="34" spans="1:1" x14ac:dyDescent="0.25">
      <c r="A34" t="str">
        <f ca="1">IFERROR(INDEX(Выберите_предприятие,--RIGHT(SMALL(Строки_Столбцы_Предприятия,ROW(Z34)),2),--LEFT(SMALL(Строки_Столбцы_Предприятия,ROW(Z34)),LEN(SMALL(Строки_Столбцы_Предприятия,ROW(Z34)))-2)),"")</f>
        <v/>
      </c>
    </row>
    <row r="35" spans="1:1" x14ac:dyDescent="0.25">
      <c r="A35" t="str">
        <f ca="1">IFERROR(INDEX(Выберите_предприятие,--RIGHT(SMALL(Строки_Столбцы_Предприятия,ROW(Z35)),2),--LEFT(SMALL(Строки_Столбцы_Предприятия,ROW(Z35)),LEN(SMALL(Строки_Столбцы_Предприятия,ROW(Z35)))-2)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6"/>
  <sheetViews>
    <sheetView workbookViewId="0">
      <selection activeCell="F10" sqref="F10"/>
    </sheetView>
  </sheetViews>
  <sheetFormatPr defaultRowHeight="15" x14ac:dyDescent="0.25"/>
  <cols>
    <col min="1" max="1" width="30.85546875" customWidth="1"/>
    <col min="2" max="2" width="39.85546875" customWidth="1"/>
    <col min="3" max="3" width="72.42578125" customWidth="1"/>
    <col min="4" max="4" width="44.42578125" customWidth="1"/>
    <col min="5" max="5" width="24.7109375" bestFit="1" customWidth="1"/>
    <col min="6" max="6" width="25.5703125" bestFit="1" customWidth="1"/>
    <col min="7" max="7" width="25.28515625" bestFit="1" customWidth="1"/>
    <col min="8" max="8" width="24.7109375" bestFit="1" customWidth="1"/>
    <col min="9" max="9" width="42.7109375" customWidth="1"/>
    <col min="10" max="10" width="25.28515625" bestFit="1" customWidth="1"/>
  </cols>
  <sheetData>
    <row r="1" spans="1:6" x14ac:dyDescent="0.25">
      <c r="A1" t="s">
        <v>4</v>
      </c>
      <c r="B1" t="str">
        <f ca="1">INDIRECT(ADDRESS(ROW($A$1)-COLUMN($A$1)+COLUMN(),1))</f>
        <v>-</v>
      </c>
      <c r="C1" t="str">
        <f t="shared" ref="C1:F1" ca="1" si="0">INDIRECT(ADDRESS(ROW($A$1)-COLUMN($A$1)+COLUMN(),1))</f>
        <v>-</v>
      </c>
      <c r="D1" t="str">
        <f t="shared" ca="1" si="0"/>
        <v>С2 - воздушные линии</v>
      </c>
      <c r="E1" t="str">
        <f t="shared" ca="1" si="0"/>
        <v>С3 - кабельные линии</v>
      </c>
      <c r="F1" t="str">
        <f t="shared" ca="1" si="0"/>
        <v>С4 - трансформаторные подстанции</v>
      </c>
    </row>
    <row r="2" spans="1:6" x14ac:dyDescent="0.25">
      <c r="A2" t="str">
        <f ca="1">IFERROR(INDEX(Необходимость_строительства,--RIGHT(SMALL(Строки_Столбцы_данет,ROW(Z1)),2),--LEFT(SMALL(Строки_Столбцы_данет,ROW(Z1)),LEN(SMALL(Строки_Столбцы_данет,ROW(Z1)))-2)),"")</f>
        <v>-</v>
      </c>
      <c r="B2" t="s">
        <v>245</v>
      </c>
      <c r="C2" t="s">
        <v>245</v>
      </c>
      <c r="D2" t="s">
        <v>7</v>
      </c>
      <c r="E2" t="s">
        <v>85</v>
      </c>
      <c r="F2" t="s">
        <v>209</v>
      </c>
    </row>
    <row r="3" spans="1:6" x14ac:dyDescent="0.25">
      <c r="A3" t="str">
        <f ca="1">IFERROR(INDEX(Необходимость_строительства,--RIGHT(SMALL(Строки_Столбцы_данет,ROW(Z2)),2),--LEFT(SMALL(Строки_Столбцы_данет,ROW(Z2)),LEN(SMALL(Строки_Столбцы_данет,ROW(Z2)))-2)),"")</f>
        <v>-</v>
      </c>
      <c r="D3" t="s">
        <v>34</v>
      </c>
      <c r="E3" t="s">
        <v>153</v>
      </c>
      <c r="F3" t="s">
        <v>215</v>
      </c>
    </row>
    <row r="4" spans="1:6" x14ac:dyDescent="0.25">
      <c r="A4" t="str">
        <f ca="1">IFERROR(INDEX(Необходимость_строительства,--RIGHT(SMALL(Строки_Столбцы_данет,ROW(Z3)),2),--LEFT(SMALL(Строки_Столбцы_данет,ROW(Z3)),LEN(SMALL(Строки_Столбцы_данет,ROW(Z3)))-2)),"")</f>
        <v>С2 - воздушные линии</v>
      </c>
      <c r="D4" t="s">
        <v>83</v>
      </c>
      <c r="E4" t="s">
        <v>156</v>
      </c>
      <c r="F4" t="s">
        <v>221</v>
      </c>
    </row>
    <row r="5" spans="1:6" x14ac:dyDescent="0.25">
      <c r="A5" t="str">
        <f ca="1">IFERROR(INDEX(Необходимость_строительства,--RIGHT(SMALL(Строки_Столбцы_данет,ROW(Z4)),2),--LEFT(SMALL(Строки_Столбцы_данет,ROW(Z4)),LEN(SMALL(Строки_Столбцы_данет,ROW(Z4)))-2)),"")</f>
        <v>С3 - кабельные линии</v>
      </c>
      <c r="E5" t="s">
        <v>188</v>
      </c>
      <c r="F5" t="s">
        <v>231</v>
      </c>
    </row>
    <row r="6" spans="1:6" x14ac:dyDescent="0.25">
      <c r="A6" t="str">
        <f ca="1">IFERROR(INDEX(Необходимость_строительства,--RIGHT(SMALL(Строки_Столбцы_данет,ROW(Z5)),2),--LEFT(SMALL(Строки_Столбцы_данет,ROW(Z5)),LEN(SMALL(Строки_Столбцы_данет,ROW(Z5)))-2)),"")</f>
        <v>С4 - трансформаторные подстанции</v>
      </c>
      <c r="E6" t="s">
        <v>194</v>
      </c>
      <c r="F6" t="s">
        <v>232</v>
      </c>
    </row>
    <row r="7" spans="1:6" x14ac:dyDescent="0.25">
      <c r="A7" t="str">
        <f ca="1">IFERROR(INDEX(Необходимость_строительства,--RIGHT(SMALL(Строки_Столбцы_данет,ROW(Z6)),2),--LEFT(SMALL(Строки_Столбцы_данет,ROW(Z6)),LEN(SMALL(Строки_Столбцы_данет,ROW(Z6)))-2)),"")</f>
        <v/>
      </c>
      <c r="E7" t="s">
        <v>204</v>
      </c>
      <c r="F7" t="s">
        <v>233</v>
      </c>
    </row>
    <row r="8" spans="1:6" x14ac:dyDescent="0.25">
      <c r="E8" t="s">
        <v>205</v>
      </c>
      <c r="F8" t="s">
        <v>234</v>
      </c>
    </row>
    <row r="9" spans="1:6" x14ac:dyDescent="0.25">
      <c r="E9" t="s">
        <v>206</v>
      </c>
      <c r="F9" t="s">
        <v>236</v>
      </c>
    </row>
    <row r="10" spans="1:6" x14ac:dyDescent="0.25">
      <c r="E10" t="s">
        <v>207</v>
      </c>
      <c r="F10" t="s">
        <v>237</v>
      </c>
    </row>
    <row r="11" spans="1:6" x14ac:dyDescent="0.25">
      <c r="F11" t="s">
        <v>239</v>
      </c>
    </row>
    <row r="15" spans="1:6" x14ac:dyDescent="0.25">
      <c r="A15" t="str">
        <f ca="1">IFERROR(INDEX(Необходимость_строительства,--RIGHT(SMALL(Строки_Столбцы_данет,ROW(Z14)),2),--LEFT(SMALL(Строки_Столбцы_данет,ROW(Z14)),LEN(SMALL(Строки_Столбцы_данет,ROW(Z14)))-2)),"")</f>
        <v/>
      </c>
    </row>
    <row r="16" spans="1:6" x14ac:dyDescent="0.25">
      <c r="A16" t="str">
        <f ca="1">IFERROR(INDEX(Необходимость_строительства,--RIGHT(SMALL(Строки_Столбцы_данет,ROW(Z15)),2),--LEFT(SMALL(Строки_Столбцы_данет,ROW(Z15)),LEN(SMALL(Строки_Столбцы_данет,ROW(Z15)))-2)),"")</f>
        <v/>
      </c>
    </row>
    <row r="17" spans="1:1" x14ac:dyDescent="0.25">
      <c r="A17" t="str">
        <f ca="1">IFERROR(INDEX(Необходимость_строительства,--RIGHT(SMALL(Строки_Столбцы_данет,ROW(Z16)),2),--LEFT(SMALL(Строки_Столбцы_данет,ROW(Z16)),LEN(SMALL(Строки_Столбцы_данет,ROW(Z16)))-2)),"")</f>
        <v/>
      </c>
    </row>
    <row r="18" spans="1:1" x14ac:dyDescent="0.25">
      <c r="A18" t="str">
        <f ca="1">IFERROR(INDEX(Необходимость_строительства,--RIGHT(SMALL(Строки_Столбцы_данет,ROW(Z17)),2),--LEFT(SMALL(Строки_Столбцы_данет,ROW(Z17)),LEN(SMALL(Строки_Столбцы_данет,ROW(Z17)))-2)),"")</f>
        <v/>
      </c>
    </row>
    <row r="19" spans="1:1" x14ac:dyDescent="0.25">
      <c r="A19" t="str">
        <f ca="1">IFERROR(INDEX(Необходимость_строительства,--RIGHT(SMALL(Строки_Столбцы_данет,ROW(Z18)),2),--LEFT(SMALL(Строки_Столбцы_данет,ROW(Z18)),LEN(SMALL(Строки_Столбцы_данет,ROW(Z18)))-2)),"")</f>
        <v/>
      </c>
    </row>
    <row r="20" spans="1:1" x14ac:dyDescent="0.25">
      <c r="A20" t="str">
        <f ca="1">IFERROR(INDEX(Необходимость_строительства,--RIGHT(SMALL(Строки_Столбцы_данет,ROW(Z19)),2),--LEFT(SMALL(Строки_Столбцы_данет,ROW(Z19)),LEN(SMALL(Строки_Столбцы_данет,ROW(Z19)))-2)),"")</f>
        <v/>
      </c>
    </row>
    <row r="21" spans="1:1" x14ac:dyDescent="0.25">
      <c r="A21" t="str">
        <f ca="1">IFERROR(INDEX(Необходимость_строительства,--RIGHT(SMALL(Строки_Столбцы_данет,ROW(Z20)),2),--LEFT(SMALL(Строки_Столбцы_данет,ROW(Z20)),LEN(SMALL(Строки_Столбцы_данет,ROW(Z20)))-2)),"")</f>
        <v/>
      </c>
    </row>
    <row r="22" spans="1:1" x14ac:dyDescent="0.25">
      <c r="A22" t="str">
        <f ca="1">IFERROR(INDEX(Необходимость_строительства,--RIGHT(SMALL(Строки_Столбцы_данет,ROW(Z21)),2),--LEFT(SMALL(Строки_Столбцы_данет,ROW(Z21)),LEN(SMALL(Строки_Столбцы_данет,ROW(Z21)))-2)),"")</f>
        <v/>
      </c>
    </row>
    <row r="23" spans="1:1" x14ac:dyDescent="0.25">
      <c r="A23" t="str">
        <f ca="1">IFERROR(INDEX(Необходимость_строительства,--RIGHT(SMALL(Строки_Столбцы_данет,ROW(Z22)),2),--LEFT(SMALL(Строки_Столбцы_данет,ROW(Z22)),LEN(SMALL(Строки_Столбцы_данет,ROW(Z22)))-2)),"")</f>
        <v/>
      </c>
    </row>
    <row r="24" spans="1:1" x14ac:dyDescent="0.25">
      <c r="A24" t="str">
        <f ca="1">IFERROR(INDEX(Необходимость_строительства,--RIGHT(SMALL(Строки_Столбцы_данет,ROW(Z23)),2),--LEFT(SMALL(Строки_Столбцы_данет,ROW(Z23)),LEN(SMALL(Строки_Столбцы_данет,ROW(Z23)))-2)),"")</f>
        <v/>
      </c>
    </row>
    <row r="25" spans="1:1" x14ac:dyDescent="0.25">
      <c r="A25" t="str">
        <f ca="1">IFERROR(INDEX(Необходимость_строительства,--RIGHT(SMALL(Строки_Столбцы_данет,ROW(Z24)),2),--LEFT(SMALL(Строки_Столбцы_данет,ROW(Z24)),LEN(SMALL(Строки_Столбцы_данет,ROW(Z24)))-2)),"")</f>
        <v/>
      </c>
    </row>
    <row r="26" spans="1:1" x14ac:dyDescent="0.25">
      <c r="A26" t="str">
        <f ca="1">IFERROR(INDEX(Необходимость_строительства,--RIGHT(SMALL(Строки_Столбцы_данет,ROW(Z25)),2),--LEFT(SMALL(Строки_Столбцы_данет,ROW(Z25)),LEN(SMALL(Строки_Столбцы_данет,ROW(Z25)))-2)),"")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F74"/>
  <sheetViews>
    <sheetView topLeftCell="F2" zoomScaleNormal="100" workbookViewId="0">
      <selection activeCell="X1" sqref="X1"/>
    </sheetView>
  </sheetViews>
  <sheetFormatPr defaultRowHeight="15" x14ac:dyDescent="0.25"/>
  <cols>
    <col min="1" max="1" width="118.5703125" customWidth="1"/>
    <col min="2" max="2" width="33.140625" customWidth="1"/>
    <col min="3" max="3" width="26.7109375" customWidth="1"/>
    <col min="4" max="4" width="33.85546875" bestFit="1" customWidth="1"/>
    <col min="5" max="5" width="32.7109375" bestFit="1" customWidth="1"/>
    <col min="6" max="6" width="35" bestFit="1" customWidth="1"/>
    <col min="7" max="7" width="41.7109375" bestFit="1" customWidth="1"/>
    <col min="8" max="8" width="24.140625" bestFit="1" customWidth="1"/>
    <col min="9" max="9" width="40.7109375" customWidth="1"/>
    <col min="10" max="10" width="31.7109375" customWidth="1"/>
    <col min="11" max="11" width="31.42578125" customWidth="1"/>
    <col min="12" max="12" width="21.42578125" bestFit="1" customWidth="1"/>
    <col min="13" max="13" width="33.85546875" bestFit="1" customWidth="1"/>
    <col min="14" max="14" width="32.7109375" bestFit="1" customWidth="1"/>
    <col min="15" max="15" width="35" bestFit="1" customWidth="1"/>
    <col min="16" max="16" width="41.7109375" bestFit="1" customWidth="1"/>
    <col min="17" max="17" width="24.140625" bestFit="1" customWidth="1"/>
    <col min="18" max="18" width="23.85546875" bestFit="1" customWidth="1"/>
    <col min="19" max="19" width="29.7109375" customWidth="1"/>
    <col min="20" max="20" width="18.7109375" bestFit="1" customWidth="1"/>
    <col min="21" max="21" width="21.42578125" bestFit="1" customWidth="1"/>
    <col min="22" max="22" width="33.85546875" bestFit="1" customWidth="1"/>
    <col min="23" max="23" width="102.28515625" customWidth="1"/>
    <col min="24" max="24" width="35" bestFit="1" customWidth="1"/>
    <col min="25" max="25" width="41.7109375" bestFit="1" customWidth="1"/>
    <col min="26" max="26" width="24.140625" bestFit="1" customWidth="1"/>
    <col min="27" max="27" width="23.85546875" bestFit="1" customWidth="1"/>
    <col min="28" max="28" width="24.28515625" bestFit="1" customWidth="1"/>
  </cols>
  <sheetData>
    <row r="1" spans="1:32" x14ac:dyDescent="0.25">
      <c r="A1" t="s">
        <v>2</v>
      </c>
      <c r="B1" t="str">
        <f ca="1">INDIRECT(ADDRESS(ROW($A$1)-COLUMN($A$1)+COLUMN(),1))</f>
        <v>-</v>
      </c>
      <c r="C1" t="str">
        <f t="shared" ref="C1:AF1" ca="1" si="0">INDIRECT(ADDRESS(ROW($A$1)-COLUMN($A$1)+COLUMN(),1))</f>
        <v>-</v>
      </c>
      <c r="D1" t="str">
        <f t="shared" ca="1" si="0"/>
        <v>Прокладка воздушных линий с установкой опор, руб./км</v>
      </c>
      <c r="E1" t="str">
        <f t="shared" ca="1" si="0"/>
        <v>Прокладка воздушных линий по существующим опорам, руб./км</v>
      </c>
      <c r="F1" t="str">
        <f t="shared" ca="1" si="0"/>
        <v>Прокладка воздушных линий по фасадам зданий, руб./км</v>
      </c>
      <c r="G1" t="str">
        <f t="shared" ca="1" si="0"/>
        <v>Прокладка одной КЛ в траншее (с благоустройством), руб./км</v>
      </c>
      <c r="H1" t="str">
        <f t="shared" ca="1" si="0"/>
        <v>Прокладка двух КЛ в траншее (с благоустройством), руб./км</v>
      </c>
      <c r="I1" t="str">
        <f t="shared" ca="1" si="0"/>
        <v>Прокладка двух КЛ в траншее (без благоустройства), руб./км</v>
      </c>
      <c r="J1" t="str">
        <f t="shared" ca="1" si="0"/>
        <v>Прокладка одной КЛ в полиэтиленовой трубе (с благоустройством), руб./км</v>
      </c>
      <c r="K1" t="str">
        <f t="shared" ca="1" si="0"/>
        <v>Прокладка двух КЛ в полиэтиленовых трубах (с благоустройством), руб./км</v>
      </c>
      <c r="L1" t="str">
        <f t="shared" ca="1" si="0"/>
        <v>Прокладка одной КЛ в полиэтиленовой трубе с восстановлением асфальта, руб./км</v>
      </c>
      <c r="M1" t="str">
        <f t="shared" ca="1" si="0"/>
        <v>Прокладка двух КЛ в полиэтиленовых трубах с восстановлением асфальта, руб./км</v>
      </c>
      <c r="N1" t="str">
        <f t="shared" ca="1" si="0"/>
        <v>Прокладка одной КЛ методом ГНБ, руб./км</v>
      </c>
      <c r="O1" t="str">
        <f t="shared" ca="1" si="0"/>
        <v>Прокладка двух КЛ методом ГНБ, руб./км</v>
      </c>
      <c r="P1" t="str">
        <f t="shared" ca="1" si="0"/>
        <v>Строительство столбовой трансформаторной подстанции с одним трансформатором, руб./кВт</v>
      </c>
      <c r="Q1" t="str">
        <f t="shared" ca="1" si="0"/>
        <v>Строительство киосковых трансформаторных подстанций (тупикового типа) с одним трансформатором, руб./кВт</v>
      </c>
      <c r="R1" t="str">
        <f t="shared" ca="1" si="0"/>
        <v>Строительство киосковых трансформаторных подстанций (тупикового типа) с двумя трансформаторами, руб./кВт</v>
      </c>
      <c r="S1" t="str">
        <f t="shared" ca="1" si="0"/>
        <v>Строительство киосковых трансформаторных подстанций (проходного типа) с одним трансформатором, руб./кВт</v>
      </c>
      <c r="T1" t="str">
        <f t="shared" ca="1" si="0"/>
        <v>Строительство киосковых трансформаторных подстанций (проходного типа) с двумя трансформаторами, руб./кВт</v>
      </c>
      <c r="U1" t="str">
        <f t="shared" ca="1" si="0"/>
        <v>Строительство блочных трансформаторных подстанций типа "Сендвич" с одним трансформатором, руб./кВт</v>
      </c>
      <c r="V1" t="str">
        <f t="shared" ca="1" si="0"/>
        <v>Строительство блочных трансформаторных подстанций типа "Сендвич" с двумя трансформаторами, руб./кВт</v>
      </c>
      <c r="W1" t="str">
        <f t="shared" ca="1" si="0"/>
        <v>Строительство распределительных трансформаторных подстанций с двумя трансформаторами (включая испытания), руб./кВт</v>
      </c>
      <c r="X1" t="str">
        <f ca="1">INDIRECT(ADDRESS(ROW($A$1)-COLUMN($A$1)+COLUMN(),1))</f>
        <v>Пункт секционирования ПСС-10 (с испытаниями, измерениями оборудования), руб./кВт</v>
      </c>
      <c r="Y1" t="str">
        <f t="shared" ca="1" si="0"/>
        <v>С4 - пункт секционирования 35 кВ, руб./кВт</v>
      </c>
      <c r="Z1" t="str">
        <f t="shared" ca="1" si="0"/>
        <v/>
      </c>
      <c r="AE1" t="str">
        <f t="shared" ca="1" si="0"/>
        <v/>
      </c>
      <c r="AF1" t="str">
        <f t="shared" ca="1" si="0"/>
        <v/>
      </c>
    </row>
    <row r="2" spans="1:32" x14ac:dyDescent="0.25">
      <c r="A2" t="str">
        <f ca="1">IFERROR(INDEX(Определить_объем,--RIGHT(SMALL(Строки_Столбцы_Объем,ROW(Z1)),2),--LEFT(SMALL(Строки_Столбцы_Объем,ROW(Z1)),LEN(SMALL(Строки_Столбцы_Объем,ROW(Z1)))-2)),"")</f>
        <v>-</v>
      </c>
      <c r="B2" t="s">
        <v>245</v>
      </c>
      <c r="C2" t="s">
        <v>245</v>
      </c>
      <c r="D2" t="s">
        <v>8</v>
      </c>
      <c r="E2" t="s">
        <v>35</v>
      </c>
      <c r="F2" t="s">
        <v>35</v>
      </c>
      <c r="G2" t="s">
        <v>86</v>
      </c>
      <c r="H2" t="s">
        <v>91</v>
      </c>
      <c r="I2" t="s">
        <v>157</v>
      </c>
      <c r="J2" t="s">
        <v>86</v>
      </c>
      <c r="K2" t="s">
        <v>91</v>
      </c>
      <c r="L2" t="s">
        <v>91</v>
      </c>
      <c r="M2" t="s">
        <v>91</v>
      </c>
      <c r="N2" t="s">
        <v>86</v>
      </c>
      <c r="O2" t="s">
        <v>91</v>
      </c>
      <c r="P2" t="s">
        <v>210</v>
      </c>
      <c r="Q2" t="s">
        <v>211</v>
      </c>
      <c r="R2" t="s">
        <v>222</v>
      </c>
      <c r="S2" t="s">
        <v>211</v>
      </c>
      <c r="T2" t="s">
        <v>222</v>
      </c>
      <c r="U2" t="s">
        <v>214</v>
      </c>
      <c r="V2" t="s">
        <v>225</v>
      </c>
      <c r="W2">
        <v>630</v>
      </c>
      <c r="X2">
        <v>250</v>
      </c>
      <c r="Y2">
        <v>250</v>
      </c>
    </row>
    <row r="3" spans="1:32" x14ac:dyDescent="0.25">
      <c r="A3" t="str">
        <f ca="1">IFERROR(INDEX(Определить_объем,--RIGHT(SMALL(Строки_Столбцы_Объем,ROW(Z2)),2),--LEFT(SMALL(Строки_Столбцы_Объем,ROW(Z2)),LEN(SMALL(Строки_Столбцы_Объем,ROW(Z2)))-2)),"")</f>
        <v>-</v>
      </c>
      <c r="D3" t="s">
        <v>9</v>
      </c>
      <c r="E3" t="s">
        <v>36</v>
      </c>
      <c r="F3" t="s">
        <v>36</v>
      </c>
      <c r="G3" t="s">
        <v>87</v>
      </c>
      <c r="H3" t="s">
        <v>92</v>
      </c>
      <c r="I3" t="s">
        <v>158</v>
      </c>
      <c r="J3" t="s">
        <v>189</v>
      </c>
      <c r="K3" t="s">
        <v>92</v>
      </c>
      <c r="L3" t="s">
        <v>92</v>
      </c>
      <c r="M3" t="s">
        <v>92</v>
      </c>
      <c r="N3" t="s">
        <v>87</v>
      </c>
      <c r="O3" t="s">
        <v>92</v>
      </c>
      <c r="P3" t="s">
        <v>211</v>
      </c>
      <c r="Q3" t="s">
        <v>212</v>
      </c>
      <c r="R3" t="s">
        <v>223</v>
      </c>
      <c r="S3" t="s">
        <v>212</v>
      </c>
      <c r="T3" t="s">
        <v>223</v>
      </c>
      <c r="U3" t="s">
        <v>216</v>
      </c>
      <c r="V3" t="s">
        <v>226</v>
      </c>
      <c r="W3">
        <v>1000</v>
      </c>
      <c r="X3">
        <v>400</v>
      </c>
      <c r="Y3">
        <v>400</v>
      </c>
    </row>
    <row r="4" spans="1:32" x14ac:dyDescent="0.25">
      <c r="A4" t="str">
        <f ca="1">IFERROR(INDEX(Определить_объем,--RIGHT(SMALL(Строки_Столбцы_Объем,ROW(Z3)),2),--LEFT(SMALL(Строки_Столбцы_Объем,ROW(Z3)),LEN(SMALL(Строки_Столбцы_Объем,ROW(Z3)))-2)),"")</f>
        <v>Прокладка воздушных линий с установкой опор, руб./км</v>
      </c>
      <c r="D4" t="s">
        <v>10</v>
      </c>
      <c r="E4" t="s">
        <v>37</v>
      </c>
      <c r="F4" t="s">
        <v>37</v>
      </c>
      <c r="G4" t="s">
        <v>88</v>
      </c>
      <c r="H4" t="s">
        <v>93</v>
      </c>
      <c r="I4" t="s">
        <v>159</v>
      </c>
      <c r="J4" t="s">
        <v>190</v>
      </c>
      <c r="K4" t="s">
        <v>93</v>
      </c>
      <c r="L4" t="s">
        <v>93</v>
      </c>
      <c r="M4" t="s">
        <v>93</v>
      </c>
      <c r="N4" t="s">
        <v>88</v>
      </c>
      <c r="O4" t="s">
        <v>93</v>
      </c>
      <c r="P4" t="s">
        <v>212</v>
      </c>
      <c r="Q4" t="s">
        <v>213</v>
      </c>
      <c r="R4" t="s">
        <v>224</v>
      </c>
      <c r="S4" t="s">
        <v>213</v>
      </c>
      <c r="T4" t="s">
        <v>224</v>
      </c>
      <c r="U4" t="s">
        <v>217</v>
      </c>
      <c r="V4" t="s">
        <v>227</v>
      </c>
      <c r="X4">
        <v>630</v>
      </c>
      <c r="Y4">
        <v>630</v>
      </c>
    </row>
    <row r="5" spans="1:32" x14ac:dyDescent="0.25">
      <c r="A5" t="str">
        <f ca="1">IFERROR(INDEX(Определить_объем,--RIGHT(SMALL(Строки_Столбцы_Объем,ROW(Z4)),2),--LEFT(SMALL(Строки_Столбцы_Объем,ROW(Z4)),LEN(SMALL(Строки_Столбцы_Объем,ROW(Z4)))-2)),"")</f>
        <v>Прокладка воздушных линий по существующим опорам, руб./км</v>
      </c>
      <c r="D5" t="s">
        <v>11</v>
      </c>
      <c r="E5" t="s">
        <v>38</v>
      </c>
      <c r="F5" t="s">
        <v>41</v>
      </c>
      <c r="G5" t="s">
        <v>89</v>
      </c>
      <c r="H5" t="s">
        <v>94</v>
      </c>
      <c r="I5" t="s">
        <v>160</v>
      </c>
      <c r="J5" t="s">
        <v>191</v>
      </c>
      <c r="K5" t="s">
        <v>94</v>
      </c>
      <c r="L5" t="s">
        <v>94</v>
      </c>
      <c r="M5" t="s">
        <v>94</v>
      </c>
      <c r="N5" t="s">
        <v>89</v>
      </c>
      <c r="O5" t="s">
        <v>94</v>
      </c>
      <c r="P5" t="s">
        <v>213</v>
      </c>
      <c r="Q5" t="s">
        <v>214</v>
      </c>
      <c r="R5" t="s">
        <v>225</v>
      </c>
      <c r="S5" t="s">
        <v>214</v>
      </c>
      <c r="T5" t="s">
        <v>225</v>
      </c>
      <c r="U5" t="s">
        <v>218</v>
      </c>
      <c r="V5" t="s">
        <v>228</v>
      </c>
      <c r="X5">
        <v>1000</v>
      </c>
      <c r="Y5">
        <v>1000</v>
      </c>
    </row>
    <row r="6" spans="1:32" x14ac:dyDescent="0.25">
      <c r="A6" t="str">
        <f ca="1">IFERROR(INDEX(Определить_объем,--RIGHT(SMALL(Строки_Столбцы_Объем,ROW(Z5)),2),--LEFT(SMALL(Строки_Столбцы_Объем,ROW(Z5)),LEN(SMALL(Строки_Столбцы_Объем,ROW(Z5)))-2)),"")</f>
        <v>Прокладка воздушных линий по фасадам зданий, руб./км</v>
      </c>
      <c r="D6" t="s">
        <v>12</v>
      </c>
      <c r="E6" t="s">
        <v>39</v>
      </c>
      <c r="F6" t="s">
        <v>46</v>
      </c>
      <c r="G6" t="s">
        <v>90</v>
      </c>
      <c r="H6" t="s">
        <v>95</v>
      </c>
      <c r="I6" t="s">
        <v>161</v>
      </c>
      <c r="J6" t="s">
        <v>192</v>
      </c>
      <c r="K6" t="s">
        <v>95</v>
      </c>
      <c r="L6" t="s">
        <v>95</v>
      </c>
      <c r="M6" t="s">
        <v>95</v>
      </c>
      <c r="N6" t="s">
        <v>90</v>
      </c>
      <c r="O6" t="s">
        <v>95</v>
      </c>
      <c r="P6" t="s">
        <v>214</v>
      </c>
      <c r="Q6" t="s">
        <v>216</v>
      </c>
      <c r="R6" t="s">
        <v>226</v>
      </c>
      <c r="S6" t="s">
        <v>216</v>
      </c>
      <c r="T6" t="s">
        <v>226</v>
      </c>
      <c r="U6" t="s">
        <v>219</v>
      </c>
      <c r="V6" t="s">
        <v>229</v>
      </c>
      <c r="X6">
        <v>1250</v>
      </c>
      <c r="Y6">
        <v>1250</v>
      </c>
    </row>
    <row r="7" spans="1:32" x14ac:dyDescent="0.25">
      <c r="A7" t="str">
        <f ca="1">IFERROR(INDEX(Определить_объем,--RIGHT(SMALL(Строки_Столбцы_Объем,ROW(Z6)),2),--LEFT(SMALL(Строки_Столбцы_Объем,ROW(Z6)),LEN(SMALL(Строки_Столбцы_Объем,ROW(Z6)))-2)),"")</f>
        <v>Прокладка одной КЛ в траншее (с благоустройством), руб./км</v>
      </c>
      <c r="D7" t="s">
        <v>13</v>
      </c>
      <c r="E7" t="s">
        <v>40</v>
      </c>
      <c r="F7" t="s">
        <v>49</v>
      </c>
      <c r="G7" t="s">
        <v>91</v>
      </c>
      <c r="H7" t="s">
        <v>96</v>
      </c>
      <c r="I7" t="s">
        <v>93</v>
      </c>
      <c r="J7" t="s">
        <v>91</v>
      </c>
      <c r="K7" t="s">
        <v>96</v>
      </c>
      <c r="L7" t="s">
        <v>96</v>
      </c>
      <c r="M7" t="s">
        <v>96</v>
      </c>
      <c r="N7" t="s">
        <v>91</v>
      </c>
      <c r="O7" t="s">
        <v>96</v>
      </c>
      <c r="Q7" t="s">
        <v>217</v>
      </c>
      <c r="R7" t="s">
        <v>227</v>
      </c>
      <c r="S7" t="s">
        <v>217</v>
      </c>
      <c r="T7" t="s">
        <v>227</v>
      </c>
      <c r="U7" t="s">
        <v>220</v>
      </c>
      <c r="V7" t="s">
        <v>230</v>
      </c>
      <c r="X7">
        <v>1600</v>
      </c>
      <c r="Y7">
        <v>1600</v>
      </c>
    </row>
    <row r="8" spans="1:32" x14ac:dyDescent="0.25">
      <c r="A8" t="str">
        <f ca="1">IFERROR(INDEX(Определить_объем,--RIGHT(SMALL(Строки_Столбцы_Объем,ROW(Z7)),2),--LEFT(SMALL(Строки_Столбцы_Объем,ROW(Z7)),LEN(SMALL(Строки_Столбцы_Объем,ROW(Z7)))-2)),"")</f>
        <v>Прокладка двух КЛ в траншее (с благоустройством), руб./км</v>
      </c>
      <c r="D8" t="s">
        <v>14</v>
      </c>
      <c r="E8" t="s">
        <v>41</v>
      </c>
      <c r="F8" t="s">
        <v>52</v>
      </c>
      <c r="G8" t="s">
        <v>92</v>
      </c>
      <c r="H8" t="s">
        <v>97</v>
      </c>
      <c r="I8" t="s">
        <v>94</v>
      </c>
      <c r="J8" t="s">
        <v>92</v>
      </c>
      <c r="K8" t="s">
        <v>97</v>
      </c>
      <c r="L8" t="s">
        <v>97</v>
      </c>
      <c r="M8" t="s">
        <v>97</v>
      </c>
      <c r="N8" t="s">
        <v>92</v>
      </c>
      <c r="O8" t="s">
        <v>97</v>
      </c>
      <c r="Q8" t="s">
        <v>218</v>
      </c>
      <c r="R8" t="s">
        <v>228</v>
      </c>
      <c r="S8" t="s">
        <v>218</v>
      </c>
      <c r="T8" t="s">
        <v>228</v>
      </c>
      <c r="V8" t="s">
        <v>235</v>
      </c>
      <c r="X8">
        <v>2500</v>
      </c>
      <c r="Y8">
        <v>2500</v>
      </c>
    </row>
    <row r="9" spans="1:32" x14ac:dyDescent="0.25">
      <c r="A9" t="str">
        <f ca="1">IFERROR(INDEX(Определить_объем,--RIGHT(SMALL(Строки_Столбцы_Объем,ROW(Z8)),2),--LEFT(SMALL(Строки_Столбцы_Объем,ROW(Z8)),LEN(SMALL(Строки_Столбцы_Объем,ROW(Z8)))-2)),"")</f>
        <v>Прокладка двух КЛ в траншее (без благоустройства), руб./км</v>
      </c>
      <c r="D9" t="s">
        <v>15</v>
      </c>
      <c r="E9" t="s">
        <v>42</v>
      </c>
      <c r="F9" t="s">
        <v>81</v>
      </c>
      <c r="G9" t="s">
        <v>93</v>
      </c>
      <c r="H9" t="s">
        <v>98</v>
      </c>
      <c r="I9" t="s">
        <v>95</v>
      </c>
      <c r="J9" t="s">
        <v>93</v>
      </c>
      <c r="K9" t="s">
        <v>98</v>
      </c>
      <c r="L9" t="s">
        <v>98</v>
      </c>
      <c r="M9" t="s">
        <v>98</v>
      </c>
      <c r="N9" t="s">
        <v>93</v>
      </c>
      <c r="O9" t="s">
        <v>98</v>
      </c>
      <c r="Q9" t="s">
        <v>219</v>
      </c>
      <c r="R9" t="s">
        <v>229</v>
      </c>
      <c r="S9" t="s">
        <v>219</v>
      </c>
      <c r="T9" t="s">
        <v>229</v>
      </c>
      <c r="X9">
        <v>3200</v>
      </c>
      <c r="Y9">
        <v>3200</v>
      </c>
    </row>
    <row r="10" spans="1:32" x14ac:dyDescent="0.25">
      <c r="A10" t="str">
        <f ca="1">IFERROR(INDEX(Определить_объем,--RIGHT(SMALL(Строки_Столбцы_Объем,ROW(Z9)),2),--LEFT(SMALL(Строки_Столбцы_Объем,ROW(Z9)),LEN(SMALL(Строки_Столбцы_Объем,ROW(Z9)))-2)),"")</f>
        <v>Прокладка одной КЛ в полиэтиленовой трубе (с благоустройством), руб./км</v>
      </c>
      <c r="D10" t="s">
        <v>16</v>
      </c>
      <c r="E10" t="s">
        <v>43</v>
      </c>
      <c r="G10" t="s">
        <v>94</v>
      </c>
      <c r="H10" t="s">
        <v>99</v>
      </c>
      <c r="I10" t="s">
        <v>96</v>
      </c>
      <c r="J10" t="s">
        <v>94</v>
      </c>
      <c r="K10" t="s">
        <v>99</v>
      </c>
      <c r="L10" t="s">
        <v>99</v>
      </c>
      <c r="M10" t="s">
        <v>99</v>
      </c>
      <c r="N10" t="s">
        <v>94</v>
      </c>
      <c r="O10" t="s">
        <v>99</v>
      </c>
      <c r="Q10" t="s">
        <v>220</v>
      </c>
      <c r="R10" t="s">
        <v>230</v>
      </c>
      <c r="X10">
        <v>4000</v>
      </c>
      <c r="Y10">
        <v>4000</v>
      </c>
    </row>
    <row r="11" spans="1:32" x14ac:dyDescent="0.25">
      <c r="A11" t="str">
        <f ca="1">IFERROR(INDEX(Определить_объем,--RIGHT(SMALL(Строки_Столбцы_Объем,ROW(Z10)),2),--LEFT(SMALL(Строки_Столбцы_Объем,ROW(Z10)),LEN(SMALL(Строки_Столбцы_Объем,ROW(Z10)))-2)),"")</f>
        <v>Прокладка двух КЛ в полиэтиленовых трубах (с благоустройством), руб./км</v>
      </c>
      <c r="D11" t="s">
        <v>17</v>
      </c>
      <c r="E11" t="s">
        <v>44</v>
      </c>
      <c r="G11" t="s">
        <v>95</v>
      </c>
      <c r="H11" t="s">
        <v>100</v>
      </c>
      <c r="I11" t="s">
        <v>97</v>
      </c>
      <c r="J11" t="s">
        <v>95</v>
      </c>
      <c r="K11" t="s">
        <v>195</v>
      </c>
      <c r="L11" t="s">
        <v>100</v>
      </c>
      <c r="M11" t="s">
        <v>100</v>
      </c>
      <c r="N11" t="s">
        <v>95</v>
      </c>
      <c r="O11" t="s">
        <v>100</v>
      </c>
      <c r="X11" t="s">
        <v>238</v>
      </c>
      <c r="Y11" t="s">
        <v>238</v>
      </c>
    </row>
    <row r="12" spans="1:32" x14ac:dyDescent="0.25">
      <c r="A12" t="str">
        <f ca="1">IFERROR(INDEX(Определить_объем,--RIGHT(SMALL(Строки_Столбцы_Объем,ROW(Z11)),2),--LEFT(SMALL(Строки_Столбцы_Объем,ROW(Z11)),LEN(SMALL(Строки_Столбцы_Объем,ROW(Z11)))-2)),"")</f>
        <v>Прокладка одной КЛ в полиэтиленовой трубе с восстановлением асфальта, руб./км</v>
      </c>
      <c r="D12" t="s">
        <v>18</v>
      </c>
      <c r="E12" t="s">
        <v>45</v>
      </c>
      <c r="G12" t="s">
        <v>96</v>
      </c>
      <c r="H12" t="s">
        <v>101</v>
      </c>
      <c r="I12" t="s">
        <v>98</v>
      </c>
      <c r="J12" t="s">
        <v>96</v>
      </c>
      <c r="K12" t="s">
        <v>101</v>
      </c>
      <c r="L12" t="s">
        <v>101</v>
      </c>
      <c r="M12" t="s">
        <v>101</v>
      </c>
      <c r="N12" t="s">
        <v>96</v>
      </c>
      <c r="O12" t="s">
        <v>101</v>
      </c>
    </row>
    <row r="13" spans="1:32" x14ac:dyDescent="0.25">
      <c r="A13" t="str">
        <f ca="1">IFERROR(INDEX(Определить_объем,--RIGHT(SMALL(Строки_Столбцы_Объем,ROW(Z12)),2),--LEFT(SMALL(Строки_Столбцы_Объем,ROW(Z12)),LEN(SMALL(Строки_Столбцы_Объем,ROW(Z12)))-2)),"")</f>
        <v>Прокладка двух КЛ в полиэтиленовых трубах с восстановлением асфальта, руб./км</v>
      </c>
      <c r="D13" t="s">
        <v>19</v>
      </c>
      <c r="E13" t="s">
        <v>46</v>
      </c>
      <c r="G13" t="s">
        <v>97</v>
      </c>
      <c r="H13" t="s">
        <v>102</v>
      </c>
      <c r="I13" t="s">
        <v>162</v>
      </c>
      <c r="J13" t="s">
        <v>97</v>
      </c>
      <c r="K13" t="s">
        <v>102</v>
      </c>
      <c r="L13" t="s">
        <v>102</v>
      </c>
      <c r="M13" t="s">
        <v>102</v>
      </c>
      <c r="N13" t="s">
        <v>97</v>
      </c>
      <c r="O13" t="s">
        <v>102</v>
      </c>
    </row>
    <row r="14" spans="1:32" x14ac:dyDescent="0.25">
      <c r="A14" t="str">
        <f ca="1">IFERROR(INDEX(Определить_объем,--RIGHT(SMALL(Строки_Столбцы_Объем,ROW(Z13)),2),--LEFT(SMALL(Строки_Столбцы_Объем,ROW(Z13)),LEN(SMALL(Строки_Столбцы_Объем,ROW(Z13)))-2)),"")</f>
        <v>Прокладка одной КЛ методом ГНБ, руб./км</v>
      </c>
      <c r="D14" t="s">
        <v>20</v>
      </c>
      <c r="E14" t="s">
        <v>47</v>
      </c>
      <c r="G14" t="s">
        <v>98</v>
      </c>
      <c r="H14" t="s">
        <v>103</v>
      </c>
      <c r="I14" t="s">
        <v>163</v>
      </c>
      <c r="J14" t="s">
        <v>98</v>
      </c>
      <c r="K14" t="s">
        <v>103</v>
      </c>
      <c r="L14" t="s">
        <v>103</v>
      </c>
      <c r="M14" t="s">
        <v>103</v>
      </c>
      <c r="N14" t="s">
        <v>98</v>
      </c>
      <c r="O14" t="s">
        <v>103</v>
      </c>
    </row>
    <row r="15" spans="1:32" x14ac:dyDescent="0.25">
      <c r="A15" t="str">
        <f ca="1">IFERROR(INDEX(Определить_объем,--RIGHT(SMALL(Строки_Столбцы_Объем,ROW(Z14)),2),--LEFT(SMALL(Строки_Столбцы_Объем,ROW(Z14)),LEN(SMALL(Строки_Столбцы_Объем,ROW(Z14)))-2)),"")</f>
        <v>Прокладка двух КЛ методом ГНБ, руб./км</v>
      </c>
      <c r="D15" t="s">
        <v>21</v>
      </c>
      <c r="E15" t="s">
        <v>48</v>
      </c>
      <c r="G15" t="s">
        <v>99</v>
      </c>
      <c r="H15" t="s">
        <v>104</v>
      </c>
      <c r="I15" t="s">
        <v>164</v>
      </c>
      <c r="J15" t="s">
        <v>99</v>
      </c>
      <c r="K15" t="s">
        <v>104</v>
      </c>
      <c r="L15" t="s">
        <v>104</v>
      </c>
      <c r="M15" t="s">
        <v>104</v>
      </c>
      <c r="N15" t="s">
        <v>99</v>
      </c>
      <c r="O15" t="s">
        <v>104</v>
      </c>
    </row>
    <row r="16" spans="1:32" x14ac:dyDescent="0.25">
      <c r="A16" t="str">
        <f ca="1">IFERROR(INDEX(Определить_объем,--RIGHT(SMALL(Строки_Столбцы_Объем,ROW(Z15)),2),--LEFT(SMALL(Строки_Столбцы_Объем,ROW(Z15)),LEN(SMALL(Строки_Столбцы_Объем,ROW(Z15)))-2)),"")</f>
        <v>Строительство столбовой трансформаторной подстанции с одним трансформатором, руб./кВт</v>
      </c>
      <c r="D16" t="s">
        <v>22</v>
      </c>
      <c r="E16" t="s">
        <v>49</v>
      </c>
      <c r="G16" t="s">
        <v>100</v>
      </c>
      <c r="H16" t="s">
        <v>105</v>
      </c>
      <c r="I16" t="s">
        <v>165</v>
      </c>
      <c r="J16" t="s">
        <v>100</v>
      </c>
      <c r="K16" t="s">
        <v>105</v>
      </c>
      <c r="L16" t="s">
        <v>105</v>
      </c>
      <c r="M16" t="s">
        <v>105</v>
      </c>
      <c r="N16" t="s">
        <v>100</v>
      </c>
      <c r="O16" t="s">
        <v>105</v>
      </c>
    </row>
    <row r="17" spans="1:15" x14ac:dyDescent="0.25">
      <c r="A17" t="str">
        <f ca="1">IFERROR(INDEX(Определить_объем,--RIGHT(SMALL(Строки_Столбцы_Объем,ROW(Z16)),2),--LEFT(SMALL(Строки_Столбцы_Объем,ROW(Z16)),LEN(SMALL(Строки_Столбцы_Объем,ROW(Z16)))-2)),"")</f>
        <v>Строительство киосковых трансформаторных подстанций (тупикового типа) с одним трансформатором, руб./кВт</v>
      </c>
      <c r="D17" t="s">
        <v>23</v>
      </c>
      <c r="E17" t="s">
        <v>50</v>
      </c>
      <c r="G17" t="s">
        <v>101</v>
      </c>
      <c r="H17" t="s">
        <v>106</v>
      </c>
      <c r="I17" t="s">
        <v>166</v>
      </c>
      <c r="J17" t="s">
        <v>101</v>
      </c>
      <c r="K17" t="s">
        <v>106</v>
      </c>
      <c r="L17" t="s">
        <v>106</v>
      </c>
      <c r="M17" t="s">
        <v>106</v>
      </c>
      <c r="N17" t="s">
        <v>101</v>
      </c>
      <c r="O17" t="s">
        <v>106</v>
      </c>
    </row>
    <row r="18" spans="1:15" x14ac:dyDescent="0.25">
      <c r="A18" t="str">
        <f ca="1">IFERROR(INDEX(Определить_объем,--RIGHT(SMALL(Строки_Столбцы_Объем,ROW(Z17)),2),--LEFT(SMALL(Строки_Столбцы_Объем,ROW(Z17)),LEN(SMALL(Строки_Столбцы_Объем,ROW(Z17)))-2)),"")</f>
        <v>Строительство киосковых трансформаторных подстанций (тупикового типа) с двумя трансформаторами, руб./кВт</v>
      </c>
      <c r="D18" t="s">
        <v>24</v>
      </c>
      <c r="E18" t="s">
        <v>51</v>
      </c>
      <c r="G18" t="s">
        <v>102</v>
      </c>
      <c r="H18" t="s">
        <v>107</v>
      </c>
      <c r="I18" t="s">
        <v>167</v>
      </c>
      <c r="J18" t="s">
        <v>102</v>
      </c>
      <c r="K18" t="s">
        <v>107</v>
      </c>
      <c r="L18" t="s">
        <v>107</v>
      </c>
      <c r="M18" t="s">
        <v>107</v>
      </c>
      <c r="N18" t="s">
        <v>102</v>
      </c>
      <c r="O18" t="s">
        <v>107</v>
      </c>
    </row>
    <row r="19" spans="1:15" x14ac:dyDescent="0.25">
      <c r="A19" t="str">
        <f ca="1">IFERROR(INDEX(Определить_объем,--RIGHT(SMALL(Строки_Столбцы_Объем,ROW(Z18)),2),--LEFT(SMALL(Строки_Столбцы_Объем,ROW(Z18)),LEN(SMALL(Строки_Столбцы_Объем,ROW(Z18)))-2)),"")</f>
        <v>Строительство киосковых трансформаторных подстанций (проходного типа) с одним трансформатором, руб./кВт</v>
      </c>
      <c r="D19" t="s">
        <v>25</v>
      </c>
      <c r="E19" t="s">
        <v>52</v>
      </c>
      <c r="G19" t="s">
        <v>103</v>
      </c>
      <c r="H19" t="s">
        <v>108</v>
      </c>
      <c r="I19" t="s">
        <v>168</v>
      </c>
      <c r="J19" t="s">
        <v>103</v>
      </c>
      <c r="K19" t="s">
        <v>108</v>
      </c>
      <c r="L19" t="s">
        <v>108</v>
      </c>
      <c r="M19" t="s">
        <v>108</v>
      </c>
      <c r="N19" t="s">
        <v>103</v>
      </c>
      <c r="O19" t="s">
        <v>108</v>
      </c>
    </row>
    <row r="20" spans="1:15" x14ac:dyDescent="0.25">
      <c r="A20" t="str">
        <f ca="1">IFERROR(INDEX(Определить_объем,--RIGHT(SMALL(Строки_Столбцы_Объем,ROW(Z19)),2),--LEFT(SMALL(Строки_Столбцы_Объем,ROW(Z19)),LEN(SMALL(Строки_Столбцы_Объем,ROW(Z19)))-2)),"")</f>
        <v>Строительство киосковых трансформаторных подстанций (проходного типа) с двумя трансформаторами, руб./кВт</v>
      </c>
      <c r="D20" t="s">
        <v>26</v>
      </c>
      <c r="E20" t="s">
        <v>53</v>
      </c>
      <c r="G20" t="s">
        <v>104</v>
      </c>
      <c r="H20" t="s">
        <v>109</v>
      </c>
      <c r="I20" t="s">
        <v>169</v>
      </c>
      <c r="J20" t="s">
        <v>104</v>
      </c>
      <c r="K20" t="s">
        <v>109</v>
      </c>
      <c r="L20" t="s">
        <v>109</v>
      </c>
      <c r="M20" t="s">
        <v>109</v>
      </c>
      <c r="N20" t="s">
        <v>104</v>
      </c>
      <c r="O20" t="s">
        <v>109</v>
      </c>
    </row>
    <row r="21" spans="1:15" x14ac:dyDescent="0.25">
      <c r="A21" t="str">
        <f ca="1">IFERROR(INDEX(Определить_объем,--RIGHT(SMALL(Строки_Столбцы_Объем,ROW(Z20)),2),--LEFT(SMALL(Строки_Столбцы_Объем,ROW(Z20)),LEN(SMALL(Строки_Столбцы_Объем,ROW(Z20)))-2)),"")</f>
        <v>Строительство блочных трансформаторных подстанций типа "Сендвич" с одним трансформатором, руб./кВт</v>
      </c>
      <c r="D21" t="s">
        <v>27</v>
      </c>
      <c r="E21" t="s">
        <v>54</v>
      </c>
      <c r="G21" t="s">
        <v>105</v>
      </c>
      <c r="H21" t="s">
        <v>110</v>
      </c>
      <c r="I21" t="s">
        <v>170</v>
      </c>
      <c r="J21" t="s">
        <v>105</v>
      </c>
      <c r="K21" t="s">
        <v>110</v>
      </c>
      <c r="L21" t="s">
        <v>110</v>
      </c>
      <c r="M21" t="s">
        <v>110</v>
      </c>
      <c r="N21" t="s">
        <v>105</v>
      </c>
      <c r="O21" t="s">
        <v>110</v>
      </c>
    </row>
    <row r="22" spans="1:15" x14ac:dyDescent="0.25">
      <c r="A22" t="str">
        <f ca="1">IFERROR(INDEX(Определить_объем,--RIGHT(SMALL(Строки_Столбцы_Объем,ROW(Z21)),2),--LEFT(SMALL(Строки_Столбцы_Объем,ROW(Z21)),LEN(SMALL(Строки_Столбцы_Объем,ROW(Z21)))-2)),"")</f>
        <v>Строительство блочных трансформаторных подстанций типа "Сендвич" с двумя трансформаторами, руб./кВт</v>
      </c>
      <c r="D22" t="s">
        <v>28</v>
      </c>
      <c r="E22" t="s">
        <v>55</v>
      </c>
      <c r="G22" t="s">
        <v>106</v>
      </c>
      <c r="H22" t="s">
        <v>111</v>
      </c>
      <c r="I22" t="s">
        <v>171</v>
      </c>
      <c r="J22" t="s">
        <v>106</v>
      </c>
      <c r="K22" t="s">
        <v>111</v>
      </c>
      <c r="L22" t="s">
        <v>111</v>
      </c>
      <c r="M22" t="s">
        <v>111</v>
      </c>
      <c r="N22" t="s">
        <v>106</v>
      </c>
      <c r="O22" t="s">
        <v>111</v>
      </c>
    </row>
    <row r="23" spans="1:15" x14ac:dyDescent="0.25">
      <c r="A23" t="str">
        <f ca="1">IFERROR(INDEX(Определить_объем,--RIGHT(SMALL(Строки_Столбцы_Объем,ROW(Z22)),2),--LEFT(SMALL(Строки_Столбцы_Объем,ROW(Z22)),LEN(SMALL(Строки_Столбцы_Объем,ROW(Z22)))-2)),"")</f>
        <v>Строительство распределительных трансформаторных подстанций с двумя трансформаторами (включая испытания), руб./кВт</v>
      </c>
      <c r="D23" t="s">
        <v>29</v>
      </c>
      <c r="E23" t="s">
        <v>56</v>
      </c>
      <c r="G23" t="s">
        <v>107</v>
      </c>
      <c r="H23" t="s">
        <v>112</v>
      </c>
      <c r="I23" t="s">
        <v>172</v>
      </c>
      <c r="J23" t="s">
        <v>107</v>
      </c>
      <c r="K23" t="s">
        <v>112</v>
      </c>
      <c r="L23" t="s">
        <v>112</v>
      </c>
      <c r="M23" t="s">
        <v>112</v>
      </c>
      <c r="N23" t="s">
        <v>107</v>
      </c>
      <c r="O23" t="s">
        <v>112</v>
      </c>
    </row>
    <row r="24" spans="1:15" x14ac:dyDescent="0.25">
      <c r="A24" t="str">
        <f ca="1">IFERROR(INDEX(Определить_объем,--RIGHT(SMALL(Строки_Столбцы_Объем,ROW(Z23)),2),--LEFT(SMALL(Строки_Столбцы_Объем,ROW(Z23)),LEN(SMALL(Строки_Столбцы_Объем,ROW(Z23)))-2)),"")</f>
        <v>Пункт секционирования ПСС-10 (с испытаниями, измерениями оборудования), руб./кВт</v>
      </c>
      <c r="D24" t="s">
        <v>30</v>
      </c>
      <c r="E24" t="s">
        <v>57</v>
      </c>
      <c r="G24" t="s">
        <v>108</v>
      </c>
      <c r="H24" t="s">
        <v>113</v>
      </c>
      <c r="I24" t="s">
        <v>173</v>
      </c>
      <c r="J24" t="s">
        <v>108</v>
      </c>
      <c r="K24" t="s">
        <v>113</v>
      </c>
      <c r="L24" t="s">
        <v>113</v>
      </c>
      <c r="M24" t="s">
        <v>113</v>
      </c>
      <c r="N24" t="s">
        <v>108</v>
      </c>
      <c r="O24" t="s">
        <v>113</v>
      </c>
    </row>
    <row r="25" spans="1:15" x14ac:dyDescent="0.25">
      <c r="A25" t="str">
        <f ca="1">IFERROR(INDEX(Определить_объем,--RIGHT(SMALL(Строки_Столбцы_Объем,ROW(Z24)),2),--LEFT(SMALL(Строки_Столбцы_Объем,ROW(Z24)),LEN(SMALL(Строки_Столбцы_Объем,ROW(Z24)))-2)),"")</f>
        <v>С4 - пункт секционирования 35 кВ, руб./кВт</v>
      </c>
      <c r="D25" t="s">
        <v>31</v>
      </c>
      <c r="E25" t="s">
        <v>58</v>
      </c>
      <c r="G25" t="s">
        <v>109</v>
      </c>
      <c r="H25" t="s">
        <v>114</v>
      </c>
      <c r="I25" t="s">
        <v>174</v>
      </c>
      <c r="J25" t="s">
        <v>109</v>
      </c>
      <c r="K25" t="s">
        <v>114</v>
      </c>
      <c r="L25" t="s">
        <v>114</v>
      </c>
      <c r="M25" t="s">
        <v>114</v>
      </c>
      <c r="N25" t="s">
        <v>109</v>
      </c>
      <c r="O25" t="s">
        <v>114</v>
      </c>
    </row>
    <row r="26" spans="1:15" x14ac:dyDescent="0.25">
      <c r="A26" t="str">
        <f ca="1">IFERROR(INDEX(Определить_объем,--RIGHT(SMALL(Строки_Столбцы_Объем,ROW(Z25)),2),--LEFT(SMALL(Строки_Столбцы_Объем,ROW(Z25)),LEN(SMALL(Строки_Столбцы_Объем,ROW(Z25)))-2)),"")</f>
        <v/>
      </c>
      <c r="D26" t="s">
        <v>32</v>
      </c>
      <c r="E26" t="s">
        <v>59</v>
      </c>
      <c r="G26" t="s">
        <v>110</v>
      </c>
      <c r="H26" t="s">
        <v>115</v>
      </c>
      <c r="I26" t="s">
        <v>175</v>
      </c>
      <c r="J26" t="s">
        <v>110</v>
      </c>
      <c r="K26" t="s">
        <v>115</v>
      </c>
      <c r="L26" t="s">
        <v>115</v>
      </c>
      <c r="M26" t="s">
        <v>115</v>
      </c>
      <c r="N26" t="s">
        <v>110</v>
      </c>
      <c r="O26" t="s">
        <v>115</v>
      </c>
    </row>
    <row r="27" spans="1:15" x14ac:dyDescent="0.25">
      <c r="A27" t="str">
        <f ca="1">IFERROR(INDEX(Определить_объем,--RIGHT(SMALL(Строки_Столбцы_Объем,ROW(Z26)),2),--LEFT(SMALL(Строки_Столбцы_Объем,ROW(Z26)),LEN(SMALL(Строки_Столбцы_Объем,ROW(Z26)))-2)),"")</f>
        <v/>
      </c>
      <c r="D27" t="s">
        <v>33</v>
      </c>
      <c r="E27" t="s">
        <v>60</v>
      </c>
      <c r="G27" t="s">
        <v>111</v>
      </c>
      <c r="H27" t="s">
        <v>116</v>
      </c>
      <c r="I27" t="s">
        <v>176</v>
      </c>
      <c r="J27" t="s">
        <v>111</v>
      </c>
      <c r="K27" t="s">
        <v>116</v>
      </c>
      <c r="L27" t="s">
        <v>116</v>
      </c>
      <c r="M27" t="s">
        <v>116</v>
      </c>
      <c r="N27" t="s">
        <v>111</v>
      </c>
      <c r="O27" t="s">
        <v>116</v>
      </c>
    </row>
    <row r="28" spans="1:15" x14ac:dyDescent="0.25">
      <c r="A28" t="str">
        <f ca="1">IFERROR(INDEX(Определить_объем,--RIGHT(SMALL(Строки_Столбцы_Объем,ROW(Z27)),2),--LEFT(SMALL(Строки_Столбцы_Объем,ROW(Z27)),LEN(SMALL(Строки_Столбцы_Объем,ROW(Z27)))-2)),"")</f>
        <v/>
      </c>
      <c r="E28" t="s">
        <v>61</v>
      </c>
      <c r="G28" t="s">
        <v>112</v>
      </c>
      <c r="H28" t="s">
        <v>117</v>
      </c>
      <c r="I28" t="s">
        <v>177</v>
      </c>
      <c r="J28" t="s">
        <v>112</v>
      </c>
      <c r="K28" t="s">
        <v>117</v>
      </c>
      <c r="L28" t="s">
        <v>117</v>
      </c>
      <c r="M28" t="s">
        <v>117</v>
      </c>
      <c r="N28" t="s">
        <v>112</v>
      </c>
      <c r="O28" t="s">
        <v>117</v>
      </c>
    </row>
    <row r="29" spans="1:15" x14ac:dyDescent="0.25">
      <c r="A29" t="str">
        <f ca="1">IFERROR(INDEX(Определить_объем,--RIGHT(SMALL(Строки_Столбцы_Объем,ROW(Z28)),2),--LEFT(SMALL(Строки_Столбцы_Объем,ROW(Z28)),LEN(SMALL(Строки_Столбцы_Объем,ROW(Z28)))-2)),"")</f>
        <v/>
      </c>
      <c r="E29" t="s">
        <v>20</v>
      </c>
      <c r="G29" t="s">
        <v>113</v>
      </c>
      <c r="H29" t="s">
        <v>118</v>
      </c>
      <c r="I29" t="s">
        <v>178</v>
      </c>
      <c r="J29" t="s">
        <v>113</v>
      </c>
      <c r="K29" t="s">
        <v>118</v>
      </c>
      <c r="L29" t="s">
        <v>118</v>
      </c>
      <c r="M29" t="s">
        <v>118</v>
      </c>
      <c r="N29" t="s">
        <v>113</v>
      </c>
      <c r="O29" t="s">
        <v>118</v>
      </c>
    </row>
    <row r="30" spans="1:15" x14ac:dyDescent="0.25">
      <c r="A30" t="str">
        <f ca="1">IFERROR(INDEX(Определить_объем,--RIGHT(SMALL(Строки_Столбцы_Объем,ROW(Z29)),2),--LEFT(SMALL(Строки_Столбцы_Объем,ROW(Z29)),LEN(SMALL(Строки_Столбцы_Объем,ROW(Z29)))-2)),"")</f>
        <v/>
      </c>
      <c r="E30" t="s">
        <v>62</v>
      </c>
      <c r="G30" t="s">
        <v>114</v>
      </c>
      <c r="H30" t="s">
        <v>119</v>
      </c>
      <c r="I30" t="s">
        <v>179</v>
      </c>
      <c r="J30" t="s">
        <v>114</v>
      </c>
      <c r="K30" t="s">
        <v>119</v>
      </c>
      <c r="L30" t="s">
        <v>119</v>
      </c>
      <c r="M30" t="s">
        <v>119</v>
      </c>
      <c r="N30" t="s">
        <v>114</v>
      </c>
      <c r="O30" t="s">
        <v>119</v>
      </c>
    </row>
    <row r="31" spans="1:15" x14ac:dyDescent="0.25">
      <c r="A31" t="str">
        <f ca="1">IFERROR(INDEX(Определить_объем,--RIGHT(SMALL(Строки_Столбцы_Объем,ROW(Z30)),2),--LEFT(SMALL(Строки_Столбцы_Объем,ROW(Z30)),LEN(SMALL(Строки_Столбцы_Объем,ROW(Z30)))-2)),"")</f>
        <v/>
      </c>
      <c r="E31" t="s">
        <v>63</v>
      </c>
      <c r="G31" t="s">
        <v>115</v>
      </c>
      <c r="H31" t="s">
        <v>120</v>
      </c>
      <c r="I31" t="s">
        <v>180</v>
      </c>
      <c r="J31" t="s">
        <v>115</v>
      </c>
      <c r="K31" t="s">
        <v>120</v>
      </c>
      <c r="L31" t="s">
        <v>120</v>
      </c>
      <c r="M31" t="s">
        <v>120</v>
      </c>
      <c r="N31" t="s">
        <v>115</v>
      </c>
      <c r="O31" t="s">
        <v>120</v>
      </c>
    </row>
    <row r="32" spans="1:15" x14ac:dyDescent="0.25">
      <c r="A32" t="str">
        <f ca="1">IFERROR(INDEX(Определить_объем,--RIGHT(SMALL(Строки_Столбцы_Объем,ROW(Z31)),2),--LEFT(SMALL(Строки_Столбцы_Объем,ROW(Z31)),LEN(SMALL(Строки_Столбцы_Объем,ROW(Z31)))-2)),"")</f>
        <v/>
      </c>
      <c r="E32" t="s">
        <v>64</v>
      </c>
      <c r="G32" t="s">
        <v>116</v>
      </c>
      <c r="H32" t="s">
        <v>121</v>
      </c>
      <c r="I32" t="s">
        <v>181</v>
      </c>
      <c r="J32" t="s">
        <v>116</v>
      </c>
      <c r="K32" t="s">
        <v>196</v>
      </c>
      <c r="L32" t="s">
        <v>121</v>
      </c>
      <c r="M32" t="s">
        <v>121</v>
      </c>
      <c r="N32" t="s">
        <v>116</v>
      </c>
      <c r="O32" t="s">
        <v>129</v>
      </c>
    </row>
    <row r="33" spans="1:15" x14ac:dyDescent="0.25">
      <c r="A33" t="str">
        <f ca="1">IFERROR(INDEX(Определить_объем,--RIGHT(SMALL(Строки_Столбцы_Объем,ROW(Z32)),2),--LEFT(SMALL(Строки_Столбцы_Объем,ROW(Z32)),LEN(SMALL(Строки_Столбцы_Объем,ROW(Z32)))-2)),"")</f>
        <v/>
      </c>
      <c r="E33" t="s">
        <v>65</v>
      </c>
      <c r="G33" t="s">
        <v>117</v>
      </c>
      <c r="H33" t="s">
        <v>122</v>
      </c>
      <c r="I33" t="s">
        <v>182</v>
      </c>
      <c r="J33" t="s">
        <v>117</v>
      </c>
      <c r="K33" t="s">
        <v>197</v>
      </c>
      <c r="L33" t="s">
        <v>122</v>
      </c>
      <c r="M33" t="s">
        <v>122</v>
      </c>
      <c r="N33" t="s">
        <v>117</v>
      </c>
      <c r="O33" t="s">
        <v>130</v>
      </c>
    </row>
    <row r="34" spans="1:15" x14ac:dyDescent="0.25">
      <c r="A34" t="str">
        <f ca="1">IFERROR(INDEX(Определить_объем,--RIGHT(SMALL(Строки_Столбцы_Объем,ROW(Z33)),2),--LEFT(SMALL(Строки_Столбцы_Объем,ROW(Z33)),LEN(SMALL(Строки_Столбцы_Объем,ROW(Z33)))-2)),"")</f>
        <v/>
      </c>
      <c r="E34" t="s">
        <v>66</v>
      </c>
      <c r="G34" t="s">
        <v>118</v>
      </c>
      <c r="H34" t="s">
        <v>123</v>
      </c>
      <c r="I34" t="s">
        <v>183</v>
      </c>
      <c r="J34" t="s">
        <v>118</v>
      </c>
      <c r="K34" t="s">
        <v>198</v>
      </c>
      <c r="L34" t="s">
        <v>123</v>
      </c>
      <c r="M34" t="s">
        <v>123</v>
      </c>
      <c r="N34" t="s">
        <v>118</v>
      </c>
      <c r="O34" t="s">
        <v>131</v>
      </c>
    </row>
    <row r="35" spans="1:15" x14ac:dyDescent="0.25">
      <c r="A35" t="str">
        <f ca="1">IFERROR(INDEX(Определить_объем,--RIGHT(SMALL(Строки_Столбцы_Объем,ROW(Z34)),2),--LEFT(SMALL(Строки_Столбцы_Объем,ROW(Z34)),LEN(SMALL(Строки_Столбцы_Объем,ROW(Z34)))-2)),"")</f>
        <v/>
      </c>
      <c r="E35" t="s">
        <v>67</v>
      </c>
      <c r="G35" t="s">
        <v>119</v>
      </c>
      <c r="H35" t="s">
        <v>124</v>
      </c>
      <c r="I35" t="s">
        <v>184</v>
      </c>
      <c r="J35" t="s">
        <v>119</v>
      </c>
      <c r="K35" t="s">
        <v>199</v>
      </c>
      <c r="L35" t="s">
        <v>124</v>
      </c>
      <c r="M35" t="s">
        <v>124</v>
      </c>
      <c r="N35" t="s">
        <v>119</v>
      </c>
      <c r="O35" t="s">
        <v>132</v>
      </c>
    </row>
    <row r="36" spans="1:15" x14ac:dyDescent="0.25">
      <c r="A36" t="str">
        <f ca="1">IFERROR(INDEX(Определить_объем,--RIGHT(SMALL(Строки_Столбцы_Объем,ROW(Z35)),2),--LEFT(SMALL(Строки_Столбцы_Объем,ROW(Z35)),LEN(SMALL(Строки_Столбцы_Объем,ROW(Z35)))-2)),"")</f>
        <v/>
      </c>
      <c r="E36" t="s">
        <v>68</v>
      </c>
      <c r="G36" t="s">
        <v>120</v>
      </c>
      <c r="H36" t="s">
        <v>125</v>
      </c>
      <c r="I36" t="s">
        <v>185</v>
      </c>
      <c r="J36" t="s">
        <v>120</v>
      </c>
      <c r="K36" t="s">
        <v>200</v>
      </c>
      <c r="L36" t="s">
        <v>125</v>
      </c>
      <c r="M36" t="s">
        <v>125</v>
      </c>
      <c r="N36" t="s">
        <v>120</v>
      </c>
      <c r="O36" t="s">
        <v>133</v>
      </c>
    </row>
    <row r="37" spans="1:15" x14ac:dyDescent="0.25">
      <c r="A37" t="str">
        <f ca="1">IFERROR(INDEX(Определить_объем,--RIGHT(SMALL(Строки_Столбцы_Объем,ROW(Z36)),2),--LEFT(SMALL(Строки_Столбцы_Объем,ROW(Z36)),LEN(SMALL(Строки_Столбцы_Объем,ROW(Z36)))-2)),"")</f>
        <v/>
      </c>
      <c r="E37" t="s">
        <v>69</v>
      </c>
      <c r="G37" t="s">
        <v>121</v>
      </c>
      <c r="H37" t="s">
        <v>154</v>
      </c>
      <c r="I37" t="s">
        <v>186</v>
      </c>
      <c r="J37" t="s">
        <v>121</v>
      </c>
      <c r="K37" t="s">
        <v>201</v>
      </c>
      <c r="L37" t="s">
        <v>154</v>
      </c>
      <c r="M37" t="s">
        <v>154</v>
      </c>
      <c r="N37" t="s">
        <v>121</v>
      </c>
      <c r="O37" t="s">
        <v>134</v>
      </c>
    </row>
    <row r="38" spans="1:15" x14ac:dyDescent="0.25">
      <c r="A38" t="str">
        <f ca="1">IFERROR(INDEX(Определить_объем,--RIGHT(SMALL(Строки_Столбцы_Объем,ROW(Z37)),2),--LEFT(SMALL(Строки_Столбцы_Объем,ROW(Z37)),LEN(SMALL(Строки_Столбцы_Объем,ROW(Z37)))-2)),"")</f>
        <v/>
      </c>
      <c r="E38" t="s">
        <v>70</v>
      </c>
      <c r="G38" t="s">
        <v>122</v>
      </c>
      <c r="H38" t="s">
        <v>127</v>
      </c>
      <c r="I38" t="s">
        <v>187</v>
      </c>
      <c r="J38" t="s">
        <v>122</v>
      </c>
      <c r="K38" t="s">
        <v>202</v>
      </c>
      <c r="L38" t="s">
        <v>127</v>
      </c>
      <c r="M38" t="s">
        <v>127</v>
      </c>
      <c r="N38" t="s">
        <v>122</v>
      </c>
      <c r="O38" t="s">
        <v>135</v>
      </c>
    </row>
    <row r="39" spans="1:15" x14ac:dyDescent="0.25">
      <c r="A39" t="str">
        <f ca="1">IFERROR(INDEX(Определить_объем,--RIGHT(SMALL(Строки_Столбцы_Объем,ROW(Z38)),2),--LEFT(SMALL(Строки_Столбцы_Объем,ROW(Z38)),LEN(SMALL(Строки_Столбцы_Объем,ROW(Z38)))-2)),"")</f>
        <v/>
      </c>
      <c r="E39" t="s">
        <v>71</v>
      </c>
      <c r="G39" t="s">
        <v>123</v>
      </c>
      <c r="H39" t="s">
        <v>128</v>
      </c>
      <c r="J39" t="s">
        <v>123</v>
      </c>
      <c r="K39" t="s">
        <v>203</v>
      </c>
      <c r="L39" t="s">
        <v>128</v>
      </c>
      <c r="M39" t="s">
        <v>128</v>
      </c>
      <c r="N39" t="s">
        <v>123</v>
      </c>
      <c r="O39" t="s">
        <v>136</v>
      </c>
    </row>
    <row r="40" spans="1:15" x14ac:dyDescent="0.25">
      <c r="A40" t="str">
        <f ca="1">IFERROR(INDEX(Определить_объем,--RIGHT(SMALL(Строки_Столбцы_Объем,ROW(Z39)),2),--LEFT(SMALL(Строки_Столбцы_Объем,ROW(Z39)),LEN(SMALL(Строки_Столбцы_Объем,ROW(Z39)))-2)),"")</f>
        <v/>
      </c>
      <c r="E40" t="s">
        <v>72</v>
      </c>
      <c r="G40" t="s">
        <v>124</v>
      </c>
      <c r="H40" t="s">
        <v>129</v>
      </c>
      <c r="J40" t="s">
        <v>124</v>
      </c>
      <c r="K40" t="s">
        <v>129</v>
      </c>
      <c r="L40" t="s">
        <v>129</v>
      </c>
      <c r="M40" t="s">
        <v>129</v>
      </c>
      <c r="N40" t="s">
        <v>124</v>
      </c>
      <c r="O40" t="s">
        <v>137</v>
      </c>
    </row>
    <row r="41" spans="1:15" x14ac:dyDescent="0.25">
      <c r="A41" t="str">
        <f ca="1">IFERROR(INDEX(Определить_объем,--RIGHT(SMALL(Строки_Столбцы_Объем,ROW(Z40)),2),--LEFT(SMALL(Строки_Столбцы_Объем,ROW(Z40)),LEN(SMALL(Строки_Столбцы_Объем,ROW(Z40)))-2)),"")</f>
        <v/>
      </c>
      <c r="E41" t="s">
        <v>22</v>
      </c>
      <c r="G41" t="s">
        <v>125</v>
      </c>
      <c r="H41" t="s">
        <v>130</v>
      </c>
      <c r="J41" t="s">
        <v>125</v>
      </c>
      <c r="K41" t="s">
        <v>130</v>
      </c>
      <c r="L41" t="s">
        <v>130</v>
      </c>
      <c r="M41" t="s">
        <v>130</v>
      </c>
      <c r="N41" t="s">
        <v>125</v>
      </c>
      <c r="O41" t="s">
        <v>138</v>
      </c>
    </row>
    <row r="42" spans="1:15" x14ac:dyDescent="0.25">
      <c r="A42" t="str">
        <f ca="1">IFERROR(INDEX(Определить_объем,--RIGHT(SMALL(Строки_Столбцы_Объем,ROW(Z41)),2),--LEFT(SMALL(Строки_Столбцы_Объем,ROW(Z41)),LEN(SMALL(Строки_Столбцы_Объем,ROW(Z41)))-2)),"")</f>
        <v/>
      </c>
      <c r="E42" t="s">
        <v>73</v>
      </c>
      <c r="G42" t="s">
        <v>126</v>
      </c>
      <c r="H42" t="s">
        <v>131</v>
      </c>
      <c r="J42" t="s">
        <v>154</v>
      </c>
      <c r="K42" t="s">
        <v>131</v>
      </c>
      <c r="L42" t="s">
        <v>131</v>
      </c>
      <c r="M42" t="s">
        <v>131</v>
      </c>
      <c r="N42" t="s">
        <v>154</v>
      </c>
      <c r="O42" t="s">
        <v>139</v>
      </c>
    </row>
    <row r="43" spans="1:15" x14ac:dyDescent="0.25">
      <c r="A43" t="str">
        <f ca="1">IFERROR(INDEX(Определить_объем,--RIGHT(SMALL(Строки_Столбцы_Объем,ROW(Z42)),2),--LEFT(SMALL(Строки_Столбцы_Объем,ROW(Z42)),LEN(SMALL(Строки_Столбцы_Объем,ROW(Z42)))-2)),"")</f>
        <v/>
      </c>
      <c r="E43" t="s">
        <v>74</v>
      </c>
      <c r="G43" t="s">
        <v>127</v>
      </c>
      <c r="H43" t="s">
        <v>132</v>
      </c>
      <c r="J43" t="s">
        <v>127</v>
      </c>
      <c r="K43" t="s">
        <v>132</v>
      </c>
      <c r="L43" t="s">
        <v>132</v>
      </c>
      <c r="M43" t="s">
        <v>132</v>
      </c>
      <c r="N43" t="s">
        <v>127</v>
      </c>
      <c r="O43" t="s">
        <v>140</v>
      </c>
    </row>
    <row r="44" spans="1:15" x14ac:dyDescent="0.25">
      <c r="A44" t="str">
        <f ca="1">IFERROR(INDEX(Определить_объем,--RIGHT(SMALL(Строки_Столбцы_Объем,ROW(Z43)),2),--LEFT(SMALL(Строки_Столбцы_Объем,ROW(Z43)),LEN(SMALL(Строки_Столбцы_Объем,ROW(Z43)))-2)),"")</f>
        <v/>
      </c>
      <c r="E44" t="s">
        <v>75</v>
      </c>
      <c r="G44" t="s">
        <v>128</v>
      </c>
      <c r="H44" t="s">
        <v>133</v>
      </c>
      <c r="J44" t="s">
        <v>128</v>
      </c>
      <c r="K44" t="s">
        <v>133</v>
      </c>
      <c r="L44" t="s">
        <v>133</v>
      </c>
      <c r="M44" t="s">
        <v>133</v>
      </c>
      <c r="N44" t="s">
        <v>128</v>
      </c>
      <c r="O44" t="s">
        <v>141</v>
      </c>
    </row>
    <row r="45" spans="1:15" x14ac:dyDescent="0.25">
      <c r="A45" t="str">
        <f ca="1">IFERROR(INDEX(Определить_объем,--RIGHT(SMALL(Строки_Столбцы_Объем,ROW(Z44)),2),--LEFT(SMALL(Строки_Столбцы_Объем,ROW(Z44)),LEN(SMALL(Строки_Столбцы_Объем,ROW(Z44)))-2)),"")</f>
        <v/>
      </c>
      <c r="E45" t="s">
        <v>76</v>
      </c>
      <c r="G45" t="s">
        <v>129</v>
      </c>
      <c r="H45" t="s">
        <v>134</v>
      </c>
      <c r="J45" t="s">
        <v>129</v>
      </c>
      <c r="K45" t="s">
        <v>134</v>
      </c>
      <c r="L45" t="s">
        <v>134</v>
      </c>
      <c r="M45" t="s">
        <v>134</v>
      </c>
      <c r="N45" t="s">
        <v>129</v>
      </c>
    </row>
    <row r="46" spans="1:15" x14ac:dyDescent="0.25">
      <c r="A46" t="str">
        <f ca="1">IFERROR(INDEX(Определить_объем,--RIGHT(SMALL(Строки_Столбцы_Объем,ROW(Z45)),2),--LEFT(SMALL(Строки_Столбцы_Объем,ROW(Z45)),LEN(SMALL(Строки_Столбцы_Объем,ROW(Z45)))-2)),"")</f>
        <v/>
      </c>
      <c r="E46" t="s">
        <v>77</v>
      </c>
      <c r="G46" t="s">
        <v>130</v>
      </c>
      <c r="H46" t="s">
        <v>155</v>
      </c>
      <c r="J46" t="s">
        <v>130</v>
      </c>
      <c r="K46" t="s">
        <v>135</v>
      </c>
      <c r="L46" t="s">
        <v>135</v>
      </c>
      <c r="M46" t="s">
        <v>135</v>
      </c>
      <c r="N46" t="s">
        <v>130</v>
      </c>
    </row>
    <row r="47" spans="1:15" x14ac:dyDescent="0.25">
      <c r="A47" t="str">
        <f ca="1">IFERROR(INDEX(Определить_объем,--RIGHT(SMALL(Строки_Столбцы_Объем,ROW(Z46)),2),--LEFT(SMALL(Строки_Столбцы_Объем,ROW(Z46)),LEN(SMALL(Строки_Столбцы_Объем,ROW(Z46)))-2)),"")</f>
        <v/>
      </c>
      <c r="E47" t="s">
        <v>78</v>
      </c>
      <c r="G47" t="s">
        <v>131</v>
      </c>
      <c r="H47" t="s">
        <v>136</v>
      </c>
      <c r="J47" t="s">
        <v>131</v>
      </c>
      <c r="K47" t="s">
        <v>136</v>
      </c>
      <c r="L47" t="s">
        <v>136</v>
      </c>
      <c r="M47" t="s">
        <v>136</v>
      </c>
      <c r="N47" t="s">
        <v>131</v>
      </c>
    </row>
    <row r="48" spans="1:15" x14ac:dyDescent="0.25">
      <c r="A48" t="str">
        <f ca="1">IFERROR(INDEX(Определить_объем,--RIGHT(SMALL(Строки_Столбцы_Объем,ROW(Z47)),2),--LEFT(SMALL(Строки_Столбцы_Объем,ROW(Z47)),LEN(SMALL(Строки_Столбцы_Объем,ROW(Z47)))-2)),"")</f>
        <v/>
      </c>
      <c r="E48" t="s">
        <v>79</v>
      </c>
      <c r="G48" t="s">
        <v>132</v>
      </c>
      <c r="H48" t="s">
        <v>137</v>
      </c>
      <c r="J48" t="s">
        <v>132</v>
      </c>
      <c r="K48" t="s">
        <v>137</v>
      </c>
      <c r="L48" t="s">
        <v>137</v>
      </c>
      <c r="M48" t="s">
        <v>137</v>
      </c>
      <c r="N48" t="s">
        <v>132</v>
      </c>
    </row>
    <row r="49" spans="1:14" x14ac:dyDescent="0.25">
      <c r="A49" t="str">
        <f ca="1">IFERROR(INDEX(Определить_объем,--RIGHT(SMALL(Строки_Столбцы_Объем,ROW(Z48)),2),--LEFT(SMALL(Строки_Столбцы_Объем,ROW(Z48)),LEN(SMALL(Строки_Столбцы_Объем,ROW(Z48)))-2)),"")</f>
        <v/>
      </c>
      <c r="E49" t="s">
        <v>80</v>
      </c>
      <c r="G49" t="s">
        <v>133</v>
      </c>
      <c r="H49" t="s">
        <v>138</v>
      </c>
      <c r="J49" t="s">
        <v>133</v>
      </c>
      <c r="K49" t="s">
        <v>138</v>
      </c>
      <c r="L49" t="s">
        <v>138</v>
      </c>
      <c r="M49" t="s">
        <v>138</v>
      </c>
      <c r="N49" t="s">
        <v>133</v>
      </c>
    </row>
    <row r="50" spans="1:14" x14ac:dyDescent="0.25">
      <c r="A50" t="str">
        <f ca="1">IFERROR(INDEX(Определить_объем,--RIGHT(SMALL(Строки_Столбцы_Объем,ROW(Z49)),2),--LEFT(SMALL(Строки_Столбцы_Объем,ROW(Z49)),LEN(SMALL(Строки_Столбцы_Объем,ROW(Z49)))-2)),"")</f>
        <v/>
      </c>
      <c r="E50" t="s">
        <v>81</v>
      </c>
      <c r="G50" t="s">
        <v>134</v>
      </c>
      <c r="H50" t="s">
        <v>139</v>
      </c>
      <c r="J50" t="s">
        <v>134</v>
      </c>
      <c r="K50" t="s">
        <v>139</v>
      </c>
      <c r="L50" t="s">
        <v>139</v>
      </c>
      <c r="M50" t="s">
        <v>139</v>
      </c>
      <c r="N50" t="s">
        <v>134</v>
      </c>
    </row>
    <row r="51" spans="1:14" x14ac:dyDescent="0.25">
      <c r="E51" t="s">
        <v>82</v>
      </c>
      <c r="G51" t="s">
        <v>135</v>
      </c>
      <c r="H51" t="s">
        <v>140</v>
      </c>
      <c r="J51" t="s">
        <v>135</v>
      </c>
      <c r="K51" t="s">
        <v>140</v>
      </c>
      <c r="L51" t="s">
        <v>140</v>
      </c>
      <c r="M51" t="s">
        <v>140</v>
      </c>
      <c r="N51" t="s">
        <v>135</v>
      </c>
    </row>
    <row r="52" spans="1:14" x14ac:dyDescent="0.25">
      <c r="G52" t="s">
        <v>136</v>
      </c>
      <c r="H52" t="s">
        <v>141</v>
      </c>
      <c r="J52" t="s">
        <v>136</v>
      </c>
      <c r="K52" t="s">
        <v>141</v>
      </c>
      <c r="L52" t="s">
        <v>141</v>
      </c>
      <c r="M52" t="s">
        <v>141</v>
      </c>
      <c r="N52" t="s">
        <v>136</v>
      </c>
    </row>
    <row r="53" spans="1:14" x14ac:dyDescent="0.25">
      <c r="G53" t="s">
        <v>137</v>
      </c>
      <c r="J53" t="s">
        <v>137</v>
      </c>
      <c r="N53" t="s">
        <v>137</v>
      </c>
    </row>
    <row r="54" spans="1:14" x14ac:dyDescent="0.25">
      <c r="G54" t="s">
        <v>138</v>
      </c>
      <c r="J54" t="s">
        <v>138</v>
      </c>
      <c r="N54" t="s">
        <v>138</v>
      </c>
    </row>
    <row r="55" spans="1:14" x14ac:dyDescent="0.25">
      <c r="G55" t="s">
        <v>139</v>
      </c>
      <c r="J55" t="s">
        <v>139</v>
      </c>
      <c r="N55" t="s">
        <v>139</v>
      </c>
    </row>
    <row r="56" spans="1:14" x14ac:dyDescent="0.25">
      <c r="G56" t="s">
        <v>140</v>
      </c>
      <c r="J56" t="s">
        <v>140</v>
      </c>
      <c r="N56" t="s">
        <v>140</v>
      </c>
    </row>
    <row r="57" spans="1:14" x14ac:dyDescent="0.25">
      <c r="G57" t="s">
        <v>141</v>
      </c>
      <c r="J57" t="s">
        <v>141</v>
      </c>
      <c r="N57" t="s">
        <v>141</v>
      </c>
    </row>
    <row r="58" spans="1:14" x14ac:dyDescent="0.25">
      <c r="G58" t="s">
        <v>142</v>
      </c>
      <c r="J58" t="s">
        <v>164</v>
      </c>
      <c r="N58" t="s">
        <v>164</v>
      </c>
    </row>
    <row r="59" spans="1:14" x14ac:dyDescent="0.25">
      <c r="G59" t="s">
        <v>143</v>
      </c>
      <c r="J59" t="s">
        <v>165</v>
      </c>
      <c r="N59" t="s">
        <v>165</v>
      </c>
    </row>
    <row r="60" spans="1:14" x14ac:dyDescent="0.25">
      <c r="G60" t="s">
        <v>144</v>
      </c>
      <c r="J60" t="s">
        <v>166</v>
      </c>
      <c r="N60" t="s">
        <v>166</v>
      </c>
    </row>
    <row r="61" spans="1:14" x14ac:dyDescent="0.25">
      <c r="G61" t="s">
        <v>145</v>
      </c>
      <c r="J61" t="s">
        <v>167</v>
      </c>
      <c r="N61" t="s">
        <v>167</v>
      </c>
    </row>
    <row r="62" spans="1:14" x14ac:dyDescent="0.25">
      <c r="G62" t="s">
        <v>146</v>
      </c>
      <c r="J62" t="s">
        <v>168</v>
      </c>
      <c r="N62" t="s">
        <v>168</v>
      </c>
    </row>
    <row r="63" spans="1:14" x14ac:dyDescent="0.25">
      <c r="G63" t="s">
        <v>147</v>
      </c>
      <c r="J63" t="s">
        <v>193</v>
      </c>
      <c r="N63" t="s">
        <v>193</v>
      </c>
    </row>
    <row r="64" spans="1:14" x14ac:dyDescent="0.25">
      <c r="G64" t="s">
        <v>148</v>
      </c>
      <c r="J64" t="s">
        <v>142</v>
      </c>
      <c r="N64" t="s">
        <v>142</v>
      </c>
    </row>
    <row r="65" spans="7:14" x14ac:dyDescent="0.25">
      <c r="G65" t="s">
        <v>149</v>
      </c>
      <c r="J65" t="s">
        <v>143</v>
      </c>
      <c r="N65" t="s">
        <v>143</v>
      </c>
    </row>
    <row r="66" spans="7:14" x14ac:dyDescent="0.25">
      <c r="G66" t="s">
        <v>150</v>
      </c>
      <c r="J66" t="s">
        <v>144</v>
      </c>
      <c r="N66" t="s">
        <v>144</v>
      </c>
    </row>
    <row r="67" spans="7:14" x14ac:dyDescent="0.25">
      <c r="G67" t="s">
        <v>151</v>
      </c>
      <c r="J67" t="s">
        <v>145</v>
      </c>
      <c r="N67" t="s">
        <v>145</v>
      </c>
    </row>
    <row r="68" spans="7:14" x14ac:dyDescent="0.25">
      <c r="G68" t="s">
        <v>152</v>
      </c>
      <c r="J68" t="s">
        <v>146</v>
      </c>
      <c r="N68" t="s">
        <v>146</v>
      </c>
    </row>
    <row r="69" spans="7:14" x14ac:dyDescent="0.25">
      <c r="J69" t="s">
        <v>147</v>
      </c>
      <c r="N69" t="s">
        <v>147</v>
      </c>
    </row>
    <row r="70" spans="7:14" x14ac:dyDescent="0.25">
      <c r="J70" t="s">
        <v>148</v>
      </c>
      <c r="N70" t="s">
        <v>148</v>
      </c>
    </row>
    <row r="71" spans="7:14" x14ac:dyDescent="0.25">
      <c r="J71" t="s">
        <v>149</v>
      </c>
      <c r="N71" t="s">
        <v>149</v>
      </c>
    </row>
    <row r="72" spans="7:14" x14ac:dyDescent="0.25">
      <c r="J72" t="s">
        <v>150</v>
      </c>
      <c r="N72" t="s">
        <v>150</v>
      </c>
    </row>
    <row r="73" spans="7:14" x14ac:dyDescent="0.25">
      <c r="J73" t="s">
        <v>151</v>
      </c>
      <c r="N73" t="s">
        <v>151</v>
      </c>
    </row>
    <row r="74" spans="7:14" x14ac:dyDescent="0.25">
      <c r="J74" t="s">
        <v>152</v>
      </c>
      <c r="N74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>
      <selection activeCell="G9" sqref="G9"/>
    </sheetView>
  </sheetViews>
  <sheetFormatPr defaultRowHeight="15" x14ac:dyDescent="0.25"/>
  <cols>
    <col min="1" max="1" width="42.4257812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84"/>
  <sheetViews>
    <sheetView topLeftCell="A568" workbookViewId="0">
      <selection activeCell="I684" sqref="I684"/>
    </sheetView>
  </sheetViews>
  <sheetFormatPr defaultRowHeight="15" x14ac:dyDescent="0.25"/>
  <cols>
    <col min="3" max="3" width="34.5703125" style="25" customWidth="1"/>
    <col min="4" max="4" width="13.42578125" style="25" customWidth="1"/>
    <col min="5" max="5" width="17.7109375" style="25" customWidth="1"/>
    <col min="6" max="6" width="17.5703125" style="25" customWidth="1"/>
    <col min="7" max="7" width="14" customWidth="1"/>
    <col min="8" max="8" width="23.140625" customWidth="1"/>
    <col min="9" max="9" width="125.7109375" customWidth="1"/>
  </cols>
  <sheetData>
    <row r="1" spans="3:10" ht="15.75" thickBot="1" x14ac:dyDescent="0.3"/>
    <row r="2" spans="3:10" ht="75.75" thickBot="1" x14ac:dyDescent="0.3">
      <c r="C2" s="5" t="s">
        <v>250</v>
      </c>
      <c r="D2" s="9" t="s">
        <v>251</v>
      </c>
      <c r="E2" s="9" t="s">
        <v>252</v>
      </c>
      <c r="F2" s="9" t="s">
        <v>253</v>
      </c>
    </row>
    <row r="3" spans="3:10" ht="15.75" thickBot="1" x14ac:dyDescent="0.3">
      <c r="C3" s="17">
        <v>1</v>
      </c>
      <c r="D3" s="6">
        <v>2</v>
      </c>
      <c r="E3" s="6">
        <v>3</v>
      </c>
      <c r="F3" s="6">
        <v>4</v>
      </c>
    </row>
    <row r="4" spans="3:10" ht="15.75" thickBot="1" x14ac:dyDescent="0.3">
      <c r="C4" s="7" t="s">
        <v>6</v>
      </c>
      <c r="D4" s="8"/>
      <c r="E4" s="8"/>
      <c r="F4" s="9"/>
      <c r="H4" t="str">
        <f>C4</f>
        <v>С2 - воздушные линии</v>
      </c>
      <c r="J4">
        <f>IF(OR(H4&lt;&gt;"",I4&lt;&gt;""),1,0)</f>
        <v>1</v>
      </c>
    </row>
    <row r="5" spans="3:10" ht="30.75" thickBot="1" x14ac:dyDescent="0.3">
      <c r="C5" s="7" t="s">
        <v>7</v>
      </c>
      <c r="D5" s="8"/>
      <c r="E5" s="8"/>
      <c r="F5" s="9"/>
      <c r="H5">
        <v>5</v>
      </c>
      <c r="I5" t="str">
        <f>C5</f>
        <v>Прокладка воздушных линий с установкой опор, руб./км</v>
      </c>
      <c r="J5">
        <f t="shared" ref="J5:J68" si="0">IF(OR(H5&lt;&gt;"",I5&lt;&gt;""),1,0)</f>
        <v>1</v>
      </c>
    </row>
    <row r="6" spans="3:10" ht="15.75" thickBot="1" x14ac:dyDescent="0.3">
      <c r="C6" s="13" t="s">
        <v>8</v>
      </c>
      <c r="D6" s="10">
        <v>0.4</v>
      </c>
      <c r="E6" s="6">
        <v>77110</v>
      </c>
      <c r="F6" s="6">
        <v>154220</v>
      </c>
      <c r="J6">
        <f t="shared" si="0"/>
        <v>0</v>
      </c>
    </row>
    <row r="7" spans="3:10" ht="15.75" thickBot="1" x14ac:dyDescent="0.3">
      <c r="C7" s="13" t="s">
        <v>9</v>
      </c>
      <c r="D7" s="11"/>
      <c r="E7" s="6">
        <v>82621</v>
      </c>
      <c r="F7" s="6">
        <v>165242</v>
      </c>
      <c r="J7">
        <f t="shared" si="0"/>
        <v>0</v>
      </c>
    </row>
    <row r="8" spans="3:10" ht="15.75" thickBot="1" x14ac:dyDescent="0.3">
      <c r="C8" s="13" t="s">
        <v>10</v>
      </c>
      <c r="D8" s="11"/>
      <c r="E8" s="6">
        <v>91050.5</v>
      </c>
      <c r="F8" s="6">
        <v>182101</v>
      </c>
      <c r="J8">
        <f t="shared" si="0"/>
        <v>0</v>
      </c>
    </row>
    <row r="9" spans="3:10" ht="15.75" thickBot="1" x14ac:dyDescent="0.3">
      <c r="C9" s="13" t="s">
        <v>11</v>
      </c>
      <c r="D9" s="11"/>
      <c r="E9" s="6">
        <v>98351</v>
      </c>
      <c r="F9" s="6">
        <v>196702</v>
      </c>
      <c r="J9">
        <f t="shared" si="0"/>
        <v>0</v>
      </c>
    </row>
    <row r="10" spans="3:10" ht="15.75" thickBot="1" x14ac:dyDescent="0.3">
      <c r="C10" s="13" t="s">
        <v>12</v>
      </c>
      <c r="D10" s="11"/>
      <c r="E10" s="6">
        <v>107563.5</v>
      </c>
      <c r="F10" s="6">
        <v>215127</v>
      </c>
      <c r="J10">
        <f t="shared" si="0"/>
        <v>0</v>
      </c>
    </row>
    <row r="11" spans="3:10" ht="15.75" thickBot="1" x14ac:dyDescent="0.3">
      <c r="C11" s="13" t="s">
        <v>13</v>
      </c>
      <c r="D11" s="11"/>
      <c r="E11" s="6">
        <v>96892</v>
      </c>
      <c r="F11" s="6">
        <v>193784</v>
      </c>
      <c r="J11">
        <f t="shared" si="0"/>
        <v>0</v>
      </c>
    </row>
    <row r="12" spans="3:10" ht="15.75" thickBot="1" x14ac:dyDescent="0.3">
      <c r="C12" s="13" t="s">
        <v>14</v>
      </c>
      <c r="D12" s="11"/>
      <c r="E12" s="6">
        <v>97812.5</v>
      </c>
      <c r="F12" s="6">
        <v>195625</v>
      </c>
      <c r="J12">
        <f t="shared" si="0"/>
        <v>0</v>
      </c>
    </row>
    <row r="13" spans="3:10" ht="15.75" thickBot="1" x14ac:dyDescent="0.3">
      <c r="C13" s="13" t="s">
        <v>15</v>
      </c>
      <c r="D13" s="11"/>
      <c r="E13" s="6">
        <v>100969.5</v>
      </c>
      <c r="F13" s="6">
        <v>201939</v>
      </c>
      <c r="J13">
        <f t="shared" si="0"/>
        <v>0</v>
      </c>
    </row>
    <row r="14" spans="3:10" ht="15.75" thickBot="1" x14ac:dyDescent="0.3">
      <c r="C14" s="13" t="s">
        <v>16</v>
      </c>
      <c r="D14" s="12"/>
      <c r="E14" s="6">
        <v>91177.5</v>
      </c>
      <c r="F14" s="6">
        <v>182355</v>
      </c>
      <c r="J14">
        <f t="shared" si="0"/>
        <v>0</v>
      </c>
    </row>
    <row r="15" spans="3:10" ht="15.75" thickBot="1" x14ac:dyDescent="0.3">
      <c r="C15" s="13" t="s">
        <v>17</v>
      </c>
      <c r="D15" s="12"/>
      <c r="E15" s="6">
        <v>93970</v>
      </c>
      <c r="F15" s="6">
        <v>187940</v>
      </c>
      <c r="J15">
        <f t="shared" si="0"/>
        <v>0</v>
      </c>
    </row>
    <row r="16" spans="3:10" ht="15.75" thickBot="1" x14ac:dyDescent="0.3">
      <c r="C16" s="13" t="s">
        <v>18</v>
      </c>
      <c r="D16" s="12"/>
      <c r="E16" s="6">
        <v>98959</v>
      </c>
      <c r="F16" s="6">
        <v>197918</v>
      </c>
      <c r="J16">
        <f t="shared" si="0"/>
        <v>0</v>
      </c>
    </row>
    <row r="17" spans="3:10" ht="15.75" thickBot="1" x14ac:dyDescent="0.3">
      <c r="C17" s="13" t="s">
        <v>19</v>
      </c>
      <c r="D17" s="12"/>
      <c r="E17" s="6">
        <v>105777.5</v>
      </c>
      <c r="F17" s="6">
        <v>211555</v>
      </c>
      <c r="J17">
        <f t="shared" si="0"/>
        <v>0</v>
      </c>
    </row>
    <row r="18" spans="3:10" ht="15.75" thickBot="1" x14ac:dyDescent="0.3">
      <c r="C18" s="13" t="s">
        <v>20</v>
      </c>
      <c r="D18" s="12"/>
      <c r="E18" s="6">
        <v>96110</v>
      </c>
      <c r="F18" s="6">
        <v>192220</v>
      </c>
      <c r="J18">
        <f t="shared" si="0"/>
        <v>0</v>
      </c>
    </row>
    <row r="19" spans="3:10" ht="15.75" thickBot="1" x14ac:dyDescent="0.3">
      <c r="C19" s="13" t="s">
        <v>21</v>
      </c>
      <c r="D19" s="12"/>
      <c r="E19" s="6">
        <v>115570</v>
      </c>
      <c r="F19" s="6">
        <v>231140</v>
      </c>
      <c r="J19">
        <f t="shared" si="0"/>
        <v>0</v>
      </c>
    </row>
    <row r="20" spans="3:10" ht="15.75" thickBot="1" x14ac:dyDescent="0.3">
      <c r="C20" s="13" t="s">
        <v>22</v>
      </c>
      <c r="D20" s="12"/>
      <c r="E20" s="6">
        <v>102909</v>
      </c>
      <c r="F20" s="6">
        <v>205818</v>
      </c>
      <c r="J20">
        <f t="shared" si="0"/>
        <v>0</v>
      </c>
    </row>
    <row r="21" spans="3:10" ht="15.75" thickBot="1" x14ac:dyDescent="0.3">
      <c r="C21" s="13" t="s">
        <v>23</v>
      </c>
      <c r="D21" s="13"/>
      <c r="E21" s="6">
        <v>128072.5</v>
      </c>
      <c r="F21" s="6">
        <v>256145</v>
      </c>
      <c r="J21">
        <f t="shared" si="0"/>
        <v>0</v>
      </c>
    </row>
    <row r="22" spans="3:10" ht="15.75" thickBot="1" x14ac:dyDescent="0.3">
      <c r="C22" s="13" t="s">
        <v>24</v>
      </c>
      <c r="D22" s="14">
        <v>43014</v>
      </c>
      <c r="E22" s="6">
        <v>136130.5</v>
      </c>
      <c r="F22" s="6">
        <v>272261</v>
      </c>
      <c r="J22">
        <f t="shared" si="0"/>
        <v>0</v>
      </c>
    </row>
    <row r="23" spans="3:10" ht="15.75" thickBot="1" x14ac:dyDescent="0.3">
      <c r="C23" s="13" t="s">
        <v>25</v>
      </c>
      <c r="D23" s="15"/>
      <c r="E23" s="6">
        <v>140574</v>
      </c>
      <c r="F23" s="6">
        <v>281148</v>
      </c>
      <c r="J23">
        <f t="shared" si="0"/>
        <v>0</v>
      </c>
    </row>
    <row r="24" spans="3:10" ht="15.75" thickBot="1" x14ac:dyDescent="0.3">
      <c r="C24" s="13" t="s">
        <v>26</v>
      </c>
      <c r="D24" s="15"/>
      <c r="E24" s="6">
        <v>151305.5</v>
      </c>
      <c r="F24" s="6">
        <v>302611</v>
      </c>
      <c r="J24">
        <f t="shared" si="0"/>
        <v>0</v>
      </c>
    </row>
    <row r="25" spans="3:10" ht="15.75" thickBot="1" x14ac:dyDescent="0.3">
      <c r="C25" s="13" t="s">
        <v>27</v>
      </c>
      <c r="D25" s="15"/>
      <c r="E25" s="6">
        <v>164715.5</v>
      </c>
      <c r="F25" s="6">
        <v>329431</v>
      </c>
      <c r="J25">
        <f t="shared" si="0"/>
        <v>0</v>
      </c>
    </row>
    <row r="26" spans="3:10" ht="15.75" thickBot="1" x14ac:dyDescent="0.3">
      <c r="C26" s="13" t="s">
        <v>28</v>
      </c>
      <c r="D26" s="16"/>
      <c r="E26" s="6">
        <v>175381</v>
      </c>
      <c r="F26" s="6">
        <v>350762</v>
      </c>
      <c r="J26">
        <f t="shared" si="0"/>
        <v>0</v>
      </c>
    </row>
    <row r="27" spans="3:10" ht="15.75" thickBot="1" x14ac:dyDescent="0.3">
      <c r="C27" s="13" t="s">
        <v>29</v>
      </c>
      <c r="D27" s="10">
        <v>35</v>
      </c>
      <c r="E27" s="6">
        <v>292527</v>
      </c>
      <c r="F27" s="6">
        <v>585054</v>
      </c>
      <c r="J27">
        <f t="shared" si="0"/>
        <v>0</v>
      </c>
    </row>
    <row r="28" spans="3:10" ht="15.75" thickBot="1" x14ac:dyDescent="0.3">
      <c r="C28" s="13" t="s">
        <v>30</v>
      </c>
      <c r="D28" s="11"/>
      <c r="E28" s="6">
        <v>298018.5</v>
      </c>
      <c r="F28" s="6">
        <v>596037</v>
      </c>
      <c r="J28">
        <f t="shared" si="0"/>
        <v>0</v>
      </c>
    </row>
    <row r="29" spans="3:10" ht="15.75" thickBot="1" x14ac:dyDescent="0.3">
      <c r="C29" s="13" t="s">
        <v>31</v>
      </c>
      <c r="D29" s="11"/>
      <c r="E29" s="6">
        <v>306893</v>
      </c>
      <c r="F29" s="6">
        <v>613786</v>
      </c>
      <c r="J29">
        <f t="shared" si="0"/>
        <v>0</v>
      </c>
    </row>
    <row r="30" spans="3:10" ht="15.75" thickBot="1" x14ac:dyDescent="0.3">
      <c r="C30" s="13" t="s">
        <v>32</v>
      </c>
      <c r="D30" s="11"/>
      <c r="E30" s="6">
        <v>318835</v>
      </c>
      <c r="F30" s="6">
        <v>637670</v>
      </c>
      <c r="J30">
        <f t="shared" si="0"/>
        <v>0</v>
      </c>
    </row>
    <row r="31" spans="3:10" ht="15.75" thickBot="1" x14ac:dyDescent="0.3">
      <c r="C31" s="13" t="s">
        <v>33</v>
      </c>
      <c r="D31" s="17"/>
      <c r="E31" s="6">
        <v>328256.5</v>
      </c>
      <c r="F31" s="6">
        <v>656513</v>
      </c>
      <c r="J31">
        <f t="shared" si="0"/>
        <v>0</v>
      </c>
    </row>
    <row r="32" spans="3:10" ht="30.75" thickBot="1" x14ac:dyDescent="0.3">
      <c r="C32" s="7" t="s">
        <v>34</v>
      </c>
      <c r="D32" s="8"/>
      <c r="E32" s="8"/>
      <c r="F32" s="9"/>
      <c r="H32">
        <v>32</v>
      </c>
      <c r="I32" t="str">
        <f>C32</f>
        <v>Прокладка воздушных линий по существующим опорам, руб./км</v>
      </c>
      <c r="J32">
        <f t="shared" si="0"/>
        <v>1</v>
      </c>
    </row>
    <row r="33" spans="3:10" ht="15.75" thickBot="1" x14ac:dyDescent="0.3">
      <c r="C33" s="13" t="s">
        <v>35</v>
      </c>
      <c r="D33" s="10">
        <v>0.4</v>
      </c>
      <c r="E33" s="6">
        <v>34985.5</v>
      </c>
      <c r="F33" s="6">
        <v>69971</v>
      </c>
      <c r="J33">
        <f t="shared" si="0"/>
        <v>0</v>
      </c>
    </row>
    <row r="34" spans="3:10" ht="15.75" thickBot="1" x14ac:dyDescent="0.3">
      <c r="C34" s="13" t="s">
        <v>36</v>
      </c>
      <c r="D34" s="11"/>
      <c r="E34" s="6">
        <v>37799</v>
      </c>
      <c r="F34" s="6">
        <v>75598</v>
      </c>
      <c r="J34">
        <f t="shared" si="0"/>
        <v>0</v>
      </c>
    </row>
    <row r="35" spans="3:10" ht="15.75" thickBot="1" x14ac:dyDescent="0.3">
      <c r="C35" s="13" t="s">
        <v>37</v>
      </c>
      <c r="D35" s="11"/>
      <c r="E35" s="6">
        <v>40026.5</v>
      </c>
      <c r="F35" s="6">
        <v>80053</v>
      </c>
      <c r="J35">
        <f t="shared" si="0"/>
        <v>0</v>
      </c>
    </row>
    <row r="36" spans="3:10" ht="15.75" thickBot="1" x14ac:dyDescent="0.3">
      <c r="C36" s="13" t="s">
        <v>38</v>
      </c>
      <c r="D36" s="11"/>
      <c r="E36" s="6">
        <v>42566</v>
      </c>
      <c r="F36" s="6">
        <v>85132</v>
      </c>
      <c r="J36">
        <f t="shared" si="0"/>
        <v>0</v>
      </c>
    </row>
    <row r="37" spans="3:10" ht="15.75" thickBot="1" x14ac:dyDescent="0.3">
      <c r="C37" s="13" t="s">
        <v>39</v>
      </c>
      <c r="D37" s="11"/>
      <c r="E37" s="6">
        <v>46493</v>
      </c>
      <c r="F37" s="6">
        <v>92986</v>
      </c>
      <c r="J37">
        <f t="shared" si="0"/>
        <v>0</v>
      </c>
    </row>
    <row r="38" spans="3:10" ht="15.75" thickBot="1" x14ac:dyDescent="0.3">
      <c r="C38" s="13" t="s">
        <v>40</v>
      </c>
      <c r="D38" s="11"/>
      <c r="E38" s="6">
        <v>52247</v>
      </c>
      <c r="F38" s="6">
        <v>104494</v>
      </c>
      <c r="J38">
        <f t="shared" si="0"/>
        <v>0</v>
      </c>
    </row>
    <row r="39" spans="3:10" ht="15.75" thickBot="1" x14ac:dyDescent="0.3">
      <c r="C39" s="13" t="s">
        <v>41</v>
      </c>
      <c r="D39" s="11"/>
      <c r="E39" s="6">
        <v>58166.5</v>
      </c>
      <c r="F39" s="6">
        <v>116333</v>
      </c>
      <c r="J39">
        <f t="shared" si="0"/>
        <v>0</v>
      </c>
    </row>
    <row r="40" spans="3:10" ht="15.75" thickBot="1" x14ac:dyDescent="0.3">
      <c r="C40" s="13" t="s">
        <v>42</v>
      </c>
      <c r="D40" s="12"/>
      <c r="E40" s="6">
        <v>42728.5</v>
      </c>
      <c r="F40" s="6">
        <v>85457</v>
      </c>
      <c r="J40">
        <f t="shared" si="0"/>
        <v>0</v>
      </c>
    </row>
    <row r="41" spans="3:10" ht="15.75" thickBot="1" x14ac:dyDescent="0.3">
      <c r="C41" s="13" t="s">
        <v>43</v>
      </c>
      <c r="D41" s="12"/>
      <c r="E41" s="6">
        <v>47434</v>
      </c>
      <c r="F41" s="6">
        <v>94868</v>
      </c>
      <c r="J41">
        <f t="shared" si="0"/>
        <v>0</v>
      </c>
    </row>
    <row r="42" spans="3:10" ht="15.75" thickBot="1" x14ac:dyDescent="0.3">
      <c r="C42" s="13" t="s">
        <v>44</v>
      </c>
      <c r="D42" s="12"/>
      <c r="E42" s="6">
        <v>42146</v>
      </c>
      <c r="F42" s="6">
        <v>84292</v>
      </c>
      <c r="J42">
        <f t="shared" si="0"/>
        <v>0</v>
      </c>
    </row>
    <row r="43" spans="3:10" ht="15.75" thickBot="1" x14ac:dyDescent="0.3">
      <c r="C43" s="13" t="s">
        <v>45</v>
      </c>
      <c r="D43" s="12"/>
      <c r="E43" s="6">
        <v>44958.5</v>
      </c>
      <c r="F43" s="6">
        <v>89917</v>
      </c>
      <c r="J43">
        <f t="shared" si="0"/>
        <v>0</v>
      </c>
    </row>
    <row r="44" spans="3:10" ht="15.75" thickBot="1" x14ac:dyDescent="0.3">
      <c r="C44" s="13" t="s">
        <v>46</v>
      </c>
      <c r="D44" s="12"/>
      <c r="E44" s="6">
        <v>43875</v>
      </c>
      <c r="F44" s="6">
        <v>87750</v>
      </c>
      <c r="J44">
        <f t="shared" si="0"/>
        <v>0</v>
      </c>
    </row>
    <row r="45" spans="3:10" ht="15.75" thickBot="1" x14ac:dyDescent="0.3">
      <c r="C45" s="13" t="s">
        <v>47</v>
      </c>
      <c r="D45" s="12"/>
      <c r="E45" s="6">
        <v>46688.5</v>
      </c>
      <c r="F45" s="6">
        <v>93377</v>
      </c>
      <c r="J45">
        <f t="shared" si="0"/>
        <v>0</v>
      </c>
    </row>
    <row r="46" spans="3:10" ht="15.75" thickBot="1" x14ac:dyDescent="0.3">
      <c r="C46" s="13" t="s">
        <v>48</v>
      </c>
      <c r="D46" s="12"/>
      <c r="E46" s="6">
        <v>41093.5</v>
      </c>
      <c r="F46" s="6">
        <v>82187</v>
      </c>
      <c r="J46">
        <f t="shared" si="0"/>
        <v>0</v>
      </c>
    </row>
    <row r="47" spans="3:10" ht="15.75" thickBot="1" x14ac:dyDescent="0.3">
      <c r="C47" s="13" t="s">
        <v>49</v>
      </c>
      <c r="D47" s="12"/>
      <c r="E47" s="6">
        <v>45848.5</v>
      </c>
      <c r="F47" s="6">
        <v>91697</v>
      </c>
      <c r="J47">
        <f t="shared" si="0"/>
        <v>0</v>
      </c>
    </row>
    <row r="48" spans="3:10" ht="15.75" thickBot="1" x14ac:dyDescent="0.3">
      <c r="C48" s="13" t="s">
        <v>50</v>
      </c>
      <c r="D48" s="12"/>
      <c r="E48" s="6">
        <v>47255</v>
      </c>
      <c r="F48" s="6">
        <v>94510</v>
      </c>
      <c r="J48">
        <f t="shared" si="0"/>
        <v>0</v>
      </c>
    </row>
    <row r="49" spans="3:10" ht="15.75" thickBot="1" x14ac:dyDescent="0.3">
      <c r="C49" s="13" t="s">
        <v>51</v>
      </c>
      <c r="D49" s="12"/>
      <c r="E49" s="6">
        <v>48661.5</v>
      </c>
      <c r="F49" s="6">
        <v>97323</v>
      </c>
      <c r="J49">
        <f t="shared" si="0"/>
        <v>0</v>
      </c>
    </row>
    <row r="50" spans="3:10" ht="15.75" thickBot="1" x14ac:dyDescent="0.3">
      <c r="C50" s="13" t="s">
        <v>52</v>
      </c>
      <c r="D50" s="12"/>
      <c r="E50" s="6">
        <v>49023</v>
      </c>
      <c r="F50" s="6">
        <v>98046</v>
      </c>
      <c r="J50">
        <f t="shared" si="0"/>
        <v>0</v>
      </c>
    </row>
    <row r="51" spans="3:10" ht="15.75" thickBot="1" x14ac:dyDescent="0.3">
      <c r="C51" s="13" t="s">
        <v>53</v>
      </c>
      <c r="D51" s="12"/>
      <c r="E51" s="6">
        <v>50429.5</v>
      </c>
      <c r="F51" s="6">
        <v>100859</v>
      </c>
      <c r="J51">
        <f t="shared" si="0"/>
        <v>0</v>
      </c>
    </row>
    <row r="52" spans="3:10" ht="15.75" thickBot="1" x14ac:dyDescent="0.3">
      <c r="C52" s="13" t="s">
        <v>54</v>
      </c>
      <c r="D52" s="12"/>
      <c r="E52" s="6">
        <v>51836.5</v>
      </c>
      <c r="F52" s="6">
        <v>103673</v>
      </c>
      <c r="J52">
        <f t="shared" si="0"/>
        <v>0</v>
      </c>
    </row>
    <row r="53" spans="3:10" ht="15.75" thickBot="1" x14ac:dyDescent="0.3">
      <c r="C53" s="13" t="s">
        <v>55</v>
      </c>
      <c r="D53" s="12"/>
      <c r="E53" s="6">
        <v>52989</v>
      </c>
      <c r="F53" s="6">
        <v>105978</v>
      </c>
      <c r="J53">
        <f t="shared" si="0"/>
        <v>0</v>
      </c>
    </row>
    <row r="54" spans="3:10" ht="15.75" thickBot="1" x14ac:dyDescent="0.3">
      <c r="C54" s="13" t="s">
        <v>56</v>
      </c>
      <c r="D54" s="12"/>
      <c r="E54" s="6">
        <v>49765.5</v>
      </c>
      <c r="F54" s="6">
        <v>99531</v>
      </c>
      <c r="J54">
        <f t="shared" si="0"/>
        <v>0</v>
      </c>
    </row>
    <row r="55" spans="3:10" ht="15.75" thickBot="1" x14ac:dyDescent="0.3">
      <c r="C55" s="13" t="s">
        <v>57</v>
      </c>
      <c r="D55" s="12"/>
      <c r="E55" s="6">
        <v>52589</v>
      </c>
      <c r="F55" s="6">
        <v>105178</v>
      </c>
      <c r="J55">
        <f t="shared" si="0"/>
        <v>0</v>
      </c>
    </row>
    <row r="56" spans="3:10" ht="15.75" thickBot="1" x14ac:dyDescent="0.3">
      <c r="C56" s="13" t="s">
        <v>58</v>
      </c>
      <c r="D56" s="12"/>
      <c r="E56" s="6">
        <v>53741</v>
      </c>
      <c r="F56" s="6">
        <v>107482</v>
      </c>
      <c r="J56">
        <f t="shared" si="0"/>
        <v>0</v>
      </c>
    </row>
    <row r="57" spans="3:10" ht="15.75" thickBot="1" x14ac:dyDescent="0.3">
      <c r="C57" s="13" t="s">
        <v>59</v>
      </c>
      <c r="D57" s="12"/>
      <c r="E57" s="6">
        <v>53263</v>
      </c>
      <c r="F57" s="6">
        <v>106526</v>
      </c>
      <c r="J57">
        <f t="shared" si="0"/>
        <v>0</v>
      </c>
    </row>
    <row r="58" spans="3:10" ht="15.75" thickBot="1" x14ac:dyDescent="0.3">
      <c r="C58" s="13" t="s">
        <v>60</v>
      </c>
      <c r="D58" s="12"/>
      <c r="E58" s="6">
        <v>56076</v>
      </c>
      <c r="F58" s="6">
        <v>112152</v>
      </c>
      <c r="J58">
        <f t="shared" si="0"/>
        <v>0</v>
      </c>
    </row>
    <row r="59" spans="3:10" ht="15.75" thickBot="1" x14ac:dyDescent="0.3">
      <c r="C59" s="13" t="s">
        <v>61</v>
      </c>
      <c r="D59" s="12"/>
      <c r="E59" s="6">
        <v>57229</v>
      </c>
      <c r="F59" s="6">
        <v>114458</v>
      </c>
      <c r="J59">
        <f t="shared" si="0"/>
        <v>0</v>
      </c>
    </row>
    <row r="60" spans="3:10" ht="15.75" thickBot="1" x14ac:dyDescent="0.3">
      <c r="C60" s="13" t="s">
        <v>20</v>
      </c>
      <c r="D60" s="12"/>
      <c r="E60" s="6">
        <v>54669</v>
      </c>
      <c r="F60" s="6">
        <v>109338</v>
      </c>
      <c r="J60">
        <f t="shared" si="0"/>
        <v>0</v>
      </c>
    </row>
    <row r="61" spans="3:10" ht="15.75" thickBot="1" x14ac:dyDescent="0.3">
      <c r="C61" s="13" t="s">
        <v>62</v>
      </c>
      <c r="D61" s="12"/>
      <c r="E61" s="6">
        <v>55245.5</v>
      </c>
      <c r="F61" s="6">
        <v>110491</v>
      </c>
      <c r="J61">
        <f t="shared" si="0"/>
        <v>0</v>
      </c>
    </row>
    <row r="62" spans="3:10" ht="15.75" thickBot="1" x14ac:dyDescent="0.3">
      <c r="C62" s="13" t="s">
        <v>63</v>
      </c>
      <c r="D62" s="12"/>
      <c r="E62" s="6">
        <v>54015</v>
      </c>
      <c r="F62" s="6">
        <v>108030</v>
      </c>
      <c r="J62">
        <f t="shared" si="0"/>
        <v>0</v>
      </c>
    </row>
    <row r="63" spans="3:10" ht="15.75" thickBot="1" x14ac:dyDescent="0.3">
      <c r="C63" s="13" t="s">
        <v>64</v>
      </c>
      <c r="D63" s="12"/>
      <c r="E63" s="6">
        <v>55998</v>
      </c>
      <c r="F63" s="6">
        <v>111996</v>
      </c>
      <c r="J63">
        <f t="shared" si="0"/>
        <v>0</v>
      </c>
    </row>
    <row r="64" spans="3:10" ht="15.75" thickBot="1" x14ac:dyDescent="0.3">
      <c r="C64" s="13" t="s">
        <v>65</v>
      </c>
      <c r="D64" s="12"/>
      <c r="E64" s="6">
        <v>57981</v>
      </c>
      <c r="F64" s="6">
        <v>115962</v>
      </c>
      <c r="J64">
        <f t="shared" si="0"/>
        <v>0</v>
      </c>
    </row>
    <row r="65" spans="3:10" ht="15.75" thickBot="1" x14ac:dyDescent="0.3">
      <c r="C65" s="13" t="s">
        <v>66</v>
      </c>
      <c r="D65" s="12"/>
      <c r="E65" s="6">
        <v>56105</v>
      </c>
      <c r="F65" s="6">
        <v>112210</v>
      </c>
      <c r="J65">
        <f t="shared" si="0"/>
        <v>0</v>
      </c>
    </row>
    <row r="66" spans="3:10" ht="15.75" thickBot="1" x14ac:dyDescent="0.3">
      <c r="C66" s="13" t="s">
        <v>67</v>
      </c>
      <c r="D66" s="12"/>
      <c r="E66" s="6">
        <v>57981</v>
      </c>
      <c r="F66" s="6">
        <v>115962</v>
      </c>
      <c r="J66">
        <f t="shared" si="0"/>
        <v>0</v>
      </c>
    </row>
    <row r="67" spans="3:10" ht="15.75" thickBot="1" x14ac:dyDescent="0.3">
      <c r="C67" s="13" t="s">
        <v>68</v>
      </c>
      <c r="D67" s="12"/>
      <c r="E67" s="6">
        <v>57903</v>
      </c>
      <c r="F67" s="6">
        <v>115806</v>
      </c>
      <c r="J67">
        <f t="shared" si="0"/>
        <v>0</v>
      </c>
    </row>
    <row r="68" spans="3:10" ht="15.75" thickBot="1" x14ac:dyDescent="0.3">
      <c r="C68" s="13" t="s">
        <v>69</v>
      </c>
      <c r="D68" s="12"/>
      <c r="E68" s="6">
        <v>60716</v>
      </c>
      <c r="F68" s="6">
        <v>121432</v>
      </c>
      <c r="J68">
        <f t="shared" si="0"/>
        <v>0</v>
      </c>
    </row>
    <row r="69" spans="3:10" ht="15.75" thickBot="1" x14ac:dyDescent="0.3">
      <c r="C69" s="13" t="s">
        <v>70</v>
      </c>
      <c r="D69" s="12"/>
      <c r="E69" s="6">
        <v>61869</v>
      </c>
      <c r="F69" s="6">
        <v>123738</v>
      </c>
      <c r="J69">
        <f t="shared" ref="J69:J132" si="1">IF(OR(H69&lt;&gt;"",I69&lt;&gt;""),1,0)</f>
        <v>0</v>
      </c>
    </row>
    <row r="70" spans="3:10" ht="15.75" thickBot="1" x14ac:dyDescent="0.3">
      <c r="C70" s="13" t="s">
        <v>71</v>
      </c>
      <c r="D70" s="12"/>
      <c r="E70" s="6">
        <v>57903</v>
      </c>
      <c r="F70" s="6">
        <v>115806</v>
      </c>
      <c r="J70">
        <f t="shared" si="1"/>
        <v>0</v>
      </c>
    </row>
    <row r="71" spans="3:10" ht="15.75" thickBot="1" x14ac:dyDescent="0.3">
      <c r="C71" s="13" t="s">
        <v>72</v>
      </c>
      <c r="D71" s="12"/>
      <c r="E71" s="6">
        <v>60061.5</v>
      </c>
      <c r="F71" s="6">
        <v>120123</v>
      </c>
      <c r="J71">
        <f t="shared" si="1"/>
        <v>0</v>
      </c>
    </row>
    <row r="72" spans="3:10" ht="15.75" thickBot="1" x14ac:dyDescent="0.3">
      <c r="C72" s="13" t="s">
        <v>22</v>
      </c>
      <c r="D72" s="12"/>
      <c r="E72" s="6">
        <v>61468.5</v>
      </c>
      <c r="F72" s="6">
        <v>122937</v>
      </c>
      <c r="J72">
        <f t="shared" si="1"/>
        <v>0</v>
      </c>
    </row>
    <row r="73" spans="3:10" ht="15.75" thickBot="1" x14ac:dyDescent="0.3">
      <c r="C73" s="13" t="s">
        <v>73</v>
      </c>
      <c r="D73" s="12"/>
      <c r="E73" s="6">
        <v>62621</v>
      </c>
      <c r="F73" s="6">
        <v>125242</v>
      </c>
      <c r="J73">
        <f t="shared" si="1"/>
        <v>0</v>
      </c>
    </row>
    <row r="74" spans="3:10" ht="15.75" thickBot="1" x14ac:dyDescent="0.3">
      <c r="C74" s="13" t="s">
        <v>74</v>
      </c>
      <c r="D74" s="12"/>
      <c r="E74" s="6">
        <v>63871</v>
      </c>
      <c r="F74" s="6">
        <v>127742</v>
      </c>
      <c r="J74">
        <f t="shared" si="1"/>
        <v>0</v>
      </c>
    </row>
    <row r="75" spans="3:10" ht="15.75" thickBot="1" x14ac:dyDescent="0.3">
      <c r="C75" s="13" t="s">
        <v>75</v>
      </c>
      <c r="D75" s="12"/>
      <c r="E75" s="6">
        <v>67378.5</v>
      </c>
      <c r="F75" s="6">
        <v>134757</v>
      </c>
      <c r="J75">
        <f t="shared" si="1"/>
        <v>0</v>
      </c>
    </row>
    <row r="76" spans="3:10" ht="15.75" thickBot="1" x14ac:dyDescent="0.3">
      <c r="C76" s="13" t="s">
        <v>76</v>
      </c>
      <c r="D76" s="12"/>
      <c r="E76" s="6">
        <v>64241.5</v>
      </c>
      <c r="F76" s="6">
        <v>128483</v>
      </c>
      <c r="J76">
        <f t="shared" si="1"/>
        <v>0</v>
      </c>
    </row>
    <row r="77" spans="3:10" ht="15.75" thickBot="1" x14ac:dyDescent="0.3">
      <c r="C77" s="13" t="s">
        <v>77</v>
      </c>
      <c r="D77" s="12"/>
      <c r="E77" s="6">
        <v>57680</v>
      </c>
      <c r="F77" s="6">
        <v>115360</v>
      </c>
      <c r="J77">
        <f t="shared" si="1"/>
        <v>0</v>
      </c>
    </row>
    <row r="78" spans="3:10" ht="15.75" thickBot="1" x14ac:dyDescent="0.3">
      <c r="C78" s="13" t="s">
        <v>78</v>
      </c>
      <c r="D78" s="12"/>
      <c r="E78" s="6">
        <v>67378.5</v>
      </c>
      <c r="F78" s="6">
        <v>134757</v>
      </c>
      <c r="J78">
        <f t="shared" si="1"/>
        <v>0</v>
      </c>
    </row>
    <row r="79" spans="3:10" ht="15.75" thickBot="1" x14ac:dyDescent="0.3">
      <c r="C79" s="13" t="s">
        <v>79</v>
      </c>
      <c r="D79" s="12"/>
      <c r="E79" s="6">
        <v>69937.5</v>
      </c>
      <c r="F79" s="6">
        <v>139875</v>
      </c>
      <c r="J79">
        <f t="shared" si="1"/>
        <v>0</v>
      </c>
    </row>
    <row r="80" spans="3:10" ht="15.75" thickBot="1" x14ac:dyDescent="0.3">
      <c r="C80" s="13" t="s">
        <v>80</v>
      </c>
      <c r="D80" s="12"/>
      <c r="E80" s="6">
        <v>73884</v>
      </c>
      <c r="F80" s="6">
        <v>147768</v>
      </c>
      <c r="J80">
        <f t="shared" si="1"/>
        <v>0</v>
      </c>
    </row>
    <row r="81" spans="1:10" ht="15.75" thickBot="1" x14ac:dyDescent="0.3">
      <c r="C81" s="13" t="s">
        <v>81</v>
      </c>
      <c r="D81" s="12"/>
      <c r="E81" s="6">
        <v>65971.5</v>
      </c>
      <c r="F81" s="6">
        <v>131943</v>
      </c>
      <c r="J81">
        <f t="shared" si="1"/>
        <v>0</v>
      </c>
    </row>
    <row r="82" spans="1:10" ht="15.75" thickBot="1" x14ac:dyDescent="0.3">
      <c r="C82" s="13" t="s">
        <v>82</v>
      </c>
      <c r="D82" s="13"/>
      <c r="E82" s="6">
        <v>67378.5</v>
      </c>
      <c r="F82" s="6">
        <v>134757</v>
      </c>
      <c r="J82">
        <f t="shared" si="1"/>
        <v>0</v>
      </c>
    </row>
    <row r="83" spans="1:10" ht="30.75" thickBot="1" x14ac:dyDescent="0.3">
      <c r="C83" s="7" t="s">
        <v>83</v>
      </c>
      <c r="D83" s="8"/>
      <c r="E83" s="8"/>
      <c r="F83" s="9"/>
      <c r="H83">
        <v>83</v>
      </c>
      <c r="I83" t="str">
        <f>C83</f>
        <v>Прокладка воздушных линий по фасадам зданий, руб./км</v>
      </c>
      <c r="J83">
        <f t="shared" si="1"/>
        <v>1</v>
      </c>
    </row>
    <row r="84" spans="1:10" ht="15.75" thickBot="1" x14ac:dyDescent="0.3">
      <c r="C84" s="13" t="s">
        <v>35</v>
      </c>
      <c r="D84" s="10">
        <v>0.4</v>
      </c>
      <c r="E84" s="6">
        <v>53673.5</v>
      </c>
      <c r="F84" s="6">
        <v>107347</v>
      </c>
      <c r="J84">
        <f t="shared" si="1"/>
        <v>0</v>
      </c>
    </row>
    <row r="85" spans="1:10" ht="15.75" thickBot="1" x14ac:dyDescent="0.3">
      <c r="C85" s="13" t="s">
        <v>36</v>
      </c>
      <c r="D85" s="11"/>
      <c r="E85" s="6">
        <v>56487</v>
      </c>
      <c r="F85" s="6">
        <v>112974</v>
      </c>
      <c r="H85">
        <v>1</v>
      </c>
      <c r="J85">
        <f t="shared" si="1"/>
        <v>1</v>
      </c>
    </row>
    <row r="86" spans="1:10" ht="15.75" thickBot="1" x14ac:dyDescent="0.3">
      <c r="C86" s="13" t="s">
        <v>37</v>
      </c>
      <c r="D86" s="11"/>
      <c r="E86" s="6">
        <v>58714.5</v>
      </c>
      <c r="F86" s="6">
        <v>117429</v>
      </c>
      <c r="H86" s="13" t="s">
        <v>49</v>
      </c>
      <c r="I86">
        <v>1</v>
      </c>
      <c r="J86">
        <f t="shared" si="1"/>
        <v>1</v>
      </c>
    </row>
    <row r="87" spans="1:10" ht="15.75" thickBot="1" x14ac:dyDescent="0.3">
      <c r="C87" s="13" t="s">
        <v>41</v>
      </c>
      <c r="D87" s="11"/>
      <c r="E87" s="6">
        <v>76854.5</v>
      </c>
      <c r="F87" s="6">
        <v>153709</v>
      </c>
      <c r="J87">
        <f t="shared" si="1"/>
        <v>0</v>
      </c>
    </row>
    <row r="88" spans="1:10" ht="15.75" thickBot="1" x14ac:dyDescent="0.3">
      <c r="A88" t="s">
        <v>46</v>
      </c>
      <c r="C88" s="13" t="s">
        <v>46</v>
      </c>
      <c r="D88" s="11"/>
      <c r="E88" s="6">
        <v>62563</v>
      </c>
      <c r="F88" s="6">
        <v>125126</v>
      </c>
      <c r="G88">
        <f>IF(H85=1,(INDEX(Ставки!$F$84:$F$91,MATCH(H86,Ставки!$C$84:$C$91,0))))</f>
        <v>129073</v>
      </c>
      <c r="H88" t="str">
        <f>Лист1!B37</f>
        <v>СИП2А 4 x 50</v>
      </c>
      <c r="J88">
        <f t="shared" si="1"/>
        <v>1</v>
      </c>
    </row>
    <row r="89" spans="1:10" ht="15.75" thickBot="1" x14ac:dyDescent="0.3">
      <c r="A89" t="s">
        <v>49</v>
      </c>
      <c r="C89" s="13" t="s">
        <v>49</v>
      </c>
      <c r="D89" s="11"/>
      <c r="E89" s="6">
        <v>64536.5</v>
      </c>
      <c r="F89" s="6">
        <v>129073</v>
      </c>
      <c r="J89">
        <f t="shared" si="1"/>
        <v>0</v>
      </c>
    </row>
    <row r="90" spans="1:10" ht="15.75" thickBot="1" x14ac:dyDescent="0.3">
      <c r="A90" t="s">
        <v>52</v>
      </c>
      <c r="C90" s="13" t="s">
        <v>52</v>
      </c>
      <c r="D90" s="11"/>
      <c r="E90" s="6">
        <v>67711</v>
      </c>
      <c r="F90" s="6">
        <v>135422</v>
      </c>
      <c r="J90">
        <f t="shared" si="1"/>
        <v>0</v>
      </c>
    </row>
    <row r="91" spans="1:10" ht="15.75" thickBot="1" x14ac:dyDescent="0.3">
      <c r="A91" t="s">
        <v>81</v>
      </c>
      <c r="C91" s="13" t="s">
        <v>81</v>
      </c>
      <c r="D91" s="17"/>
      <c r="E91" s="6">
        <v>84659.5</v>
      </c>
      <c r="F91" s="6">
        <v>169319</v>
      </c>
      <c r="J91">
        <f t="shared" si="1"/>
        <v>0</v>
      </c>
    </row>
    <row r="92" spans="1:10" ht="15.75" thickBot="1" x14ac:dyDescent="0.3">
      <c r="C92" s="7" t="s">
        <v>84</v>
      </c>
      <c r="D92" s="8"/>
      <c r="E92" s="8"/>
      <c r="F92" s="9"/>
      <c r="H92" t="str">
        <f>C92</f>
        <v>С3 - кабельные линии</v>
      </c>
      <c r="J92">
        <f t="shared" si="1"/>
        <v>1</v>
      </c>
    </row>
    <row r="93" spans="1:10" ht="30.75" thickBot="1" x14ac:dyDescent="0.3">
      <c r="C93" s="7" t="s">
        <v>85</v>
      </c>
      <c r="D93" s="8"/>
      <c r="E93" s="8"/>
      <c r="F93" s="9"/>
      <c r="H93">
        <v>93</v>
      </c>
      <c r="I93" t="str">
        <f>C93</f>
        <v>Прокладка одной КЛ в траншее (с благоустройством), руб./км</v>
      </c>
      <c r="J93">
        <f t="shared" si="1"/>
        <v>1</v>
      </c>
    </row>
    <row r="94" spans="1:10" ht="15.75" thickBot="1" x14ac:dyDescent="0.3">
      <c r="C94" s="13" t="s">
        <v>86</v>
      </c>
      <c r="D94" s="10">
        <v>0.4</v>
      </c>
      <c r="E94" s="6">
        <v>108458.5</v>
      </c>
      <c r="F94" s="6">
        <v>216917</v>
      </c>
      <c r="J94">
        <f t="shared" si="1"/>
        <v>0</v>
      </c>
    </row>
    <row r="95" spans="1:10" ht="15.75" thickBot="1" x14ac:dyDescent="0.3">
      <c r="C95" s="13" t="s">
        <v>87</v>
      </c>
      <c r="D95" s="11"/>
      <c r="E95" s="6">
        <v>122386</v>
      </c>
      <c r="F95" s="6">
        <v>244772</v>
      </c>
      <c r="J95">
        <f t="shared" si="1"/>
        <v>0</v>
      </c>
    </row>
    <row r="96" spans="1:10" ht="15.75" thickBot="1" x14ac:dyDescent="0.3">
      <c r="C96" s="13" t="s">
        <v>88</v>
      </c>
      <c r="D96" s="11"/>
      <c r="E96" s="6">
        <v>140444</v>
      </c>
      <c r="F96" s="6">
        <v>280888</v>
      </c>
      <c r="J96">
        <f t="shared" si="1"/>
        <v>0</v>
      </c>
    </row>
    <row r="97" spans="3:10" ht="15.75" thickBot="1" x14ac:dyDescent="0.3">
      <c r="C97" s="13" t="s">
        <v>89</v>
      </c>
      <c r="D97" s="11"/>
      <c r="E97" s="6">
        <v>160465</v>
      </c>
      <c r="F97" s="6">
        <v>320930</v>
      </c>
      <c r="J97">
        <f t="shared" si="1"/>
        <v>0</v>
      </c>
    </row>
    <row r="98" spans="3:10" ht="15.75" thickBot="1" x14ac:dyDescent="0.3">
      <c r="C98" s="13" t="s">
        <v>90</v>
      </c>
      <c r="D98" s="11"/>
      <c r="E98" s="6">
        <v>179557</v>
      </c>
      <c r="F98" s="6">
        <v>359114</v>
      </c>
      <c r="J98">
        <f t="shared" si="1"/>
        <v>0</v>
      </c>
    </row>
    <row r="99" spans="3:10" ht="15.75" thickBot="1" x14ac:dyDescent="0.3">
      <c r="C99" s="13" t="s">
        <v>91</v>
      </c>
      <c r="D99" s="11"/>
      <c r="E99" s="6">
        <v>51384.5</v>
      </c>
      <c r="F99" s="6">
        <v>102769</v>
      </c>
      <c r="J99">
        <f t="shared" si="1"/>
        <v>0</v>
      </c>
    </row>
    <row r="100" spans="3:10" ht="15.75" thickBot="1" x14ac:dyDescent="0.3">
      <c r="C100" s="13" t="s">
        <v>92</v>
      </c>
      <c r="D100" s="11"/>
      <c r="E100" s="6">
        <v>55740</v>
      </c>
      <c r="F100" s="6">
        <v>111480</v>
      </c>
      <c r="J100">
        <f t="shared" si="1"/>
        <v>0</v>
      </c>
    </row>
    <row r="101" spans="3:10" ht="15.75" thickBot="1" x14ac:dyDescent="0.3">
      <c r="C101" s="13" t="s">
        <v>93</v>
      </c>
      <c r="D101" s="12"/>
      <c r="E101" s="6">
        <v>59526.5</v>
      </c>
      <c r="F101" s="6">
        <v>119053</v>
      </c>
      <c r="J101">
        <f t="shared" si="1"/>
        <v>0</v>
      </c>
    </row>
    <row r="102" spans="3:10" ht="15.75" thickBot="1" x14ac:dyDescent="0.3">
      <c r="C102" s="13" t="s">
        <v>94</v>
      </c>
      <c r="D102" s="12"/>
      <c r="E102" s="6">
        <v>64148.5</v>
      </c>
      <c r="F102" s="6">
        <v>128297</v>
      </c>
      <c r="J102">
        <f t="shared" si="1"/>
        <v>0</v>
      </c>
    </row>
    <row r="103" spans="3:10" ht="15.75" thickBot="1" x14ac:dyDescent="0.3">
      <c r="C103" s="13" t="s">
        <v>95</v>
      </c>
      <c r="D103" s="12"/>
      <c r="E103" s="6">
        <v>70265</v>
      </c>
      <c r="F103" s="6">
        <v>140530</v>
      </c>
      <c r="J103">
        <f t="shared" si="1"/>
        <v>0</v>
      </c>
    </row>
    <row r="104" spans="3:10" ht="15.75" thickBot="1" x14ac:dyDescent="0.3">
      <c r="C104" s="13" t="s">
        <v>96</v>
      </c>
      <c r="D104" s="12"/>
      <c r="E104" s="6">
        <v>82465</v>
      </c>
      <c r="F104" s="6">
        <v>164930</v>
      </c>
      <c r="J104">
        <f t="shared" si="1"/>
        <v>0</v>
      </c>
    </row>
    <row r="105" spans="3:10" ht="15.75" thickBot="1" x14ac:dyDescent="0.3">
      <c r="C105" s="13" t="s">
        <v>97</v>
      </c>
      <c r="D105" s="12"/>
      <c r="E105" s="6">
        <v>85375.5</v>
      </c>
      <c r="F105" s="6">
        <v>170751</v>
      </c>
      <c r="J105">
        <f t="shared" si="1"/>
        <v>0</v>
      </c>
    </row>
    <row r="106" spans="3:10" ht="15.75" thickBot="1" x14ac:dyDescent="0.3">
      <c r="C106" s="13" t="s">
        <v>98</v>
      </c>
      <c r="D106" s="12"/>
      <c r="E106" s="6">
        <v>102527</v>
      </c>
      <c r="F106" s="6">
        <v>205054</v>
      </c>
      <c r="J106">
        <f t="shared" si="1"/>
        <v>0</v>
      </c>
    </row>
    <row r="107" spans="3:10" ht="15.75" thickBot="1" x14ac:dyDescent="0.3">
      <c r="C107" s="13" t="s">
        <v>99</v>
      </c>
      <c r="D107" s="12"/>
      <c r="E107" s="6">
        <v>113564</v>
      </c>
      <c r="F107" s="6">
        <v>227128</v>
      </c>
      <c r="J107">
        <f t="shared" si="1"/>
        <v>0</v>
      </c>
    </row>
    <row r="108" spans="3:10" ht="15.75" thickBot="1" x14ac:dyDescent="0.3">
      <c r="C108" s="13" t="s">
        <v>100</v>
      </c>
      <c r="D108" s="12"/>
      <c r="E108" s="6">
        <v>131873.5</v>
      </c>
      <c r="F108" s="6">
        <v>263747</v>
      </c>
      <c r="J108">
        <f t="shared" si="1"/>
        <v>0</v>
      </c>
    </row>
    <row r="109" spans="3:10" ht="15.75" thickBot="1" x14ac:dyDescent="0.3">
      <c r="C109" s="13" t="s">
        <v>101</v>
      </c>
      <c r="D109" s="12"/>
      <c r="E109" s="6">
        <v>63732.5</v>
      </c>
      <c r="F109" s="6">
        <v>127465</v>
      </c>
      <c r="J109">
        <f t="shared" si="1"/>
        <v>0</v>
      </c>
    </row>
    <row r="110" spans="3:10" ht="15.75" thickBot="1" x14ac:dyDescent="0.3">
      <c r="C110" s="13" t="s">
        <v>102</v>
      </c>
      <c r="D110" s="12"/>
      <c r="E110" s="6">
        <v>74706</v>
      </c>
      <c r="F110" s="6">
        <v>149412</v>
      </c>
      <c r="J110">
        <f t="shared" si="1"/>
        <v>0</v>
      </c>
    </row>
    <row r="111" spans="3:10" ht="15.75" thickBot="1" x14ac:dyDescent="0.3">
      <c r="C111" s="13" t="s">
        <v>103</v>
      </c>
      <c r="D111" s="12"/>
      <c r="E111" s="6">
        <v>87287</v>
      </c>
      <c r="F111" s="6">
        <v>174574</v>
      </c>
      <c r="J111">
        <f t="shared" si="1"/>
        <v>0</v>
      </c>
    </row>
    <row r="112" spans="3:10" ht="15.75" thickBot="1" x14ac:dyDescent="0.3">
      <c r="C112" s="13" t="s">
        <v>104</v>
      </c>
      <c r="D112" s="12"/>
      <c r="E112" s="6">
        <v>106346.5</v>
      </c>
      <c r="F112" s="6">
        <v>212693</v>
      </c>
      <c r="J112">
        <f t="shared" si="1"/>
        <v>0</v>
      </c>
    </row>
    <row r="113" spans="3:10" ht="15.75" thickBot="1" x14ac:dyDescent="0.3">
      <c r="C113" s="13" t="s">
        <v>105</v>
      </c>
      <c r="D113" s="12"/>
      <c r="E113" s="6">
        <v>132470.5</v>
      </c>
      <c r="F113" s="6">
        <v>264941</v>
      </c>
      <c r="J113">
        <f t="shared" si="1"/>
        <v>0</v>
      </c>
    </row>
    <row r="114" spans="3:10" ht="15.75" thickBot="1" x14ac:dyDescent="0.3">
      <c r="C114" s="13" t="s">
        <v>106</v>
      </c>
      <c r="D114" s="12"/>
      <c r="E114" s="6">
        <v>162129.5</v>
      </c>
      <c r="F114" s="6">
        <v>324259</v>
      </c>
      <c r="J114">
        <f t="shared" si="1"/>
        <v>0</v>
      </c>
    </row>
    <row r="115" spans="3:10" ht="15.75" thickBot="1" x14ac:dyDescent="0.3">
      <c r="C115" s="13" t="s">
        <v>107</v>
      </c>
      <c r="D115" s="12"/>
      <c r="E115" s="6">
        <v>282666.5</v>
      </c>
      <c r="F115" s="6">
        <v>565333</v>
      </c>
      <c r="J115">
        <f t="shared" si="1"/>
        <v>0</v>
      </c>
    </row>
    <row r="116" spans="3:10" ht="15.75" thickBot="1" x14ac:dyDescent="0.3">
      <c r="C116" s="13" t="s">
        <v>108</v>
      </c>
      <c r="D116" s="12"/>
      <c r="E116" s="6">
        <v>330571.5</v>
      </c>
      <c r="F116" s="6">
        <v>661143</v>
      </c>
      <c r="J116">
        <f t="shared" si="1"/>
        <v>0</v>
      </c>
    </row>
    <row r="117" spans="3:10" ht="15.75" thickBot="1" x14ac:dyDescent="0.3">
      <c r="C117" s="13" t="s">
        <v>109</v>
      </c>
      <c r="D117" s="12"/>
      <c r="E117" s="6">
        <v>406232.5</v>
      </c>
      <c r="F117" s="6">
        <v>812465</v>
      </c>
      <c r="J117">
        <f t="shared" si="1"/>
        <v>0</v>
      </c>
    </row>
    <row r="118" spans="3:10" ht="15.75" thickBot="1" x14ac:dyDescent="0.3">
      <c r="C118" s="13" t="s">
        <v>110</v>
      </c>
      <c r="D118" s="12"/>
      <c r="E118" s="6">
        <v>517835</v>
      </c>
      <c r="F118" s="6">
        <v>1035670</v>
      </c>
      <c r="J118">
        <f t="shared" si="1"/>
        <v>0</v>
      </c>
    </row>
    <row r="119" spans="3:10" ht="15.75" thickBot="1" x14ac:dyDescent="0.3">
      <c r="C119" s="13" t="s">
        <v>111</v>
      </c>
      <c r="D119" s="12"/>
      <c r="E119" s="6">
        <v>74906.5</v>
      </c>
      <c r="F119" s="6">
        <v>149813</v>
      </c>
      <c r="J119">
        <f t="shared" si="1"/>
        <v>0</v>
      </c>
    </row>
    <row r="120" spans="3:10" ht="15.75" thickBot="1" x14ac:dyDescent="0.3">
      <c r="C120" s="13" t="s">
        <v>112</v>
      </c>
      <c r="D120" s="12"/>
      <c r="E120" s="6">
        <v>80505.5</v>
      </c>
      <c r="F120" s="6">
        <v>161011</v>
      </c>
      <c r="J120">
        <f t="shared" si="1"/>
        <v>0</v>
      </c>
    </row>
    <row r="121" spans="3:10" ht="15.75" thickBot="1" x14ac:dyDescent="0.3">
      <c r="C121" s="13" t="s">
        <v>113</v>
      </c>
      <c r="D121" s="12"/>
      <c r="E121" s="6">
        <v>86905.5</v>
      </c>
      <c r="F121" s="6">
        <v>173811</v>
      </c>
      <c r="J121">
        <f t="shared" si="1"/>
        <v>0</v>
      </c>
    </row>
    <row r="122" spans="3:10" ht="15.75" thickBot="1" x14ac:dyDescent="0.3">
      <c r="C122" s="13" t="s">
        <v>114</v>
      </c>
      <c r="D122" s="12"/>
      <c r="E122" s="6">
        <v>92658</v>
      </c>
      <c r="F122" s="6">
        <v>185316</v>
      </c>
      <c r="J122">
        <f t="shared" si="1"/>
        <v>0</v>
      </c>
    </row>
    <row r="123" spans="3:10" ht="15.75" thickBot="1" x14ac:dyDescent="0.3">
      <c r="C123" s="13" t="s">
        <v>115</v>
      </c>
      <c r="D123" s="12"/>
      <c r="E123" s="6">
        <v>108352.5</v>
      </c>
      <c r="F123" s="6">
        <v>216705</v>
      </c>
      <c r="J123">
        <f t="shared" si="1"/>
        <v>0</v>
      </c>
    </row>
    <row r="124" spans="3:10" ht="15.75" thickBot="1" x14ac:dyDescent="0.3">
      <c r="C124" s="13" t="s">
        <v>116</v>
      </c>
      <c r="D124" s="12"/>
      <c r="E124" s="6">
        <v>116525.5</v>
      </c>
      <c r="F124" s="6">
        <v>233051</v>
      </c>
      <c r="J124">
        <f t="shared" si="1"/>
        <v>0</v>
      </c>
    </row>
    <row r="125" spans="3:10" ht="15.75" thickBot="1" x14ac:dyDescent="0.3">
      <c r="C125" s="13" t="s">
        <v>117</v>
      </c>
      <c r="D125" s="12"/>
      <c r="E125" s="6">
        <v>130669</v>
      </c>
      <c r="F125" s="6">
        <v>261338</v>
      </c>
      <c r="J125">
        <f t="shared" si="1"/>
        <v>0</v>
      </c>
    </row>
    <row r="126" spans="3:10" ht="15.75" thickBot="1" x14ac:dyDescent="0.3">
      <c r="C126" s="13" t="s">
        <v>118</v>
      </c>
      <c r="D126" s="12"/>
      <c r="E126" s="6">
        <v>149046.5</v>
      </c>
      <c r="F126" s="6">
        <v>298093</v>
      </c>
      <c r="J126">
        <f t="shared" si="1"/>
        <v>0</v>
      </c>
    </row>
    <row r="127" spans="3:10" ht="15.75" thickBot="1" x14ac:dyDescent="0.3">
      <c r="C127" s="13" t="s">
        <v>119</v>
      </c>
      <c r="D127" s="12"/>
      <c r="E127" s="6">
        <v>164419</v>
      </c>
      <c r="F127" s="6">
        <v>328838</v>
      </c>
      <c r="J127">
        <f t="shared" si="1"/>
        <v>0</v>
      </c>
    </row>
    <row r="128" spans="3:10" ht="15.75" thickBot="1" x14ac:dyDescent="0.3">
      <c r="C128" s="13" t="s">
        <v>120</v>
      </c>
      <c r="D128" s="12"/>
      <c r="E128" s="6">
        <v>185652.5</v>
      </c>
      <c r="F128" s="6">
        <v>371305</v>
      </c>
      <c r="J128">
        <f t="shared" si="1"/>
        <v>0</v>
      </c>
    </row>
    <row r="129" spans="3:10" ht="15.75" thickBot="1" x14ac:dyDescent="0.3">
      <c r="C129" s="13" t="s">
        <v>121</v>
      </c>
      <c r="D129" s="12"/>
      <c r="E129" s="6">
        <v>106243</v>
      </c>
      <c r="F129" s="6">
        <v>212486</v>
      </c>
      <c r="J129">
        <f t="shared" si="1"/>
        <v>0</v>
      </c>
    </row>
    <row r="130" spans="3:10" ht="15.75" thickBot="1" x14ac:dyDescent="0.3">
      <c r="C130" s="13" t="s">
        <v>122</v>
      </c>
      <c r="D130" s="12"/>
      <c r="E130" s="6">
        <v>109916.5</v>
      </c>
      <c r="F130" s="6">
        <v>219833</v>
      </c>
      <c r="J130">
        <f t="shared" si="1"/>
        <v>0</v>
      </c>
    </row>
    <row r="131" spans="3:10" ht="15.75" thickBot="1" x14ac:dyDescent="0.3">
      <c r="C131" s="13" t="s">
        <v>123</v>
      </c>
      <c r="D131" s="12"/>
      <c r="E131" s="6">
        <v>124027.5</v>
      </c>
      <c r="F131" s="6">
        <v>248055</v>
      </c>
      <c r="J131">
        <f t="shared" si="1"/>
        <v>0</v>
      </c>
    </row>
    <row r="132" spans="3:10" ht="15.75" thickBot="1" x14ac:dyDescent="0.3">
      <c r="C132" s="13" t="s">
        <v>124</v>
      </c>
      <c r="D132" s="12"/>
      <c r="E132" s="6">
        <v>131821</v>
      </c>
      <c r="F132" s="6">
        <v>263642</v>
      </c>
      <c r="J132">
        <f t="shared" si="1"/>
        <v>0</v>
      </c>
    </row>
    <row r="133" spans="3:10" ht="15.75" thickBot="1" x14ac:dyDescent="0.3">
      <c r="C133" s="13" t="s">
        <v>125</v>
      </c>
      <c r="D133" s="12"/>
      <c r="E133" s="6">
        <v>142194</v>
      </c>
      <c r="F133" s="6">
        <v>284388</v>
      </c>
      <c r="J133">
        <f t="shared" ref="J133:J196" si="2">IF(OR(H133&lt;&gt;"",I133&lt;&gt;""),1,0)</f>
        <v>0</v>
      </c>
    </row>
    <row r="134" spans="3:10" ht="15.75" thickBot="1" x14ac:dyDescent="0.3">
      <c r="C134" s="13" t="s">
        <v>126</v>
      </c>
      <c r="D134" s="12"/>
      <c r="E134" s="6">
        <v>149561</v>
      </c>
      <c r="F134" s="6">
        <v>299122</v>
      </c>
      <c r="J134">
        <f t="shared" si="2"/>
        <v>0</v>
      </c>
    </row>
    <row r="135" spans="3:10" ht="15.75" thickBot="1" x14ac:dyDescent="0.3">
      <c r="C135" s="13" t="s">
        <v>127</v>
      </c>
      <c r="D135" s="12"/>
      <c r="E135" s="6">
        <v>162968</v>
      </c>
      <c r="F135" s="6">
        <v>325936</v>
      </c>
      <c r="J135">
        <f t="shared" si="2"/>
        <v>0</v>
      </c>
    </row>
    <row r="136" spans="3:10" ht="15.75" thickBot="1" x14ac:dyDescent="0.3">
      <c r="C136" s="13" t="s">
        <v>128</v>
      </c>
      <c r="D136" s="13"/>
      <c r="E136" s="6">
        <v>184190.5</v>
      </c>
      <c r="F136" s="6">
        <v>368381</v>
      </c>
      <c r="J136">
        <f t="shared" si="2"/>
        <v>0</v>
      </c>
    </row>
    <row r="137" spans="3:10" ht="15.75" thickBot="1" x14ac:dyDescent="0.3">
      <c r="C137" s="13" t="s">
        <v>129</v>
      </c>
      <c r="D137" s="14">
        <v>43014</v>
      </c>
      <c r="E137" s="6">
        <v>104966.5</v>
      </c>
      <c r="F137" s="6">
        <v>209933</v>
      </c>
      <c r="J137">
        <f t="shared" si="2"/>
        <v>0</v>
      </c>
    </row>
    <row r="138" spans="3:10" ht="15.75" thickBot="1" x14ac:dyDescent="0.3">
      <c r="C138" s="13" t="s">
        <v>130</v>
      </c>
      <c r="D138" s="15"/>
      <c r="E138" s="6">
        <v>111463.5</v>
      </c>
      <c r="F138" s="6">
        <v>222927</v>
      </c>
      <c r="J138">
        <f t="shared" si="2"/>
        <v>0</v>
      </c>
    </row>
    <row r="139" spans="3:10" ht="15.75" thickBot="1" x14ac:dyDescent="0.3">
      <c r="C139" s="13" t="s">
        <v>131</v>
      </c>
      <c r="D139" s="15"/>
      <c r="E139" s="6">
        <v>117609</v>
      </c>
      <c r="F139" s="6">
        <v>235218</v>
      </c>
      <c r="J139">
        <f t="shared" si="2"/>
        <v>0</v>
      </c>
    </row>
    <row r="140" spans="3:10" ht="15.75" thickBot="1" x14ac:dyDescent="0.3">
      <c r="C140" s="13" t="s">
        <v>132</v>
      </c>
      <c r="D140" s="15"/>
      <c r="E140" s="6">
        <v>126021.5</v>
      </c>
      <c r="F140" s="6">
        <v>252043</v>
      </c>
      <c r="J140">
        <f t="shared" si="2"/>
        <v>0</v>
      </c>
    </row>
    <row r="141" spans="3:10" ht="15.75" thickBot="1" x14ac:dyDescent="0.3">
      <c r="C141" s="13" t="s">
        <v>133</v>
      </c>
      <c r="D141" s="15"/>
      <c r="E141" s="6">
        <v>138580.5</v>
      </c>
      <c r="F141" s="6">
        <v>277161</v>
      </c>
      <c r="J141">
        <f t="shared" si="2"/>
        <v>0</v>
      </c>
    </row>
    <row r="142" spans="3:10" ht="15.75" thickBot="1" x14ac:dyDescent="0.3">
      <c r="C142" s="13" t="s">
        <v>134</v>
      </c>
      <c r="D142" s="15"/>
      <c r="E142" s="6">
        <v>154741</v>
      </c>
      <c r="F142" s="6">
        <v>309482</v>
      </c>
      <c r="J142">
        <f t="shared" si="2"/>
        <v>0</v>
      </c>
    </row>
    <row r="143" spans="3:10" ht="15.75" thickBot="1" x14ac:dyDescent="0.3">
      <c r="C143" s="13" t="s">
        <v>135</v>
      </c>
      <c r="D143" s="15"/>
      <c r="E143" s="6">
        <v>168001.5</v>
      </c>
      <c r="F143" s="6">
        <v>336003</v>
      </c>
      <c r="J143">
        <f t="shared" si="2"/>
        <v>0</v>
      </c>
    </row>
    <row r="144" spans="3:10" ht="15.75" thickBot="1" x14ac:dyDescent="0.3">
      <c r="C144" s="13" t="s">
        <v>136</v>
      </c>
      <c r="D144" s="15"/>
      <c r="E144" s="6">
        <v>185580</v>
      </c>
      <c r="F144" s="6">
        <v>371160</v>
      </c>
      <c r="J144">
        <f t="shared" si="2"/>
        <v>0</v>
      </c>
    </row>
    <row r="145" spans="3:10" ht="15.75" thickBot="1" x14ac:dyDescent="0.3">
      <c r="C145" s="13" t="s">
        <v>137</v>
      </c>
      <c r="D145" s="12"/>
      <c r="E145" s="6">
        <v>206726.5</v>
      </c>
      <c r="F145" s="6">
        <v>413453</v>
      </c>
      <c r="J145">
        <f t="shared" si="2"/>
        <v>0</v>
      </c>
    </row>
    <row r="146" spans="3:10" ht="15.75" thickBot="1" x14ac:dyDescent="0.3">
      <c r="C146" s="13" t="s">
        <v>138</v>
      </c>
      <c r="D146" s="12"/>
      <c r="E146" s="6">
        <v>236194.5</v>
      </c>
      <c r="F146" s="6">
        <v>472389</v>
      </c>
      <c r="J146">
        <f t="shared" si="2"/>
        <v>0</v>
      </c>
    </row>
    <row r="147" spans="3:10" ht="15.75" thickBot="1" x14ac:dyDescent="0.3">
      <c r="C147" s="13" t="s">
        <v>139</v>
      </c>
      <c r="D147" s="12"/>
      <c r="E147" s="6">
        <v>331037</v>
      </c>
      <c r="F147" s="6">
        <v>662074</v>
      </c>
      <c r="J147">
        <f t="shared" si="2"/>
        <v>0</v>
      </c>
    </row>
    <row r="148" spans="3:10" ht="15.75" thickBot="1" x14ac:dyDescent="0.3">
      <c r="C148" s="13" t="s">
        <v>140</v>
      </c>
      <c r="D148" s="12"/>
      <c r="E148" s="6">
        <v>401568.5</v>
      </c>
      <c r="F148" s="6">
        <v>803137</v>
      </c>
      <c r="J148">
        <f t="shared" si="2"/>
        <v>0</v>
      </c>
    </row>
    <row r="149" spans="3:10" ht="15.75" thickBot="1" x14ac:dyDescent="0.3">
      <c r="C149" s="13" t="s">
        <v>141</v>
      </c>
      <c r="D149" s="12"/>
      <c r="E149" s="6">
        <v>479529.5</v>
      </c>
      <c r="F149" s="6">
        <v>959059</v>
      </c>
      <c r="J149">
        <f t="shared" si="2"/>
        <v>0</v>
      </c>
    </row>
    <row r="150" spans="3:10" ht="15.75" thickBot="1" x14ac:dyDescent="0.3">
      <c r="C150" s="13" t="s">
        <v>142</v>
      </c>
      <c r="D150" s="12"/>
      <c r="E150" s="6">
        <v>200263</v>
      </c>
      <c r="F150" s="6">
        <v>400526</v>
      </c>
      <c r="J150">
        <f t="shared" si="2"/>
        <v>0</v>
      </c>
    </row>
    <row r="151" spans="3:10" ht="15.75" thickBot="1" x14ac:dyDescent="0.3">
      <c r="C151" s="13" t="s">
        <v>143</v>
      </c>
      <c r="D151" s="12"/>
      <c r="E151" s="6">
        <v>226806.5</v>
      </c>
      <c r="F151" s="6">
        <v>453613</v>
      </c>
      <c r="J151">
        <f t="shared" si="2"/>
        <v>0</v>
      </c>
    </row>
    <row r="152" spans="3:10" ht="15.75" thickBot="1" x14ac:dyDescent="0.3">
      <c r="C152" s="13" t="s">
        <v>144</v>
      </c>
      <c r="D152" s="12"/>
      <c r="E152" s="6">
        <v>272656</v>
      </c>
      <c r="F152" s="6">
        <v>545312</v>
      </c>
      <c r="J152">
        <f t="shared" si="2"/>
        <v>0</v>
      </c>
    </row>
    <row r="153" spans="3:10" ht="15.75" thickBot="1" x14ac:dyDescent="0.3">
      <c r="C153" s="13" t="s">
        <v>145</v>
      </c>
      <c r="D153" s="12"/>
      <c r="E153" s="6">
        <v>305827.5</v>
      </c>
      <c r="F153" s="6">
        <v>611655</v>
      </c>
      <c r="J153">
        <f t="shared" si="2"/>
        <v>0</v>
      </c>
    </row>
    <row r="154" spans="3:10" ht="15.75" thickBot="1" x14ac:dyDescent="0.3">
      <c r="C154" s="13" t="s">
        <v>146</v>
      </c>
      <c r="D154" s="12"/>
      <c r="E154" s="6">
        <v>316584.5</v>
      </c>
      <c r="F154" s="6">
        <v>633169</v>
      </c>
      <c r="J154">
        <f t="shared" si="2"/>
        <v>0</v>
      </c>
    </row>
    <row r="155" spans="3:10" ht="15.75" thickBot="1" x14ac:dyDescent="0.3">
      <c r="C155" s="13" t="s">
        <v>147</v>
      </c>
      <c r="D155" s="12"/>
      <c r="E155" s="6">
        <v>339774.5</v>
      </c>
      <c r="F155" s="6">
        <v>679549</v>
      </c>
      <c r="J155">
        <f t="shared" si="2"/>
        <v>0</v>
      </c>
    </row>
    <row r="156" spans="3:10" ht="15.75" thickBot="1" x14ac:dyDescent="0.3">
      <c r="C156" s="13" t="s">
        <v>148</v>
      </c>
      <c r="D156" s="13"/>
      <c r="E156" s="6">
        <v>386375.5</v>
      </c>
      <c r="F156" s="6">
        <v>772751</v>
      </c>
      <c r="J156">
        <f t="shared" si="2"/>
        <v>0</v>
      </c>
    </row>
    <row r="157" spans="3:10" ht="15.75" thickBot="1" x14ac:dyDescent="0.3">
      <c r="C157" s="13" t="s">
        <v>149</v>
      </c>
      <c r="D157" s="18" t="s">
        <v>254</v>
      </c>
      <c r="E157" s="6">
        <v>570365</v>
      </c>
      <c r="F157" s="6">
        <v>1140730</v>
      </c>
      <c r="J157">
        <f t="shared" si="2"/>
        <v>0</v>
      </c>
    </row>
    <row r="158" spans="3:10" ht="15.75" thickBot="1" x14ac:dyDescent="0.3">
      <c r="C158" s="13" t="s">
        <v>150</v>
      </c>
      <c r="D158" s="19"/>
      <c r="E158" s="6">
        <v>623836.5</v>
      </c>
      <c r="F158" s="6">
        <v>1247673</v>
      </c>
      <c r="J158">
        <f t="shared" si="2"/>
        <v>0</v>
      </c>
    </row>
    <row r="159" spans="3:10" ht="15.75" thickBot="1" x14ac:dyDescent="0.3">
      <c r="C159" s="13" t="s">
        <v>151</v>
      </c>
      <c r="D159" s="19"/>
      <c r="E159" s="6">
        <v>662368.5</v>
      </c>
      <c r="F159" s="6">
        <v>1324737</v>
      </c>
      <c r="J159">
        <f t="shared" si="2"/>
        <v>0</v>
      </c>
    </row>
    <row r="160" spans="3:10" ht="15.75" thickBot="1" x14ac:dyDescent="0.3">
      <c r="C160" s="13" t="s">
        <v>152</v>
      </c>
      <c r="D160" s="20"/>
      <c r="E160" s="6">
        <v>684327.02</v>
      </c>
      <c r="F160" s="6">
        <v>1368654</v>
      </c>
      <c r="J160">
        <f t="shared" si="2"/>
        <v>0</v>
      </c>
    </row>
    <row r="161" spans="3:10" ht="30.75" thickBot="1" x14ac:dyDescent="0.3">
      <c r="C161" s="7" t="s">
        <v>153</v>
      </c>
      <c r="D161" s="8"/>
      <c r="E161" s="8"/>
      <c r="F161" s="9"/>
      <c r="H161">
        <v>161</v>
      </c>
      <c r="I161" t="str">
        <f>C161</f>
        <v>Прокладка двух КЛ в траншее (с благоустройством), руб./км</v>
      </c>
      <c r="J161">
        <f t="shared" si="2"/>
        <v>1</v>
      </c>
    </row>
    <row r="162" spans="3:10" ht="15.75" thickBot="1" x14ac:dyDescent="0.3">
      <c r="C162" s="13" t="s">
        <v>91</v>
      </c>
      <c r="D162" s="10">
        <v>0.4</v>
      </c>
      <c r="E162" s="6">
        <v>81366.5</v>
      </c>
      <c r="F162" s="6">
        <v>162733</v>
      </c>
      <c r="J162">
        <f t="shared" si="2"/>
        <v>0</v>
      </c>
    </row>
    <row r="163" spans="3:10" ht="15.75" thickBot="1" x14ac:dyDescent="0.3">
      <c r="C163" s="13" t="s">
        <v>92</v>
      </c>
      <c r="D163" s="11"/>
      <c r="E163" s="6">
        <v>90077</v>
      </c>
      <c r="F163" s="6">
        <v>180154</v>
      </c>
      <c r="J163">
        <f t="shared" si="2"/>
        <v>0</v>
      </c>
    </row>
    <row r="164" spans="3:10" ht="15.75" thickBot="1" x14ac:dyDescent="0.3">
      <c r="C164" s="13" t="s">
        <v>93</v>
      </c>
      <c r="D164" s="11"/>
      <c r="E164" s="6">
        <v>97654.5</v>
      </c>
      <c r="F164" s="6">
        <v>195309</v>
      </c>
      <c r="J164">
        <f t="shared" si="2"/>
        <v>0</v>
      </c>
    </row>
    <row r="165" spans="3:10" ht="15.75" thickBot="1" x14ac:dyDescent="0.3">
      <c r="C165" s="13" t="s">
        <v>94</v>
      </c>
      <c r="D165" s="11"/>
      <c r="E165" s="6">
        <v>106897.5</v>
      </c>
      <c r="F165" s="6">
        <v>213795</v>
      </c>
      <c r="J165">
        <f t="shared" si="2"/>
        <v>0</v>
      </c>
    </row>
    <row r="166" spans="3:10" ht="15.75" thickBot="1" x14ac:dyDescent="0.3">
      <c r="C166" s="13" t="s">
        <v>95</v>
      </c>
      <c r="D166" s="11"/>
      <c r="E166" s="6">
        <v>119128.5</v>
      </c>
      <c r="F166" s="6">
        <v>238257</v>
      </c>
      <c r="J166">
        <f t="shared" si="2"/>
        <v>0</v>
      </c>
    </row>
    <row r="167" spans="3:10" ht="15.75" thickBot="1" x14ac:dyDescent="0.3">
      <c r="C167" s="13" t="s">
        <v>96</v>
      </c>
      <c r="D167" s="11"/>
      <c r="E167" s="6">
        <v>143523.5</v>
      </c>
      <c r="F167" s="6">
        <v>287047</v>
      </c>
      <c r="J167">
        <f t="shared" si="2"/>
        <v>0</v>
      </c>
    </row>
    <row r="168" spans="3:10" ht="15.75" thickBot="1" x14ac:dyDescent="0.3">
      <c r="C168" s="13" t="s">
        <v>97</v>
      </c>
      <c r="D168" s="11"/>
      <c r="E168" s="6">
        <v>149345</v>
      </c>
      <c r="F168" s="6">
        <v>298690</v>
      </c>
      <c r="J168">
        <f t="shared" si="2"/>
        <v>0</v>
      </c>
    </row>
    <row r="169" spans="3:10" ht="15.75" thickBot="1" x14ac:dyDescent="0.3">
      <c r="C169" s="13" t="s">
        <v>98</v>
      </c>
      <c r="D169" s="12"/>
      <c r="E169" s="6">
        <v>183652</v>
      </c>
      <c r="F169" s="6">
        <v>367304</v>
      </c>
      <c r="J169">
        <f t="shared" si="2"/>
        <v>0</v>
      </c>
    </row>
    <row r="170" spans="3:10" ht="15.75" thickBot="1" x14ac:dyDescent="0.3">
      <c r="C170" s="13" t="s">
        <v>99</v>
      </c>
      <c r="D170" s="12"/>
      <c r="E170" s="6">
        <v>205726</v>
      </c>
      <c r="F170" s="6">
        <v>411452</v>
      </c>
      <c r="J170">
        <f t="shared" si="2"/>
        <v>0</v>
      </c>
    </row>
    <row r="171" spans="3:10" ht="15.75" thickBot="1" x14ac:dyDescent="0.3">
      <c r="C171" s="13" t="s">
        <v>100</v>
      </c>
      <c r="D171" s="12"/>
      <c r="E171" s="6">
        <v>242344.5</v>
      </c>
      <c r="F171" s="6">
        <v>484689</v>
      </c>
      <c r="J171">
        <f t="shared" si="2"/>
        <v>0</v>
      </c>
    </row>
    <row r="172" spans="3:10" ht="15.75" thickBot="1" x14ac:dyDescent="0.3">
      <c r="C172" s="13" t="s">
        <v>101</v>
      </c>
      <c r="D172" s="12"/>
      <c r="E172" s="6">
        <v>106066</v>
      </c>
      <c r="F172" s="6">
        <v>212132</v>
      </c>
      <c r="J172">
        <f t="shared" si="2"/>
        <v>0</v>
      </c>
    </row>
    <row r="173" spans="3:10" ht="15.75" thickBot="1" x14ac:dyDescent="0.3">
      <c r="C173" s="13" t="s">
        <v>102</v>
      </c>
      <c r="D173" s="12"/>
      <c r="E173" s="6">
        <v>128011.5</v>
      </c>
      <c r="F173" s="6">
        <v>256023</v>
      </c>
      <c r="J173">
        <f t="shared" si="2"/>
        <v>0</v>
      </c>
    </row>
    <row r="174" spans="3:10" ht="15.75" thickBot="1" x14ac:dyDescent="0.3">
      <c r="C174" s="13" t="s">
        <v>103</v>
      </c>
      <c r="D174" s="12"/>
      <c r="E174" s="6">
        <v>153171.5</v>
      </c>
      <c r="F174" s="6">
        <v>306343</v>
      </c>
      <c r="J174">
        <f t="shared" si="2"/>
        <v>0</v>
      </c>
    </row>
    <row r="175" spans="3:10" ht="15.75" thickBot="1" x14ac:dyDescent="0.3">
      <c r="C175" s="13" t="s">
        <v>104</v>
      </c>
      <c r="D175" s="12"/>
      <c r="E175" s="6">
        <v>191292.5</v>
      </c>
      <c r="F175" s="6">
        <v>382585</v>
      </c>
      <c r="J175">
        <f t="shared" si="2"/>
        <v>0</v>
      </c>
    </row>
    <row r="176" spans="3:10" ht="15.75" thickBot="1" x14ac:dyDescent="0.3">
      <c r="C176" s="13" t="s">
        <v>105</v>
      </c>
      <c r="D176" s="12"/>
      <c r="E176" s="6">
        <v>243538.5</v>
      </c>
      <c r="F176" s="6">
        <v>487077</v>
      </c>
      <c r="J176">
        <f t="shared" si="2"/>
        <v>0</v>
      </c>
    </row>
    <row r="177" spans="3:10" ht="15.75" thickBot="1" x14ac:dyDescent="0.3">
      <c r="C177" s="13" t="s">
        <v>106</v>
      </c>
      <c r="D177" s="12"/>
      <c r="E177" s="6">
        <v>302857</v>
      </c>
      <c r="F177" s="6">
        <v>605714</v>
      </c>
      <c r="J177">
        <f t="shared" si="2"/>
        <v>0</v>
      </c>
    </row>
    <row r="178" spans="3:10" ht="15.75" thickBot="1" x14ac:dyDescent="0.3">
      <c r="C178" s="13" t="s">
        <v>107</v>
      </c>
      <c r="D178" s="12"/>
      <c r="E178" s="6">
        <v>543931.5</v>
      </c>
      <c r="F178" s="6">
        <v>1087863</v>
      </c>
      <c r="J178">
        <f t="shared" si="2"/>
        <v>0</v>
      </c>
    </row>
    <row r="179" spans="3:10" ht="15.75" thickBot="1" x14ac:dyDescent="0.3">
      <c r="C179" s="13" t="s">
        <v>108</v>
      </c>
      <c r="D179" s="12"/>
      <c r="E179" s="6">
        <v>639741.5</v>
      </c>
      <c r="F179" s="6">
        <v>1279483</v>
      </c>
      <c r="J179">
        <f t="shared" si="2"/>
        <v>0</v>
      </c>
    </row>
    <row r="180" spans="3:10" ht="15.75" thickBot="1" x14ac:dyDescent="0.3">
      <c r="C180" s="13" t="s">
        <v>109</v>
      </c>
      <c r="D180" s="12"/>
      <c r="E180" s="6">
        <v>791064</v>
      </c>
      <c r="F180" s="6">
        <v>1582128</v>
      </c>
      <c r="J180">
        <f t="shared" si="2"/>
        <v>0</v>
      </c>
    </row>
    <row r="181" spans="3:10" ht="15.75" thickBot="1" x14ac:dyDescent="0.3">
      <c r="C181" s="13" t="s">
        <v>110</v>
      </c>
      <c r="D181" s="12"/>
      <c r="E181" s="6">
        <v>1014269.5</v>
      </c>
      <c r="F181" s="6">
        <v>2028539</v>
      </c>
      <c r="J181">
        <f t="shared" si="2"/>
        <v>0</v>
      </c>
    </row>
    <row r="182" spans="3:10" ht="15.75" thickBot="1" x14ac:dyDescent="0.3">
      <c r="C182" s="13" t="s">
        <v>111</v>
      </c>
      <c r="D182" s="12"/>
      <c r="E182" s="6">
        <v>128413</v>
      </c>
      <c r="F182" s="6">
        <v>256826</v>
      </c>
      <c r="J182">
        <f t="shared" si="2"/>
        <v>0</v>
      </c>
    </row>
    <row r="183" spans="3:10" ht="15.75" thickBot="1" x14ac:dyDescent="0.3">
      <c r="C183" s="13" t="s">
        <v>112</v>
      </c>
      <c r="D183" s="12"/>
      <c r="E183" s="6">
        <v>139609</v>
      </c>
      <c r="F183" s="6">
        <v>279218</v>
      </c>
      <c r="J183">
        <f t="shared" si="2"/>
        <v>0</v>
      </c>
    </row>
    <row r="184" spans="3:10" ht="15.75" thickBot="1" x14ac:dyDescent="0.3">
      <c r="C184" s="13" t="s">
        <v>113</v>
      </c>
      <c r="D184" s="12"/>
      <c r="E184" s="6">
        <v>152408</v>
      </c>
      <c r="F184" s="6">
        <v>304816</v>
      </c>
      <c r="J184">
        <f t="shared" si="2"/>
        <v>0</v>
      </c>
    </row>
    <row r="185" spans="3:10" ht="15.75" thickBot="1" x14ac:dyDescent="0.3">
      <c r="C185" s="13" t="s">
        <v>114</v>
      </c>
      <c r="D185" s="12"/>
      <c r="E185" s="6">
        <v>163912</v>
      </c>
      <c r="F185" s="6">
        <v>327824</v>
      </c>
      <c r="J185">
        <f t="shared" si="2"/>
        <v>0</v>
      </c>
    </row>
    <row r="186" spans="3:10" ht="15.75" thickBot="1" x14ac:dyDescent="0.3">
      <c r="C186" s="13" t="s">
        <v>115</v>
      </c>
      <c r="D186" s="12"/>
      <c r="E186" s="6">
        <v>195301.5</v>
      </c>
      <c r="F186" s="6">
        <v>390603</v>
      </c>
      <c r="J186">
        <f t="shared" si="2"/>
        <v>0</v>
      </c>
    </row>
    <row r="187" spans="3:10" ht="15.75" thickBot="1" x14ac:dyDescent="0.3">
      <c r="C187" s="13" t="s">
        <v>116</v>
      </c>
      <c r="D187" s="12"/>
      <c r="E187" s="6">
        <v>211650</v>
      </c>
      <c r="F187" s="6">
        <v>423300</v>
      </c>
      <c r="J187">
        <f t="shared" si="2"/>
        <v>0</v>
      </c>
    </row>
    <row r="188" spans="3:10" ht="15.75" thickBot="1" x14ac:dyDescent="0.3">
      <c r="C188" s="13" t="s">
        <v>117</v>
      </c>
      <c r="D188" s="12"/>
      <c r="E188" s="6">
        <v>239935</v>
      </c>
      <c r="F188" s="6">
        <v>479870</v>
      </c>
      <c r="J188">
        <f t="shared" si="2"/>
        <v>0</v>
      </c>
    </row>
    <row r="189" spans="3:10" ht="15.75" thickBot="1" x14ac:dyDescent="0.3">
      <c r="C189" s="13" t="s">
        <v>118</v>
      </c>
      <c r="D189" s="12"/>
      <c r="E189" s="6">
        <v>276691.5</v>
      </c>
      <c r="F189" s="6">
        <v>553383</v>
      </c>
      <c r="J189">
        <f t="shared" si="2"/>
        <v>0</v>
      </c>
    </row>
    <row r="190" spans="3:10" ht="15.75" thickBot="1" x14ac:dyDescent="0.3">
      <c r="C190" s="13" t="s">
        <v>119</v>
      </c>
      <c r="D190" s="12"/>
      <c r="E190" s="6">
        <v>307436</v>
      </c>
      <c r="F190" s="6">
        <v>614872</v>
      </c>
      <c r="J190">
        <f t="shared" si="2"/>
        <v>0</v>
      </c>
    </row>
    <row r="191" spans="3:10" ht="15.75" thickBot="1" x14ac:dyDescent="0.3">
      <c r="C191" s="13" t="s">
        <v>120</v>
      </c>
      <c r="D191" s="12"/>
      <c r="E191" s="6">
        <v>349904.5</v>
      </c>
      <c r="F191" s="6">
        <v>699809</v>
      </c>
      <c r="J191">
        <f t="shared" si="2"/>
        <v>0</v>
      </c>
    </row>
    <row r="192" spans="3:10" ht="15.75" thickBot="1" x14ac:dyDescent="0.3">
      <c r="C192" s="13" t="s">
        <v>121</v>
      </c>
      <c r="D192" s="12"/>
      <c r="E192" s="6">
        <v>130729</v>
      </c>
      <c r="F192" s="6">
        <v>261458</v>
      </c>
      <c r="J192">
        <f t="shared" si="2"/>
        <v>0</v>
      </c>
    </row>
    <row r="193" spans="3:10" ht="15.75" thickBot="1" x14ac:dyDescent="0.3">
      <c r="C193" s="13" t="s">
        <v>122</v>
      </c>
      <c r="D193" s="12"/>
      <c r="E193" s="6">
        <v>134402.5</v>
      </c>
      <c r="F193" s="6">
        <v>268805</v>
      </c>
      <c r="J193">
        <f t="shared" si="2"/>
        <v>0</v>
      </c>
    </row>
    <row r="194" spans="3:10" ht="15.75" thickBot="1" x14ac:dyDescent="0.3">
      <c r="C194" s="13" t="s">
        <v>123</v>
      </c>
      <c r="D194" s="12"/>
      <c r="E194" s="6">
        <v>148513.5</v>
      </c>
      <c r="F194" s="6">
        <v>297027</v>
      </c>
      <c r="J194">
        <f t="shared" si="2"/>
        <v>0</v>
      </c>
    </row>
    <row r="195" spans="3:10" ht="15.75" thickBot="1" x14ac:dyDescent="0.3">
      <c r="C195" s="13" t="s">
        <v>124</v>
      </c>
      <c r="D195" s="12"/>
      <c r="E195" s="6">
        <v>156307</v>
      </c>
      <c r="F195" s="6">
        <v>312614</v>
      </c>
      <c r="J195">
        <f t="shared" si="2"/>
        <v>0</v>
      </c>
    </row>
    <row r="196" spans="3:10" ht="15.75" thickBot="1" x14ac:dyDescent="0.3">
      <c r="C196" s="13" t="s">
        <v>125</v>
      </c>
      <c r="D196" s="12"/>
      <c r="E196" s="6">
        <v>166679.5</v>
      </c>
      <c r="F196" s="6">
        <v>333359</v>
      </c>
      <c r="J196">
        <f t="shared" si="2"/>
        <v>0</v>
      </c>
    </row>
    <row r="197" spans="3:10" ht="15.75" thickBot="1" x14ac:dyDescent="0.3">
      <c r="C197" s="13" t="s">
        <v>154</v>
      </c>
      <c r="D197" s="12"/>
      <c r="E197" s="6">
        <v>174047</v>
      </c>
      <c r="F197" s="6">
        <v>348094</v>
      </c>
      <c r="J197">
        <f t="shared" ref="J197:J260" si="3">IF(OR(H197&lt;&gt;"",I197&lt;&gt;""),1,0)</f>
        <v>0</v>
      </c>
    </row>
    <row r="198" spans="3:10" ht="15.75" thickBot="1" x14ac:dyDescent="0.3">
      <c r="C198" s="13" t="s">
        <v>127</v>
      </c>
      <c r="D198" s="12"/>
      <c r="E198" s="6">
        <v>187454</v>
      </c>
      <c r="F198" s="6">
        <v>374908</v>
      </c>
      <c r="J198">
        <f t="shared" si="3"/>
        <v>0</v>
      </c>
    </row>
    <row r="199" spans="3:10" ht="15.75" thickBot="1" x14ac:dyDescent="0.3">
      <c r="C199" s="13" t="s">
        <v>128</v>
      </c>
      <c r="D199" s="13"/>
      <c r="E199" s="6">
        <v>208676.5</v>
      </c>
      <c r="F199" s="6">
        <v>417353</v>
      </c>
      <c r="J199">
        <f t="shared" si="3"/>
        <v>0</v>
      </c>
    </row>
    <row r="200" spans="3:10" ht="15.75" thickBot="1" x14ac:dyDescent="0.3">
      <c r="C200" s="13" t="s">
        <v>129</v>
      </c>
      <c r="D200" s="14">
        <v>43014</v>
      </c>
      <c r="E200" s="6">
        <v>188530</v>
      </c>
      <c r="F200" s="6">
        <v>377060</v>
      </c>
      <c r="J200">
        <f t="shared" si="3"/>
        <v>0</v>
      </c>
    </row>
    <row r="201" spans="3:10" ht="15.75" thickBot="1" x14ac:dyDescent="0.3">
      <c r="C201" s="13" t="s">
        <v>130</v>
      </c>
      <c r="D201" s="15"/>
      <c r="E201" s="6">
        <v>201523.5</v>
      </c>
      <c r="F201" s="6">
        <v>403047</v>
      </c>
      <c r="J201">
        <f t="shared" si="3"/>
        <v>0</v>
      </c>
    </row>
    <row r="202" spans="3:10" ht="15.75" thickBot="1" x14ac:dyDescent="0.3">
      <c r="C202" s="13" t="s">
        <v>131</v>
      </c>
      <c r="D202" s="15"/>
      <c r="E202" s="6">
        <v>213815</v>
      </c>
      <c r="F202" s="6">
        <v>427630</v>
      </c>
      <c r="J202">
        <f t="shared" si="3"/>
        <v>0</v>
      </c>
    </row>
    <row r="203" spans="3:10" ht="15.75" thickBot="1" x14ac:dyDescent="0.3">
      <c r="C203" s="13" t="s">
        <v>132</v>
      </c>
      <c r="D203" s="15"/>
      <c r="E203" s="6">
        <v>230638.5</v>
      </c>
      <c r="F203" s="6">
        <v>461277</v>
      </c>
      <c r="J203">
        <f t="shared" si="3"/>
        <v>0</v>
      </c>
    </row>
    <row r="204" spans="3:10" ht="15.75" thickBot="1" x14ac:dyDescent="0.3">
      <c r="C204" s="13" t="s">
        <v>133</v>
      </c>
      <c r="D204" s="15"/>
      <c r="E204" s="6">
        <v>255758</v>
      </c>
      <c r="F204" s="6">
        <v>511516</v>
      </c>
      <c r="J204">
        <f t="shared" si="3"/>
        <v>0</v>
      </c>
    </row>
    <row r="205" spans="3:10" ht="15.75" thickBot="1" x14ac:dyDescent="0.3">
      <c r="C205" s="13" t="s">
        <v>134</v>
      </c>
      <c r="D205" s="15"/>
      <c r="E205" s="6">
        <v>288081</v>
      </c>
      <c r="F205" s="6">
        <v>576162</v>
      </c>
      <c r="J205">
        <f t="shared" si="3"/>
        <v>0</v>
      </c>
    </row>
    <row r="206" spans="3:10" ht="15.75" thickBot="1" x14ac:dyDescent="0.3">
      <c r="C206" s="13" t="s">
        <v>155</v>
      </c>
      <c r="D206" s="15"/>
      <c r="E206" s="6">
        <v>314602</v>
      </c>
      <c r="F206" s="6">
        <v>629204</v>
      </c>
      <c r="J206">
        <f t="shared" si="3"/>
        <v>0</v>
      </c>
    </row>
    <row r="207" spans="3:10" ht="15.75" thickBot="1" x14ac:dyDescent="0.3">
      <c r="C207" s="13" t="s">
        <v>136</v>
      </c>
      <c r="D207" s="12"/>
      <c r="E207" s="6">
        <v>349757.5</v>
      </c>
      <c r="F207" s="6">
        <v>699515</v>
      </c>
      <c r="J207">
        <f t="shared" si="3"/>
        <v>0</v>
      </c>
    </row>
    <row r="208" spans="3:10" ht="15.75" thickBot="1" x14ac:dyDescent="0.3">
      <c r="C208" s="13" t="s">
        <v>137</v>
      </c>
      <c r="D208" s="12"/>
      <c r="E208" s="6">
        <v>392051</v>
      </c>
      <c r="F208" s="6">
        <v>784102</v>
      </c>
      <c r="J208">
        <f t="shared" si="3"/>
        <v>0</v>
      </c>
    </row>
    <row r="209" spans="3:10" ht="15.75" thickBot="1" x14ac:dyDescent="0.3">
      <c r="C209" s="13" t="s">
        <v>138</v>
      </c>
      <c r="D209" s="12"/>
      <c r="E209" s="6">
        <v>450987</v>
      </c>
      <c r="F209" s="6">
        <v>901974</v>
      </c>
      <c r="J209">
        <f t="shared" si="3"/>
        <v>0</v>
      </c>
    </row>
    <row r="210" spans="3:10" ht="15.75" thickBot="1" x14ac:dyDescent="0.3">
      <c r="C210" s="13" t="s">
        <v>139</v>
      </c>
      <c r="D210" s="12"/>
      <c r="E210" s="6">
        <v>640668.5</v>
      </c>
      <c r="F210" s="6">
        <v>1281337</v>
      </c>
      <c r="J210">
        <f t="shared" si="3"/>
        <v>0</v>
      </c>
    </row>
    <row r="211" spans="3:10" ht="15.75" thickBot="1" x14ac:dyDescent="0.3">
      <c r="C211" s="13" t="s">
        <v>140</v>
      </c>
      <c r="D211" s="12"/>
      <c r="E211" s="6">
        <v>781737</v>
      </c>
      <c r="F211" s="6">
        <v>1563474</v>
      </c>
      <c r="J211">
        <f t="shared" si="3"/>
        <v>0</v>
      </c>
    </row>
    <row r="212" spans="3:10" ht="15.75" thickBot="1" x14ac:dyDescent="0.3">
      <c r="C212" s="13" t="s">
        <v>141</v>
      </c>
      <c r="D212" s="13"/>
      <c r="E212" s="6">
        <v>937659.5</v>
      </c>
      <c r="F212" s="6">
        <v>1875319</v>
      </c>
      <c r="J212">
        <f t="shared" si="3"/>
        <v>0</v>
      </c>
    </row>
    <row r="213" spans="3:10" ht="30.75" thickBot="1" x14ac:dyDescent="0.3">
      <c r="C213" s="7" t="s">
        <v>156</v>
      </c>
      <c r="D213" s="8"/>
      <c r="E213" s="8"/>
      <c r="F213" s="9"/>
      <c r="H213">
        <v>213</v>
      </c>
      <c r="I213" t="str">
        <f>C213</f>
        <v>Прокладка двух КЛ в траншее (без благоустройства), руб./км</v>
      </c>
      <c r="J213">
        <f t="shared" si="3"/>
        <v>1</v>
      </c>
    </row>
    <row r="214" spans="3:10" ht="15.75" thickBot="1" x14ac:dyDescent="0.3">
      <c r="C214" s="13" t="s">
        <v>157</v>
      </c>
      <c r="D214" s="10">
        <v>0.4</v>
      </c>
      <c r="E214" s="6">
        <v>155230.5</v>
      </c>
      <c r="F214" s="6">
        <v>310461</v>
      </c>
      <c r="J214">
        <f t="shared" si="3"/>
        <v>0</v>
      </c>
    </row>
    <row r="215" spans="3:10" ht="15.75" thickBot="1" x14ac:dyDescent="0.3">
      <c r="C215" s="13" t="s">
        <v>158</v>
      </c>
      <c r="D215" s="11"/>
      <c r="E215" s="6">
        <v>185468</v>
      </c>
      <c r="F215" s="6">
        <v>370936</v>
      </c>
      <c r="J215">
        <f t="shared" si="3"/>
        <v>0</v>
      </c>
    </row>
    <row r="216" spans="3:10" ht="15.75" thickBot="1" x14ac:dyDescent="0.3">
      <c r="C216" s="13" t="s">
        <v>159</v>
      </c>
      <c r="D216" s="11"/>
      <c r="E216" s="6">
        <v>212241.5</v>
      </c>
      <c r="F216" s="6">
        <v>424483</v>
      </c>
      <c r="J216">
        <f t="shared" si="3"/>
        <v>0</v>
      </c>
    </row>
    <row r="217" spans="3:10" ht="15.75" thickBot="1" x14ac:dyDescent="0.3">
      <c r="C217" s="13" t="s">
        <v>160</v>
      </c>
      <c r="D217" s="11"/>
      <c r="E217" s="6">
        <v>257690</v>
      </c>
      <c r="F217" s="6">
        <v>515380</v>
      </c>
      <c r="J217">
        <f t="shared" si="3"/>
        <v>0</v>
      </c>
    </row>
    <row r="218" spans="3:10" ht="15.75" thickBot="1" x14ac:dyDescent="0.3">
      <c r="C218" s="13" t="s">
        <v>161</v>
      </c>
      <c r="D218" s="11"/>
      <c r="E218" s="6">
        <v>304146.5</v>
      </c>
      <c r="F218" s="6">
        <v>608293</v>
      </c>
      <c r="J218">
        <f t="shared" si="3"/>
        <v>0</v>
      </c>
    </row>
    <row r="219" spans="3:10" ht="15.75" thickBot="1" x14ac:dyDescent="0.3">
      <c r="C219" s="13" t="s">
        <v>93</v>
      </c>
      <c r="D219" s="11"/>
      <c r="E219" s="6">
        <v>150942</v>
      </c>
      <c r="F219" s="6">
        <v>301884</v>
      </c>
      <c r="J219">
        <f t="shared" si="3"/>
        <v>0</v>
      </c>
    </row>
    <row r="220" spans="3:10" ht="15.75" thickBot="1" x14ac:dyDescent="0.3">
      <c r="C220" s="13" t="s">
        <v>94</v>
      </c>
      <c r="D220" s="11"/>
      <c r="E220" s="6">
        <v>157181</v>
      </c>
      <c r="F220" s="6">
        <v>314362</v>
      </c>
      <c r="J220">
        <f t="shared" si="3"/>
        <v>0</v>
      </c>
    </row>
    <row r="221" spans="3:10" ht="15.75" thickBot="1" x14ac:dyDescent="0.3">
      <c r="C221" s="13" t="s">
        <v>95</v>
      </c>
      <c r="D221" s="12"/>
      <c r="E221" s="6">
        <v>167885</v>
      </c>
      <c r="F221" s="6">
        <v>335770</v>
      </c>
      <c r="J221">
        <f t="shared" si="3"/>
        <v>0</v>
      </c>
    </row>
    <row r="222" spans="3:10" ht="15.75" thickBot="1" x14ac:dyDescent="0.3">
      <c r="C222" s="13" t="s">
        <v>96</v>
      </c>
      <c r="D222" s="12"/>
      <c r="E222" s="6">
        <v>179896</v>
      </c>
      <c r="F222" s="6">
        <v>359792</v>
      </c>
      <c r="J222">
        <f t="shared" si="3"/>
        <v>0</v>
      </c>
    </row>
    <row r="223" spans="3:10" ht="15.75" thickBot="1" x14ac:dyDescent="0.3">
      <c r="C223" s="13" t="s">
        <v>97</v>
      </c>
      <c r="D223" s="12"/>
      <c r="E223" s="6">
        <v>187707</v>
      </c>
      <c r="F223" s="6">
        <v>375414</v>
      </c>
      <c r="J223">
        <f t="shared" si="3"/>
        <v>0</v>
      </c>
    </row>
    <row r="224" spans="3:10" ht="15.75" thickBot="1" x14ac:dyDescent="0.3">
      <c r="C224" s="13" t="s">
        <v>98</v>
      </c>
      <c r="D224" s="12"/>
      <c r="E224" s="6">
        <v>197616</v>
      </c>
      <c r="F224" s="6">
        <v>395232</v>
      </c>
      <c r="J224">
        <f t="shared" si="3"/>
        <v>0</v>
      </c>
    </row>
    <row r="225" spans="3:10" ht="15.75" thickBot="1" x14ac:dyDescent="0.3">
      <c r="C225" s="13" t="s">
        <v>162</v>
      </c>
      <c r="D225" s="12"/>
      <c r="E225" s="6">
        <v>66317</v>
      </c>
      <c r="F225" s="6">
        <v>132634</v>
      </c>
      <c r="J225">
        <f t="shared" si="3"/>
        <v>0</v>
      </c>
    </row>
    <row r="226" spans="3:10" ht="15.75" thickBot="1" x14ac:dyDescent="0.3">
      <c r="C226" s="13" t="s">
        <v>163</v>
      </c>
      <c r="D226" s="13"/>
      <c r="E226" s="6">
        <v>71144.5</v>
      </c>
      <c r="F226" s="6">
        <v>142289</v>
      </c>
      <c r="J226">
        <f t="shared" si="3"/>
        <v>0</v>
      </c>
    </row>
    <row r="227" spans="3:10" ht="15.75" thickBot="1" x14ac:dyDescent="0.3">
      <c r="C227" s="13" t="s">
        <v>164</v>
      </c>
      <c r="D227" s="14">
        <v>43014</v>
      </c>
      <c r="E227" s="6">
        <v>174787.5</v>
      </c>
      <c r="F227" s="6">
        <v>349575</v>
      </c>
      <c r="J227">
        <f t="shared" si="3"/>
        <v>0</v>
      </c>
    </row>
    <row r="228" spans="3:10" ht="15.75" thickBot="1" x14ac:dyDescent="0.3">
      <c r="C228" s="13" t="s">
        <v>165</v>
      </c>
      <c r="D228" s="15"/>
      <c r="E228" s="6">
        <v>190626.5</v>
      </c>
      <c r="F228" s="6">
        <v>381253</v>
      </c>
      <c r="J228">
        <f t="shared" si="3"/>
        <v>0</v>
      </c>
    </row>
    <row r="229" spans="3:10" ht="15.75" thickBot="1" x14ac:dyDescent="0.3">
      <c r="C229" s="13" t="s">
        <v>166</v>
      </c>
      <c r="D229" s="15"/>
      <c r="E229" s="6">
        <v>233390</v>
      </c>
      <c r="F229" s="6">
        <v>466780</v>
      </c>
      <c r="J229">
        <f t="shared" si="3"/>
        <v>0</v>
      </c>
    </row>
    <row r="230" spans="3:10" ht="15.75" thickBot="1" x14ac:dyDescent="0.3">
      <c r="C230" s="13" t="s">
        <v>167</v>
      </c>
      <c r="D230" s="15"/>
      <c r="E230" s="6">
        <v>267069</v>
      </c>
      <c r="F230" s="6">
        <v>534138</v>
      </c>
      <c r="J230">
        <f t="shared" si="3"/>
        <v>0</v>
      </c>
    </row>
    <row r="231" spans="3:10" ht="15.75" thickBot="1" x14ac:dyDescent="0.3">
      <c r="C231" s="13" t="s">
        <v>168</v>
      </c>
      <c r="D231" s="15"/>
      <c r="E231" s="6">
        <v>374967.5</v>
      </c>
      <c r="F231" s="6">
        <v>749935</v>
      </c>
      <c r="J231">
        <f t="shared" si="3"/>
        <v>0</v>
      </c>
    </row>
    <row r="232" spans="3:10" ht="15.75" thickBot="1" x14ac:dyDescent="0.3">
      <c r="C232" s="13" t="s">
        <v>169</v>
      </c>
      <c r="D232" s="15"/>
      <c r="E232" s="6">
        <v>120472</v>
      </c>
      <c r="F232" s="6">
        <v>240944</v>
      </c>
      <c r="J232">
        <f t="shared" si="3"/>
        <v>0</v>
      </c>
    </row>
    <row r="233" spans="3:10" ht="15.75" thickBot="1" x14ac:dyDescent="0.3">
      <c r="C233" s="13" t="s">
        <v>170</v>
      </c>
      <c r="D233" s="15"/>
      <c r="E233" s="6">
        <v>129267.5</v>
      </c>
      <c r="F233" s="6">
        <v>258535</v>
      </c>
      <c r="J233">
        <f t="shared" si="3"/>
        <v>0</v>
      </c>
    </row>
    <row r="234" spans="3:10" ht="15.75" thickBot="1" x14ac:dyDescent="0.3">
      <c r="C234" s="13" t="s">
        <v>171</v>
      </c>
      <c r="D234" s="12"/>
      <c r="E234" s="6">
        <v>134655.5</v>
      </c>
      <c r="F234" s="6">
        <v>269311</v>
      </c>
      <c r="J234">
        <f t="shared" si="3"/>
        <v>0</v>
      </c>
    </row>
    <row r="235" spans="3:10" ht="15.75" thickBot="1" x14ac:dyDescent="0.3">
      <c r="C235" s="13" t="s">
        <v>172</v>
      </c>
      <c r="D235" s="12"/>
      <c r="E235" s="6">
        <v>160763.5</v>
      </c>
      <c r="F235" s="6">
        <v>321527</v>
      </c>
      <c r="J235">
        <f t="shared" si="3"/>
        <v>0</v>
      </c>
    </row>
    <row r="236" spans="3:10" ht="15.75" thickBot="1" x14ac:dyDescent="0.3">
      <c r="C236" s="13" t="s">
        <v>173</v>
      </c>
      <c r="D236" s="12"/>
      <c r="E236" s="6">
        <v>170918</v>
      </c>
      <c r="F236" s="6">
        <v>341836</v>
      </c>
      <c r="J236">
        <f t="shared" si="3"/>
        <v>0</v>
      </c>
    </row>
    <row r="237" spans="3:10" ht="15.75" thickBot="1" x14ac:dyDescent="0.3">
      <c r="C237" s="13" t="s">
        <v>174</v>
      </c>
      <c r="D237" s="12"/>
      <c r="E237" s="6">
        <v>198713</v>
      </c>
      <c r="F237" s="6">
        <v>397426</v>
      </c>
      <c r="J237">
        <f t="shared" si="3"/>
        <v>0</v>
      </c>
    </row>
    <row r="238" spans="3:10" ht="15.75" thickBot="1" x14ac:dyDescent="0.3">
      <c r="C238" s="13" t="s">
        <v>175</v>
      </c>
      <c r="D238" s="12"/>
      <c r="E238" s="6">
        <v>217117.5</v>
      </c>
      <c r="F238" s="6">
        <v>434235</v>
      </c>
      <c r="J238">
        <f t="shared" si="3"/>
        <v>0</v>
      </c>
    </row>
    <row r="239" spans="3:10" ht="15.75" thickBot="1" x14ac:dyDescent="0.3">
      <c r="C239" s="13" t="s">
        <v>176</v>
      </c>
      <c r="D239" s="12"/>
      <c r="E239" s="6">
        <v>208171</v>
      </c>
      <c r="F239" s="6">
        <v>416342</v>
      </c>
      <c r="J239">
        <f t="shared" si="3"/>
        <v>0</v>
      </c>
    </row>
    <row r="240" spans="3:10" ht="15.75" thickBot="1" x14ac:dyDescent="0.3">
      <c r="C240" s="13" t="s">
        <v>177</v>
      </c>
      <c r="D240" s="12"/>
      <c r="E240" s="6">
        <v>228922</v>
      </c>
      <c r="F240" s="6">
        <v>457844</v>
      </c>
      <c r="J240">
        <f t="shared" si="3"/>
        <v>0</v>
      </c>
    </row>
    <row r="241" spans="3:10" ht="15.75" thickBot="1" x14ac:dyDescent="0.3">
      <c r="C241" s="13" t="s">
        <v>178</v>
      </c>
      <c r="D241" s="12"/>
      <c r="E241" s="6">
        <v>254035</v>
      </c>
      <c r="F241" s="6">
        <v>508070</v>
      </c>
      <c r="J241">
        <f t="shared" si="3"/>
        <v>0</v>
      </c>
    </row>
    <row r="242" spans="3:10" ht="15.75" thickBot="1" x14ac:dyDescent="0.3">
      <c r="C242" s="13" t="s">
        <v>179</v>
      </c>
      <c r="D242" s="12"/>
      <c r="E242" s="6">
        <v>326942.5</v>
      </c>
      <c r="F242" s="6">
        <v>653885</v>
      </c>
      <c r="J242">
        <f t="shared" si="3"/>
        <v>0</v>
      </c>
    </row>
    <row r="243" spans="3:10" ht="15.75" thickBot="1" x14ac:dyDescent="0.3">
      <c r="C243" s="13" t="s">
        <v>180</v>
      </c>
      <c r="D243" s="12"/>
      <c r="E243" s="6">
        <v>382604</v>
      </c>
      <c r="F243" s="6">
        <v>765208</v>
      </c>
      <c r="J243">
        <f t="shared" si="3"/>
        <v>0</v>
      </c>
    </row>
    <row r="244" spans="3:10" ht="15.75" thickBot="1" x14ac:dyDescent="0.3">
      <c r="C244" s="13" t="s">
        <v>181</v>
      </c>
      <c r="D244" s="12"/>
      <c r="E244" s="6">
        <v>271753.5</v>
      </c>
      <c r="F244" s="6">
        <v>543507</v>
      </c>
      <c r="J244">
        <f t="shared" si="3"/>
        <v>0</v>
      </c>
    </row>
    <row r="245" spans="3:10" ht="15.75" thickBot="1" x14ac:dyDescent="0.3">
      <c r="C245" s="13" t="s">
        <v>182</v>
      </c>
      <c r="D245" s="12"/>
      <c r="E245" s="6">
        <v>297464</v>
      </c>
      <c r="F245" s="6">
        <v>594928</v>
      </c>
      <c r="J245">
        <f t="shared" si="3"/>
        <v>0</v>
      </c>
    </row>
    <row r="246" spans="3:10" ht="15.75" thickBot="1" x14ac:dyDescent="0.3">
      <c r="C246" s="13" t="s">
        <v>183</v>
      </c>
      <c r="D246" s="12"/>
      <c r="E246" s="6">
        <v>349466</v>
      </c>
      <c r="F246" s="6">
        <v>698932</v>
      </c>
      <c r="J246">
        <f t="shared" si="3"/>
        <v>0</v>
      </c>
    </row>
    <row r="247" spans="3:10" ht="15.75" thickBot="1" x14ac:dyDescent="0.3">
      <c r="C247" s="13" t="s">
        <v>184</v>
      </c>
      <c r="D247" s="12"/>
      <c r="E247" s="6">
        <v>484065.5</v>
      </c>
      <c r="F247" s="6">
        <v>968131</v>
      </c>
      <c r="J247">
        <f t="shared" si="3"/>
        <v>0</v>
      </c>
    </row>
    <row r="248" spans="3:10" ht="15.75" thickBot="1" x14ac:dyDescent="0.3">
      <c r="C248" s="13" t="s">
        <v>185</v>
      </c>
      <c r="D248" s="12"/>
      <c r="E248" s="6">
        <v>525302</v>
      </c>
      <c r="F248" s="6">
        <v>1050604</v>
      </c>
      <c r="J248">
        <f t="shared" si="3"/>
        <v>0</v>
      </c>
    </row>
    <row r="249" spans="3:10" ht="15.75" thickBot="1" x14ac:dyDescent="0.3">
      <c r="C249" s="13" t="s">
        <v>186</v>
      </c>
      <c r="D249" s="12"/>
      <c r="E249" s="6">
        <v>591088.5</v>
      </c>
      <c r="F249" s="6">
        <v>1182177</v>
      </c>
      <c r="J249">
        <f t="shared" si="3"/>
        <v>0</v>
      </c>
    </row>
    <row r="250" spans="3:10" ht="15.75" thickBot="1" x14ac:dyDescent="0.3">
      <c r="C250" s="13" t="s">
        <v>187</v>
      </c>
      <c r="D250" s="13"/>
      <c r="E250" s="6">
        <v>653882.5</v>
      </c>
      <c r="F250" s="6">
        <v>1307765</v>
      </c>
      <c r="J250">
        <f t="shared" si="3"/>
        <v>0</v>
      </c>
    </row>
    <row r="251" spans="3:10" ht="45.75" thickBot="1" x14ac:dyDescent="0.3">
      <c r="C251" s="7" t="s">
        <v>188</v>
      </c>
      <c r="D251" s="8"/>
      <c r="E251" s="8"/>
      <c r="F251" s="9"/>
      <c r="H251">
        <v>251</v>
      </c>
      <c r="I251" t="str">
        <f>C251</f>
        <v>Прокладка одной КЛ в полиэтиленовой трубе (с благоустройством), руб./км</v>
      </c>
      <c r="J251">
        <f t="shared" si="3"/>
        <v>1</v>
      </c>
    </row>
    <row r="252" spans="3:10" ht="15.75" thickBot="1" x14ac:dyDescent="0.3">
      <c r="C252" s="13" t="s">
        <v>86</v>
      </c>
      <c r="D252" s="10">
        <v>0.4</v>
      </c>
      <c r="E252" s="6">
        <v>114369</v>
      </c>
      <c r="F252" s="6">
        <v>228738</v>
      </c>
      <c r="J252">
        <f t="shared" si="3"/>
        <v>0</v>
      </c>
    </row>
    <row r="253" spans="3:10" ht="15.75" thickBot="1" x14ac:dyDescent="0.3">
      <c r="C253" s="13" t="s">
        <v>189</v>
      </c>
      <c r="D253" s="11"/>
      <c r="E253" s="6">
        <v>127777.5</v>
      </c>
      <c r="F253" s="6">
        <v>255555</v>
      </c>
      <c r="J253">
        <f t="shared" si="3"/>
        <v>0</v>
      </c>
    </row>
    <row r="254" spans="3:10" ht="15.75" thickBot="1" x14ac:dyDescent="0.3">
      <c r="C254" s="13" t="s">
        <v>190</v>
      </c>
      <c r="D254" s="11"/>
      <c r="E254" s="6">
        <v>145321.5</v>
      </c>
      <c r="F254" s="6">
        <v>290643</v>
      </c>
      <c r="J254">
        <f t="shared" si="3"/>
        <v>0</v>
      </c>
    </row>
    <row r="255" spans="3:10" ht="15.75" thickBot="1" x14ac:dyDescent="0.3">
      <c r="C255" s="13" t="s">
        <v>191</v>
      </c>
      <c r="D255" s="11"/>
      <c r="E255" s="6">
        <v>163334</v>
      </c>
      <c r="F255" s="6">
        <v>326668</v>
      </c>
      <c r="J255">
        <f t="shared" si="3"/>
        <v>0</v>
      </c>
    </row>
    <row r="256" spans="3:10" ht="15.75" thickBot="1" x14ac:dyDescent="0.3">
      <c r="C256" s="13" t="s">
        <v>192</v>
      </c>
      <c r="D256" s="11"/>
      <c r="E256" s="6">
        <v>181713</v>
      </c>
      <c r="F256" s="6">
        <v>363426</v>
      </c>
      <c r="J256">
        <f t="shared" si="3"/>
        <v>0</v>
      </c>
    </row>
    <row r="257" spans="3:10" ht="15.75" thickBot="1" x14ac:dyDescent="0.3">
      <c r="C257" s="13" t="s">
        <v>91</v>
      </c>
      <c r="D257" s="11"/>
      <c r="E257" s="6">
        <v>62675</v>
      </c>
      <c r="F257" s="6">
        <v>125350</v>
      </c>
      <c r="J257">
        <f t="shared" si="3"/>
        <v>0</v>
      </c>
    </row>
    <row r="258" spans="3:10" ht="15.75" thickBot="1" x14ac:dyDescent="0.3">
      <c r="C258" s="13" t="s">
        <v>92</v>
      </c>
      <c r="D258" s="11"/>
      <c r="E258" s="6">
        <v>67030.5</v>
      </c>
      <c r="F258" s="6">
        <v>134061</v>
      </c>
      <c r="J258">
        <f t="shared" si="3"/>
        <v>0</v>
      </c>
    </row>
    <row r="259" spans="3:10" ht="15.75" thickBot="1" x14ac:dyDescent="0.3">
      <c r="C259" s="13" t="s">
        <v>93</v>
      </c>
      <c r="D259" s="12"/>
      <c r="E259" s="6">
        <v>71368</v>
      </c>
      <c r="F259" s="6">
        <v>142736</v>
      </c>
      <c r="J259">
        <f t="shared" si="3"/>
        <v>0</v>
      </c>
    </row>
    <row r="260" spans="3:10" ht="15.75" thickBot="1" x14ac:dyDescent="0.3">
      <c r="C260" s="13" t="s">
        <v>94</v>
      </c>
      <c r="D260" s="12"/>
      <c r="E260" s="6">
        <v>75880.5</v>
      </c>
      <c r="F260" s="6">
        <v>151761</v>
      </c>
      <c r="J260">
        <f t="shared" si="3"/>
        <v>0</v>
      </c>
    </row>
    <row r="261" spans="3:10" ht="15.75" thickBot="1" x14ac:dyDescent="0.3">
      <c r="C261" s="13" t="s">
        <v>95</v>
      </c>
      <c r="D261" s="12"/>
      <c r="E261" s="6">
        <v>81937</v>
      </c>
      <c r="F261" s="6">
        <v>163874</v>
      </c>
      <c r="J261">
        <f t="shared" ref="J261:J324" si="4">IF(OR(H261&lt;&gt;"",I261&lt;&gt;""),1,0)</f>
        <v>0</v>
      </c>
    </row>
    <row r="262" spans="3:10" ht="15.75" thickBot="1" x14ac:dyDescent="0.3">
      <c r="C262" s="13" t="s">
        <v>96</v>
      </c>
      <c r="D262" s="12"/>
      <c r="E262" s="6">
        <v>93771</v>
      </c>
      <c r="F262" s="6">
        <v>187542</v>
      </c>
      <c r="J262">
        <f t="shared" si="4"/>
        <v>0</v>
      </c>
    </row>
    <row r="263" spans="3:10" ht="15.75" thickBot="1" x14ac:dyDescent="0.3">
      <c r="C263" s="13" t="s">
        <v>97</v>
      </c>
      <c r="D263" s="12"/>
      <c r="E263" s="6">
        <v>96682</v>
      </c>
      <c r="F263" s="6">
        <v>193364</v>
      </c>
      <c r="J263">
        <f t="shared" si="4"/>
        <v>0</v>
      </c>
    </row>
    <row r="264" spans="3:10" ht="15.75" thickBot="1" x14ac:dyDescent="0.3">
      <c r="C264" s="13" t="s">
        <v>98</v>
      </c>
      <c r="D264" s="12"/>
      <c r="E264" s="6">
        <v>112171</v>
      </c>
      <c r="F264" s="6">
        <v>224342</v>
      </c>
      <c r="J264">
        <f t="shared" si="4"/>
        <v>0</v>
      </c>
    </row>
    <row r="265" spans="3:10" ht="15.75" thickBot="1" x14ac:dyDescent="0.3">
      <c r="C265" s="13" t="s">
        <v>99</v>
      </c>
      <c r="D265" s="12"/>
      <c r="E265" s="6">
        <v>123208</v>
      </c>
      <c r="F265" s="6">
        <v>246416</v>
      </c>
      <c r="J265">
        <f t="shared" si="4"/>
        <v>0</v>
      </c>
    </row>
    <row r="266" spans="3:10" ht="15.75" thickBot="1" x14ac:dyDescent="0.3">
      <c r="C266" s="13" t="s">
        <v>100</v>
      </c>
      <c r="D266" s="12"/>
      <c r="E266" s="6">
        <v>141104</v>
      </c>
      <c r="F266" s="6">
        <v>282208</v>
      </c>
      <c r="J266">
        <f t="shared" si="4"/>
        <v>0</v>
      </c>
    </row>
    <row r="267" spans="3:10" ht="15.75" thickBot="1" x14ac:dyDescent="0.3">
      <c r="C267" s="13" t="s">
        <v>101</v>
      </c>
      <c r="D267" s="12"/>
      <c r="E267" s="6">
        <v>75574</v>
      </c>
      <c r="F267" s="6">
        <v>151148</v>
      </c>
      <c r="J267">
        <f t="shared" si="4"/>
        <v>0</v>
      </c>
    </row>
    <row r="268" spans="3:10" ht="15.75" thickBot="1" x14ac:dyDescent="0.3">
      <c r="C268" s="13" t="s">
        <v>102</v>
      </c>
      <c r="D268" s="12"/>
      <c r="E268" s="6">
        <v>86547</v>
      </c>
      <c r="F268" s="6">
        <v>173094</v>
      </c>
      <c r="J268">
        <f t="shared" si="4"/>
        <v>0</v>
      </c>
    </row>
    <row r="269" spans="3:10" ht="15.75" thickBot="1" x14ac:dyDescent="0.3">
      <c r="C269" s="13" t="s">
        <v>103</v>
      </c>
      <c r="D269" s="12"/>
      <c r="E269" s="6">
        <v>98961</v>
      </c>
      <c r="F269" s="6">
        <v>197922</v>
      </c>
      <c r="J269">
        <f t="shared" si="4"/>
        <v>0</v>
      </c>
    </row>
    <row r="270" spans="3:10" ht="15.75" thickBot="1" x14ac:dyDescent="0.3">
      <c r="C270" s="13" t="s">
        <v>104</v>
      </c>
      <c r="D270" s="12"/>
      <c r="E270" s="6">
        <v>117912.5</v>
      </c>
      <c r="F270" s="6">
        <v>235825</v>
      </c>
      <c r="J270">
        <f t="shared" si="4"/>
        <v>0</v>
      </c>
    </row>
    <row r="271" spans="3:10" ht="15.75" thickBot="1" x14ac:dyDescent="0.3">
      <c r="C271" s="13" t="s">
        <v>105</v>
      </c>
      <c r="D271" s="12"/>
      <c r="E271" s="6">
        <v>143167</v>
      </c>
      <c r="F271" s="6">
        <v>286334</v>
      </c>
      <c r="J271">
        <f t="shared" si="4"/>
        <v>0</v>
      </c>
    </row>
    <row r="272" spans="3:10" ht="15.75" thickBot="1" x14ac:dyDescent="0.3">
      <c r="C272" s="13" t="s">
        <v>106</v>
      </c>
      <c r="D272" s="12"/>
      <c r="E272" s="6">
        <v>172628</v>
      </c>
      <c r="F272" s="6">
        <v>345256</v>
      </c>
      <c r="J272">
        <f t="shared" si="4"/>
        <v>0</v>
      </c>
    </row>
    <row r="273" spans="3:10" ht="15.75" thickBot="1" x14ac:dyDescent="0.3">
      <c r="C273" s="13" t="s">
        <v>107</v>
      </c>
      <c r="D273" s="12"/>
      <c r="E273" s="6">
        <v>293165</v>
      </c>
      <c r="F273" s="6">
        <v>586330</v>
      </c>
      <c r="J273">
        <f t="shared" si="4"/>
        <v>0</v>
      </c>
    </row>
    <row r="274" spans="3:10" ht="15.75" thickBot="1" x14ac:dyDescent="0.3">
      <c r="C274" s="13" t="s">
        <v>108</v>
      </c>
      <c r="D274" s="12"/>
      <c r="E274" s="6">
        <v>340327</v>
      </c>
      <c r="F274" s="6">
        <v>680654</v>
      </c>
      <c r="J274">
        <f t="shared" si="4"/>
        <v>0</v>
      </c>
    </row>
    <row r="275" spans="3:10" ht="15.75" thickBot="1" x14ac:dyDescent="0.3">
      <c r="C275" s="13" t="s">
        <v>109</v>
      </c>
      <c r="D275" s="12"/>
      <c r="E275" s="6">
        <v>415988</v>
      </c>
      <c r="F275" s="6">
        <v>831976</v>
      </c>
      <c r="J275">
        <f t="shared" si="4"/>
        <v>0</v>
      </c>
    </row>
    <row r="276" spans="3:10" ht="15.75" thickBot="1" x14ac:dyDescent="0.3">
      <c r="C276" s="13" t="s">
        <v>110</v>
      </c>
      <c r="D276" s="12"/>
      <c r="E276" s="6">
        <v>527185</v>
      </c>
      <c r="F276" s="6">
        <v>1054370</v>
      </c>
      <c r="J276">
        <f t="shared" si="4"/>
        <v>0</v>
      </c>
    </row>
    <row r="277" spans="3:10" ht="15.75" thickBot="1" x14ac:dyDescent="0.3">
      <c r="C277" s="13" t="s">
        <v>111</v>
      </c>
      <c r="D277" s="12"/>
      <c r="E277" s="6">
        <v>86748</v>
      </c>
      <c r="F277" s="6">
        <v>173496</v>
      </c>
      <c r="J277">
        <f t="shared" si="4"/>
        <v>0</v>
      </c>
    </row>
    <row r="278" spans="3:10" ht="15.75" thickBot="1" x14ac:dyDescent="0.3">
      <c r="C278" s="13" t="s">
        <v>112</v>
      </c>
      <c r="D278" s="12"/>
      <c r="E278" s="6">
        <v>92179.5</v>
      </c>
      <c r="F278" s="6">
        <v>184359</v>
      </c>
      <c r="J278">
        <f t="shared" si="4"/>
        <v>0</v>
      </c>
    </row>
    <row r="279" spans="3:10" ht="15.75" thickBot="1" x14ac:dyDescent="0.3">
      <c r="C279" s="13" t="s">
        <v>113</v>
      </c>
      <c r="D279" s="12"/>
      <c r="E279" s="6">
        <v>98578.5</v>
      </c>
      <c r="F279" s="6">
        <v>197157</v>
      </c>
      <c r="J279">
        <f t="shared" si="4"/>
        <v>0</v>
      </c>
    </row>
    <row r="280" spans="3:10" ht="15.75" thickBot="1" x14ac:dyDescent="0.3">
      <c r="C280" s="13" t="s">
        <v>114</v>
      </c>
      <c r="D280" s="12"/>
      <c r="E280" s="6">
        <v>104331</v>
      </c>
      <c r="F280" s="6">
        <v>208662</v>
      </c>
      <c r="J280">
        <f t="shared" si="4"/>
        <v>0</v>
      </c>
    </row>
    <row r="281" spans="3:10" ht="15.75" thickBot="1" x14ac:dyDescent="0.3">
      <c r="C281" s="13" t="s">
        <v>115</v>
      </c>
      <c r="D281" s="12"/>
      <c r="E281" s="6">
        <v>119216.5</v>
      </c>
      <c r="F281" s="6">
        <v>238433</v>
      </c>
      <c r="J281">
        <f t="shared" si="4"/>
        <v>0</v>
      </c>
    </row>
    <row r="282" spans="3:10" ht="15.75" thickBot="1" x14ac:dyDescent="0.3">
      <c r="C282" s="13" t="s">
        <v>116</v>
      </c>
      <c r="D282" s="12"/>
      <c r="E282" s="6">
        <v>127282.5</v>
      </c>
      <c r="F282" s="6">
        <v>254565</v>
      </c>
      <c r="J282">
        <f t="shared" si="4"/>
        <v>0</v>
      </c>
    </row>
    <row r="283" spans="3:10" ht="15.75" thickBot="1" x14ac:dyDescent="0.3">
      <c r="C283" s="13" t="s">
        <v>117</v>
      </c>
      <c r="D283" s="12"/>
      <c r="E283" s="6">
        <v>141366</v>
      </c>
      <c r="F283" s="6">
        <v>282732</v>
      </c>
      <c r="J283">
        <f t="shared" si="4"/>
        <v>0</v>
      </c>
    </row>
    <row r="284" spans="3:10" ht="15.75" thickBot="1" x14ac:dyDescent="0.3">
      <c r="C284" s="13" t="s">
        <v>118</v>
      </c>
      <c r="D284" s="12"/>
      <c r="E284" s="6">
        <v>159545</v>
      </c>
      <c r="F284" s="6">
        <v>319090</v>
      </c>
      <c r="J284">
        <f t="shared" si="4"/>
        <v>0</v>
      </c>
    </row>
    <row r="285" spans="3:10" ht="15.75" thickBot="1" x14ac:dyDescent="0.3">
      <c r="C285" s="13" t="s">
        <v>119</v>
      </c>
      <c r="D285" s="12"/>
      <c r="E285" s="6">
        <v>175029</v>
      </c>
      <c r="F285" s="6">
        <v>350058</v>
      </c>
      <c r="J285">
        <f t="shared" si="4"/>
        <v>0</v>
      </c>
    </row>
    <row r="286" spans="3:10" ht="15.75" thickBot="1" x14ac:dyDescent="0.3">
      <c r="C286" s="13" t="s">
        <v>120</v>
      </c>
      <c r="D286" s="12"/>
      <c r="E286" s="6">
        <v>195408</v>
      </c>
      <c r="F286" s="6">
        <v>390816</v>
      </c>
      <c r="J286">
        <f t="shared" si="4"/>
        <v>0</v>
      </c>
    </row>
    <row r="287" spans="3:10" ht="15.75" thickBot="1" x14ac:dyDescent="0.3">
      <c r="C287" s="13" t="s">
        <v>121</v>
      </c>
      <c r="D287" s="12"/>
      <c r="E287" s="6">
        <v>184573</v>
      </c>
      <c r="F287" s="6">
        <v>369146</v>
      </c>
      <c r="J287">
        <f t="shared" si="4"/>
        <v>0</v>
      </c>
    </row>
    <row r="288" spans="3:10" ht="15.75" thickBot="1" x14ac:dyDescent="0.3">
      <c r="C288" s="13" t="s">
        <v>122</v>
      </c>
      <c r="D288" s="12"/>
      <c r="E288" s="6">
        <v>188246</v>
      </c>
      <c r="F288" s="6">
        <v>376492</v>
      </c>
      <c r="J288">
        <f t="shared" si="4"/>
        <v>0</v>
      </c>
    </row>
    <row r="289" spans="3:10" ht="15.75" thickBot="1" x14ac:dyDescent="0.3">
      <c r="C289" s="13" t="s">
        <v>123</v>
      </c>
      <c r="D289" s="12"/>
      <c r="E289" s="6">
        <v>202357</v>
      </c>
      <c r="F289" s="6">
        <v>404714</v>
      </c>
      <c r="J289">
        <f t="shared" si="4"/>
        <v>0</v>
      </c>
    </row>
    <row r="290" spans="3:10" ht="15.75" thickBot="1" x14ac:dyDescent="0.3">
      <c r="C290" s="13" t="s">
        <v>124</v>
      </c>
      <c r="D290" s="12"/>
      <c r="E290" s="6">
        <v>210150.5</v>
      </c>
      <c r="F290" s="6">
        <v>420301</v>
      </c>
      <c r="J290">
        <f t="shared" si="4"/>
        <v>0</v>
      </c>
    </row>
    <row r="291" spans="3:10" ht="15.75" thickBot="1" x14ac:dyDescent="0.3">
      <c r="C291" s="13" t="s">
        <v>125</v>
      </c>
      <c r="D291" s="12"/>
      <c r="E291" s="6">
        <v>220523.5</v>
      </c>
      <c r="F291" s="6">
        <v>441047</v>
      </c>
      <c r="J291">
        <f t="shared" si="4"/>
        <v>0</v>
      </c>
    </row>
    <row r="292" spans="3:10" ht="15.75" thickBot="1" x14ac:dyDescent="0.3">
      <c r="C292" s="13" t="s">
        <v>154</v>
      </c>
      <c r="D292" s="12"/>
      <c r="E292" s="6">
        <v>227891</v>
      </c>
      <c r="F292" s="6">
        <v>455782</v>
      </c>
      <c r="J292">
        <f t="shared" si="4"/>
        <v>0</v>
      </c>
    </row>
    <row r="293" spans="3:10" ht="15.75" thickBot="1" x14ac:dyDescent="0.3">
      <c r="C293" s="13" t="s">
        <v>127</v>
      </c>
      <c r="D293" s="12"/>
      <c r="E293" s="6">
        <v>241297.5</v>
      </c>
      <c r="F293" s="6">
        <v>482595</v>
      </c>
      <c r="J293">
        <f t="shared" si="4"/>
        <v>0</v>
      </c>
    </row>
    <row r="294" spans="3:10" ht="15.75" thickBot="1" x14ac:dyDescent="0.3">
      <c r="C294" s="13" t="s">
        <v>128</v>
      </c>
      <c r="D294" s="13"/>
      <c r="E294" s="6">
        <v>262520</v>
      </c>
      <c r="F294" s="6">
        <v>525040</v>
      </c>
      <c r="J294">
        <f t="shared" si="4"/>
        <v>0</v>
      </c>
    </row>
    <row r="295" spans="3:10" ht="15.75" thickBot="1" x14ac:dyDescent="0.3">
      <c r="C295" s="13" t="s">
        <v>129</v>
      </c>
      <c r="D295" s="14">
        <v>43014</v>
      </c>
      <c r="E295" s="6">
        <v>116639.5</v>
      </c>
      <c r="F295" s="6">
        <v>233279</v>
      </c>
      <c r="J295">
        <f t="shared" si="4"/>
        <v>0</v>
      </c>
    </row>
    <row r="296" spans="3:10" ht="15.75" thickBot="1" x14ac:dyDescent="0.3">
      <c r="C296" s="13" t="s">
        <v>130</v>
      </c>
      <c r="D296" s="15"/>
      <c r="E296" s="6">
        <v>122328</v>
      </c>
      <c r="F296" s="6">
        <v>244656</v>
      </c>
      <c r="J296">
        <f t="shared" si="4"/>
        <v>0</v>
      </c>
    </row>
    <row r="297" spans="3:10" ht="15.75" thickBot="1" x14ac:dyDescent="0.3">
      <c r="C297" s="13" t="s">
        <v>131</v>
      </c>
      <c r="D297" s="15"/>
      <c r="E297" s="6">
        <v>128473.5</v>
      </c>
      <c r="F297" s="6">
        <v>256947</v>
      </c>
      <c r="J297">
        <f t="shared" si="4"/>
        <v>0</v>
      </c>
    </row>
    <row r="298" spans="3:10" ht="15.75" thickBot="1" x14ac:dyDescent="0.3">
      <c r="C298" s="13" t="s">
        <v>132</v>
      </c>
      <c r="D298" s="15"/>
      <c r="E298" s="6">
        <v>136886</v>
      </c>
      <c r="F298" s="6">
        <v>273772</v>
      </c>
      <c r="J298">
        <f t="shared" si="4"/>
        <v>0</v>
      </c>
    </row>
    <row r="299" spans="3:10" ht="15.75" thickBot="1" x14ac:dyDescent="0.3">
      <c r="C299" s="13" t="s">
        <v>133</v>
      </c>
      <c r="D299" s="15"/>
      <c r="E299" s="6">
        <v>149445</v>
      </c>
      <c r="F299" s="6">
        <v>298890</v>
      </c>
      <c r="J299">
        <f t="shared" si="4"/>
        <v>0</v>
      </c>
    </row>
    <row r="300" spans="3:10" ht="15.75" thickBot="1" x14ac:dyDescent="0.3">
      <c r="C300" s="13" t="s">
        <v>134</v>
      </c>
      <c r="D300" s="15"/>
      <c r="E300" s="6">
        <v>165497.5</v>
      </c>
      <c r="F300" s="6">
        <v>330995</v>
      </c>
      <c r="J300">
        <f t="shared" si="4"/>
        <v>0</v>
      </c>
    </row>
    <row r="301" spans="3:10" ht="15.75" thickBot="1" x14ac:dyDescent="0.3">
      <c r="C301" s="13" t="s">
        <v>135</v>
      </c>
      <c r="D301" s="15"/>
      <c r="E301" s="6">
        <v>178698.5</v>
      </c>
      <c r="F301" s="6">
        <v>357397</v>
      </c>
      <c r="J301">
        <f t="shared" si="4"/>
        <v>0</v>
      </c>
    </row>
    <row r="302" spans="3:10" ht="15.75" thickBot="1" x14ac:dyDescent="0.3">
      <c r="C302" s="13" t="s">
        <v>136</v>
      </c>
      <c r="D302" s="12"/>
      <c r="E302" s="6">
        <v>196078.5</v>
      </c>
      <c r="F302" s="6">
        <v>392157</v>
      </c>
      <c r="J302">
        <f t="shared" si="4"/>
        <v>0</v>
      </c>
    </row>
    <row r="303" spans="3:10" ht="15.75" thickBot="1" x14ac:dyDescent="0.3">
      <c r="C303" s="13" t="s">
        <v>137</v>
      </c>
      <c r="D303" s="12"/>
      <c r="E303" s="6">
        <v>217336</v>
      </c>
      <c r="F303" s="6">
        <v>434672</v>
      </c>
      <c r="J303">
        <f t="shared" si="4"/>
        <v>0</v>
      </c>
    </row>
    <row r="304" spans="3:10" ht="15.75" thickBot="1" x14ac:dyDescent="0.3">
      <c r="C304" s="13" t="s">
        <v>138</v>
      </c>
      <c r="D304" s="12"/>
      <c r="E304" s="6">
        <v>245950</v>
      </c>
      <c r="F304" s="6">
        <v>491900</v>
      </c>
      <c r="J304">
        <f t="shared" si="4"/>
        <v>0</v>
      </c>
    </row>
    <row r="305" spans="3:10" ht="15.75" thickBot="1" x14ac:dyDescent="0.3">
      <c r="C305" s="13" t="s">
        <v>139</v>
      </c>
      <c r="D305" s="12"/>
      <c r="E305" s="6">
        <v>342012</v>
      </c>
      <c r="F305" s="6">
        <v>684024</v>
      </c>
      <c r="J305">
        <f t="shared" si="4"/>
        <v>0</v>
      </c>
    </row>
    <row r="306" spans="3:10" ht="15.75" thickBot="1" x14ac:dyDescent="0.3">
      <c r="C306" s="13" t="s">
        <v>140</v>
      </c>
      <c r="D306" s="12"/>
      <c r="E306" s="6">
        <v>412554.5</v>
      </c>
      <c r="F306" s="6">
        <v>825109</v>
      </c>
      <c r="J306">
        <f t="shared" si="4"/>
        <v>0</v>
      </c>
    </row>
    <row r="307" spans="3:10" ht="15.75" thickBot="1" x14ac:dyDescent="0.3">
      <c r="C307" s="13" t="s">
        <v>141</v>
      </c>
      <c r="D307" s="12"/>
      <c r="E307" s="6">
        <v>490515.5</v>
      </c>
      <c r="F307" s="6">
        <v>981031</v>
      </c>
      <c r="J307">
        <f t="shared" si="4"/>
        <v>0</v>
      </c>
    </row>
    <row r="308" spans="3:10" ht="15.75" thickBot="1" x14ac:dyDescent="0.3">
      <c r="C308" s="13" t="s">
        <v>164</v>
      </c>
      <c r="D308" s="12"/>
      <c r="E308" s="6">
        <v>102571.5</v>
      </c>
      <c r="F308" s="6">
        <v>205143</v>
      </c>
      <c r="J308">
        <f t="shared" si="4"/>
        <v>0</v>
      </c>
    </row>
    <row r="309" spans="3:10" ht="15.75" thickBot="1" x14ac:dyDescent="0.3">
      <c r="C309" s="13" t="s">
        <v>165</v>
      </c>
      <c r="D309" s="12"/>
      <c r="E309" s="6">
        <v>108057.5</v>
      </c>
      <c r="F309" s="6">
        <v>216115</v>
      </c>
      <c r="J309">
        <f t="shared" si="4"/>
        <v>0</v>
      </c>
    </row>
    <row r="310" spans="3:10" ht="15.75" thickBot="1" x14ac:dyDescent="0.3">
      <c r="C310" s="13" t="s">
        <v>166</v>
      </c>
      <c r="D310" s="12"/>
      <c r="E310" s="6">
        <v>123501.5</v>
      </c>
      <c r="F310" s="6">
        <v>247003</v>
      </c>
      <c r="J310">
        <f t="shared" si="4"/>
        <v>0</v>
      </c>
    </row>
    <row r="311" spans="3:10" ht="15.75" thickBot="1" x14ac:dyDescent="0.3">
      <c r="C311" s="13" t="s">
        <v>167</v>
      </c>
      <c r="D311" s="12"/>
      <c r="E311" s="6">
        <v>142198</v>
      </c>
      <c r="F311" s="6">
        <v>284396</v>
      </c>
      <c r="J311">
        <f t="shared" si="4"/>
        <v>0</v>
      </c>
    </row>
    <row r="312" spans="3:10" ht="15.75" thickBot="1" x14ac:dyDescent="0.3">
      <c r="C312" s="13" t="s">
        <v>168</v>
      </c>
      <c r="D312" s="12"/>
      <c r="E312" s="6">
        <v>192262</v>
      </c>
      <c r="F312" s="6">
        <v>384524</v>
      </c>
      <c r="J312">
        <f t="shared" si="4"/>
        <v>0</v>
      </c>
    </row>
    <row r="313" spans="3:10" ht="15.75" thickBot="1" x14ac:dyDescent="0.3">
      <c r="C313" s="13" t="s">
        <v>193</v>
      </c>
      <c r="D313" s="12"/>
      <c r="E313" s="6">
        <v>182018.5</v>
      </c>
      <c r="F313" s="6">
        <v>364037</v>
      </c>
      <c r="J313">
        <f t="shared" si="4"/>
        <v>0</v>
      </c>
    </row>
    <row r="314" spans="3:10" ht="15.75" thickBot="1" x14ac:dyDescent="0.3">
      <c r="C314" s="13" t="s">
        <v>142</v>
      </c>
      <c r="D314" s="12"/>
      <c r="E314" s="6">
        <v>201364</v>
      </c>
      <c r="F314" s="6">
        <v>402728</v>
      </c>
      <c r="J314">
        <f t="shared" si="4"/>
        <v>0</v>
      </c>
    </row>
    <row r="315" spans="3:10" ht="15.75" thickBot="1" x14ac:dyDescent="0.3">
      <c r="C315" s="13" t="s">
        <v>143</v>
      </c>
      <c r="D315" s="12"/>
      <c r="E315" s="6">
        <v>226918.5</v>
      </c>
      <c r="F315" s="6">
        <v>453837</v>
      </c>
      <c r="J315">
        <f t="shared" si="4"/>
        <v>0</v>
      </c>
    </row>
    <row r="316" spans="3:10" ht="15.75" thickBot="1" x14ac:dyDescent="0.3">
      <c r="C316" s="13" t="s">
        <v>144</v>
      </c>
      <c r="D316" s="12"/>
      <c r="E316" s="6">
        <v>270667</v>
      </c>
      <c r="F316" s="6">
        <v>541334</v>
      </c>
      <c r="J316">
        <f t="shared" si="4"/>
        <v>0</v>
      </c>
    </row>
    <row r="317" spans="3:10" ht="15.75" thickBot="1" x14ac:dyDescent="0.3">
      <c r="C317" s="13" t="s">
        <v>145</v>
      </c>
      <c r="D317" s="12"/>
      <c r="E317" s="6">
        <v>302562.5</v>
      </c>
      <c r="F317" s="6">
        <v>605125</v>
      </c>
      <c r="J317">
        <f t="shared" si="4"/>
        <v>0</v>
      </c>
    </row>
    <row r="318" spans="3:10" ht="15.75" thickBot="1" x14ac:dyDescent="0.3">
      <c r="C318" s="13" t="s">
        <v>146</v>
      </c>
      <c r="D318" s="12"/>
      <c r="E318" s="6">
        <v>313182</v>
      </c>
      <c r="F318" s="6">
        <v>626364</v>
      </c>
      <c r="J318">
        <f t="shared" si="4"/>
        <v>0</v>
      </c>
    </row>
    <row r="319" spans="3:10" ht="15.75" thickBot="1" x14ac:dyDescent="0.3">
      <c r="C319" s="13" t="s">
        <v>147</v>
      </c>
      <c r="D319" s="12"/>
      <c r="E319" s="6">
        <v>335639.5</v>
      </c>
      <c r="F319" s="6">
        <v>671279</v>
      </c>
      <c r="J319">
        <f t="shared" si="4"/>
        <v>0</v>
      </c>
    </row>
    <row r="320" spans="3:10" ht="15.75" thickBot="1" x14ac:dyDescent="0.3">
      <c r="C320" s="13" t="s">
        <v>148</v>
      </c>
      <c r="D320" s="13"/>
      <c r="E320" s="6">
        <v>380468.5</v>
      </c>
      <c r="F320" s="6">
        <v>760937</v>
      </c>
      <c r="J320">
        <f t="shared" si="4"/>
        <v>0</v>
      </c>
    </row>
    <row r="321" spans="3:10" ht="15.75" thickBot="1" x14ac:dyDescent="0.3">
      <c r="C321" s="13" t="s">
        <v>149</v>
      </c>
      <c r="D321" s="10">
        <v>35</v>
      </c>
      <c r="E321" s="6">
        <v>582910.59</v>
      </c>
      <c r="F321" s="6">
        <v>1165821</v>
      </c>
      <c r="J321">
        <f t="shared" si="4"/>
        <v>0</v>
      </c>
    </row>
    <row r="322" spans="3:10" ht="15.75" thickBot="1" x14ac:dyDescent="0.3">
      <c r="C322" s="13" t="s">
        <v>150</v>
      </c>
      <c r="D322" s="11"/>
      <c r="E322" s="6">
        <v>630479.89</v>
      </c>
      <c r="F322" s="6">
        <v>1260960</v>
      </c>
      <c r="J322">
        <f t="shared" si="4"/>
        <v>0</v>
      </c>
    </row>
    <row r="323" spans="3:10" ht="15.75" thickBot="1" x14ac:dyDescent="0.3">
      <c r="C323" s="13" t="s">
        <v>151</v>
      </c>
      <c r="D323" s="11"/>
      <c r="E323" s="6">
        <v>660372.81999999995</v>
      </c>
      <c r="F323" s="6">
        <v>1320746</v>
      </c>
      <c r="J323">
        <f t="shared" si="4"/>
        <v>0</v>
      </c>
    </row>
    <row r="324" spans="3:10" ht="15.75" thickBot="1" x14ac:dyDescent="0.3">
      <c r="C324" s="13" t="s">
        <v>152</v>
      </c>
      <c r="D324" s="17"/>
      <c r="E324" s="6">
        <v>679482.67</v>
      </c>
      <c r="F324" s="6">
        <v>1358965</v>
      </c>
      <c r="J324">
        <f t="shared" si="4"/>
        <v>0</v>
      </c>
    </row>
    <row r="325" spans="3:10" ht="45.75" thickBot="1" x14ac:dyDescent="0.3">
      <c r="C325" s="7" t="s">
        <v>194</v>
      </c>
      <c r="D325" s="8"/>
      <c r="E325" s="8"/>
      <c r="F325" s="9"/>
      <c r="H325">
        <v>325</v>
      </c>
      <c r="I325" t="str">
        <f>C325</f>
        <v>Прокладка двух КЛ в полиэтиленовых трубах (с благоустройством), руб./км</v>
      </c>
      <c r="J325">
        <f t="shared" ref="J325:J388" si="5">IF(OR(H325&lt;&gt;"",I325&lt;&gt;""),1,0)</f>
        <v>1</v>
      </c>
    </row>
    <row r="326" spans="3:10" ht="15.75" thickBot="1" x14ac:dyDescent="0.3">
      <c r="C326" s="13" t="s">
        <v>91</v>
      </c>
      <c r="D326" s="10">
        <v>0.4</v>
      </c>
      <c r="E326" s="6">
        <v>110341</v>
      </c>
      <c r="F326" s="6">
        <v>220682</v>
      </c>
      <c r="J326">
        <f t="shared" si="5"/>
        <v>0</v>
      </c>
    </row>
    <row r="327" spans="3:10" ht="15.75" thickBot="1" x14ac:dyDescent="0.3">
      <c r="C327" s="13" t="s">
        <v>92</v>
      </c>
      <c r="D327" s="11"/>
      <c r="E327" s="6">
        <v>119051.5</v>
      </c>
      <c r="F327" s="6">
        <v>238103</v>
      </c>
      <c r="J327">
        <f t="shared" si="5"/>
        <v>0</v>
      </c>
    </row>
    <row r="328" spans="3:10" ht="15.75" thickBot="1" x14ac:dyDescent="0.3">
      <c r="C328" s="13" t="s">
        <v>93</v>
      </c>
      <c r="D328" s="11"/>
      <c r="E328" s="6">
        <v>127728.5</v>
      </c>
      <c r="F328" s="6">
        <v>255457</v>
      </c>
      <c r="J328">
        <f t="shared" si="5"/>
        <v>0</v>
      </c>
    </row>
    <row r="329" spans="3:10" ht="15.75" thickBot="1" x14ac:dyDescent="0.3">
      <c r="C329" s="13" t="s">
        <v>94</v>
      </c>
      <c r="D329" s="11"/>
      <c r="E329" s="6">
        <v>136753.5</v>
      </c>
      <c r="F329" s="6">
        <v>273507</v>
      </c>
      <c r="J329">
        <f t="shared" si="5"/>
        <v>0</v>
      </c>
    </row>
    <row r="330" spans="3:10" ht="15.75" thickBot="1" x14ac:dyDescent="0.3">
      <c r="C330" s="13" t="s">
        <v>95</v>
      </c>
      <c r="D330" s="11"/>
      <c r="E330" s="6">
        <v>148865.5</v>
      </c>
      <c r="F330" s="6">
        <v>297731</v>
      </c>
      <c r="J330">
        <f t="shared" si="5"/>
        <v>0</v>
      </c>
    </row>
    <row r="331" spans="3:10" ht="15.75" thickBot="1" x14ac:dyDescent="0.3">
      <c r="C331" s="13" t="s">
        <v>96</v>
      </c>
      <c r="D331" s="11"/>
      <c r="E331" s="6">
        <v>172532.5</v>
      </c>
      <c r="F331" s="6">
        <v>345065</v>
      </c>
      <c r="J331">
        <f t="shared" si="5"/>
        <v>0</v>
      </c>
    </row>
    <row r="332" spans="3:10" ht="15.75" thickBot="1" x14ac:dyDescent="0.3">
      <c r="C332" s="13" t="s">
        <v>97</v>
      </c>
      <c r="D332" s="11"/>
      <c r="E332" s="6">
        <v>178353</v>
      </c>
      <c r="F332" s="6">
        <v>356706</v>
      </c>
      <c r="J332">
        <f t="shared" si="5"/>
        <v>0</v>
      </c>
    </row>
    <row r="333" spans="3:10" ht="15.75" thickBot="1" x14ac:dyDescent="0.3">
      <c r="C333" s="13" t="s">
        <v>98</v>
      </c>
      <c r="D333" s="12"/>
      <c r="E333" s="6">
        <v>209334</v>
      </c>
      <c r="F333" s="6">
        <v>418668</v>
      </c>
      <c r="J333">
        <f t="shared" si="5"/>
        <v>0</v>
      </c>
    </row>
    <row r="334" spans="3:10" ht="15.75" thickBot="1" x14ac:dyDescent="0.3">
      <c r="C334" s="13" t="s">
        <v>99</v>
      </c>
      <c r="D334" s="12"/>
      <c r="E334" s="6">
        <v>231408</v>
      </c>
      <c r="F334" s="6">
        <v>462816</v>
      </c>
      <c r="J334">
        <f t="shared" si="5"/>
        <v>0</v>
      </c>
    </row>
    <row r="335" spans="3:10" ht="15.75" thickBot="1" x14ac:dyDescent="0.3">
      <c r="C335" s="13" t="s">
        <v>195</v>
      </c>
      <c r="D335" s="12"/>
      <c r="E335" s="6">
        <v>267199.5</v>
      </c>
      <c r="F335" s="6">
        <v>534399</v>
      </c>
      <c r="J335">
        <f t="shared" si="5"/>
        <v>0</v>
      </c>
    </row>
    <row r="336" spans="3:10" ht="15.75" thickBot="1" x14ac:dyDescent="0.3">
      <c r="C336" s="13" t="s">
        <v>101</v>
      </c>
      <c r="D336" s="12"/>
      <c r="E336" s="6">
        <v>136140</v>
      </c>
      <c r="F336" s="6">
        <v>272280</v>
      </c>
      <c r="J336">
        <f t="shared" si="5"/>
        <v>0</v>
      </c>
    </row>
    <row r="337" spans="3:10" ht="15.75" thickBot="1" x14ac:dyDescent="0.3">
      <c r="C337" s="13" t="s">
        <v>102</v>
      </c>
      <c r="D337" s="12"/>
      <c r="E337" s="6">
        <v>158086</v>
      </c>
      <c r="F337" s="6">
        <v>316172</v>
      </c>
      <c r="J337">
        <f t="shared" si="5"/>
        <v>0</v>
      </c>
    </row>
    <row r="338" spans="3:10" ht="15.75" thickBot="1" x14ac:dyDescent="0.3">
      <c r="C338" s="13" t="s">
        <v>103</v>
      </c>
      <c r="D338" s="12"/>
      <c r="E338" s="6">
        <v>182911.5</v>
      </c>
      <c r="F338" s="6">
        <v>365823</v>
      </c>
      <c r="J338">
        <f t="shared" si="5"/>
        <v>0</v>
      </c>
    </row>
    <row r="339" spans="3:10" ht="15.75" thickBot="1" x14ac:dyDescent="0.3">
      <c r="C339" s="13" t="s">
        <v>104</v>
      </c>
      <c r="D339" s="12"/>
      <c r="E339" s="6">
        <v>220815</v>
      </c>
      <c r="F339" s="6">
        <v>441630</v>
      </c>
      <c r="J339">
        <f t="shared" si="5"/>
        <v>0</v>
      </c>
    </row>
    <row r="340" spans="3:10" ht="15.75" thickBot="1" x14ac:dyDescent="0.3">
      <c r="C340" s="13" t="s">
        <v>105</v>
      </c>
      <c r="D340" s="12"/>
      <c r="E340" s="6">
        <v>271326</v>
      </c>
      <c r="F340" s="6">
        <v>542652</v>
      </c>
      <c r="J340">
        <f t="shared" si="5"/>
        <v>0</v>
      </c>
    </row>
    <row r="341" spans="3:10" ht="15.75" thickBot="1" x14ac:dyDescent="0.3">
      <c r="C341" s="13" t="s">
        <v>106</v>
      </c>
      <c r="D341" s="12"/>
      <c r="E341" s="6">
        <v>330248.5</v>
      </c>
      <c r="F341" s="6">
        <v>660497</v>
      </c>
      <c r="J341">
        <f t="shared" si="5"/>
        <v>0</v>
      </c>
    </row>
    <row r="342" spans="3:10" ht="15.75" thickBot="1" x14ac:dyDescent="0.3">
      <c r="C342" s="13" t="s">
        <v>107</v>
      </c>
      <c r="D342" s="12"/>
      <c r="E342" s="6">
        <v>571323</v>
      </c>
      <c r="F342" s="6">
        <v>1142646</v>
      </c>
      <c r="J342">
        <f t="shared" si="5"/>
        <v>0</v>
      </c>
    </row>
    <row r="343" spans="3:10" ht="15.75" thickBot="1" x14ac:dyDescent="0.3">
      <c r="C343" s="13" t="s">
        <v>108</v>
      </c>
      <c r="D343" s="12"/>
      <c r="E343" s="6">
        <v>665643.5</v>
      </c>
      <c r="F343" s="6">
        <v>1331287</v>
      </c>
      <c r="J343">
        <f t="shared" si="5"/>
        <v>0</v>
      </c>
    </row>
    <row r="344" spans="3:10" ht="15.75" thickBot="1" x14ac:dyDescent="0.3">
      <c r="C344" s="13" t="s">
        <v>109</v>
      </c>
      <c r="D344" s="12"/>
      <c r="E344" s="6">
        <v>816966</v>
      </c>
      <c r="F344" s="6">
        <v>1633932</v>
      </c>
      <c r="J344">
        <f t="shared" si="5"/>
        <v>0</v>
      </c>
    </row>
    <row r="345" spans="3:10" ht="15.75" thickBot="1" x14ac:dyDescent="0.3">
      <c r="C345" s="13" t="s">
        <v>110</v>
      </c>
      <c r="D345" s="12"/>
      <c r="E345" s="6">
        <v>1039362.5</v>
      </c>
      <c r="F345" s="6">
        <v>2078725</v>
      </c>
      <c r="J345">
        <f t="shared" si="5"/>
        <v>0</v>
      </c>
    </row>
    <row r="346" spans="3:10" ht="15.75" thickBot="1" x14ac:dyDescent="0.3">
      <c r="C346" s="13" t="s">
        <v>111</v>
      </c>
      <c r="D346" s="12"/>
      <c r="E346" s="6">
        <v>158488</v>
      </c>
      <c r="F346" s="6">
        <v>316976</v>
      </c>
      <c r="J346">
        <f t="shared" si="5"/>
        <v>0</v>
      </c>
    </row>
    <row r="347" spans="3:10" ht="15.75" thickBot="1" x14ac:dyDescent="0.3">
      <c r="C347" s="13" t="s">
        <v>112</v>
      </c>
      <c r="D347" s="12"/>
      <c r="E347" s="6">
        <v>169349</v>
      </c>
      <c r="F347" s="6">
        <v>338698</v>
      </c>
      <c r="J347">
        <f t="shared" si="5"/>
        <v>0</v>
      </c>
    </row>
    <row r="348" spans="3:10" ht="15.75" thickBot="1" x14ac:dyDescent="0.3">
      <c r="C348" s="13" t="s">
        <v>113</v>
      </c>
      <c r="D348" s="12"/>
      <c r="E348" s="6">
        <v>182148</v>
      </c>
      <c r="F348" s="6">
        <v>364296</v>
      </c>
      <c r="J348">
        <f t="shared" si="5"/>
        <v>0</v>
      </c>
    </row>
    <row r="349" spans="3:10" ht="15.75" thickBot="1" x14ac:dyDescent="0.3">
      <c r="C349" s="13" t="s">
        <v>114</v>
      </c>
      <c r="D349" s="12"/>
      <c r="E349" s="6">
        <v>193652</v>
      </c>
      <c r="F349" s="6">
        <v>387304</v>
      </c>
      <c r="J349">
        <f t="shared" si="5"/>
        <v>0</v>
      </c>
    </row>
    <row r="350" spans="3:10" ht="15.75" thickBot="1" x14ac:dyDescent="0.3">
      <c r="C350" s="13" t="s">
        <v>115</v>
      </c>
      <c r="D350" s="12"/>
      <c r="E350" s="6">
        <v>223426.5</v>
      </c>
      <c r="F350" s="6">
        <v>446853</v>
      </c>
      <c r="J350">
        <f t="shared" si="5"/>
        <v>0</v>
      </c>
    </row>
    <row r="351" spans="3:10" ht="15.75" thickBot="1" x14ac:dyDescent="0.3">
      <c r="C351" s="13" t="s">
        <v>116</v>
      </c>
      <c r="D351" s="12"/>
      <c r="E351" s="6">
        <v>239556.5</v>
      </c>
      <c r="F351" s="6">
        <v>479113</v>
      </c>
      <c r="J351">
        <f t="shared" si="5"/>
        <v>0</v>
      </c>
    </row>
    <row r="352" spans="3:10" ht="15.75" thickBot="1" x14ac:dyDescent="0.3">
      <c r="C352" s="13" t="s">
        <v>117</v>
      </c>
      <c r="D352" s="12"/>
      <c r="E352" s="6">
        <v>267723</v>
      </c>
      <c r="F352" s="6">
        <v>535446</v>
      </c>
      <c r="J352">
        <f t="shared" si="5"/>
        <v>0</v>
      </c>
    </row>
    <row r="353" spans="3:10" ht="15.75" thickBot="1" x14ac:dyDescent="0.3">
      <c r="C353" s="13" t="s">
        <v>118</v>
      </c>
      <c r="D353" s="12"/>
      <c r="E353" s="6">
        <v>304083</v>
      </c>
      <c r="F353" s="6">
        <v>608166</v>
      </c>
      <c r="J353">
        <f t="shared" si="5"/>
        <v>0</v>
      </c>
    </row>
    <row r="354" spans="3:10" ht="15.75" thickBot="1" x14ac:dyDescent="0.3">
      <c r="C354" s="13" t="s">
        <v>119</v>
      </c>
      <c r="D354" s="12"/>
      <c r="E354" s="6">
        <v>335047</v>
      </c>
      <c r="F354" s="6">
        <v>670094</v>
      </c>
      <c r="J354">
        <f t="shared" si="5"/>
        <v>0</v>
      </c>
    </row>
    <row r="355" spans="3:10" ht="15.75" thickBot="1" x14ac:dyDescent="0.3">
      <c r="C355" s="13" t="s">
        <v>120</v>
      </c>
      <c r="D355" s="12"/>
      <c r="E355" s="6">
        <v>375806</v>
      </c>
      <c r="F355" s="6">
        <v>751612</v>
      </c>
      <c r="J355">
        <f t="shared" si="5"/>
        <v>0</v>
      </c>
    </row>
    <row r="356" spans="3:10" ht="15.75" thickBot="1" x14ac:dyDescent="0.3">
      <c r="C356" s="13" t="s">
        <v>196</v>
      </c>
      <c r="D356" s="12"/>
      <c r="E356" s="6">
        <v>275709.5</v>
      </c>
      <c r="F356" s="6">
        <v>551419</v>
      </c>
      <c r="J356">
        <f t="shared" si="5"/>
        <v>0</v>
      </c>
    </row>
    <row r="357" spans="3:10" ht="15.75" thickBot="1" x14ac:dyDescent="0.3">
      <c r="C357" s="13" t="s">
        <v>197</v>
      </c>
      <c r="D357" s="12"/>
      <c r="E357" s="6">
        <v>283055.5</v>
      </c>
      <c r="F357" s="6">
        <v>566111</v>
      </c>
      <c r="J357">
        <f t="shared" si="5"/>
        <v>0</v>
      </c>
    </row>
    <row r="358" spans="3:10" ht="15.75" thickBot="1" x14ac:dyDescent="0.3">
      <c r="C358" s="13" t="s">
        <v>198</v>
      </c>
      <c r="D358" s="12"/>
      <c r="E358" s="6">
        <v>311278</v>
      </c>
      <c r="F358" s="6">
        <v>622556</v>
      </c>
      <c r="J358">
        <f t="shared" si="5"/>
        <v>0</v>
      </c>
    </row>
    <row r="359" spans="3:10" ht="15.75" thickBot="1" x14ac:dyDescent="0.3">
      <c r="C359" s="13" t="s">
        <v>199</v>
      </c>
      <c r="D359" s="12"/>
      <c r="E359" s="6">
        <v>326864.5</v>
      </c>
      <c r="F359" s="6">
        <v>653729</v>
      </c>
      <c r="J359">
        <f t="shared" si="5"/>
        <v>0</v>
      </c>
    </row>
    <row r="360" spans="3:10" ht="15.75" thickBot="1" x14ac:dyDescent="0.3">
      <c r="C360" s="13" t="s">
        <v>200</v>
      </c>
      <c r="D360" s="12"/>
      <c r="E360" s="6">
        <v>347610.5</v>
      </c>
      <c r="F360" s="6">
        <v>695221</v>
      </c>
      <c r="J360">
        <f t="shared" si="5"/>
        <v>0</v>
      </c>
    </row>
    <row r="361" spans="3:10" ht="15.75" thickBot="1" x14ac:dyDescent="0.3">
      <c r="C361" s="13" t="s">
        <v>201</v>
      </c>
      <c r="D361" s="12"/>
      <c r="E361" s="6">
        <v>362345</v>
      </c>
      <c r="F361" s="6">
        <v>724690</v>
      </c>
      <c r="J361">
        <f t="shared" si="5"/>
        <v>0</v>
      </c>
    </row>
    <row r="362" spans="3:10" ht="15.75" thickBot="1" x14ac:dyDescent="0.3">
      <c r="C362" s="13" t="s">
        <v>202</v>
      </c>
      <c r="D362" s="12"/>
      <c r="E362" s="6">
        <v>389159</v>
      </c>
      <c r="F362" s="6">
        <v>778318</v>
      </c>
      <c r="J362">
        <f t="shared" si="5"/>
        <v>0</v>
      </c>
    </row>
    <row r="363" spans="3:10" ht="15.75" thickBot="1" x14ac:dyDescent="0.3">
      <c r="C363" s="13" t="s">
        <v>203</v>
      </c>
      <c r="D363" s="13"/>
      <c r="E363" s="6">
        <v>431603.5</v>
      </c>
      <c r="F363" s="6">
        <v>863207</v>
      </c>
      <c r="J363">
        <f t="shared" si="5"/>
        <v>0</v>
      </c>
    </row>
    <row r="364" spans="3:10" ht="15.75" thickBot="1" x14ac:dyDescent="0.3">
      <c r="C364" s="13" t="s">
        <v>129</v>
      </c>
      <c r="D364" s="14">
        <v>43014</v>
      </c>
      <c r="E364" s="6">
        <v>209021</v>
      </c>
      <c r="F364" s="6">
        <v>418042</v>
      </c>
      <c r="J364">
        <f t="shared" si="5"/>
        <v>0</v>
      </c>
    </row>
    <row r="365" spans="3:10" ht="15.75" thickBot="1" x14ac:dyDescent="0.3">
      <c r="C365" s="13" t="s">
        <v>130</v>
      </c>
      <c r="D365" s="15"/>
      <c r="E365" s="6">
        <v>220402.5</v>
      </c>
      <c r="F365" s="6">
        <v>440805</v>
      </c>
      <c r="J365">
        <f t="shared" si="5"/>
        <v>0</v>
      </c>
    </row>
    <row r="366" spans="3:10" ht="15.75" thickBot="1" x14ac:dyDescent="0.3">
      <c r="C366" s="13" t="s">
        <v>131</v>
      </c>
      <c r="D366" s="15"/>
      <c r="E366" s="6">
        <v>232693.5</v>
      </c>
      <c r="F366" s="6">
        <v>465387</v>
      </c>
      <c r="J366">
        <f t="shared" si="5"/>
        <v>0</v>
      </c>
    </row>
    <row r="367" spans="3:10" ht="15.75" thickBot="1" x14ac:dyDescent="0.3">
      <c r="C367" s="13" t="s">
        <v>132</v>
      </c>
      <c r="D367" s="15"/>
      <c r="E367" s="6">
        <v>249517.5</v>
      </c>
      <c r="F367" s="6">
        <v>499035</v>
      </c>
      <c r="J367">
        <f t="shared" si="5"/>
        <v>0</v>
      </c>
    </row>
    <row r="368" spans="3:10" ht="15.75" thickBot="1" x14ac:dyDescent="0.3">
      <c r="C368" s="13" t="s">
        <v>133</v>
      </c>
      <c r="D368" s="15"/>
      <c r="E368" s="6">
        <v>274636.5</v>
      </c>
      <c r="F368" s="6">
        <v>549273</v>
      </c>
      <c r="J368">
        <f t="shared" si="5"/>
        <v>0</v>
      </c>
    </row>
    <row r="369" spans="3:10" ht="15.75" thickBot="1" x14ac:dyDescent="0.3">
      <c r="C369" s="13" t="s">
        <v>134</v>
      </c>
      <c r="D369" s="15"/>
      <c r="E369" s="6">
        <v>306741</v>
      </c>
      <c r="F369" s="6">
        <v>613482</v>
      </c>
      <c r="J369">
        <f t="shared" si="5"/>
        <v>0</v>
      </c>
    </row>
    <row r="370" spans="3:10" ht="15.75" thickBot="1" x14ac:dyDescent="0.3">
      <c r="C370" s="13" t="s">
        <v>135</v>
      </c>
      <c r="D370" s="15"/>
      <c r="E370" s="6">
        <v>333143</v>
      </c>
      <c r="F370" s="6">
        <v>666286</v>
      </c>
      <c r="J370">
        <f t="shared" si="5"/>
        <v>0</v>
      </c>
    </row>
    <row r="371" spans="3:10" ht="15.75" thickBot="1" x14ac:dyDescent="0.3">
      <c r="C371" s="13" t="s">
        <v>136</v>
      </c>
      <c r="D371" s="12"/>
      <c r="E371" s="6">
        <v>367903</v>
      </c>
      <c r="F371" s="6">
        <v>735806</v>
      </c>
      <c r="J371">
        <f t="shared" si="5"/>
        <v>0</v>
      </c>
    </row>
    <row r="372" spans="3:10" ht="15.75" thickBot="1" x14ac:dyDescent="0.3">
      <c r="C372" s="13" t="s">
        <v>137</v>
      </c>
      <c r="D372" s="12"/>
      <c r="E372" s="6">
        <v>391384</v>
      </c>
      <c r="F372" s="6">
        <v>782768</v>
      </c>
      <c r="J372">
        <f t="shared" si="5"/>
        <v>0</v>
      </c>
    </row>
    <row r="373" spans="3:10" ht="15.75" thickBot="1" x14ac:dyDescent="0.3">
      <c r="C373" s="13" t="s">
        <v>138</v>
      </c>
      <c r="D373" s="12"/>
      <c r="E373" s="6">
        <v>467640.5</v>
      </c>
      <c r="F373" s="6">
        <v>935281</v>
      </c>
      <c r="J373">
        <f t="shared" si="5"/>
        <v>0</v>
      </c>
    </row>
    <row r="374" spans="3:10" ht="15.75" thickBot="1" x14ac:dyDescent="0.3">
      <c r="C374" s="13" t="s">
        <v>139</v>
      </c>
      <c r="D374" s="12"/>
      <c r="E374" s="6">
        <v>659766</v>
      </c>
      <c r="F374" s="6">
        <v>1319532</v>
      </c>
      <c r="J374">
        <f t="shared" si="5"/>
        <v>0</v>
      </c>
    </row>
    <row r="375" spans="3:10" ht="15.75" thickBot="1" x14ac:dyDescent="0.3">
      <c r="C375" s="13" t="s">
        <v>140</v>
      </c>
      <c r="D375" s="12"/>
      <c r="E375" s="6">
        <v>800851.5</v>
      </c>
      <c r="F375" s="6">
        <v>1601703</v>
      </c>
      <c r="J375">
        <f t="shared" si="5"/>
        <v>0</v>
      </c>
    </row>
    <row r="376" spans="3:10" ht="15.75" thickBot="1" x14ac:dyDescent="0.3">
      <c r="C376" s="13" t="s">
        <v>141</v>
      </c>
      <c r="D376" s="13"/>
      <c r="E376" s="6">
        <v>956774</v>
      </c>
      <c r="F376" s="6">
        <v>1913548</v>
      </c>
      <c r="J376">
        <f t="shared" si="5"/>
        <v>0</v>
      </c>
    </row>
    <row r="377" spans="3:10" ht="60.75" thickBot="1" x14ac:dyDescent="0.3">
      <c r="C377" s="7" t="s">
        <v>204</v>
      </c>
      <c r="D377" s="8"/>
      <c r="E377" s="8"/>
      <c r="F377" s="9"/>
      <c r="H377">
        <v>377</v>
      </c>
      <c r="I377" t="str">
        <f>C377</f>
        <v>Прокладка одной КЛ в полиэтиленовой трубе с восстановлением асфальта, руб./км</v>
      </c>
      <c r="J377">
        <f t="shared" si="5"/>
        <v>1</v>
      </c>
    </row>
    <row r="378" spans="3:10" ht="15.75" thickBot="1" x14ac:dyDescent="0.3">
      <c r="C378" s="13" t="s">
        <v>91</v>
      </c>
      <c r="D378" s="10">
        <v>0.4</v>
      </c>
      <c r="E378" s="6">
        <v>134401</v>
      </c>
      <c r="F378" s="6">
        <v>268802</v>
      </c>
      <c r="J378">
        <f t="shared" si="5"/>
        <v>0</v>
      </c>
    </row>
    <row r="379" spans="3:10" ht="15.75" thickBot="1" x14ac:dyDescent="0.3">
      <c r="C379" s="13" t="s">
        <v>92</v>
      </c>
      <c r="D379" s="11"/>
      <c r="E379" s="6">
        <v>138756.5</v>
      </c>
      <c r="F379" s="6">
        <v>277513</v>
      </c>
      <c r="J379">
        <f t="shared" si="5"/>
        <v>0</v>
      </c>
    </row>
    <row r="380" spans="3:10" ht="15.75" thickBot="1" x14ac:dyDescent="0.3">
      <c r="C380" s="13" t="s">
        <v>93</v>
      </c>
      <c r="D380" s="11"/>
      <c r="E380" s="6">
        <v>143094</v>
      </c>
      <c r="F380" s="6">
        <v>286188</v>
      </c>
      <c r="J380">
        <f t="shared" si="5"/>
        <v>0</v>
      </c>
    </row>
    <row r="381" spans="3:10" ht="15.75" thickBot="1" x14ac:dyDescent="0.3">
      <c r="C381" s="13" t="s">
        <v>94</v>
      </c>
      <c r="D381" s="11"/>
      <c r="E381" s="6">
        <v>147606.5</v>
      </c>
      <c r="F381" s="6">
        <v>295213</v>
      </c>
      <c r="J381">
        <f t="shared" si="5"/>
        <v>0</v>
      </c>
    </row>
    <row r="382" spans="3:10" ht="15.75" thickBot="1" x14ac:dyDescent="0.3">
      <c r="C382" s="13" t="s">
        <v>95</v>
      </c>
      <c r="D382" s="11"/>
      <c r="E382" s="6">
        <v>153663</v>
      </c>
      <c r="F382" s="6">
        <v>307326</v>
      </c>
      <c r="J382">
        <f t="shared" si="5"/>
        <v>0</v>
      </c>
    </row>
    <row r="383" spans="3:10" ht="15.75" thickBot="1" x14ac:dyDescent="0.3">
      <c r="C383" s="13" t="s">
        <v>96</v>
      </c>
      <c r="D383" s="11"/>
      <c r="E383" s="6">
        <v>165497</v>
      </c>
      <c r="F383" s="6">
        <v>330994</v>
      </c>
      <c r="J383">
        <f t="shared" si="5"/>
        <v>0</v>
      </c>
    </row>
    <row r="384" spans="3:10" ht="15.75" thickBot="1" x14ac:dyDescent="0.3">
      <c r="C384" s="13" t="s">
        <v>97</v>
      </c>
      <c r="D384" s="11"/>
      <c r="E384" s="6">
        <v>168408</v>
      </c>
      <c r="F384" s="6">
        <v>336816</v>
      </c>
      <c r="J384">
        <f t="shared" si="5"/>
        <v>0</v>
      </c>
    </row>
    <row r="385" spans="3:10" ht="15.75" thickBot="1" x14ac:dyDescent="0.3">
      <c r="C385" s="13" t="s">
        <v>98</v>
      </c>
      <c r="D385" s="12"/>
      <c r="E385" s="6">
        <v>183897</v>
      </c>
      <c r="F385" s="6">
        <v>367794</v>
      </c>
      <c r="J385">
        <f t="shared" si="5"/>
        <v>0</v>
      </c>
    </row>
    <row r="386" spans="3:10" ht="15.75" thickBot="1" x14ac:dyDescent="0.3">
      <c r="C386" s="13" t="s">
        <v>99</v>
      </c>
      <c r="D386" s="12"/>
      <c r="E386" s="6">
        <v>194934</v>
      </c>
      <c r="F386" s="6">
        <v>389868</v>
      </c>
      <c r="J386">
        <f t="shared" si="5"/>
        <v>0</v>
      </c>
    </row>
    <row r="387" spans="3:10" ht="15.75" thickBot="1" x14ac:dyDescent="0.3">
      <c r="C387" s="13" t="s">
        <v>100</v>
      </c>
      <c r="D387" s="12"/>
      <c r="E387" s="6">
        <v>212830</v>
      </c>
      <c r="F387" s="6">
        <v>425660</v>
      </c>
      <c r="J387">
        <f t="shared" si="5"/>
        <v>0</v>
      </c>
    </row>
    <row r="388" spans="3:10" ht="15.75" thickBot="1" x14ac:dyDescent="0.3">
      <c r="C388" s="13" t="s">
        <v>101</v>
      </c>
      <c r="D388" s="12"/>
      <c r="E388" s="6">
        <v>147300</v>
      </c>
      <c r="F388" s="6">
        <v>294600</v>
      </c>
      <c r="J388">
        <f t="shared" si="5"/>
        <v>0</v>
      </c>
    </row>
    <row r="389" spans="3:10" ht="15.75" thickBot="1" x14ac:dyDescent="0.3">
      <c r="C389" s="13" t="s">
        <v>102</v>
      </c>
      <c r="D389" s="12"/>
      <c r="E389" s="6">
        <v>158273</v>
      </c>
      <c r="F389" s="6">
        <v>316546</v>
      </c>
      <c r="J389">
        <f t="shared" ref="J389:J452" si="6">IF(OR(H389&lt;&gt;"",I389&lt;&gt;""),1,0)</f>
        <v>0</v>
      </c>
    </row>
    <row r="390" spans="3:10" ht="15.75" thickBot="1" x14ac:dyDescent="0.3">
      <c r="C390" s="13" t="s">
        <v>103</v>
      </c>
      <c r="D390" s="12"/>
      <c r="E390" s="6">
        <v>170687</v>
      </c>
      <c r="F390" s="6">
        <v>341374</v>
      </c>
      <c r="J390">
        <f t="shared" si="6"/>
        <v>0</v>
      </c>
    </row>
    <row r="391" spans="3:10" ht="15.75" thickBot="1" x14ac:dyDescent="0.3">
      <c r="C391" s="13" t="s">
        <v>104</v>
      </c>
      <c r="D391" s="12"/>
      <c r="E391" s="6">
        <v>189638.5</v>
      </c>
      <c r="F391" s="6">
        <v>379277</v>
      </c>
      <c r="J391">
        <f t="shared" si="6"/>
        <v>0</v>
      </c>
    </row>
    <row r="392" spans="3:10" ht="15.75" thickBot="1" x14ac:dyDescent="0.3">
      <c r="C392" s="13" t="s">
        <v>105</v>
      </c>
      <c r="D392" s="12"/>
      <c r="E392" s="6">
        <v>214893</v>
      </c>
      <c r="F392" s="6">
        <v>429786</v>
      </c>
      <c r="J392">
        <f t="shared" si="6"/>
        <v>0</v>
      </c>
    </row>
    <row r="393" spans="3:10" ht="15.75" thickBot="1" x14ac:dyDescent="0.3">
      <c r="C393" s="13" t="s">
        <v>106</v>
      </c>
      <c r="D393" s="12"/>
      <c r="E393" s="6">
        <v>244354</v>
      </c>
      <c r="F393" s="6">
        <v>488708</v>
      </c>
      <c r="J393">
        <f t="shared" si="6"/>
        <v>0</v>
      </c>
    </row>
    <row r="394" spans="3:10" ht="15.75" thickBot="1" x14ac:dyDescent="0.3">
      <c r="C394" s="13" t="s">
        <v>107</v>
      </c>
      <c r="D394" s="12"/>
      <c r="E394" s="6">
        <v>364891</v>
      </c>
      <c r="F394" s="6">
        <v>729782</v>
      </c>
      <c r="J394">
        <f t="shared" si="6"/>
        <v>0</v>
      </c>
    </row>
    <row r="395" spans="3:10" ht="15.75" thickBot="1" x14ac:dyDescent="0.3">
      <c r="C395" s="13" t="s">
        <v>108</v>
      </c>
      <c r="D395" s="12"/>
      <c r="E395" s="6">
        <v>412053</v>
      </c>
      <c r="F395" s="6">
        <v>824106</v>
      </c>
      <c r="J395">
        <f t="shared" si="6"/>
        <v>0</v>
      </c>
    </row>
    <row r="396" spans="3:10" ht="15.75" thickBot="1" x14ac:dyDescent="0.3">
      <c r="C396" s="13" t="s">
        <v>109</v>
      </c>
      <c r="D396" s="12"/>
      <c r="E396" s="6">
        <v>487714</v>
      </c>
      <c r="F396" s="6">
        <v>975428</v>
      </c>
      <c r="J396">
        <f t="shared" si="6"/>
        <v>0</v>
      </c>
    </row>
    <row r="397" spans="3:10" ht="15.75" thickBot="1" x14ac:dyDescent="0.3">
      <c r="C397" s="13" t="s">
        <v>110</v>
      </c>
      <c r="D397" s="12"/>
      <c r="E397" s="6">
        <v>598911</v>
      </c>
      <c r="F397" s="6">
        <v>1197822</v>
      </c>
      <c r="J397">
        <f t="shared" si="6"/>
        <v>0</v>
      </c>
    </row>
    <row r="398" spans="3:10" ht="15.75" thickBot="1" x14ac:dyDescent="0.3">
      <c r="C398" s="13" t="s">
        <v>111</v>
      </c>
      <c r="D398" s="12"/>
      <c r="E398" s="6">
        <v>158474</v>
      </c>
      <c r="F398" s="6">
        <v>316948</v>
      </c>
      <c r="J398">
        <f t="shared" si="6"/>
        <v>0</v>
      </c>
    </row>
    <row r="399" spans="3:10" ht="15.75" thickBot="1" x14ac:dyDescent="0.3">
      <c r="C399" s="13" t="s">
        <v>112</v>
      </c>
      <c r="D399" s="12"/>
      <c r="E399" s="6">
        <v>163905.5</v>
      </c>
      <c r="F399" s="6">
        <v>327811</v>
      </c>
      <c r="J399">
        <f t="shared" si="6"/>
        <v>0</v>
      </c>
    </row>
    <row r="400" spans="3:10" ht="15.75" thickBot="1" x14ac:dyDescent="0.3">
      <c r="C400" s="13" t="s">
        <v>113</v>
      </c>
      <c r="D400" s="12"/>
      <c r="E400" s="6">
        <v>170304.5</v>
      </c>
      <c r="F400" s="6">
        <v>340609</v>
      </c>
      <c r="J400">
        <f t="shared" si="6"/>
        <v>0</v>
      </c>
    </row>
    <row r="401" spans="3:10" ht="15.75" thickBot="1" x14ac:dyDescent="0.3">
      <c r="C401" s="13" t="s">
        <v>114</v>
      </c>
      <c r="D401" s="12"/>
      <c r="E401" s="6">
        <v>176057</v>
      </c>
      <c r="F401" s="6">
        <v>352114</v>
      </c>
      <c r="J401">
        <f t="shared" si="6"/>
        <v>0</v>
      </c>
    </row>
    <row r="402" spans="3:10" ht="15.75" thickBot="1" x14ac:dyDescent="0.3">
      <c r="C402" s="13" t="s">
        <v>115</v>
      </c>
      <c r="D402" s="12"/>
      <c r="E402" s="6">
        <v>190942.5</v>
      </c>
      <c r="F402" s="6">
        <v>381885</v>
      </c>
      <c r="J402">
        <f t="shared" si="6"/>
        <v>0</v>
      </c>
    </row>
    <row r="403" spans="3:10" ht="15.75" thickBot="1" x14ac:dyDescent="0.3">
      <c r="C403" s="13" t="s">
        <v>116</v>
      </c>
      <c r="D403" s="12"/>
      <c r="E403" s="6">
        <v>199008.5</v>
      </c>
      <c r="F403" s="6">
        <v>398017</v>
      </c>
      <c r="J403">
        <f t="shared" si="6"/>
        <v>0</v>
      </c>
    </row>
    <row r="404" spans="3:10" ht="15.75" thickBot="1" x14ac:dyDescent="0.3">
      <c r="C404" s="13" t="s">
        <v>117</v>
      </c>
      <c r="D404" s="12"/>
      <c r="E404" s="6">
        <v>213092</v>
      </c>
      <c r="F404" s="6">
        <v>426184</v>
      </c>
      <c r="J404">
        <f t="shared" si="6"/>
        <v>0</v>
      </c>
    </row>
    <row r="405" spans="3:10" ht="15.75" thickBot="1" x14ac:dyDescent="0.3">
      <c r="C405" s="13" t="s">
        <v>118</v>
      </c>
      <c r="D405" s="12"/>
      <c r="E405" s="6">
        <v>231271</v>
      </c>
      <c r="F405" s="6">
        <v>462542</v>
      </c>
      <c r="J405">
        <f t="shared" si="6"/>
        <v>0</v>
      </c>
    </row>
    <row r="406" spans="3:10" ht="15.75" thickBot="1" x14ac:dyDescent="0.3">
      <c r="C406" s="13" t="s">
        <v>119</v>
      </c>
      <c r="D406" s="12"/>
      <c r="E406" s="6">
        <v>246755</v>
      </c>
      <c r="F406" s="6">
        <v>493510</v>
      </c>
      <c r="J406">
        <f t="shared" si="6"/>
        <v>0</v>
      </c>
    </row>
    <row r="407" spans="3:10" ht="15.75" thickBot="1" x14ac:dyDescent="0.3">
      <c r="C407" s="13" t="s">
        <v>120</v>
      </c>
      <c r="D407" s="12"/>
      <c r="E407" s="6">
        <v>267134</v>
      </c>
      <c r="F407" s="6">
        <v>534268</v>
      </c>
      <c r="J407">
        <f t="shared" si="6"/>
        <v>0</v>
      </c>
    </row>
    <row r="408" spans="3:10" ht="15.75" thickBot="1" x14ac:dyDescent="0.3">
      <c r="C408" s="13" t="s">
        <v>121</v>
      </c>
      <c r="D408" s="12"/>
      <c r="E408" s="6">
        <v>184573</v>
      </c>
      <c r="F408" s="6">
        <v>369146</v>
      </c>
      <c r="J408">
        <f t="shared" si="6"/>
        <v>0</v>
      </c>
    </row>
    <row r="409" spans="3:10" ht="15.75" thickBot="1" x14ac:dyDescent="0.3">
      <c r="C409" s="13" t="s">
        <v>122</v>
      </c>
      <c r="D409" s="12"/>
      <c r="E409" s="6">
        <v>188246</v>
      </c>
      <c r="F409" s="6">
        <v>376492</v>
      </c>
      <c r="J409">
        <f t="shared" si="6"/>
        <v>0</v>
      </c>
    </row>
    <row r="410" spans="3:10" ht="15.75" thickBot="1" x14ac:dyDescent="0.3">
      <c r="C410" s="13" t="s">
        <v>123</v>
      </c>
      <c r="D410" s="12"/>
      <c r="E410" s="6">
        <v>202357</v>
      </c>
      <c r="F410" s="6">
        <v>404714</v>
      </c>
      <c r="J410">
        <f t="shared" si="6"/>
        <v>0</v>
      </c>
    </row>
    <row r="411" spans="3:10" ht="15.75" thickBot="1" x14ac:dyDescent="0.3">
      <c r="C411" s="13" t="s">
        <v>124</v>
      </c>
      <c r="D411" s="12"/>
      <c r="E411" s="6">
        <v>210150.5</v>
      </c>
      <c r="F411" s="6">
        <v>420301</v>
      </c>
      <c r="J411">
        <f t="shared" si="6"/>
        <v>0</v>
      </c>
    </row>
    <row r="412" spans="3:10" ht="15.75" thickBot="1" x14ac:dyDescent="0.3">
      <c r="C412" s="13" t="s">
        <v>125</v>
      </c>
      <c r="D412" s="12"/>
      <c r="E412" s="6">
        <v>220523.5</v>
      </c>
      <c r="F412" s="6">
        <v>441047</v>
      </c>
      <c r="J412">
        <f t="shared" si="6"/>
        <v>0</v>
      </c>
    </row>
    <row r="413" spans="3:10" ht="15.75" thickBot="1" x14ac:dyDescent="0.3">
      <c r="C413" s="13" t="s">
        <v>154</v>
      </c>
      <c r="D413" s="12"/>
      <c r="E413" s="6">
        <v>227891</v>
      </c>
      <c r="F413" s="6">
        <v>455782</v>
      </c>
      <c r="J413">
        <f t="shared" si="6"/>
        <v>0</v>
      </c>
    </row>
    <row r="414" spans="3:10" ht="15.75" thickBot="1" x14ac:dyDescent="0.3">
      <c r="C414" s="13" t="s">
        <v>127</v>
      </c>
      <c r="D414" s="12"/>
      <c r="E414" s="6">
        <v>241297.5</v>
      </c>
      <c r="F414" s="6">
        <v>482595</v>
      </c>
      <c r="J414">
        <f t="shared" si="6"/>
        <v>0</v>
      </c>
    </row>
    <row r="415" spans="3:10" ht="15.75" thickBot="1" x14ac:dyDescent="0.3">
      <c r="C415" s="13" t="s">
        <v>128</v>
      </c>
      <c r="D415" s="13"/>
      <c r="E415" s="6">
        <v>262520</v>
      </c>
      <c r="F415" s="6">
        <v>525040</v>
      </c>
      <c r="J415">
        <f t="shared" si="6"/>
        <v>0</v>
      </c>
    </row>
    <row r="416" spans="3:10" ht="15.75" thickBot="1" x14ac:dyDescent="0.3">
      <c r="C416" s="13" t="s">
        <v>129</v>
      </c>
      <c r="D416" s="14">
        <v>43014</v>
      </c>
      <c r="E416" s="6">
        <v>185975</v>
      </c>
      <c r="F416" s="6">
        <v>371950</v>
      </c>
      <c r="J416">
        <f t="shared" si="6"/>
        <v>0</v>
      </c>
    </row>
    <row r="417" spans="3:10" ht="15.75" thickBot="1" x14ac:dyDescent="0.3">
      <c r="C417" s="13" t="s">
        <v>130</v>
      </c>
      <c r="D417" s="15"/>
      <c r="E417" s="6">
        <v>193221</v>
      </c>
      <c r="F417" s="6">
        <v>386442</v>
      </c>
      <c r="J417">
        <f t="shared" si="6"/>
        <v>0</v>
      </c>
    </row>
    <row r="418" spans="3:10" ht="15.75" thickBot="1" x14ac:dyDescent="0.3">
      <c r="C418" s="13" t="s">
        <v>131</v>
      </c>
      <c r="D418" s="15"/>
      <c r="E418" s="6">
        <v>200199.5</v>
      </c>
      <c r="F418" s="6">
        <v>400399</v>
      </c>
      <c r="J418">
        <f t="shared" si="6"/>
        <v>0</v>
      </c>
    </row>
    <row r="419" spans="3:10" ht="15.75" thickBot="1" x14ac:dyDescent="0.3">
      <c r="C419" s="13" t="s">
        <v>132</v>
      </c>
      <c r="D419" s="15"/>
      <c r="E419" s="6">
        <v>208612</v>
      </c>
      <c r="F419" s="6">
        <v>417224</v>
      </c>
      <c r="J419">
        <f t="shared" si="6"/>
        <v>0</v>
      </c>
    </row>
    <row r="420" spans="3:10" ht="15.75" thickBot="1" x14ac:dyDescent="0.3">
      <c r="C420" s="13" t="s">
        <v>133</v>
      </c>
      <c r="D420" s="15"/>
      <c r="E420" s="6">
        <v>221171</v>
      </c>
      <c r="F420" s="6">
        <v>442342</v>
      </c>
      <c r="J420">
        <f t="shared" si="6"/>
        <v>0</v>
      </c>
    </row>
    <row r="421" spans="3:10" ht="15.75" thickBot="1" x14ac:dyDescent="0.3">
      <c r="C421" s="13" t="s">
        <v>134</v>
      </c>
      <c r="D421" s="15"/>
      <c r="E421" s="6">
        <v>237223.5</v>
      </c>
      <c r="F421" s="6">
        <v>474447</v>
      </c>
      <c r="J421">
        <f t="shared" si="6"/>
        <v>0</v>
      </c>
    </row>
    <row r="422" spans="3:10" ht="15.75" thickBot="1" x14ac:dyDescent="0.3">
      <c r="C422" s="13" t="s">
        <v>135</v>
      </c>
      <c r="D422" s="15"/>
      <c r="E422" s="6">
        <v>250424.5</v>
      </c>
      <c r="F422" s="6">
        <v>500849</v>
      </c>
      <c r="J422">
        <f t="shared" si="6"/>
        <v>0</v>
      </c>
    </row>
    <row r="423" spans="3:10" ht="15.75" thickBot="1" x14ac:dyDescent="0.3">
      <c r="C423" s="13" t="s">
        <v>136</v>
      </c>
      <c r="D423" s="12"/>
      <c r="E423" s="6">
        <v>267804.5</v>
      </c>
      <c r="F423" s="6">
        <v>535609</v>
      </c>
      <c r="J423">
        <f t="shared" si="6"/>
        <v>0</v>
      </c>
    </row>
    <row r="424" spans="3:10" ht="15.75" thickBot="1" x14ac:dyDescent="0.3">
      <c r="C424" s="13" t="s">
        <v>137</v>
      </c>
      <c r="D424" s="12"/>
      <c r="E424" s="6">
        <v>289062</v>
      </c>
      <c r="F424" s="6">
        <v>578124</v>
      </c>
      <c r="J424">
        <f t="shared" si="6"/>
        <v>0</v>
      </c>
    </row>
    <row r="425" spans="3:10" ht="15.75" thickBot="1" x14ac:dyDescent="0.3">
      <c r="C425" s="13" t="s">
        <v>138</v>
      </c>
      <c r="D425" s="12"/>
      <c r="E425" s="6">
        <v>317676</v>
      </c>
      <c r="F425" s="6">
        <v>635352</v>
      </c>
      <c r="J425">
        <f t="shared" si="6"/>
        <v>0</v>
      </c>
    </row>
    <row r="426" spans="3:10" ht="15.75" thickBot="1" x14ac:dyDescent="0.3">
      <c r="C426" s="13" t="s">
        <v>139</v>
      </c>
      <c r="D426" s="12"/>
      <c r="E426" s="6">
        <v>413738</v>
      </c>
      <c r="F426" s="6">
        <v>827476</v>
      </c>
      <c r="J426">
        <f t="shared" si="6"/>
        <v>0</v>
      </c>
    </row>
    <row r="427" spans="3:10" ht="15.75" thickBot="1" x14ac:dyDescent="0.3">
      <c r="C427" s="13" t="s">
        <v>140</v>
      </c>
      <c r="D427" s="12"/>
      <c r="E427" s="6">
        <v>484280.5</v>
      </c>
      <c r="F427" s="6">
        <v>968561</v>
      </c>
      <c r="J427">
        <f t="shared" si="6"/>
        <v>0</v>
      </c>
    </row>
    <row r="428" spans="3:10" ht="15.75" thickBot="1" x14ac:dyDescent="0.3">
      <c r="C428" s="13" t="s">
        <v>141</v>
      </c>
      <c r="D428" s="13"/>
      <c r="E428" s="6">
        <v>562241.5</v>
      </c>
      <c r="F428" s="6">
        <v>1124483</v>
      </c>
      <c r="J428">
        <f t="shared" si="6"/>
        <v>0</v>
      </c>
    </row>
    <row r="429" spans="3:10" ht="60.75" thickBot="1" x14ac:dyDescent="0.3">
      <c r="C429" s="7" t="s">
        <v>205</v>
      </c>
      <c r="D429" s="8"/>
      <c r="E429" s="8"/>
      <c r="F429" s="9"/>
      <c r="H429">
        <v>429</v>
      </c>
      <c r="I429" t="str">
        <f>C429</f>
        <v>Прокладка двух КЛ в полиэтиленовых трубах с восстановлением асфальта, руб./км</v>
      </c>
      <c r="J429">
        <f t="shared" si="6"/>
        <v>1</v>
      </c>
    </row>
    <row r="430" spans="3:10" ht="15.75" thickBot="1" x14ac:dyDescent="0.3">
      <c r="C430" s="13" t="s">
        <v>91</v>
      </c>
      <c r="D430" s="10">
        <v>0.4</v>
      </c>
      <c r="E430" s="6">
        <v>168831.5</v>
      </c>
      <c r="F430" s="6">
        <v>337663</v>
      </c>
      <c r="J430">
        <f t="shared" si="6"/>
        <v>0</v>
      </c>
    </row>
    <row r="431" spans="3:10" ht="15.75" thickBot="1" x14ac:dyDescent="0.3">
      <c r="C431" s="13" t="s">
        <v>92</v>
      </c>
      <c r="D431" s="11"/>
      <c r="E431" s="6">
        <v>177542</v>
      </c>
      <c r="F431" s="6">
        <v>355084</v>
      </c>
      <c r="J431">
        <f t="shared" si="6"/>
        <v>0</v>
      </c>
    </row>
    <row r="432" spans="3:10" ht="15.75" thickBot="1" x14ac:dyDescent="0.3">
      <c r="C432" s="13" t="s">
        <v>93</v>
      </c>
      <c r="D432" s="11"/>
      <c r="E432" s="6">
        <v>186219</v>
      </c>
      <c r="F432" s="6">
        <v>372438</v>
      </c>
      <c r="J432">
        <f t="shared" si="6"/>
        <v>0</v>
      </c>
    </row>
    <row r="433" spans="3:10" ht="15.75" thickBot="1" x14ac:dyDescent="0.3">
      <c r="C433" s="13" t="s">
        <v>94</v>
      </c>
      <c r="D433" s="11"/>
      <c r="E433" s="6">
        <v>195244</v>
      </c>
      <c r="F433" s="6">
        <v>390488</v>
      </c>
      <c r="J433">
        <f t="shared" si="6"/>
        <v>0</v>
      </c>
    </row>
    <row r="434" spans="3:10" ht="15.75" thickBot="1" x14ac:dyDescent="0.3">
      <c r="C434" s="13" t="s">
        <v>95</v>
      </c>
      <c r="D434" s="11"/>
      <c r="E434" s="6">
        <v>207356</v>
      </c>
      <c r="F434" s="6">
        <v>414712</v>
      </c>
      <c r="J434">
        <f t="shared" si="6"/>
        <v>0</v>
      </c>
    </row>
    <row r="435" spans="3:10" ht="15.75" thickBot="1" x14ac:dyDescent="0.3">
      <c r="C435" s="13" t="s">
        <v>96</v>
      </c>
      <c r="D435" s="11"/>
      <c r="E435" s="6">
        <v>231023</v>
      </c>
      <c r="F435" s="6">
        <v>462046</v>
      </c>
      <c r="J435">
        <f t="shared" si="6"/>
        <v>0</v>
      </c>
    </row>
    <row r="436" spans="3:10" ht="15.75" thickBot="1" x14ac:dyDescent="0.3">
      <c r="C436" s="13" t="s">
        <v>97</v>
      </c>
      <c r="D436" s="11"/>
      <c r="E436" s="6">
        <v>236843.5</v>
      </c>
      <c r="F436" s="6">
        <v>473687</v>
      </c>
      <c r="J436">
        <f t="shared" si="6"/>
        <v>0</v>
      </c>
    </row>
    <row r="437" spans="3:10" ht="15.75" thickBot="1" x14ac:dyDescent="0.3">
      <c r="C437" s="13" t="s">
        <v>98</v>
      </c>
      <c r="D437" s="12"/>
      <c r="E437" s="6">
        <v>267824.5</v>
      </c>
      <c r="F437" s="6">
        <v>535649</v>
      </c>
      <c r="J437">
        <f t="shared" si="6"/>
        <v>0</v>
      </c>
    </row>
    <row r="438" spans="3:10" ht="15.75" thickBot="1" x14ac:dyDescent="0.3">
      <c r="C438" s="13" t="s">
        <v>99</v>
      </c>
      <c r="D438" s="12"/>
      <c r="E438" s="6">
        <v>289898.5</v>
      </c>
      <c r="F438" s="6">
        <v>579797</v>
      </c>
      <c r="J438">
        <f t="shared" si="6"/>
        <v>0</v>
      </c>
    </row>
    <row r="439" spans="3:10" ht="15.75" thickBot="1" x14ac:dyDescent="0.3">
      <c r="C439" s="13" t="s">
        <v>100</v>
      </c>
      <c r="D439" s="12"/>
      <c r="E439" s="6">
        <v>325690</v>
      </c>
      <c r="F439" s="6">
        <v>651380</v>
      </c>
      <c r="J439">
        <f t="shared" si="6"/>
        <v>0</v>
      </c>
    </row>
    <row r="440" spans="3:10" ht="15.75" thickBot="1" x14ac:dyDescent="0.3">
      <c r="C440" s="13" t="s">
        <v>101</v>
      </c>
      <c r="D440" s="12"/>
      <c r="E440" s="6">
        <v>194630.5</v>
      </c>
      <c r="F440" s="6">
        <v>389261</v>
      </c>
      <c r="J440">
        <f t="shared" si="6"/>
        <v>0</v>
      </c>
    </row>
    <row r="441" spans="3:10" ht="15.75" thickBot="1" x14ac:dyDescent="0.3">
      <c r="C441" s="13" t="s">
        <v>102</v>
      </c>
      <c r="D441" s="12"/>
      <c r="E441" s="6">
        <v>216576.5</v>
      </c>
      <c r="F441" s="6">
        <v>433153</v>
      </c>
      <c r="J441">
        <f t="shared" si="6"/>
        <v>0</v>
      </c>
    </row>
    <row r="442" spans="3:10" ht="15.75" thickBot="1" x14ac:dyDescent="0.3">
      <c r="C442" s="13" t="s">
        <v>103</v>
      </c>
      <c r="D442" s="12"/>
      <c r="E442" s="6">
        <v>241402</v>
      </c>
      <c r="F442" s="6">
        <v>482804</v>
      </c>
      <c r="J442">
        <f t="shared" si="6"/>
        <v>0</v>
      </c>
    </row>
    <row r="443" spans="3:10" ht="15.75" thickBot="1" x14ac:dyDescent="0.3">
      <c r="C443" s="13" t="s">
        <v>104</v>
      </c>
      <c r="D443" s="12"/>
      <c r="E443" s="6">
        <v>279305.5</v>
      </c>
      <c r="F443" s="6">
        <v>558611</v>
      </c>
      <c r="J443">
        <f t="shared" si="6"/>
        <v>0</v>
      </c>
    </row>
    <row r="444" spans="3:10" ht="15.75" thickBot="1" x14ac:dyDescent="0.3">
      <c r="C444" s="13" t="s">
        <v>105</v>
      </c>
      <c r="D444" s="12"/>
      <c r="E444" s="6">
        <v>329816.5</v>
      </c>
      <c r="F444" s="6">
        <v>659633</v>
      </c>
      <c r="J444">
        <f t="shared" si="6"/>
        <v>0</v>
      </c>
    </row>
    <row r="445" spans="3:10" ht="15.75" thickBot="1" x14ac:dyDescent="0.3">
      <c r="C445" s="13" t="s">
        <v>106</v>
      </c>
      <c r="D445" s="12"/>
      <c r="E445" s="6">
        <v>388739</v>
      </c>
      <c r="F445" s="6">
        <v>777478</v>
      </c>
      <c r="J445">
        <f t="shared" si="6"/>
        <v>0</v>
      </c>
    </row>
    <row r="446" spans="3:10" ht="15.75" thickBot="1" x14ac:dyDescent="0.3">
      <c r="C446" s="13" t="s">
        <v>107</v>
      </c>
      <c r="D446" s="12"/>
      <c r="E446" s="6">
        <v>629813.5</v>
      </c>
      <c r="F446" s="6">
        <v>1259627</v>
      </c>
      <c r="J446">
        <f t="shared" si="6"/>
        <v>0</v>
      </c>
    </row>
    <row r="447" spans="3:10" ht="15.75" thickBot="1" x14ac:dyDescent="0.3">
      <c r="C447" s="13" t="s">
        <v>108</v>
      </c>
      <c r="D447" s="12"/>
      <c r="E447" s="6">
        <v>724134</v>
      </c>
      <c r="F447" s="6">
        <v>1448268</v>
      </c>
      <c r="J447">
        <f t="shared" si="6"/>
        <v>0</v>
      </c>
    </row>
    <row r="448" spans="3:10" ht="15.75" thickBot="1" x14ac:dyDescent="0.3">
      <c r="C448" s="13" t="s">
        <v>109</v>
      </c>
      <c r="D448" s="12"/>
      <c r="E448" s="6">
        <v>875456.5</v>
      </c>
      <c r="F448" s="6">
        <v>1750913</v>
      </c>
      <c r="J448">
        <f t="shared" si="6"/>
        <v>0</v>
      </c>
    </row>
    <row r="449" spans="3:10" ht="15.75" thickBot="1" x14ac:dyDescent="0.3">
      <c r="C449" s="13" t="s">
        <v>110</v>
      </c>
      <c r="D449" s="12"/>
      <c r="E449" s="6">
        <v>1097853</v>
      </c>
      <c r="F449" s="6">
        <v>2195706</v>
      </c>
      <c r="J449">
        <f t="shared" si="6"/>
        <v>0</v>
      </c>
    </row>
    <row r="450" spans="3:10" ht="15.75" thickBot="1" x14ac:dyDescent="0.3">
      <c r="C450" s="13" t="s">
        <v>111</v>
      </c>
      <c r="D450" s="12"/>
      <c r="E450" s="6">
        <v>216978.5</v>
      </c>
      <c r="F450" s="6">
        <v>433957</v>
      </c>
      <c r="J450">
        <f t="shared" si="6"/>
        <v>0</v>
      </c>
    </row>
    <row r="451" spans="3:10" ht="15.75" thickBot="1" x14ac:dyDescent="0.3">
      <c r="C451" s="13" t="s">
        <v>112</v>
      </c>
      <c r="D451" s="12"/>
      <c r="E451" s="6">
        <v>227839.5</v>
      </c>
      <c r="F451" s="6">
        <v>455679</v>
      </c>
      <c r="J451">
        <f t="shared" si="6"/>
        <v>0</v>
      </c>
    </row>
    <row r="452" spans="3:10" ht="15.75" thickBot="1" x14ac:dyDescent="0.3">
      <c r="C452" s="13" t="s">
        <v>113</v>
      </c>
      <c r="D452" s="12"/>
      <c r="E452" s="6">
        <v>240638.5</v>
      </c>
      <c r="F452" s="6">
        <v>481277</v>
      </c>
      <c r="J452">
        <f t="shared" si="6"/>
        <v>0</v>
      </c>
    </row>
    <row r="453" spans="3:10" ht="15.75" thickBot="1" x14ac:dyDescent="0.3">
      <c r="C453" s="13" t="s">
        <v>114</v>
      </c>
      <c r="D453" s="12"/>
      <c r="E453" s="6">
        <v>252142.5</v>
      </c>
      <c r="F453" s="6">
        <v>504285</v>
      </c>
      <c r="J453">
        <f t="shared" ref="J453:J516" si="7">IF(OR(H453&lt;&gt;"",I453&lt;&gt;""),1,0)</f>
        <v>0</v>
      </c>
    </row>
    <row r="454" spans="3:10" ht="15.75" thickBot="1" x14ac:dyDescent="0.3">
      <c r="C454" s="13" t="s">
        <v>115</v>
      </c>
      <c r="D454" s="12"/>
      <c r="E454" s="6">
        <v>281917</v>
      </c>
      <c r="F454" s="6">
        <v>563834</v>
      </c>
      <c r="J454">
        <f t="shared" si="7"/>
        <v>0</v>
      </c>
    </row>
    <row r="455" spans="3:10" ht="15.75" thickBot="1" x14ac:dyDescent="0.3">
      <c r="C455" s="13" t="s">
        <v>116</v>
      </c>
      <c r="D455" s="12"/>
      <c r="E455" s="6">
        <v>298047</v>
      </c>
      <c r="F455" s="6">
        <v>596094</v>
      </c>
      <c r="J455">
        <f t="shared" si="7"/>
        <v>0</v>
      </c>
    </row>
    <row r="456" spans="3:10" ht="15.75" thickBot="1" x14ac:dyDescent="0.3">
      <c r="C456" s="13" t="s">
        <v>117</v>
      </c>
      <c r="D456" s="12"/>
      <c r="E456" s="6">
        <v>326213.5</v>
      </c>
      <c r="F456" s="6">
        <v>652427</v>
      </c>
      <c r="J456">
        <f t="shared" si="7"/>
        <v>0</v>
      </c>
    </row>
    <row r="457" spans="3:10" ht="15.75" thickBot="1" x14ac:dyDescent="0.3">
      <c r="C457" s="13" t="s">
        <v>118</v>
      </c>
      <c r="D457" s="12"/>
      <c r="E457" s="6">
        <v>362573.5</v>
      </c>
      <c r="F457" s="6">
        <v>725147</v>
      </c>
      <c r="J457">
        <f t="shared" si="7"/>
        <v>0</v>
      </c>
    </row>
    <row r="458" spans="3:10" ht="15.75" thickBot="1" x14ac:dyDescent="0.3">
      <c r="C458" s="13" t="s">
        <v>119</v>
      </c>
      <c r="D458" s="12"/>
      <c r="E458" s="6">
        <v>393537.5</v>
      </c>
      <c r="F458" s="6">
        <v>787075</v>
      </c>
      <c r="J458">
        <f t="shared" si="7"/>
        <v>0</v>
      </c>
    </row>
    <row r="459" spans="3:10" ht="15.75" thickBot="1" x14ac:dyDescent="0.3">
      <c r="C459" s="13" t="s">
        <v>120</v>
      </c>
      <c r="D459" s="12"/>
      <c r="E459" s="6">
        <v>434296.5</v>
      </c>
      <c r="F459" s="6">
        <v>868593</v>
      </c>
      <c r="J459">
        <f t="shared" si="7"/>
        <v>0</v>
      </c>
    </row>
    <row r="460" spans="3:10" ht="15.75" thickBot="1" x14ac:dyDescent="0.3">
      <c r="C460" s="13" t="s">
        <v>121</v>
      </c>
      <c r="D460" s="12"/>
      <c r="E460" s="6">
        <v>275709.5</v>
      </c>
      <c r="F460" s="6">
        <v>551419</v>
      </c>
      <c r="J460">
        <f t="shared" si="7"/>
        <v>0</v>
      </c>
    </row>
    <row r="461" spans="3:10" ht="15.75" thickBot="1" x14ac:dyDescent="0.3">
      <c r="C461" s="13" t="s">
        <v>122</v>
      </c>
      <c r="D461" s="12"/>
      <c r="E461" s="6">
        <v>283055.5</v>
      </c>
      <c r="F461" s="6">
        <v>566111</v>
      </c>
      <c r="J461">
        <f t="shared" si="7"/>
        <v>0</v>
      </c>
    </row>
    <row r="462" spans="3:10" ht="15.75" thickBot="1" x14ac:dyDescent="0.3">
      <c r="C462" s="13" t="s">
        <v>123</v>
      </c>
      <c r="D462" s="12"/>
      <c r="E462" s="6">
        <v>311278</v>
      </c>
      <c r="F462" s="6">
        <v>622556</v>
      </c>
      <c r="J462">
        <f t="shared" si="7"/>
        <v>0</v>
      </c>
    </row>
    <row r="463" spans="3:10" ht="15.75" thickBot="1" x14ac:dyDescent="0.3">
      <c r="C463" s="13" t="s">
        <v>124</v>
      </c>
      <c r="D463" s="12"/>
      <c r="E463" s="6">
        <v>326864.5</v>
      </c>
      <c r="F463" s="6">
        <v>653729</v>
      </c>
      <c r="J463">
        <f t="shared" si="7"/>
        <v>0</v>
      </c>
    </row>
    <row r="464" spans="3:10" ht="15.75" thickBot="1" x14ac:dyDescent="0.3">
      <c r="C464" s="13" t="s">
        <v>125</v>
      </c>
      <c r="D464" s="12"/>
      <c r="E464" s="6">
        <v>347610.5</v>
      </c>
      <c r="F464" s="6">
        <v>695221</v>
      </c>
      <c r="J464">
        <f t="shared" si="7"/>
        <v>0</v>
      </c>
    </row>
    <row r="465" spans="3:10" ht="15.75" thickBot="1" x14ac:dyDescent="0.3">
      <c r="C465" s="13" t="s">
        <v>154</v>
      </c>
      <c r="D465" s="12"/>
      <c r="E465" s="6">
        <v>362345</v>
      </c>
      <c r="F465" s="6">
        <v>724690</v>
      </c>
      <c r="J465">
        <f t="shared" si="7"/>
        <v>0</v>
      </c>
    </row>
    <row r="466" spans="3:10" ht="15.75" thickBot="1" x14ac:dyDescent="0.3">
      <c r="C466" s="13" t="s">
        <v>127</v>
      </c>
      <c r="D466" s="12"/>
      <c r="E466" s="6">
        <v>389159</v>
      </c>
      <c r="F466" s="6">
        <v>778318</v>
      </c>
      <c r="J466">
        <f t="shared" si="7"/>
        <v>0</v>
      </c>
    </row>
    <row r="467" spans="3:10" ht="15.75" thickBot="1" x14ac:dyDescent="0.3">
      <c r="C467" s="13" t="s">
        <v>128</v>
      </c>
      <c r="D467" s="13"/>
      <c r="E467" s="6">
        <v>431603.5</v>
      </c>
      <c r="F467" s="6">
        <v>863207</v>
      </c>
      <c r="J467">
        <f t="shared" si="7"/>
        <v>0</v>
      </c>
    </row>
    <row r="468" spans="3:10" ht="15.75" thickBot="1" x14ac:dyDescent="0.3">
      <c r="C468" s="13" t="s">
        <v>129</v>
      </c>
      <c r="D468" s="14">
        <v>43014</v>
      </c>
      <c r="E468" s="6">
        <v>276760</v>
      </c>
      <c r="F468" s="6">
        <v>553520</v>
      </c>
      <c r="J468">
        <f t="shared" si="7"/>
        <v>0</v>
      </c>
    </row>
    <row r="469" spans="3:10" ht="15.75" thickBot="1" x14ac:dyDescent="0.3">
      <c r="C469" s="13" t="s">
        <v>130</v>
      </c>
      <c r="D469" s="15"/>
      <c r="E469" s="6">
        <v>286472.5</v>
      </c>
      <c r="F469" s="6">
        <v>572945</v>
      </c>
      <c r="J469">
        <f t="shared" si="7"/>
        <v>0</v>
      </c>
    </row>
    <row r="470" spans="3:10" ht="15.75" thickBot="1" x14ac:dyDescent="0.3">
      <c r="C470" s="13" t="s">
        <v>131</v>
      </c>
      <c r="D470" s="15"/>
      <c r="E470" s="6">
        <v>300431</v>
      </c>
      <c r="F470" s="6">
        <v>600862</v>
      </c>
      <c r="J470">
        <f t="shared" si="7"/>
        <v>0</v>
      </c>
    </row>
    <row r="471" spans="3:10" ht="15.75" thickBot="1" x14ac:dyDescent="0.3">
      <c r="C471" s="13" t="s">
        <v>132</v>
      </c>
      <c r="D471" s="15"/>
      <c r="E471" s="6">
        <v>317255</v>
      </c>
      <c r="F471" s="6">
        <v>634510</v>
      </c>
      <c r="J471">
        <f t="shared" si="7"/>
        <v>0</v>
      </c>
    </row>
    <row r="472" spans="3:10" ht="15.75" thickBot="1" x14ac:dyDescent="0.3">
      <c r="C472" s="13" t="s">
        <v>133</v>
      </c>
      <c r="D472" s="15"/>
      <c r="E472" s="6">
        <v>342373.5</v>
      </c>
      <c r="F472" s="6">
        <v>684747</v>
      </c>
      <c r="J472">
        <f t="shared" si="7"/>
        <v>0</v>
      </c>
    </row>
    <row r="473" spans="3:10" ht="15.75" thickBot="1" x14ac:dyDescent="0.3">
      <c r="C473" s="13" t="s">
        <v>134</v>
      </c>
      <c r="D473" s="15"/>
      <c r="E473" s="6">
        <v>374478</v>
      </c>
      <c r="F473" s="6">
        <v>748956</v>
      </c>
      <c r="J473">
        <f t="shared" si="7"/>
        <v>0</v>
      </c>
    </row>
    <row r="474" spans="3:10" ht="15.75" thickBot="1" x14ac:dyDescent="0.3">
      <c r="C474" s="13" t="s">
        <v>135</v>
      </c>
      <c r="D474" s="15"/>
      <c r="E474" s="6">
        <v>400880</v>
      </c>
      <c r="F474" s="6">
        <v>801760</v>
      </c>
      <c r="J474">
        <f t="shared" si="7"/>
        <v>0</v>
      </c>
    </row>
    <row r="475" spans="3:10" ht="15.75" thickBot="1" x14ac:dyDescent="0.3">
      <c r="C475" s="13" t="s">
        <v>136</v>
      </c>
      <c r="D475" s="12"/>
      <c r="E475" s="6">
        <v>435639.5</v>
      </c>
      <c r="F475" s="6">
        <v>871279</v>
      </c>
      <c r="J475">
        <f t="shared" si="7"/>
        <v>0</v>
      </c>
    </row>
    <row r="476" spans="3:10" ht="15.75" thickBot="1" x14ac:dyDescent="0.3">
      <c r="C476" s="13" t="s">
        <v>137</v>
      </c>
      <c r="D476" s="12"/>
      <c r="E476" s="6">
        <v>473501.5</v>
      </c>
      <c r="F476" s="6">
        <v>947003</v>
      </c>
      <c r="J476">
        <f t="shared" si="7"/>
        <v>0</v>
      </c>
    </row>
    <row r="477" spans="3:10" ht="15.75" thickBot="1" x14ac:dyDescent="0.3">
      <c r="C477" s="13" t="s">
        <v>138</v>
      </c>
      <c r="D477" s="12"/>
      <c r="E477" s="6">
        <v>535379.5</v>
      </c>
      <c r="F477" s="6">
        <v>1070759</v>
      </c>
      <c r="J477">
        <f t="shared" si="7"/>
        <v>0</v>
      </c>
    </row>
    <row r="478" spans="3:10" ht="15.75" thickBot="1" x14ac:dyDescent="0.3">
      <c r="C478" s="13" t="s">
        <v>139</v>
      </c>
      <c r="D478" s="12"/>
      <c r="E478" s="6">
        <v>727505</v>
      </c>
      <c r="F478" s="6">
        <v>1455010</v>
      </c>
      <c r="J478">
        <f t="shared" si="7"/>
        <v>0</v>
      </c>
    </row>
    <row r="479" spans="3:10" ht="15.75" thickBot="1" x14ac:dyDescent="0.3">
      <c r="C479" s="13" t="s">
        <v>140</v>
      </c>
      <c r="D479" s="12"/>
      <c r="E479" s="6">
        <v>868590</v>
      </c>
      <c r="F479" s="6">
        <v>1737180</v>
      </c>
      <c r="J479">
        <f t="shared" si="7"/>
        <v>0</v>
      </c>
    </row>
    <row r="480" spans="3:10" ht="15.75" thickBot="1" x14ac:dyDescent="0.3">
      <c r="C480" s="13" t="s">
        <v>141</v>
      </c>
      <c r="D480" s="13"/>
      <c r="E480" s="6">
        <v>1024512.5</v>
      </c>
      <c r="F480" s="6">
        <v>2049025</v>
      </c>
      <c r="J480">
        <f t="shared" si="7"/>
        <v>0</v>
      </c>
    </row>
    <row r="481" spans="3:10" ht="30.75" thickBot="1" x14ac:dyDescent="0.3">
      <c r="C481" s="7" t="s">
        <v>206</v>
      </c>
      <c r="D481" s="8"/>
      <c r="E481" s="8"/>
      <c r="F481" s="9"/>
      <c r="H481">
        <v>481</v>
      </c>
      <c r="I481" t="str">
        <f>C481</f>
        <v>Прокладка одной КЛ методом ГНБ, руб./км</v>
      </c>
      <c r="J481">
        <f t="shared" si="7"/>
        <v>1</v>
      </c>
    </row>
    <row r="482" spans="3:10" ht="15.75" thickBot="1" x14ac:dyDescent="0.3">
      <c r="C482" s="13" t="s">
        <v>86</v>
      </c>
      <c r="D482" s="10">
        <v>0.4</v>
      </c>
      <c r="E482" s="6">
        <v>707058.5</v>
      </c>
      <c r="F482" s="6">
        <v>1414117</v>
      </c>
      <c r="J482">
        <f t="shared" si="7"/>
        <v>0</v>
      </c>
    </row>
    <row r="483" spans="3:10" ht="15.75" thickBot="1" x14ac:dyDescent="0.3">
      <c r="C483" s="13" t="s">
        <v>87</v>
      </c>
      <c r="D483" s="11"/>
      <c r="E483" s="6">
        <v>720467</v>
      </c>
      <c r="F483" s="6">
        <v>1440934</v>
      </c>
      <c r="J483">
        <f t="shared" si="7"/>
        <v>0</v>
      </c>
    </row>
    <row r="484" spans="3:10" ht="15.75" thickBot="1" x14ac:dyDescent="0.3">
      <c r="C484" s="13" t="s">
        <v>88</v>
      </c>
      <c r="D484" s="11"/>
      <c r="E484" s="6">
        <v>738012</v>
      </c>
      <c r="F484" s="6">
        <v>1476024</v>
      </c>
      <c r="J484">
        <f t="shared" si="7"/>
        <v>0</v>
      </c>
    </row>
    <row r="485" spans="3:10" ht="15.75" thickBot="1" x14ac:dyDescent="0.3">
      <c r="C485" s="13" t="s">
        <v>89</v>
      </c>
      <c r="D485" s="11"/>
      <c r="E485" s="6">
        <v>756023.5</v>
      </c>
      <c r="F485" s="6">
        <v>1512047</v>
      </c>
      <c r="J485">
        <f t="shared" si="7"/>
        <v>0</v>
      </c>
    </row>
    <row r="486" spans="3:10" ht="15.75" thickBot="1" x14ac:dyDescent="0.3">
      <c r="C486" s="13" t="s">
        <v>90</v>
      </c>
      <c r="D486" s="11"/>
      <c r="E486" s="6">
        <v>774402</v>
      </c>
      <c r="F486" s="6">
        <v>1548804</v>
      </c>
      <c r="J486">
        <f t="shared" si="7"/>
        <v>0</v>
      </c>
    </row>
    <row r="487" spans="3:10" ht="15.75" thickBot="1" x14ac:dyDescent="0.3">
      <c r="C487" s="13" t="s">
        <v>91</v>
      </c>
      <c r="D487" s="11"/>
      <c r="E487" s="6">
        <v>489938</v>
      </c>
      <c r="F487" s="6">
        <v>979876</v>
      </c>
      <c r="J487">
        <f t="shared" si="7"/>
        <v>0</v>
      </c>
    </row>
    <row r="488" spans="3:10" ht="15.75" thickBot="1" x14ac:dyDescent="0.3">
      <c r="C488" s="13" t="s">
        <v>92</v>
      </c>
      <c r="D488" s="11"/>
      <c r="E488" s="6">
        <v>494292.5</v>
      </c>
      <c r="F488" s="6">
        <v>988585</v>
      </c>
      <c r="J488">
        <f t="shared" si="7"/>
        <v>0</v>
      </c>
    </row>
    <row r="489" spans="3:10" ht="15.75" thickBot="1" x14ac:dyDescent="0.3">
      <c r="C489" s="13" t="s">
        <v>93</v>
      </c>
      <c r="D489" s="11"/>
      <c r="E489" s="6">
        <v>498630</v>
      </c>
      <c r="F489" s="6">
        <v>997260</v>
      </c>
      <c r="J489">
        <f t="shared" si="7"/>
        <v>0</v>
      </c>
    </row>
    <row r="490" spans="3:10" ht="15.75" thickBot="1" x14ac:dyDescent="0.3">
      <c r="C490" s="13" t="s">
        <v>94</v>
      </c>
      <c r="D490" s="12"/>
      <c r="E490" s="6">
        <v>503142.5</v>
      </c>
      <c r="F490" s="6">
        <v>1006285</v>
      </c>
      <c r="J490">
        <f t="shared" si="7"/>
        <v>0</v>
      </c>
    </row>
    <row r="491" spans="3:10" ht="15.75" thickBot="1" x14ac:dyDescent="0.3">
      <c r="C491" s="13" t="s">
        <v>95</v>
      </c>
      <c r="D491" s="12"/>
      <c r="E491" s="6">
        <v>509199</v>
      </c>
      <c r="F491" s="6">
        <v>1018398</v>
      </c>
      <c r="J491">
        <f t="shared" si="7"/>
        <v>0</v>
      </c>
    </row>
    <row r="492" spans="3:10" ht="15.75" thickBot="1" x14ac:dyDescent="0.3">
      <c r="C492" s="13" t="s">
        <v>96</v>
      </c>
      <c r="D492" s="12"/>
      <c r="E492" s="6">
        <v>521033.5</v>
      </c>
      <c r="F492" s="6">
        <v>1042067</v>
      </c>
      <c r="J492">
        <f t="shared" si="7"/>
        <v>0</v>
      </c>
    </row>
    <row r="493" spans="3:10" ht="15.75" thickBot="1" x14ac:dyDescent="0.3">
      <c r="C493" s="13" t="s">
        <v>97</v>
      </c>
      <c r="D493" s="12"/>
      <c r="E493" s="6">
        <v>523945</v>
      </c>
      <c r="F493" s="6">
        <v>1047890</v>
      </c>
      <c r="J493">
        <f t="shared" si="7"/>
        <v>0</v>
      </c>
    </row>
    <row r="494" spans="3:10" ht="15.75" thickBot="1" x14ac:dyDescent="0.3">
      <c r="C494" s="13" t="s">
        <v>98</v>
      </c>
      <c r="D494" s="12"/>
      <c r="E494" s="6">
        <v>539435</v>
      </c>
      <c r="F494" s="6">
        <v>1078870</v>
      </c>
      <c r="J494">
        <f t="shared" si="7"/>
        <v>0</v>
      </c>
    </row>
    <row r="495" spans="3:10" ht="15.75" thickBot="1" x14ac:dyDescent="0.3">
      <c r="C495" s="13" t="s">
        <v>99</v>
      </c>
      <c r="D495" s="12"/>
      <c r="E495" s="6">
        <v>550472</v>
      </c>
      <c r="F495" s="6">
        <v>1100944</v>
      </c>
      <c r="J495">
        <f t="shared" si="7"/>
        <v>0</v>
      </c>
    </row>
    <row r="496" spans="3:10" ht="15.75" thickBot="1" x14ac:dyDescent="0.3">
      <c r="C496" s="13" t="s">
        <v>100</v>
      </c>
      <c r="D496" s="12"/>
      <c r="E496" s="6">
        <v>568368</v>
      </c>
      <c r="F496" s="6">
        <v>1136736</v>
      </c>
      <c r="J496">
        <f t="shared" si="7"/>
        <v>0</v>
      </c>
    </row>
    <row r="497" spans="3:10" ht="15.75" thickBot="1" x14ac:dyDescent="0.3">
      <c r="C497" s="13" t="s">
        <v>101</v>
      </c>
      <c r="D497" s="12"/>
      <c r="E497" s="6">
        <v>502836</v>
      </c>
      <c r="F497" s="6">
        <v>1005672</v>
      </c>
      <c r="J497">
        <f t="shared" si="7"/>
        <v>0</v>
      </c>
    </row>
    <row r="498" spans="3:10" ht="15.75" thickBot="1" x14ac:dyDescent="0.3">
      <c r="C498" s="13" t="s">
        <v>102</v>
      </c>
      <c r="D498" s="12"/>
      <c r="E498" s="6">
        <v>513808.5</v>
      </c>
      <c r="F498" s="6">
        <v>1027617</v>
      </c>
      <c r="J498">
        <f t="shared" si="7"/>
        <v>0</v>
      </c>
    </row>
    <row r="499" spans="3:10" ht="15.75" thickBot="1" x14ac:dyDescent="0.3">
      <c r="C499" s="13" t="s">
        <v>103</v>
      </c>
      <c r="D499" s="12"/>
      <c r="E499" s="6">
        <v>526223.5</v>
      </c>
      <c r="F499" s="6">
        <v>1052447</v>
      </c>
      <c r="J499">
        <f t="shared" si="7"/>
        <v>0</v>
      </c>
    </row>
    <row r="500" spans="3:10" ht="15.75" thickBot="1" x14ac:dyDescent="0.3">
      <c r="C500" s="13" t="s">
        <v>104</v>
      </c>
      <c r="D500" s="12"/>
      <c r="E500" s="6">
        <v>545175</v>
      </c>
      <c r="F500" s="6">
        <v>1090350</v>
      </c>
      <c r="J500">
        <f t="shared" si="7"/>
        <v>0</v>
      </c>
    </row>
    <row r="501" spans="3:10" ht="15.75" thickBot="1" x14ac:dyDescent="0.3">
      <c r="C501" s="13" t="s">
        <v>105</v>
      </c>
      <c r="D501" s="12"/>
      <c r="E501" s="6">
        <v>570430.5</v>
      </c>
      <c r="F501" s="6">
        <v>1140861</v>
      </c>
      <c r="J501">
        <f t="shared" si="7"/>
        <v>0</v>
      </c>
    </row>
    <row r="502" spans="3:10" ht="15.75" thickBot="1" x14ac:dyDescent="0.3">
      <c r="C502" s="13" t="s">
        <v>106</v>
      </c>
      <c r="D502" s="12"/>
      <c r="E502" s="6">
        <v>599892</v>
      </c>
      <c r="F502" s="6">
        <v>1199784</v>
      </c>
      <c r="J502">
        <f t="shared" si="7"/>
        <v>0</v>
      </c>
    </row>
    <row r="503" spans="3:10" ht="15.75" thickBot="1" x14ac:dyDescent="0.3">
      <c r="C503" s="13" t="s">
        <v>107</v>
      </c>
      <c r="D503" s="12"/>
      <c r="E503" s="6">
        <v>720429</v>
      </c>
      <c r="F503" s="6">
        <v>1440858</v>
      </c>
      <c r="J503">
        <f t="shared" si="7"/>
        <v>0</v>
      </c>
    </row>
    <row r="504" spans="3:10" ht="15.75" thickBot="1" x14ac:dyDescent="0.3">
      <c r="C504" s="13" t="s">
        <v>108</v>
      </c>
      <c r="D504" s="12"/>
      <c r="E504" s="6">
        <v>767590</v>
      </c>
      <c r="F504" s="6">
        <v>1535180</v>
      </c>
      <c r="J504">
        <f t="shared" si="7"/>
        <v>0</v>
      </c>
    </row>
    <row r="505" spans="3:10" ht="15.75" thickBot="1" x14ac:dyDescent="0.3">
      <c r="C505" s="13" t="s">
        <v>109</v>
      </c>
      <c r="D505" s="12"/>
      <c r="E505" s="6">
        <v>843250.5</v>
      </c>
      <c r="F505" s="6">
        <v>1686501</v>
      </c>
      <c r="J505">
        <f t="shared" si="7"/>
        <v>0</v>
      </c>
    </row>
    <row r="506" spans="3:10" ht="15.75" thickBot="1" x14ac:dyDescent="0.3">
      <c r="C506" s="13" t="s">
        <v>110</v>
      </c>
      <c r="D506" s="12"/>
      <c r="E506" s="6">
        <v>954449</v>
      </c>
      <c r="F506" s="6">
        <v>1908898</v>
      </c>
      <c r="J506">
        <f t="shared" si="7"/>
        <v>0</v>
      </c>
    </row>
    <row r="507" spans="3:10" ht="15.75" thickBot="1" x14ac:dyDescent="0.3">
      <c r="C507" s="13" t="s">
        <v>111</v>
      </c>
      <c r="D507" s="12"/>
      <c r="E507" s="6">
        <v>514010</v>
      </c>
      <c r="F507" s="6">
        <v>1028020</v>
      </c>
      <c r="J507">
        <f t="shared" si="7"/>
        <v>0</v>
      </c>
    </row>
    <row r="508" spans="3:10" ht="15.75" thickBot="1" x14ac:dyDescent="0.3">
      <c r="C508" s="13" t="s">
        <v>112</v>
      </c>
      <c r="D508" s="12"/>
      <c r="E508" s="6">
        <v>519442</v>
      </c>
      <c r="F508" s="6">
        <v>1038884</v>
      </c>
      <c r="J508">
        <f t="shared" si="7"/>
        <v>0</v>
      </c>
    </row>
    <row r="509" spans="3:10" ht="15.75" thickBot="1" x14ac:dyDescent="0.3">
      <c r="C509" s="13" t="s">
        <v>113</v>
      </c>
      <c r="D509" s="12"/>
      <c r="E509" s="6">
        <v>525841.5</v>
      </c>
      <c r="F509" s="6">
        <v>1051683</v>
      </c>
      <c r="J509">
        <f t="shared" si="7"/>
        <v>0</v>
      </c>
    </row>
    <row r="510" spans="3:10" ht="15.75" thickBot="1" x14ac:dyDescent="0.3">
      <c r="C510" s="13" t="s">
        <v>114</v>
      </c>
      <c r="D510" s="12"/>
      <c r="E510" s="6">
        <v>531594</v>
      </c>
      <c r="F510" s="6">
        <v>1063188</v>
      </c>
      <c r="J510">
        <f t="shared" si="7"/>
        <v>0</v>
      </c>
    </row>
    <row r="511" spans="3:10" ht="15.75" thickBot="1" x14ac:dyDescent="0.3">
      <c r="C511" s="13" t="s">
        <v>115</v>
      </c>
      <c r="D511" s="12"/>
      <c r="E511" s="6">
        <v>546481</v>
      </c>
      <c r="F511" s="6">
        <v>1092962</v>
      </c>
      <c r="J511">
        <f t="shared" si="7"/>
        <v>0</v>
      </c>
    </row>
    <row r="512" spans="3:10" ht="15.75" thickBot="1" x14ac:dyDescent="0.3">
      <c r="C512" s="13" t="s">
        <v>116</v>
      </c>
      <c r="D512" s="12"/>
      <c r="E512" s="6">
        <v>554546</v>
      </c>
      <c r="F512" s="6">
        <v>1109092</v>
      </c>
      <c r="J512">
        <f t="shared" si="7"/>
        <v>0</v>
      </c>
    </row>
    <row r="513" spans="3:10" ht="15.75" thickBot="1" x14ac:dyDescent="0.3">
      <c r="C513" s="13" t="s">
        <v>117</v>
      </c>
      <c r="D513" s="12"/>
      <c r="E513" s="6">
        <v>568629.5</v>
      </c>
      <c r="F513" s="6">
        <v>1137259</v>
      </c>
      <c r="J513">
        <f t="shared" si="7"/>
        <v>0</v>
      </c>
    </row>
    <row r="514" spans="3:10" ht="15.75" thickBot="1" x14ac:dyDescent="0.3">
      <c r="C514" s="13" t="s">
        <v>118</v>
      </c>
      <c r="D514" s="12"/>
      <c r="E514" s="6">
        <v>586809.5</v>
      </c>
      <c r="F514" s="6">
        <v>1173619</v>
      </c>
      <c r="J514">
        <f t="shared" si="7"/>
        <v>0</v>
      </c>
    </row>
    <row r="515" spans="3:10" ht="15.75" thickBot="1" x14ac:dyDescent="0.3">
      <c r="C515" s="13" t="s">
        <v>119</v>
      </c>
      <c r="D515" s="12"/>
      <c r="E515" s="6">
        <v>602291.5</v>
      </c>
      <c r="F515" s="6">
        <v>1204583</v>
      </c>
      <c r="J515">
        <f t="shared" si="7"/>
        <v>0</v>
      </c>
    </row>
    <row r="516" spans="3:10" ht="15.75" thickBot="1" x14ac:dyDescent="0.3">
      <c r="C516" s="13" t="s">
        <v>120</v>
      </c>
      <c r="D516" s="12"/>
      <c r="E516" s="6">
        <v>622670.5</v>
      </c>
      <c r="F516" s="6">
        <v>1245341</v>
      </c>
      <c r="J516">
        <f t="shared" si="7"/>
        <v>0</v>
      </c>
    </row>
    <row r="517" spans="3:10" ht="15.75" thickBot="1" x14ac:dyDescent="0.3">
      <c r="C517" s="13" t="s">
        <v>121</v>
      </c>
      <c r="D517" s="12"/>
      <c r="E517" s="6">
        <v>632871.5</v>
      </c>
      <c r="F517" s="6">
        <v>1265743</v>
      </c>
      <c r="J517">
        <f t="shared" ref="J517:J580" si="8">IF(OR(H517&lt;&gt;"",I517&lt;&gt;""),1,0)</f>
        <v>0</v>
      </c>
    </row>
    <row r="518" spans="3:10" ht="15.75" thickBot="1" x14ac:dyDescent="0.3">
      <c r="C518" s="13" t="s">
        <v>122</v>
      </c>
      <c r="D518" s="12"/>
      <c r="E518" s="6">
        <v>636545</v>
      </c>
      <c r="F518" s="6">
        <v>1273090</v>
      </c>
      <c r="J518">
        <f t="shared" si="8"/>
        <v>0</v>
      </c>
    </row>
    <row r="519" spans="3:10" ht="15.75" thickBot="1" x14ac:dyDescent="0.3">
      <c r="C519" s="13" t="s">
        <v>123</v>
      </c>
      <c r="D519" s="12"/>
      <c r="E519" s="6">
        <v>650655.5</v>
      </c>
      <c r="F519" s="6">
        <v>1301311</v>
      </c>
      <c r="J519">
        <f t="shared" si="8"/>
        <v>0</v>
      </c>
    </row>
    <row r="520" spans="3:10" ht="15.75" thickBot="1" x14ac:dyDescent="0.3">
      <c r="C520" s="13" t="s">
        <v>124</v>
      </c>
      <c r="D520" s="12"/>
      <c r="E520" s="6">
        <v>658449</v>
      </c>
      <c r="F520" s="6">
        <v>1316898</v>
      </c>
      <c r="J520">
        <f t="shared" si="8"/>
        <v>0</v>
      </c>
    </row>
    <row r="521" spans="3:10" ht="15.75" thickBot="1" x14ac:dyDescent="0.3">
      <c r="C521" s="13" t="s">
        <v>125</v>
      </c>
      <c r="D521" s="12"/>
      <c r="E521" s="6">
        <v>668822</v>
      </c>
      <c r="F521" s="6">
        <v>1337644</v>
      </c>
      <c r="J521">
        <f t="shared" si="8"/>
        <v>0</v>
      </c>
    </row>
    <row r="522" spans="3:10" ht="15.75" thickBot="1" x14ac:dyDescent="0.3">
      <c r="C522" s="13" t="s">
        <v>154</v>
      </c>
      <c r="D522" s="12"/>
      <c r="E522" s="6">
        <v>676189</v>
      </c>
      <c r="F522" s="6">
        <v>1352378</v>
      </c>
      <c r="J522">
        <f t="shared" si="8"/>
        <v>0</v>
      </c>
    </row>
    <row r="523" spans="3:10" ht="15.75" thickBot="1" x14ac:dyDescent="0.3">
      <c r="C523" s="13" t="s">
        <v>127</v>
      </c>
      <c r="D523" s="12"/>
      <c r="E523" s="6">
        <v>689596.5</v>
      </c>
      <c r="F523" s="6">
        <v>1379193</v>
      </c>
      <c r="J523">
        <f t="shared" si="8"/>
        <v>0</v>
      </c>
    </row>
    <row r="524" spans="3:10" ht="15.75" thickBot="1" x14ac:dyDescent="0.3">
      <c r="C524" s="13" t="s">
        <v>128</v>
      </c>
      <c r="D524" s="13"/>
      <c r="E524" s="6">
        <v>710819</v>
      </c>
      <c r="F524" s="6">
        <v>1421638</v>
      </c>
      <c r="J524">
        <f t="shared" si="8"/>
        <v>0</v>
      </c>
    </row>
    <row r="525" spans="3:10" ht="15.75" thickBot="1" x14ac:dyDescent="0.3">
      <c r="C525" s="13" t="s">
        <v>129</v>
      </c>
      <c r="D525" s="14">
        <v>43014</v>
      </c>
      <c r="E525" s="6">
        <v>543903.5</v>
      </c>
      <c r="F525" s="6">
        <v>1087807</v>
      </c>
      <c r="J525">
        <f t="shared" si="8"/>
        <v>0</v>
      </c>
    </row>
    <row r="526" spans="3:10" ht="15.75" thickBot="1" x14ac:dyDescent="0.3">
      <c r="C526" s="13" t="s">
        <v>130</v>
      </c>
      <c r="D526" s="15"/>
      <c r="E526" s="6">
        <v>548758</v>
      </c>
      <c r="F526" s="6">
        <v>1097516</v>
      </c>
      <c r="J526">
        <f t="shared" si="8"/>
        <v>0</v>
      </c>
    </row>
    <row r="527" spans="3:10" ht="15.75" thickBot="1" x14ac:dyDescent="0.3">
      <c r="C527" s="13" t="s">
        <v>131</v>
      </c>
      <c r="D527" s="15"/>
      <c r="E527" s="6">
        <v>555738</v>
      </c>
      <c r="F527" s="6">
        <v>1111476</v>
      </c>
      <c r="J527">
        <f t="shared" si="8"/>
        <v>0</v>
      </c>
    </row>
    <row r="528" spans="3:10" ht="15.75" thickBot="1" x14ac:dyDescent="0.3">
      <c r="C528" s="13" t="s">
        <v>132</v>
      </c>
      <c r="D528" s="15"/>
      <c r="E528" s="6">
        <v>564150.5</v>
      </c>
      <c r="F528" s="6">
        <v>1128301</v>
      </c>
      <c r="J528">
        <f t="shared" si="8"/>
        <v>0</v>
      </c>
    </row>
    <row r="529" spans="3:10" ht="15.75" thickBot="1" x14ac:dyDescent="0.3">
      <c r="C529" s="13" t="s">
        <v>133</v>
      </c>
      <c r="D529" s="15"/>
      <c r="E529" s="6">
        <v>576709.5</v>
      </c>
      <c r="F529" s="6">
        <v>1153419</v>
      </c>
      <c r="J529">
        <f t="shared" si="8"/>
        <v>0</v>
      </c>
    </row>
    <row r="530" spans="3:10" ht="15.75" thickBot="1" x14ac:dyDescent="0.3">
      <c r="C530" s="13" t="s">
        <v>134</v>
      </c>
      <c r="D530" s="15"/>
      <c r="E530" s="6">
        <v>592761.5</v>
      </c>
      <c r="F530" s="6">
        <v>1185523</v>
      </c>
      <c r="J530">
        <f t="shared" si="8"/>
        <v>0</v>
      </c>
    </row>
    <row r="531" spans="3:10" ht="15.75" thickBot="1" x14ac:dyDescent="0.3">
      <c r="C531" s="13" t="s">
        <v>135</v>
      </c>
      <c r="D531" s="15"/>
      <c r="E531" s="6">
        <v>605962.5</v>
      </c>
      <c r="F531" s="6">
        <v>1211925</v>
      </c>
      <c r="J531">
        <f t="shared" si="8"/>
        <v>0</v>
      </c>
    </row>
    <row r="532" spans="3:10" ht="15.75" thickBot="1" x14ac:dyDescent="0.3">
      <c r="C532" s="13" t="s">
        <v>136</v>
      </c>
      <c r="D532" s="12"/>
      <c r="E532" s="6">
        <v>623342.5</v>
      </c>
      <c r="F532" s="6">
        <v>1246685</v>
      </c>
      <c r="J532">
        <f t="shared" si="8"/>
        <v>0</v>
      </c>
    </row>
    <row r="533" spans="3:10" ht="15.75" thickBot="1" x14ac:dyDescent="0.3">
      <c r="C533" s="13" t="s">
        <v>137</v>
      </c>
      <c r="D533" s="12"/>
      <c r="E533" s="6">
        <v>644598.5</v>
      </c>
      <c r="F533" s="6">
        <v>1289197</v>
      </c>
      <c r="J533">
        <f t="shared" si="8"/>
        <v>0</v>
      </c>
    </row>
    <row r="534" spans="3:10" ht="15.75" thickBot="1" x14ac:dyDescent="0.3">
      <c r="C534" s="13" t="s">
        <v>138</v>
      </c>
      <c r="D534" s="12"/>
      <c r="E534" s="6">
        <v>673212</v>
      </c>
      <c r="F534" s="6">
        <v>1346424</v>
      </c>
      <c r="J534">
        <f t="shared" si="8"/>
        <v>0</v>
      </c>
    </row>
    <row r="535" spans="3:10" ht="15.75" thickBot="1" x14ac:dyDescent="0.3">
      <c r="C535" s="13" t="s">
        <v>139</v>
      </c>
      <c r="D535" s="12"/>
      <c r="E535" s="6">
        <v>769274</v>
      </c>
      <c r="F535" s="6">
        <v>1538548</v>
      </c>
      <c r="J535">
        <f t="shared" si="8"/>
        <v>0</v>
      </c>
    </row>
    <row r="536" spans="3:10" ht="15.75" thickBot="1" x14ac:dyDescent="0.3">
      <c r="C536" s="13" t="s">
        <v>140</v>
      </c>
      <c r="D536" s="12"/>
      <c r="E536" s="6">
        <v>839818.5</v>
      </c>
      <c r="F536" s="6">
        <v>1679637</v>
      </c>
      <c r="J536">
        <f t="shared" si="8"/>
        <v>0</v>
      </c>
    </row>
    <row r="537" spans="3:10" ht="15.75" thickBot="1" x14ac:dyDescent="0.3">
      <c r="C537" s="13" t="s">
        <v>141</v>
      </c>
      <c r="D537" s="12"/>
      <c r="E537" s="6">
        <v>917779.5</v>
      </c>
      <c r="F537" s="6">
        <v>1835559</v>
      </c>
      <c r="J537">
        <f t="shared" si="8"/>
        <v>0</v>
      </c>
    </row>
    <row r="538" spans="3:10" ht="15.75" thickBot="1" x14ac:dyDescent="0.3">
      <c r="C538" s="13" t="s">
        <v>164</v>
      </c>
      <c r="D538" s="12"/>
      <c r="E538" s="6">
        <v>695482</v>
      </c>
      <c r="F538" s="6">
        <v>1390964</v>
      </c>
      <c r="J538">
        <f t="shared" si="8"/>
        <v>0</v>
      </c>
    </row>
    <row r="539" spans="3:10" ht="15.75" thickBot="1" x14ac:dyDescent="0.3">
      <c r="C539" s="13" t="s">
        <v>165</v>
      </c>
      <c r="D539" s="12"/>
      <c r="E539" s="6">
        <v>700965.5</v>
      </c>
      <c r="F539" s="6">
        <v>1401931</v>
      </c>
      <c r="J539">
        <f t="shared" si="8"/>
        <v>0</v>
      </c>
    </row>
    <row r="540" spans="3:10" ht="15.75" thickBot="1" x14ac:dyDescent="0.3">
      <c r="C540" s="13" t="s">
        <v>166</v>
      </c>
      <c r="D540" s="12"/>
      <c r="E540" s="6">
        <v>716751.5</v>
      </c>
      <c r="F540" s="6">
        <v>1433503</v>
      </c>
      <c r="J540">
        <f t="shared" si="8"/>
        <v>0</v>
      </c>
    </row>
    <row r="541" spans="3:10" ht="15.75" thickBot="1" x14ac:dyDescent="0.3">
      <c r="C541" s="13" t="s">
        <v>167</v>
      </c>
      <c r="D541" s="12"/>
      <c r="E541" s="6">
        <v>735476.5</v>
      </c>
      <c r="F541" s="6">
        <v>1470953</v>
      </c>
      <c r="J541">
        <f t="shared" si="8"/>
        <v>0</v>
      </c>
    </row>
    <row r="542" spans="3:10" ht="15.75" thickBot="1" x14ac:dyDescent="0.3">
      <c r="C542" s="13" t="s">
        <v>168</v>
      </c>
      <c r="D542" s="12"/>
      <c r="E542" s="6">
        <v>785277</v>
      </c>
      <c r="F542" s="6">
        <v>1570554</v>
      </c>
      <c r="J542">
        <f t="shared" si="8"/>
        <v>0</v>
      </c>
    </row>
    <row r="543" spans="3:10" ht="15.75" thickBot="1" x14ac:dyDescent="0.3">
      <c r="C543" s="13" t="s">
        <v>193</v>
      </c>
      <c r="D543" s="12"/>
      <c r="E543" s="6">
        <v>774927</v>
      </c>
      <c r="F543" s="6">
        <v>1549854</v>
      </c>
      <c r="J543">
        <f t="shared" si="8"/>
        <v>0</v>
      </c>
    </row>
    <row r="544" spans="3:10" ht="15.75" thickBot="1" x14ac:dyDescent="0.3">
      <c r="C544" s="13" t="s">
        <v>142</v>
      </c>
      <c r="D544" s="12"/>
      <c r="E544" s="6">
        <v>794273.5</v>
      </c>
      <c r="F544" s="6">
        <v>1588547</v>
      </c>
      <c r="J544">
        <f t="shared" si="8"/>
        <v>0</v>
      </c>
    </row>
    <row r="545" spans="3:10" ht="15.75" thickBot="1" x14ac:dyDescent="0.3">
      <c r="C545" s="13" t="s">
        <v>143</v>
      </c>
      <c r="D545" s="12"/>
      <c r="E545" s="6">
        <v>819807.5</v>
      </c>
      <c r="F545" s="6">
        <v>1639615</v>
      </c>
      <c r="J545">
        <f t="shared" si="8"/>
        <v>0</v>
      </c>
    </row>
    <row r="546" spans="3:10" ht="15.75" thickBot="1" x14ac:dyDescent="0.3">
      <c r="C546" s="13" t="s">
        <v>144</v>
      </c>
      <c r="D546" s="12"/>
      <c r="E546" s="6">
        <v>863946.5</v>
      </c>
      <c r="F546" s="6">
        <v>1727893</v>
      </c>
      <c r="J546">
        <f t="shared" si="8"/>
        <v>0</v>
      </c>
    </row>
    <row r="547" spans="3:10" ht="15.75" thickBot="1" x14ac:dyDescent="0.3">
      <c r="C547" s="13" t="s">
        <v>145</v>
      </c>
      <c r="D547" s="12"/>
      <c r="E547" s="6">
        <v>895841.5</v>
      </c>
      <c r="F547" s="6">
        <v>1791683</v>
      </c>
      <c r="J547">
        <f t="shared" si="8"/>
        <v>0</v>
      </c>
    </row>
    <row r="548" spans="3:10" ht="15.75" thickBot="1" x14ac:dyDescent="0.3">
      <c r="C548" s="13" t="s">
        <v>146</v>
      </c>
      <c r="D548" s="12"/>
      <c r="E548" s="6">
        <v>906198.5</v>
      </c>
      <c r="F548" s="6">
        <v>1812397</v>
      </c>
      <c r="J548">
        <f t="shared" si="8"/>
        <v>0</v>
      </c>
    </row>
    <row r="549" spans="3:10" ht="15.75" thickBot="1" x14ac:dyDescent="0.3">
      <c r="C549" s="13" t="s">
        <v>147</v>
      </c>
      <c r="D549" s="12"/>
      <c r="E549" s="6">
        <v>928656.5</v>
      </c>
      <c r="F549" s="6">
        <v>1857313</v>
      </c>
      <c r="J549">
        <f t="shared" si="8"/>
        <v>0</v>
      </c>
    </row>
    <row r="550" spans="3:10" ht="15.75" thickBot="1" x14ac:dyDescent="0.3">
      <c r="C550" s="13" t="s">
        <v>148</v>
      </c>
      <c r="D550" s="13"/>
      <c r="E550" s="6">
        <v>973485.5</v>
      </c>
      <c r="F550" s="6">
        <v>1946971</v>
      </c>
      <c r="J550">
        <f t="shared" si="8"/>
        <v>0</v>
      </c>
    </row>
    <row r="551" spans="3:10" ht="15.75" thickBot="1" x14ac:dyDescent="0.3">
      <c r="C551" s="13" t="s">
        <v>149</v>
      </c>
      <c r="D551" s="10">
        <v>35</v>
      </c>
      <c r="E551" s="6">
        <v>1423043.5</v>
      </c>
      <c r="F551" s="6">
        <v>2846087</v>
      </c>
      <c r="J551">
        <f t="shared" si="8"/>
        <v>0</v>
      </c>
    </row>
    <row r="552" spans="3:10" ht="15.75" thickBot="1" x14ac:dyDescent="0.3">
      <c r="C552" s="13" t="s">
        <v>150</v>
      </c>
      <c r="D552" s="11"/>
      <c r="E552" s="6">
        <v>1474465.5</v>
      </c>
      <c r="F552" s="6">
        <v>2948931</v>
      </c>
      <c r="J552">
        <f t="shared" si="8"/>
        <v>0</v>
      </c>
    </row>
    <row r="553" spans="3:10" ht="15.75" thickBot="1" x14ac:dyDescent="0.3">
      <c r="C553" s="13" t="s">
        <v>151</v>
      </c>
      <c r="D553" s="11"/>
      <c r="E553" s="6">
        <v>1511516</v>
      </c>
      <c r="F553" s="6">
        <v>3023032</v>
      </c>
      <c r="J553">
        <f t="shared" si="8"/>
        <v>0</v>
      </c>
    </row>
    <row r="554" spans="3:10" ht="15.75" thickBot="1" x14ac:dyDescent="0.3">
      <c r="C554" s="13" t="s">
        <v>152</v>
      </c>
      <c r="D554" s="17"/>
      <c r="E554" s="6">
        <v>1635219.5</v>
      </c>
      <c r="F554" s="6">
        <v>3270439</v>
      </c>
      <c r="J554">
        <f t="shared" si="8"/>
        <v>0</v>
      </c>
    </row>
    <row r="555" spans="3:10" ht="30.75" thickBot="1" x14ac:dyDescent="0.3">
      <c r="C555" s="7" t="s">
        <v>207</v>
      </c>
      <c r="D555" s="8"/>
      <c r="E555" s="8"/>
      <c r="F555" s="9"/>
      <c r="H555">
        <v>555</v>
      </c>
      <c r="I555" t="str">
        <f>C555</f>
        <v>Прокладка двух КЛ методом ГНБ, руб./км</v>
      </c>
      <c r="J555">
        <f t="shared" si="8"/>
        <v>1</v>
      </c>
    </row>
    <row r="556" spans="3:10" ht="15.75" thickBot="1" x14ac:dyDescent="0.3">
      <c r="C556" s="13" t="s">
        <v>91</v>
      </c>
      <c r="D556" s="10">
        <v>0.4</v>
      </c>
      <c r="E556" s="6">
        <v>963111</v>
      </c>
      <c r="F556" s="6">
        <v>1926222</v>
      </c>
      <c r="J556">
        <f t="shared" si="8"/>
        <v>0</v>
      </c>
    </row>
    <row r="557" spans="3:10" ht="15.75" thickBot="1" x14ac:dyDescent="0.3">
      <c r="C557" s="13" t="s">
        <v>92</v>
      </c>
      <c r="D557" s="11"/>
      <c r="E557" s="6">
        <v>971821</v>
      </c>
      <c r="F557" s="6">
        <v>1943642</v>
      </c>
      <c r="J557">
        <f t="shared" si="8"/>
        <v>0</v>
      </c>
    </row>
    <row r="558" spans="3:10" ht="15.75" thickBot="1" x14ac:dyDescent="0.3">
      <c r="C558" s="13" t="s">
        <v>93</v>
      </c>
      <c r="D558" s="11"/>
      <c r="E558" s="6">
        <v>980499</v>
      </c>
      <c r="F558" s="6">
        <v>1960998</v>
      </c>
      <c r="J558">
        <f t="shared" si="8"/>
        <v>0</v>
      </c>
    </row>
    <row r="559" spans="3:10" ht="15.75" thickBot="1" x14ac:dyDescent="0.3">
      <c r="C559" s="13" t="s">
        <v>94</v>
      </c>
      <c r="D559" s="11"/>
      <c r="E559" s="6">
        <v>989524</v>
      </c>
      <c r="F559" s="6">
        <v>1979048</v>
      </c>
      <c r="J559">
        <f t="shared" si="8"/>
        <v>0</v>
      </c>
    </row>
    <row r="560" spans="3:10" ht="15.75" thickBot="1" x14ac:dyDescent="0.3">
      <c r="C560" s="13" t="s">
        <v>95</v>
      </c>
      <c r="D560" s="11"/>
      <c r="E560" s="6">
        <v>1001635.5</v>
      </c>
      <c r="F560" s="6">
        <v>2003271</v>
      </c>
      <c r="J560">
        <f t="shared" si="8"/>
        <v>0</v>
      </c>
    </row>
    <row r="561" spans="3:10" ht="15.75" thickBot="1" x14ac:dyDescent="0.3">
      <c r="C561" s="13" t="s">
        <v>96</v>
      </c>
      <c r="D561" s="11"/>
      <c r="E561" s="6">
        <v>1025302.5</v>
      </c>
      <c r="F561" s="6">
        <v>2050605</v>
      </c>
      <c r="J561">
        <f t="shared" si="8"/>
        <v>0</v>
      </c>
    </row>
    <row r="562" spans="3:10" ht="15.75" thickBot="1" x14ac:dyDescent="0.3">
      <c r="C562" s="13" t="s">
        <v>97</v>
      </c>
      <c r="D562" s="11"/>
      <c r="E562" s="6">
        <v>1031123.5</v>
      </c>
      <c r="F562" s="6">
        <v>2062247</v>
      </c>
      <c r="J562">
        <f t="shared" si="8"/>
        <v>0</v>
      </c>
    </row>
    <row r="563" spans="3:10" ht="15.75" thickBot="1" x14ac:dyDescent="0.3">
      <c r="C563" s="13" t="s">
        <v>98</v>
      </c>
      <c r="D563" s="12"/>
      <c r="E563" s="6">
        <v>1062104.5</v>
      </c>
      <c r="F563" s="6">
        <v>2124209</v>
      </c>
      <c r="J563">
        <f t="shared" si="8"/>
        <v>0</v>
      </c>
    </row>
    <row r="564" spans="3:10" ht="15.75" thickBot="1" x14ac:dyDescent="0.3">
      <c r="C564" s="13" t="s">
        <v>99</v>
      </c>
      <c r="D564" s="12"/>
      <c r="E564" s="6">
        <v>1084178.5</v>
      </c>
      <c r="F564" s="6">
        <v>2168357</v>
      </c>
      <c r="J564">
        <f t="shared" si="8"/>
        <v>0</v>
      </c>
    </row>
    <row r="565" spans="3:10" ht="15.75" thickBot="1" x14ac:dyDescent="0.3">
      <c r="C565" s="13" t="s">
        <v>100</v>
      </c>
      <c r="D565" s="12"/>
      <c r="E565" s="6">
        <v>1119970</v>
      </c>
      <c r="F565" s="6">
        <v>2239940</v>
      </c>
      <c r="J565">
        <f t="shared" si="8"/>
        <v>0</v>
      </c>
    </row>
    <row r="566" spans="3:10" ht="15.75" thickBot="1" x14ac:dyDescent="0.3">
      <c r="C566" s="13" t="s">
        <v>101</v>
      </c>
      <c r="D566" s="12"/>
      <c r="E566" s="6">
        <v>988910.5</v>
      </c>
      <c r="F566" s="6">
        <v>1977821</v>
      </c>
      <c r="J566">
        <f t="shared" si="8"/>
        <v>0</v>
      </c>
    </row>
    <row r="567" spans="3:10" ht="15.75" thickBot="1" x14ac:dyDescent="0.3">
      <c r="C567" s="13" t="s">
        <v>102</v>
      </c>
      <c r="D567" s="12"/>
      <c r="E567" s="6">
        <v>1010856.5</v>
      </c>
      <c r="F567" s="6">
        <v>2021713</v>
      </c>
      <c r="J567">
        <f t="shared" si="8"/>
        <v>0</v>
      </c>
    </row>
    <row r="568" spans="3:10" ht="15.75" thickBot="1" x14ac:dyDescent="0.3">
      <c r="C568" s="13" t="s">
        <v>103</v>
      </c>
      <c r="D568" s="12"/>
      <c r="E568" s="6">
        <v>1035681.5</v>
      </c>
      <c r="F568" s="6">
        <v>2071363</v>
      </c>
      <c r="J568">
        <f t="shared" si="8"/>
        <v>0</v>
      </c>
    </row>
    <row r="569" spans="3:10" ht="15.75" thickBot="1" x14ac:dyDescent="0.3">
      <c r="C569" s="13" t="s">
        <v>104</v>
      </c>
      <c r="D569" s="12"/>
      <c r="E569" s="6">
        <v>1073585</v>
      </c>
      <c r="F569" s="6">
        <v>2147170</v>
      </c>
      <c r="J569">
        <f t="shared" si="8"/>
        <v>0</v>
      </c>
    </row>
    <row r="570" spans="3:10" ht="15.75" thickBot="1" x14ac:dyDescent="0.3">
      <c r="C570" s="13" t="s">
        <v>105</v>
      </c>
      <c r="D570" s="12"/>
      <c r="E570" s="6">
        <v>1124096.5</v>
      </c>
      <c r="F570" s="6">
        <v>2248193</v>
      </c>
      <c r="J570">
        <f t="shared" si="8"/>
        <v>0</v>
      </c>
    </row>
    <row r="571" spans="3:10" ht="15.75" thickBot="1" x14ac:dyDescent="0.3">
      <c r="C571" s="13" t="s">
        <v>106</v>
      </c>
      <c r="D571" s="12"/>
      <c r="E571" s="6">
        <v>1183018.5</v>
      </c>
      <c r="F571" s="6">
        <v>2366037</v>
      </c>
      <c r="J571">
        <f t="shared" si="8"/>
        <v>0</v>
      </c>
    </row>
    <row r="572" spans="3:10" ht="15.75" thickBot="1" x14ac:dyDescent="0.3">
      <c r="C572" s="13" t="s">
        <v>107</v>
      </c>
      <c r="D572" s="12"/>
      <c r="E572" s="6">
        <v>1424093.5</v>
      </c>
      <c r="F572" s="6">
        <v>2848187</v>
      </c>
      <c r="J572">
        <f t="shared" si="8"/>
        <v>0</v>
      </c>
    </row>
    <row r="573" spans="3:10" ht="15.75" thickBot="1" x14ac:dyDescent="0.3">
      <c r="C573" s="13" t="s">
        <v>108</v>
      </c>
      <c r="D573" s="12"/>
      <c r="E573" s="6">
        <v>1518414</v>
      </c>
      <c r="F573" s="6">
        <v>3036828</v>
      </c>
      <c r="J573">
        <f t="shared" si="8"/>
        <v>0</v>
      </c>
    </row>
    <row r="574" spans="3:10" ht="15.75" thickBot="1" x14ac:dyDescent="0.3">
      <c r="C574" s="13" t="s">
        <v>109</v>
      </c>
      <c r="D574" s="12"/>
      <c r="E574" s="6">
        <v>1669737</v>
      </c>
      <c r="F574" s="6">
        <v>3339474</v>
      </c>
      <c r="J574">
        <f t="shared" si="8"/>
        <v>0</v>
      </c>
    </row>
    <row r="575" spans="3:10" ht="15.75" thickBot="1" x14ac:dyDescent="0.3">
      <c r="C575" s="13" t="s">
        <v>110</v>
      </c>
      <c r="D575" s="12"/>
      <c r="E575" s="6">
        <v>1892132.5</v>
      </c>
      <c r="F575" s="6">
        <v>3784265</v>
      </c>
      <c r="J575">
        <f t="shared" si="8"/>
        <v>0</v>
      </c>
    </row>
    <row r="576" spans="3:10" ht="15.75" thickBot="1" x14ac:dyDescent="0.3">
      <c r="C576" s="13" t="s">
        <v>111</v>
      </c>
      <c r="D576" s="12"/>
      <c r="E576" s="6">
        <v>1011258</v>
      </c>
      <c r="F576" s="6">
        <v>2022516</v>
      </c>
      <c r="J576">
        <f t="shared" si="8"/>
        <v>0</v>
      </c>
    </row>
    <row r="577" spans="3:10" ht="15.75" thickBot="1" x14ac:dyDescent="0.3">
      <c r="C577" s="13" t="s">
        <v>112</v>
      </c>
      <c r="D577" s="12"/>
      <c r="E577" s="6">
        <v>1022119</v>
      </c>
      <c r="F577" s="6">
        <v>2044238</v>
      </c>
      <c r="J577">
        <f t="shared" si="8"/>
        <v>0</v>
      </c>
    </row>
    <row r="578" spans="3:10" ht="15.75" thickBot="1" x14ac:dyDescent="0.3">
      <c r="C578" s="13" t="s">
        <v>113</v>
      </c>
      <c r="D578" s="12"/>
      <c r="E578" s="6">
        <v>1034918.5</v>
      </c>
      <c r="F578" s="6">
        <v>2069837</v>
      </c>
      <c r="J578">
        <f t="shared" si="8"/>
        <v>0</v>
      </c>
    </row>
    <row r="579" spans="3:10" ht="15.75" thickBot="1" x14ac:dyDescent="0.3">
      <c r="C579" s="13" t="s">
        <v>114</v>
      </c>
      <c r="D579" s="12"/>
      <c r="E579" s="6">
        <v>1046422.5</v>
      </c>
      <c r="F579" s="6">
        <v>2092845</v>
      </c>
      <c r="J579">
        <f t="shared" si="8"/>
        <v>0</v>
      </c>
    </row>
    <row r="580" spans="3:10" ht="15.75" thickBot="1" x14ac:dyDescent="0.3">
      <c r="C580" s="13" t="s">
        <v>115</v>
      </c>
      <c r="D580" s="12"/>
      <c r="E580" s="6">
        <v>1076196.5</v>
      </c>
      <c r="F580" s="6">
        <v>2152393</v>
      </c>
      <c r="J580">
        <f t="shared" si="8"/>
        <v>0</v>
      </c>
    </row>
    <row r="581" spans="3:10" ht="15.75" thickBot="1" x14ac:dyDescent="0.3">
      <c r="C581" s="13" t="s">
        <v>116</v>
      </c>
      <c r="D581" s="12"/>
      <c r="E581" s="6">
        <v>1092326.5</v>
      </c>
      <c r="F581" s="6">
        <v>2184653</v>
      </c>
      <c r="J581">
        <f t="shared" ref="J581:J644" si="9">IF(OR(H581&lt;&gt;"",I581&lt;&gt;""),1,0)</f>
        <v>0</v>
      </c>
    </row>
    <row r="582" spans="3:10" ht="15.75" thickBot="1" x14ac:dyDescent="0.3">
      <c r="C582" s="13" t="s">
        <v>117</v>
      </c>
      <c r="D582" s="12"/>
      <c r="E582" s="6">
        <v>1120492.5</v>
      </c>
      <c r="F582" s="6">
        <v>2240985</v>
      </c>
      <c r="J582">
        <f t="shared" si="9"/>
        <v>0</v>
      </c>
    </row>
    <row r="583" spans="3:10" ht="15.75" thickBot="1" x14ac:dyDescent="0.3">
      <c r="C583" s="13" t="s">
        <v>118</v>
      </c>
      <c r="D583" s="12"/>
      <c r="E583" s="6">
        <v>1156853</v>
      </c>
      <c r="F583" s="6">
        <v>2313706</v>
      </c>
      <c r="J583">
        <f t="shared" si="9"/>
        <v>0</v>
      </c>
    </row>
    <row r="584" spans="3:10" ht="15.75" thickBot="1" x14ac:dyDescent="0.3">
      <c r="C584" s="13" t="s">
        <v>119</v>
      </c>
      <c r="D584" s="12"/>
      <c r="E584" s="6">
        <v>1187818</v>
      </c>
      <c r="F584" s="6">
        <v>2375636</v>
      </c>
      <c r="J584">
        <f t="shared" si="9"/>
        <v>0</v>
      </c>
    </row>
    <row r="585" spans="3:10" ht="15.75" thickBot="1" x14ac:dyDescent="0.3">
      <c r="C585" s="13" t="s">
        <v>120</v>
      </c>
      <c r="D585" s="13"/>
      <c r="E585" s="6">
        <v>1228576.5</v>
      </c>
      <c r="F585" s="6">
        <v>2457153</v>
      </c>
      <c r="J585">
        <f t="shared" si="9"/>
        <v>0</v>
      </c>
    </row>
    <row r="586" spans="3:10" ht="15.75" thickBot="1" x14ac:dyDescent="0.3">
      <c r="C586" s="13" t="s">
        <v>129</v>
      </c>
      <c r="D586" s="14">
        <v>43014</v>
      </c>
      <c r="E586" s="6">
        <v>1071040</v>
      </c>
      <c r="F586" s="6">
        <v>2142080</v>
      </c>
      <c r="J586">
        <f t="shared" si="9"/>
        <v>0</v>
      </c>
    </row>
    <row r="587" spans="3:10" ht="15.75" thickBot="1" x14ac:dyDescent="0.3">
      <c r="C587" s="13" t="s">
        <v>130</v>
      </c>
      <c r="D587" s="15"/>
      <c r="E587" s="6">
        <v>1080752</v>
      </c>
      <c r="F587" s="6">
        <v>2161504</v>
      </c>
      <c r="J587">
        <f t="shared" si="9"/>
        <v>0</v>
      </c>
    </row>
    <row r="588" spans="3:10" ht="15.75" thickBot="1" x14ac:dyDescent="0.3">
      <c r="C588" s="13" t="s">
        <v>131</v>
      </c>
      <c r="D588" s="15"/>
      <c r="E588" s="6">
        <v>1094710.5</v>
      </c>
      <c r="F588" s="6">
        <v>2189421</v>
      </c>
      <c r="J588">
        <f t="shared" si="9"/>
        <v>0</v>
      </c>
    </row>
    <row r="589" spans="3:10" ht="15.75" thickBot="1" x14ac:dyDescent="0.3">
      <c r="C589" s="13" t="s">
        <v>132</v>
      </c>
      <c r="D589" s="15"/>
      <c r="E589" s="6">
        <v>1111534.5</v>
      </c>
      <c r="F589" s="6">
        <v>2223069</v>
      </c>
      <c r="J589">
        <f t="shared" si="9"/>
        <v>0</v>
      </c>
    </row>
    <row r="590" spans="3:10" ht="15.75" thickBot="1" x14ac:dyDescent="0.3">
      <c r="C590" s="13" t="s">
        <v>133</v>
      </c>
      <c r="D590" s="15"/>
      <c r="E590" s="6">
        <v>1136653.5</v>
      </c>
      <c r="F590" s="6">
        <v>2273307</v>
      </c>
      <c r="J590">
        <f t="shared" si="9"/>
        <v>0</v>
      </c>
    </row>
    <row r="591" spans="3:10" ht="15.75" thickBot="1" x14ac:dyDescent="0.3">
      <c r="C591" s="13" t="s">
        <v>134</v>
      </c>
      <c r="D591" s="15"/>
      <c r="E591" s="6">
        <v>1168758</v>
      </c>
      <c r="F591" s="6">
        <v>2337516</v>
      </c>
      <c r="J591">
        <f t="shared" si="9"/>
        <v>0</v>
      </c>
    </row>
    <row r="592" spans="3:10" ht="15.75" thickBot="1" x14ac:dyDescent="0.3">
      <c r="C592" s="13" t="s">
        <v>135</v>
      </c>
      <c r="D592" s="15"/>
      <c r="E592" s="6">
        <v>1195160</v>
      </c>
      <c r="F592" s="6">
        <v>2390320</v>
      </c>
      <c r="J592">
        <f t="shared" si="9"/>
        <v>0</v>
      </c>
    </row>
    <row r="593" spans="3:10" ht="15.75" thickBot="1" x14ac:dyDescent="0.3">
      <c r="C593" s="13" t="s">
        <v>136</v>
      </c>
      <c r="D593" s="12"/>
      <c r="E593" s="6">
        <v>1229919</v>
      </c>
      <c r="F593" s="6">
        <v>2459838</v>
      </c>
      <c r="J593">
        <f t="shared" si="9"/>
        <v>0</v>
      </c>
    </row>
    <row r="594" spans="3:10" ht="15.75" thickBot="1" x14ac:dyDescent="0.3">
      <c r="C594" s="13" t="s">
        <v>137</v>
      </c>
      <c r="D594" s="12"/>
      <c r="E594" s="6">
        <v>1272433.5</v>
      </c>
      <c r="F594" s="6">
        <v>2544867</v>
      </c>
      <c r="J594">
        <f t="shared" si="9"/>
        <v>0</v>
      </c>
    </row>
    <row r="595" spans="3:10" ht="15.75" thickBot="1" x14ac:dyDescent="0.3">
      <c r="C595" s="13" t="s">
        <v>138</v>
      </c>
      <c r="D595" s="12"/>
      <c r="E595" s="6">
        <v>1329659.5</v>
      </c>
      <c r="F595" s="6">
        <v>2659319</v>
      </c>
      <c r="J595">
        <f t="shared" si="9"/>
        <v>0</v>
      </c>
    </row>
    <row r="596" spans="3:10" ht="15.75" thickBot="1" x14ac:dyDescent="0.3">
      <c r="C596" s="13" t="s">
        <v>139</v>
      </c>
      <c r="D596" s="12"/>
      <c r="E596" s="6">
        <v>1521785</v>
      </c>
      <c r="F596" s="6">
        <v>3043570</v>
      </c>
      <c r="J596">
        <f t="shared" si="9"/>
        <v>0</v>
      </c>
    </row>
    <row r="597" spans="3:10" ht="15.75" thickBot="1" x14ac:dyDescent="0.3">
      <c r="C597" s="13" t="s">
        <v>140</v>
      </c>
      <c r="D597" s="12"/>
      <c r="E597" s="6">
        <v>1662870.5</v>
      </c>
      <c r="F597" s="6">
        <v>3325741</v>
      </c>
      <c r="J597">
        <f t="shared" si="9"/>
        <v>0</v>
      </c>
    </row>
    <row r="598" spans="3:10" ht="15.75" thickBot="1" x14ac:dyDescent="0.3">
      <c r="C598" s="13" t="s">
        <v>141</v>
      </c>
      <c r="D598" s="13"/>
      <c r="E598" s="6">
        <v>1818793</v>
      </c>
      <c r="F598" s="6">
        <v>3637586</v>
      </c>
      <c r="J598">
        <f t="shared" si="9"/>
        <v>0</v>
      </c>
    </row>
    <row r="599" spans="3:10" ht="15.75" thickBot="1" x14ac:dyDescent="0.3">
      <c r="C599" s="7" t="s">
        <v>208</v>
      </c>
      <c r="D599" s="8"/>
      <c r="E599" s="8"/>
      <c r="F599" s="9"/>
      <c r="H599" t="str">
        <f>C599</f>
        <v>С4 - трансформаторные подстанции</v>
      </c>
      <c r="J599">
        <f t="shared" si="9"/>
        <v>1</v>
      </c>
    </row>
    <row r="600" spans="3:10" ht="45.75" thickBot="1" x14ac:dyDescent="0.3">
      <c r="C600" s="7" t="s">
        <v>209</v>
      </c>
      <c r="D600" s="8"/>
      <c r="E600" s="8"/>
      <c r="F600" s="9"/>
      <c r="H600">
        <v>600</v>
      </c>
      <c r="I600" t="str">
        <f>C600</f>
        <v>Строительство столбовой трансформаторной подстанции с одним трансформатором, руб./кВт</v>
      </c>
      <c r="J600">
        <f t="shared" si="9"/>
        <v>1</v>
      </c>
    </row>
    <row r="601" spans="3:10" ht="15.75" thickBot="1" x14ac:dyDescent="0.3">
      <c r="C601" s="13" t="s">
        <v>210</v>
      </c>
      <c r="D601" s="10" t="s">
        <v>255</v>
      </c>
      <c r="E601" s="6">
        <v>1407.94</v>
      </c>
      <c r="F601" s="6">
        <v>2815.87</v>
      </c>
      <c r="J601">
        <f t="shared" si="9"/>
        <v>0</v>
      </c>
    </row>
    <row r="602" spans="3:10" ht="15.75" thickBot="1" x14ac:dyDescent="0.3">
      <c r="C602" s="13" t="s">
        <v>211</v>
      </c>
      <c r="D602" s="11"/>
      <c r="E602" s="6">
        <v>931.06</v>
      </c>
      <c r="F602" s="6">
        <v>1862.11</v>
      </c>
      <c r="J602">
        <f t="shared" si="9"/>
        <v>0</v>
      </c>
    </row>
    <row r="603" spans="3:10" ht="15.75" thickBot="1" x14ac:dyDescent="0.3">
      <c r="C603" s="13" t="s">
        <v>212</v>
      </c>
      <c r="D603" s="11"/>
      <c r="E603" s="6">
        <v>608.78</v>
      </c>
      <c r="F603" s="6">
        <v>1217.56</v>
      </c>
      <c r="J603">
        <f t="shared" si="9"/>
        <v>0</v>
      </c>
    </row>
    <row r="604" spans="3:10" ht="15.75" thickBot="1" x14ac:dyDescent="0.3">
      <c r="C604" s="13" t="s">
        <v>213</v>
      </c>
      <c r="D604" s="11"/>
      <c r="E604" s="6">
        <v>422.07</v>
      </c>
      <c r="F604" s="6">
        <v>844.14</v>
      </c>
      <c r="J604">
        <f t="shared" si="9"/>
        <v>0</v>
      </c>
    </row>
    <row r="605" spans="3:10" ht="15.75" thickBot="1" x14ac:dyDescent="0.3">
      <c r="C605" s="13" t="s">
        <v>214</v>
      </c>
      <c r="D605" s="17"/>
      <c r="E605" s="6">
        <v>291.75</v>
      </c>
      <c r="F605" s="6">
        <v>583.51</v>
      </c>
      <c r="J605">
        <f t="shared" si="9"/>
        <v>0</v>
      </c>
    </row>
    <row r="606" spans="3:10" ht="60.75" thickBot="1" x14ac:dyDescent="0.3">
      <c r="C606" s="7" t="s">
        <v>215</v>
      </c>
      <c r="D606" s="8"/>
      <c r="E606" s="8"/>
      <c r="F606" s="9"/>
      <c r="H606">
        <v>606</v>
      </c>
      <c r="I606" t="str">
        <f>C606</f>
        <v>Строительство киосковых трансформаторных подстанций (тупикового типа) с одним трансформатором, руб./кВт</v>
      </c>
      <c r="J606">
        <f t="shared" si="9"/>
        <v>1</v>
      </c>
    </row>
    <row r="607" spans="3:10" ht="15.75" thickBot="1" x14ac:dyDescent="0.3">
      <c r="C607" s="13" t="s">
        <v>211</v>
      </c>
      <c r="D607" s="10" t="s">
        <v>255</v>
      </c>
      <c r="E607" s="6">
        <v>1373.87</v>
      </c>
      <c r="F607" s="6">
        <v>2747.73</v>
      </c>
      <c r="J607">
        <f t="shared" si="9"/>
        <v>0</v>
      </c>
    </row>
    <row r="608" spans="3:10" ht="15.75" thickBot="1" x14ac:dyDescent="0.3">
      <c r="C608" s="13" t="s">
        <v>212</v>
      </c>
      <c r="D608" s="11"/>
      <c r="E608" s="6">
        <v>883.12</v>
      </c>
      <c r="F608" s="6">
        <v>1766.24</v>
      </c>
      <c r="J608">
        <f t="shared" si="9"/>
        <v>0</v>
      </c>
    </row>
    <row r="609" spans="3:10" ht="15.75" thickBot="1" x14ac:dyDescent="0.3">
      <c r="C609" s="13" t="s">
        <v>213</v>
      </c>
      <c r="D609" s="11"/>
      <c r="E609" s="6">
        <v>584.36</v>
      </c>
      <c r="F609" s="6">
        <v>1168.72</v>
      </c>
      <c r="J609">
        <f t="shared" si="9"/>
        <v>0</v>
      </c>
    </row>
    <row r="610" spans="3:10" ht="15.75" thickBot="1" x14ac:dyDescent="0.3">
      <c r="C610" s="13" t="s">
        <v>214</v>
      </c>
      <c r="D610" s="11"/>
      <c r="E610" s="6">
        <v>391.61</v>
      </c>
      <c r="F610" s="6">
        <v>783.21</v>
      </c>
      <c r="J610">
        <f t="shared" si="9"/>
        <v>0</v>
      </c>
    </row>
    <row r="611" spans="3:10" ht="15.75" thickBot="1" x14ac:dyDescent="0.3">
      <c r="C611" s="13" t="s">
        <v>216</v>
      </c>
      <c r="D611" s="11"/>
      <c r="E611" s="6">
        <v>267.02999999999997</v>
      </c>
      <c r="F611" s="6">
        <v>534.04999999999995</v>
      </c>
      <c r="J611">
        <f t="shared" si="9"/>
        <v>0</v>
      </c>
    </row>
    <row r="612" spans="3:10" ht="15.75" thickBot="1" x14ac:dyDescent="0.3">
      <c r="C612" s="13" t="s">
        <v>217</v>
      </c>
      <c r="D612" s="11"/>
      <c r="E612" s="6">
        <v>199.92</v>
      </c>
      <c r="F612" s="6">
        <v>399.83</v>
      </c>
      <c r="J612">
        <f t="shared" si="9"/>
        <v>0</v>
      </c>
    </row>
    <row r="613" spans="3:10" ht="15.75" thickBot="1" x14ac:dyDescent="0.3">
      <c r="C613" s="13" t="s">
        <v>218</v>
      </c>
      <c r="D613" s="11"/>
      <c r="E613" s="6">
        <v>148.79</v>
      </c>
      <c r="F613" s="6">
        <v>297.58</v>
      </c>
      <c r="J613">
        <f t="shared" si="9"/>
        <v>0</v>
      </c>
    </row>
    <row r="614" spans="3:10" ht="15.75" thickBot="1" x14ac:dyDescent="0.3">
      <c r="C614" s="13" t="s">
        <v>219</v>
      </c>
      <c r="D614" s="11"/>
      <c r="E614" s="6">
        <v>176.94</v>
      </c>
      <c r="F614" s="6">
        <v>353.88</v>
      </c>
      <c r="J614">
        <f t="shared" si="9"/>
        <v>0</v>
      </c>
    </row>
    <row r="615" spans="3:10" ht="15.75" thickBot="1" x14ac:dyDescent="0.3">
      <c r="C615" s="13" t="s">
        <v>220</v>
      </c>
      <c r="D615" s="17"/>
      <c r="E615" s="6">
        <v>133.59</v>
      </c>
      <c r="F615" s="6">
        <v>267.18</v>
      </c>
      <c r="J615">
        <f t="shared" si="9"/>
        <v>0</v>
      </c>
    </row>
    <row r="616" spans="3:10" ht="60.75" thickBot="1" x14ac:dyDescent="0.3">
      <c r="C616" s="7" t="s">
        <v>221</v>
      </c>
      <c r="D616" s="8"/>
      <c r="E616" s="8"/>
      <c r="F616" s="9"/>
      <c r="H616">
        <v>616</v>
      </c>
      <c r="I616" t="str">
        <f>C616</f>
        <v>Строительство киосковых трансформаторных подстанций (тупикового типа) с двумя трансформаторами, руб./кВт</v>
      </c>
      <c r="J616">
        <f t="shared" si="9"/>
        <v>1</v>
      </c>
    </row>
    <row r="617" spans="3:10" ht="15.75" thickBot="1" x14ac:dyDescent="0.3">
      <c r="C617" s="13" t="s">
        <v>222</v>
      </c>
      <c r="D617" s="10" t="s">
        <v>255</v>
      </c>
      <c r="E617" s="6">
        <v>1659.51</v>
      </c>
      <c r="F617" s="6">
        <v>3319.01</v>
      </c>
      <c r="J617">
        <f t="shared" si="9"/>
        <v>0</v>
      </c>
    </row>
    <row r="618" spans="3:10" ht="15.75" thickBot="1" x14ac:dyDescent="0.3">
      <c r="C618" s="13" t="s">
        <v>223</v>
      </c>
      <c r="D618" s="11"/>
      <c r="E618" s="6">
        <v>1071.99</v>
      </c>
      <c r="F618" s="6">
        <v>2143.9899999999998</v>
      </c>
      <c r="J618">
        <f t="shared" si="9"/>
        <v>0</v>
      </c>
    </row>
    <row r="619" spans="3:10" ht="15.75" thickBot="1" x14ac:dyDescent="0.3">
      <c r="C619" s="13" t="s">
        <v>224</v>
      </c>
      <c r="D619" s="11"/>
      <c r="E619" s="6">
        <v>717.41</v>
      </c>
      <c r="F619" s="6">
        <v>1434.81</v>
      </c>
      <c r="J619">
        <f t="shared" si="9"/>
        <v>0</v>
      </c>
    </row>
    <row r="620" spans="3:10" ht="15.75" thickBot="1" x14ac:dyDescent="0.3">
      <c r="C620" s="13" t="s">
        <v>225</v>
      </c>
      <c r="D620" s="11"/>
      <c r="E620" s="6">
        <v>501.05</v>
      </c>
      <c r="F620" s="6">
        <v>1002.1</v>
      </c>
      <c r="J620">
        <f t="shared" si="9"/>
        <v>0</v>
      </c>
    </row>
    <row r="621" spans="3:10" ht="15.75" thickBot="1" x14ac:dyDescent="0.3">
      <c r="C621" s="13" t="s">
        <v>226</v>
      </c>
      <c r="D621" s="11"/>
      <c r="E621" s="6">
        <v>353.52</v>
      </c>
      <c r="F621" s="6">
        <v>707.04</v>
      </c>
      <c r="J621">
        <f t="shared" si="9"/>
        <v>0</v>
      </c>
    </row>
    <row r="622" spans="3:10" ht="15.75" thickBot="1" x14ac:dyDescent="0.3">
      <c r="C622" s="13" t="s">
        <v>227</v>
      </c>
      <c r="D622" s="11"/>
      <c r="E622" s="6">
        <v>263.01</v>
      </c>
      <c r="F622" s="6">
        <v>526.02</v>
      </c>
      <c r="J622">
        <f t="shared" si="9"/>
        <v>0</v>
      </c>
    </row>
    <row r="623" spans="3:10" ht="15.75" thickBot="1" x14ac:dyDescent="0.3">
      <c r="C623" s="13" t="s">
        <v>228</v>
      </c>
      <c r="D623" s="11"/>
      <c r="E623" s="6">
        <v>197.24</v>
      </c>
      <c r="F623" s="6">
        <v>394.47</v>
      </c>
      <c r="J623">
        <f t="shared" si="9"/>
        <v>0</v>
      </c>
    </row>
    <row r="624" spans="3:10" ht="15.75" thickBot="1" x14ac:dyDescent="0.3">
      <c r="C624" s="13" t="s">
        <v>229</v>
      </c>
      <c r="D624" s="11"/>
      <c r="E624" s="6">
        <v>218.6</v>
      </c>
      <c r="F624" s="6">
        <v>437.19</v>
      </c>
      <c r="J624">
        <f t="shared" si="9"/>
        <v>0</v>
      </c>
    </row>
    <row r="625" spans="3:10" ht="15.75" thickBot="1" x14ac:dyDescent="0.3">
      <c r="C625" s="13" t="s">
        <v>230</v>
      </c>
      <c r="D625" s="17"/>
      <c r="E625" s="6">
        <v>175.92</v>
      </c>
      <c r="F625" s="6">
        <v>351.85</v>
      </c>
      <c r="J625">
        <f t="shared" si="9"/>
        <v>0</v>
      </c>
    </row>
    <row r="626" spans="3:10" ht="60.75" thickBot="1" x14ac:dyDescent="0.3">
      <c r="C626" s="7" t="s">
        <v>231</v>
      </c>
      <c r="D626" s="8"/>
      <c r="E626" s="8"/>
      <c r="F626" s="9"/>
      <c r="H626">
        <v>626</v>
      </c>
      <c r="I626" t="str">
        <f>C626</f>
        <v>Строительство киосковых трансформаторных подстанций (проходного типа) с одним трансформатором, руб./кВт</v>
      </c>
      <c r="J626">
        <f t="shared" si="9"/>
        <v>1</v>
      </c>
    </row>
    <row r="627" spans="3:10" ht="15.75" thickBot="1" x14ac:dyDescent="0.3">
      <c r="C627" s="13" t="s">
        <v>211</v>
      </c>
      <c r="D627" s="10" t="s">
        <v>255</v>
      </c>
      <c r="E627" s="6">
        <v>1403.71</v>
      </c>
      <c r="F627" s="6">
        <v>2807.42</v>
      </c>
      <c r="J627">
        <f t="shared" si="9"/>
        <v>0</v>
      </c>
    </row>
    <row r="628" spans="3:10" ht="15.75" thickBot="1" x14ac:dyDescent="0.3">
      <c r="C628" s="13" t="s">
        <v>212</v>
      </c>
      <c r="D628" s="11"/>
      <c r="E628" s="6">
        <v>887.72</v>
      </c>
      <c r="F628" s="6">
        <v>1775.45</v>
      </c>
      <c r="J628">
        <f t="shared" si="9"/>
        <v>0</v>
      </c>
    </row>
    <row r="629" spans="3:10" ht="15.75" thickBot="1" x14ac:dyDescent="0.3">
      <c r="C629" s="13" t="s">
        <v>213</v>
      </c>
      <c r="D629" s="11"/>
      <c r="E629" s="6">
        <v>576.89</v>
      </c>
      <c r="F629" s="6">
        <v>1153.79</v>
      </c>
      <c r="J629">
        <f t="shared" si="9"/>
        <v>0</v>
      </c>
    </row>
    <row r="630" spans="3:10" ht="15.75" thickBot="1" x14ac:dyDescent="0.3">
      <c r="C630" s="13" t="s">
        <v>214</v>
      </c>
      <c r="D630" s="11"/>
      <c r="E630" s="6">
        <v>389.33</v>
      </c>
      <c r="F630" s="6">
        <v>778.66</v>
      </c>
      <c r="J630">
        <f t="shared" si="9"/>
        <v>0</v>
      </c>
    </row>
    <row r="631" spans="3:10" ht="15.75" thickBot="1" x14ac:dyDescent="0.3">
      <c r="C631" s="13" t="s">
        <v>216</v>
      </c>
      <c r="D631" s="11"/>
      <c r="E631" s="6">
        <v>264.11</v>
      </c>
      <c r="F631" s="6">
        <v>528.22</v>
      </c>
      <c r="J631">
        <f t="shared" si="9"/>
        <v>0</v>
      </c>
    </row>
    <row r="632" spans="3:10" ht="15.75" thickBot="1" x14ac:dyDescent="0.3">
      <c r="C632" s="13" t="s">
        <v>217</v>
      </c>
      <c r="D632" s="11"/>
      <c r="E632" s="6">
        <v>188.07</v>
      </c>
      <c r="F632" s="6">
        <v>376.14</v>
      </c>
      <c r="J632">
        <f t="shared" si="9"/>
        <v>0</v>
      </c>
    </row>
    <row r="633" spans="3:10" ht="15.75" thickBot="1" x14ac:dyDescent="0.3">
      <c r="C633" s="13" t="s">
        <v>218</v>
      </c>
      <c r="D633" s="11"/>
      <c r="E633" s="6">
        <v>143.16</v>
      </c>
      <c r="F633" s="6">
        <v>286.33</v>
      </c>
      <c r="J633">
        <f t="shared" si="9"/>
        <v>0</v>
      </c>
    </row>
    <row r="634" spans="3:10" ht="15.75" thickBot="1" x14ac:dyDescent="0.3">
      <c r="C634" s="13" t="s">
        <v>219</v>
      </c>
      <c r="D634" s="17"/>
      <c r="E634" s="6">
        <v>117.81</v>
      </c>
      <c r="F634" s="6">
        <v>235.61</v>
      </c>
      <c r="J634">
        <f t="shared" si="9"/>
        <v>0</v>
      </c>
    </row>
    <row r="635" spans="3:10" ht="60.75" thickBot="1" x14ac:dyDescent="0.3">
      <c r="C635" s="7" t="s">
        <v>232</v>
      </c>
      <c r="D635" s="8"/>
      <c r="E635" s="8"/>
      <c r="F635" s="9"/>
      <c r="H635">
        <v>635</v>
      </c>
      <c r="I635" t="str">
        <f>C635</f>
        <v>Строительство киосковых трансформаторных подстанций (проходного типа) с двумя трансформаторами, руб./кВт</v>
      </c>
      <c r="J635">
        <f t="shared" si="9"/>
        <v>1</v>
      </c>
    </row>
    <row r="636" spans="3:10" ht="15.75" thickBot="1" x14ac:dyDescent="0.3">
      <c r="C636" s="13" t="s">
        <v>222</v>
      </c>
      <c r="D636" s="10" t="s">
        <v>255</v>
      </c>
      <c r="E636" s="6">
        <v>2488.7600000000002</v>
      </c>
      <c r="F636" s="6">
        <v>4977.53</v>
      </c>
      <c r="J636">
        <f t="shared" si="9"/>
        <v>0</v>
      </c>
    </row>
    <row r="637" spans="3:10" ht="15.75" thickBot="1" x14ac:dyDescent="0.3">
      <c r="C637" s="13" t="s">
        <v>223</v>
      </c>
      <c r="D637" s="11"/>
      <c r="E637" s="6">
        <v>1576.35</v>
      </c>
      <c r="F637" s="6">
        <v>3152.7</v>
      </c>
      <c r="J637">
        <f t="shared" si="9"/>
        <v>0</v>
      </c>
    </row>
    <row r="638" spans="3:10" ht="15.75" thickBot="1" x14ac:dyDescent="0.3">
      <c r="C638" s="13" t="s">
        <v>224</v>
      </c>
      <c r="D638" s="11"/>
      <c r="E638" s="6">
        <v>1027.3800000000001</v>
      </c>
      <c r="F638" s="6">
        <v>2054.75</v>
      </c>
      <c r="J638">
        <f t="shared" si="9"/>
        <v>0</v>
      </c>
    </row>
    <row r="639" spans="3:10" ht="15.75" thickBot="1" x14ac:dyDescent="0.3">
      <c r="C639" s="13" t="s">
        <v>225</v>
      </c>
      <c r="D639" s="11"/>
      <c r="E639" s="6">
        <v>699.02</v>
      </c>
      <c r="F639" s="6">
        <v>1398.03</v>
      </c>
      <c r="J639">
        <f t="shared" si="9"/>
        <v>0</v>
      </c>
    </row>
    <row r="640" spans="3:10" ht="15.75" thickBot="1" x14ac:dyDescent="0.3">
      <c r="C640" s="13" t="s">
        <v>226</v>
      </c>
      <c r="D640" s="11"/>
      <c r="E640" s="6">
        <v>475.93</v>
      </c>
      <c r="F640" s="6">
        <v>951.85</v>
      </c>
      <c r="J640">
        <f t="shared" si="9"/>
        <v>0</v>
      </c>
    </row>
    <row r="641" spans="3:10" ht="15.75" thickBot="1" x14ac:dyDescent="0.3">
      <c r="C641" s="13" t="s">
        <v>227</v>
      </c>
      <c r="D641" s="11"/>
      <c r="E641" s="6">
        <v>320.63</v>
      </c>
      <c r="F641" s="6">
        <v>641.25</v>
      </c>
      <c r="J641">
        <f t="shared" si="9"/>
        <v>0</v>
      </c>
    </row>
    <row r="642" spans="3:10" ht="15.75" thickBot="1" x14ac:dyDescent="0.3">
      <c r="C642" s="13" t="s">
        <v>228</v>
      </c>
      <c r="D642" s="11"/>
      <c r="E642" s="6">
        <v>226.56</v>
      </c>
      <c r="F642" s="6">
        <v>453.12</v>
      </c>
      <c r="J642">
        <f t="shared" si="9"/>
        <v>0</v>
      </c>
    </row>
    <row r="643" spans="3:10" ht="15.75" thickBot="1" x14ac:dyDescent="0.3">
      <c r="C643" s="13" t="s">
        <v>229</v>
      </c>
      <c r="D643" s="17"/>
      <c r="E643" s="6">
        <v>166.91</v>
      </c>
      <c r="F643" s="6">
        <v>333.82</v>
      </c>
      <c r="J643">
        <f t="shared" si="9"/>
        <v>0</v>
      </c>
    </row>
    <row r="644" spans="3:10" ht="60.75" thickBot="1" x14ac:dyDescent="0.3">
      <c r="C644" s="7" t="s">
        <v>233</v>
      </c>
      <c r="D644" s="8"/>
      <c r="E644" s="8"/>
      <c r="F644" s="9"/>
      <c r="H644">
        <v>644</v>
      </c>
      <c r="I644" t="str">
        <f>C644</f>
        <v>Строительство блочных трансформаторных подстанций типа "Сендвич" с одним трансформатором, руб./кВт</v>
      </c>
      <c r="J644">
        <f t="shared" si="9"/>
        <v>1</v>
      </c>
    </row>
    <row r="645" spans="3:10" ht="15.75" thickBot="1" x14ac:dyDescent="0.3">
      <c r="C645" s="13" t="s">
        <v>214</v>
      </c>
      <c r="D645" s="10" t="s">
        <v>255</v>
      </c>
      <c r="E645" s="6">
        <v>2598.4699999999998</v>
      </c>
      <c r="F645" s="6">
        <v>5196.9399999999996</v>
      </c>
      <c r="J645">
        <f t="shared" ref="J645:J684" si="10">IF(OR(H645&lt;&gt;"",I645&lt;&gt;""),1,0)</f>
        <v>0</v>
      </c>
    </row>
    <row r="646" spans="3:10" ht="15.75" thickBot="1" x14ac:dyDescent="0.3">
      <c r="C646" s="13" t="s">
        <v>216</v>
      </c>
      <c r="D646" s="11"/>
      <c r="E646" s="6">
        <v>1644.71</v>
      </c>
      <c r="F646" s="6">
        <v>3289.41</v>
      </c>
      <c r="J646">
        <f t="shared" si="10"/>
        <v>0</v>
      </c>
    </row>
    <row r="647" spans="3:10" ht="15.75" thickBot="1" x14ac:dyDescent="0.3">
      <c r="C647" s="13" t="s">
        <v>217</v>
      </c>
      <c r="D647" s="11"/>
      <c r="E647" s="6">
        <v>1048.54</v>
      </c>
      <c r="F647" s="6">
        <v>2097.09</v>
      </c>
      <c r="J647">
        <f t="shared" si="10"/>
        <v>0</v>
      </c>
    </row>
    <row r="648" spans="3:10" ht="15.75" thickBot="1" x14ac:dyDescent="0.3">
      <c r="C648" s="13" t="s">
        <v>218</v>
      </c>
      <c r="D648" s="11"/>
      <c r="E648" s="6">
        <v>692.81</v>
      </c>
      <c r="F648" s="6">
        <v>1385.62</v>
      </c>
      <c r="J648">
        <f t="shared" si="10"/>
        <v>0</v>
      </c>
    </row>
    <row r="649" spans="3:10" ht="15.75" thickBot="1" x14ac:dyDescent="0.3">
      <c r="C649" s="13" t="s">
        <v>219</v>
      </c>
      <c r="D649" s="11"/>
      <c r="E649" s="6">
        <v>469</v>
      </c>
      <c r="F649" s="6">
        <v>937.99</v>
      </c>
      <c r="J649">
        <f t="shared" si="10"/>
        <v>0</v>
      </c>
    </row>
    <row r="650" spans="3:10" ht="15.75" thickBot="1" x14ac:dyDescent="0.3">
      <c r="C650" s="13" t="s">
        <v>220</v>
      </c>
      <c r="D650" s="17"/>
      <c r="E650" s="6">
        <v>340.31</v>
      </c>
      <c r="F650" s="6">
        <v>680.63</v>
      </c>
      <c r="J650">
        <f t="shared" si="10"/>
        <v>0</v>
      </c>
    </row>
    <row r="651" spans="3:10" ht="60.75" thickBot="1" x14ac:dyDescent="0.3">
      <c r="C651" s="7" t="s">
        <v>234</v>
      </c>
      <c r="D651" s="8"/>
      <c r="E651" s="8"/>
      <c r="F651" s="9"/>
      <c r="H651">
        <v>651</v>
      </c>
      <c r="I651" t="str">
        <f>C651</f>
        <v>Строительство блочных трансформаторных подстанций типа "Сендвич" с двумя трансформаторами, руб./кВт</v>
      </c>
      <c r="J651">
        <f t="shared" si="10"/>
        <v>1</v>
      </c>
    </row>
    <row r="652" spans="3:10" ht="15.75" thickBot="1" x14ac:dyDescent="0.3">
      <c r="C652" s="13" t="s">
        <v>225</v>
      </c>
      <c r="D652" s="10" t="s">
        <v>255</v>
      </c>
      <c r="E652" s="6">
        <v>3996.56</v>
      </c>
      <c r="F652" s="6">
        <v>7993.11</v>
      </c>
      <c r="J652">
        <f t="shared" si="10"/>
        <v>0</v>
      </c>
    </row>
    <row r="653" spans="3:10" ht="15.75" thickBot="1" x14ac:dyDescent="0.3">
      <c r="C653" s="13" t="s">
        <v>226</v>
      </c>
      <c r="D653" s="11"/>
      <c r="E653" s="6">
        <v>2540.33</v>
      </c>
      <c r="F653" s="6">
        <v>5080.6499999999996</v>
      </c>
      <c r="J653">
        <f t="shared" si="10"/>
        <v>0</v>
      </c>
    </row>
    <row r="654" spans="3:10" ht="15.75" thickBot="1" x14ac:dyDescent="0.3">
      <c r="C654" s="13" t="s">
        <v>227</v>
      </c>
      <c r="D654" s="11"/>
      <c r="E654" s="6">
        <v>1678.7</v>
      </c>
      <c r="F654" s="6">
        <v>3357.4</v>
      </c>
      <c r="J654">
        <f t="shared" si="10"/>
        <v>0</v>
      </c>
    </row>
    <row r="655" spans="3:10" ht="15.75" thickBot="1" x14ac:dyDescent="0.3">
      <c r="C655" s="13" t="s">
        <v>228</v>
      </c>
      <c r="D655" s="11"/>
      <c r="E655" s="6">
        <v>1186.93</v>
      </c>
      <c r="F655" s="6">
        <v>2373.86</v>
      </c>
      <c r="J655">
        <f t="shared" si="10"/>
        <v>0</v>
      </c>
    </row>
    <row r="656" spans="3:10" ht="15.75" thickBot="1" x14ac:dyDescent="0.3">
      <c r="C656" s="13" t="s">
        <v>229</v>
      </c>
      <c r="D656" s="11"/>
      <c r="E656" s="6">
        <v>799.95</v>
      </c>
      <c r="F656" s="6">
        <v>1599.91</v>
      </c>
      <c r="J656">
        <f t="shared" si="10"/>
        <v>0</v>
      </c>
    </row>
    <row r="657" spans="3:10" ht="15.75" thickBot="1" x14ac:dyDescent="0.3">
      <c r="C657" s="13" t="s">
        <v>230</v>
      </c>
      <c r="D657" s="11"/>
      <c r="E657" s="6">
        <v>578.02</v>
      </c>
      <c r="F657" s="6">
        <v>1156.03</v>
      </c>
      <c r="J657">
        <f t="shared" si="10"/>
        <v>0</v>
      </c>
    </row>
    <row r="658" spans="3:10" ht="15.75" thickBot="1" x14ac:dyDescent="0.3">
      <c r="C658" s="13" t="s">
        <v>235</v>
      </c>
      <c r="D658" s="17"/>
      <c r="E658" s="6">
        <v>757.15</v>
      </c>
      <c r="F658" s="6">
        <v>1514.3</v>
      </c>
      <c r="J658">
        <f t="shared" si="10"/>
        <v>0</v>
      </c>
    </row>
    <row r="659" spans="3:10" ht="60.75" thickBot="1" x14ac:dyDescent="0.3">
      <c r="C659" s="7" t="s">
        <v>236</v>
      </c>
      <c r="D659" s="8"/>
      <c r="E659" s="8"/>
      <c r="F659" s="9"/>
      <c r="H659">
        <v>659</v>
      </c>
      <c r="I659" t="str">
        <f>C659</f>
        <v>Строительство распределительных трансформаторных подстанций с двумя трансформаторами (включая испытания), руб./кВт</v>
      </c>
      <c r="J659">
        <f t="shared" si="10"/>
        <v>1</v>
      </c>
    </row>
    <row r="660" spans="3:10" ht="15.75" thickBot="1" x14ac:dyDescent="0.3">
      <c r="C660" s="13">
        <v>630</v>
      </c>
      <c r="D660" s="14">
        <v>43014</v>
      </c>
      <c r="E660" s="6">
        <v>2219.5100000000002</v>
      </c>
      <c r="F660" s="6">
        <v>4439.03</v>
      </c>
      <c r="J660">
        <f t="shared" si="10"/>
        <v>0</v>
      </c>
    </row>
    <row r="661" spans="3:10" ht="15.75" thickBot="1" x14ac:dyDescent="0.3">
      <c r="C661" s="13">
        <v>1000</v>
      </c>
      <c r="D661" s="16"/>
      <c r="E661" s="6">
        <v>1188.51</v>
      </c>
      <c r="F661" s="6">
        <v>2377.02</v>
      </c>
      <c r="J661">
        <f t="shared" si="10"/>
        <v>0</v>
      </c>
    </row>
    <row r="662" spans="3:10" ht="45.75" thickBot="1" x14ac:dyDescent="0.3">
      <c r="C662" s="7" t="s">
        <v>237</v>
      </c>
      <c r="D662" s="8"/>
      <c r="E662" s="8"/>
      <c r="F662" s="9"/>
      <c r="H662">
        <v>662</v>
      </c>
      <c r="I662" t="str">
        <f>C662</f>
        <v>Пункт секционирования ПСС-10 (с испытаниями, измерениями оборудования), руб./кВт</v>
      </c>
      <c r="J662">
        <f t="shared" si="10"/>
        <v>1</v>
      </c>
    </row>
    <row r="663" spans="3:10" ht="15.75" thickBot="1" x14ac:dyDescent="0.3">
      <c r="C663" s="13">
        <v>250</v>
      </c>
      <c r="D663" s="14">
        <v>43014</v>
      </c>
      <c r="E663" s="6">
        <v>473.23</v>
      </c>
      <c r="F663" s="6">
        <v>946.45</v>
      </c>
      <c r="J663">
        <f t="shared" si="10"/>
        <v>0</v>
      </c>
    </row>
    <row r="664" spans="3:10" ht="15.75" thickBot="1" x14ac:dyDescent="0.3">
      <c r="C664" s="13">
        <v>400</v>
      </c>
      <c r="D664" s="15"/>
      <c r="E664" s="6">
        <v>305.62</v>
      </c>
      <c r="F664" s="6">
        <v>611.25</v>
      </c>
      <c r="J664">
        <f t="shared" si="10"/>
        <v>0</v>
      </c>
    </row>
    <row r="665" spans="3:10" ht="15.75" thickBot="1" x14ac:dyDescent="0.3">
      <c r="C665" s="13">
        <v>630</v>
      </c>
      <c r="D665" s="15"/>
      <c r="E665" s="6">
        <v>202.99</v>
      </c>
      <c r="F665" s="6">
        <v>405.98</v>
      </c>
      <c r="J665">
        <f t="shared" si="10"/>
        <v>0</v>
      </c>
    </row>
    <row r="666" spans="3:10" ht="15.75" thickBot="1" x14ac:dyDescent="0.3">
      <c r="C666" s="13">
        <v>1000</v>
      </c>
      <c r="D666" s="15"/>
      <c r="E666" s="6">
        <v>148.72999999999999</v>
      </c>
      <c r="F666" s="6">
        <v>297.45</v>
      </c>
      <c r="J666">
        <f t="shared" si="10"/>
        <v>0</v>
      </c>
    </row>
    <row r="667" spans="3:10" ht="15.75" thickBot="1" x14ac:dyDescent="0.3">
      <c r="C667" s="13">
        <v>1250</v>
      </c>
      <c r="D667" s="15"/>
      <c r="E667" s="6">
        <v>122.77</v>
      </c>
      <c r="F667" s="6">
        <v>245.53</v>
      </c>
      <c r="J667">
        <f t="shared" si="10"/>
        <v>0</v>
      </c>
    </row>
    <row r="668" spans="3:10" ht="15.75" thickBot="1" x14ac:dyDescent="0.3">
      <c r="C668" s="13">
        <v>1600</v>
      </c>
      <c r="D668" s="15"/>
      <c r="E668" s="6">
        <v>122</v>
      </c>
      <c r="F668" s="6">
        <v>244</v>
      </c>
      <c r="J668">
        <f t="shared" si="10"/>
        <v>0</v>
      </c>
    </row>
    <row r="669" spans="3:10" ht="15.75" thickBot="1" x14ac:dyDescent="0.3">
      <c r="C669" s="13">
        <v>2500</v>
      </c>
      <c r="D669" s="15"/>
      <c r="E669" s="6">
        <v>88</v>
      </c>
      <c r="F669" s="6">
        <v>176</v>
      </c>
      <c r="J669">
        <f t="shared" si="10"/>
        <v>0</v>
      </c>
    </row>
    <row r="670" spans="3:10" ht="15.75" thickBot="1" x14ac:dyDescent="0.3">
      <c r="C670" s="13">
        <v>3200</v>
      </c>
      <c r="D670" s="15"/>
      <c r="E670" s="6">
        <v>78</v>
      </c>
      <c r="F670" s="6">
        <v>155</v>
      </c>
      <c r="J670">
        <f t="shared" si="10"/>
        <v>0</v>
      </c>
    </row>
    <row r="671" spans="3:10" ht="15.75" thickBot="1" x14ac:dyDescent="0.3">
      <c r="C671" s="13">
        <v>4000</v>
      </c>
      <c r="D671" s="15"/>
      <c r="E671" s="6">
        <v>68</v>
      </c>
      <c r="F671" s="6">
        <v>135</v>
      </c>
      <c r="J671">
        <f t="shared" si="10"/>
        <v>0</v>
      </c>
    </row>
    <row r="672" spans="3:10" ht="15.75" thickBot="1" x14ac:dyDescent="0.3">
      <c r="C672" s="13" t="s">
        <v>238</v>
      </c>
      <c r="D672" s="16"/>
      <c r="E672" s="6">
        <v>48</v>
      </c>
      <c r="F672" s="6">
        <v>95</v>
      </c>
      <c r="J672">
        <f t="shared" si="10"/>
        <v>0</v>
      </c>
    </row>
    <row r="673" spans="3:10" ht="30.75" thickBot="1" x14ac:dyDescent="0.3">
      <c r="C673" s="7" t="s">
        <v>239</v>
      </c>
      <c r="D673" s="8"/>
      <c r="E673" s="8"/>
      <c r="F673" s="9"/>
      <c r="H673">
        <v>673</v>
      </c>
      <c r="I673" t="str">
        <f>C673</f>
        <v>С4 - пункт секционирования 35 кВ, руб./кВт</v>
      </c>
      <c r="J673">
        <f t="shared" si="10"/>
        <v>1</v>
      </c>
    </row>
    <row r="674" spans="3:10" ht="15.75" thickBot="1" x14ac:dyDescent="0.3">
      <c r="C674" s="13">
        <v>250</v>
      </c>
      <c r="D674" s="10">
        <v>35</v>
      </c>
      <c r="E674" s="6">
        <v>1390</v>
      </c>
      <c r="F674" s="6">
        <v>2779</v>
      </c>
      <c r="J674">
        <f t="shared" si="10"/>
        <v>0</v>
      </c>
    </row>
    <row r="675" spans="3:10" ht="15.75" thickBot="1" x14ac:dyDescent="0.3">
      <c r="C675" s="13">
        <v>400</v>
      </c>
      <c r="D675" s="11"/>
      <c r="E675" s="6">
        <v>869</v>
      </c>
      <c r="F675" s="6">
        <v>1737</v>
      </c>
      <c r="J675">
        <f t="shared" si="10"/>
        <v>0</v>
      </c>
    </row>
    <row r="676" spans="3:10" ht="15.75" thickBot="1" x14ac:dyDescent="0.3">
      <c r="C676" s="13">
        <v>630</v>
      </c>
      <c r="D676" s="11"/>
      <c r="E676" s="6">
        <v>551</v>
      </c>
      <c r="F676" s="6">
        <v>1103</v>
      </c>
      <c r="J676">
        <f t="shared" si="10"/>
        <v>0</v>
      </c>
    </row>
    <row r="677" spans="3:10" ht="15.75" thickBot="1" x14ac:dyDescent="0.3">
      <c r="C677" s="13">
        <v>1000</v>
      </c>
      <c r="D677" s="11"/>
      <c r="E677" s="6">
        <v>347</v>
      </c>
      <c r="F677" s="6">
        <v>695</v>
      </c>
      <c r="J677">
        <f t="shared" si="10"/>
        <v>0</v>
      </c>
    </row>
    <row r="678" spans="3:10" ht="15.75" thickBot="1" x14ac:dyDescent="0.3">
      <c r="C678" s="13">
        <v>1250</v>
      </c>
      <c r="D678" s="11"/>
      <c r="E678" s="6">
        <v>278</v>
      </c>
      <c r="F678" s="6">
        <v>556</v>
      </c>
      <c r="J678">
        <f t="shared" si="10"/>
        <v>0</v>
      </c>
    </row>
    <row r="679" spans="3:10" ht="15.75" thickBot="1" x14ac:dyDescent="0.3">
      <c r="C679" s="13">
        <v>1600</v>
      </c>
      <c r="D679" s="11"/>
      <c r="E679" s="6">
        <v>217</v>
      </c>
      <c r="F679" s="6">
        <v>434</v>
      </c>
      <c r="J679">
        <f t="shared" si="10"/>
        <v>0</v>
      </c>
    </row>
    <row r="680" spans="3:10" ht="15.75" thickBot="1" x14ac:dyDescent="0.3">
      <c r="C680" s="13">
        <v>2500</v>
      </c>
      <c r="D680" s="11"/>
      <c r="E680" s="6">
        <v>139</v>
      </c>
      <c r="F680" s="6">
        <v>278</v>
      </c>
      <c r="J680">
        <f t="shared" si="10"/>
        <v>0</v>
      </c>
    </row>
    <row r="681" spans="3:10" ht="15.75" thickBot="1" x14ac:dyDescent="0.3">
      <c r="C681" s="13">
        <v>3200</v>
      </c>
      <c r="D681" s="11"/>
      <c r="E681" s="6">
        <v>109</v>
      </c>
      <c r="F681" s="6">
        <v>217</v>
      </c>
      <c r="J681">
        <f t="shared" si="10"/>
        <v>0</v>
      </c>
    </row>
    <row r="682" spans="3:10" ht="15.75" thickBot="1" x14ac:dyDescent="0.3">
      <c r="C682" s="13">
        <v>4000</v>
      </c>
      <c r="D682" s="11"/>
      <c r="E682" s="6">
        <v>87</v>
      </c>
      <c r="F682" s="6">
        <v>174</v>
      </c>
      <c r="J682">
        <f t="shared" si="10"/>
        <v>0</v>
      </c>
    </row>
    <row r="683" spans="3:10" ht="15.75" thickBot="1" x14ac:dyDescent="0.3">
      <c r="C683" s="13" t="s">
        <v>238</v>
      </c>
      <c r="D683" s="17"/>
      <c r="E683" s="6">
        <v>55</v>
      </c>
      <c r="F683" s="6">
        <v>110</v>
      </c>
      <c r="J683">
        <f t="shared" si="10"/>
        <v>0</v>
      </c>
    </row>
    <row r="684" spans="3:10" ht="105.75" thickBot="1" x14ac:dyDescent="0.3">
      <c r="C684" s="21" t="s">
        <v>256</v>
      </c>
      <c r="D684" s="22"/>
      <c r="E684" s="22"/>
      <c r="F684" s="23"/>
      <c r="J684">
        <f t="shared" si="10"/>
        <v>0</v>
      </c>
    </row>
  </sheetData>
  <autoFilter ref="C3:J684"/>
  <hyperlinks>
    <hyperlink ref="D157" location="P2259" display="P2259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4:B28"/>
  <sheetViews>
    <sheetView zoomScale="80" zoomScaleNormal="80" workbookViewId="0">
      <selection activeCell="B28" sqref="B28"/>
    </sheetView>
  </sheetViews>
  <sheetFormatPr defaultRowHeight="15" x14ac:dyDescent="0.25"/>
  <cols>
    <col min="2" max="2" width="120.42578125" bestFit="1" customWidth="1"/>
  </cols>
  <sheetData>
    <row r="4" spans="1:2" x14ac:dyDescent="0.25">
      <c r="A4" s="24">
        <v>4</v>
      </c>
      <c r="B4" s="24" t="s">
        <v>6</v>
      </c>
    </row>
    <row r="5" spans="1:2" x14ac:dyDescent="0.25">
      <c r="A5" s="24">
        <v>5</v>
      </c>
      <c r="B5" s="24" t="s">
        <v>7</v>
      </c>
    </row>
    <row r="6" spans="1:2" x14ac:dyDescent="0.25">
      <c r="A6" s="24">
        <v>32</v>
      </c>
      <c r="B6" s="24" t="s">
        <v>34</v>
      </c>
    </row>
    <row r="7" spans="1:2" x14ac:dyDescent="0.25">
      <c r="A7" s="24">
        <v>83</v>
      </c>
      <c r="B7" s="24" t="s">
        <v>83</v>
      </c>
    </row>
    <row r="8" spans="1:2" x14ac:dyDescent="0.25">
      <c r="A8" s="24">
        <v>92</v>
      </c>
      <c r="B8" s="24" t="s">
        <v>84</v>
      </c>
    </row>
    <row r="9" spans="1:2" x14ac:dyDescent="0.25">
      <c r="A9" s="24">
        <v>93</v>
      </c>
      <c r="B9" s="24" t="s">
        <v>85</v>
      </c>
    </row>
    <row r="10" spans="1:2" x14ac:dyDescent="0.25">
      <c r="A10" s="24">
        <v>161</v>
      </c>
      <c r="B10" s="24" t="s">
        <v>153</v>
      </c>
    </row>
    <row r="11" spans="1:2" x14ac:dyDescent="0.25">
      <c r="A11" s="24">
        <v>213</v>
      </c>
      <c r="B11" s="24" t="s">
        <v>156</v>
      </c>
    </row>
    <row r="12" spans="1:2" x14ac:dyDescent="0.25">
      <c r="A12" s="24">
        <v>251</v>
      </c>
      <c r="B12" s="24" t="s">
        <v>188</v>
      </c>
    </row>
    <row r="13" spans="1:2" x14ac:dyDescent="0.25">
      <c r="A13" s="24">
        <v>325</v>
      </c>
      <c r="B13" s="24" t="s">
        <v>194</v>
      </c>
    </row>
    <row r="14" spans="1:2" x14ac:dyDescent="0.25">
      <c r="A14" s="24">
        <v>377</v>
      </c>
      <c r="B14" s="24" t="s">
        <v>204</v>
      </c>
    </row>
    <row r="15" spans="1:2" x14ac:dyDescent="0.25">
      <c r="A15" s="24">
        <v>429</v>
      </c>
      <c r="B15" s="24" t="s">
        <v>205</v>
      </c>
    </row>
    <row r="16" spans="1:2" x14ac:dyDescent="0.25">
      <c r="A16" s="24">
        <v>481</v>
      </c>
      <c r="B16" s="24" t="s">
        <v>206</v>
      </c>
    </row>
    <row r="17" spans="1:2" x14ac:dyDescent="0.25">
      <c r="A17" s="24">
        <v>555</v>
      </c>
      <c r="B17" s="24" t="s">
        <v>207</v>
      </c>
    </row>
    <row r="18" spans="1:2" x14ac:dyDescent="0.25">
      <c r="A18" s="24">
        <v>599</v>
      </c>
      <c r="B18" s="24" t="s">
        <v>208</v>
      </c>
    </row>
    <row r="19" spans="1:2" x14ac:dyDescent="0.25">
      <c r="A19" s="24">
        <v>600</v>
      </c>
      <c r="B19" s="24" t="s">
        <v>209</v>
      </c>
    </row>
    <row r="20" spans="1:2" x14ac:dyDescent="0.25">
      <c r="A20" s="24">
        <v>606</v>
      </c>
      <c r="B20" s="24" t="s">
        <v>215</v>
      </c>
    </row>
    <row r="21" spans="1:2" x14ac:dyDescent="0.25">
      <c r="A21" s="24">
        <v>616</v>
      </c>
      <c r="B21" s="24" t="s">
        <v>221</v>
      </c>
    </row>
    <row r="22" spans="1:2" x14ac:dyDescent="0.25">
      <c r="A22" s="24">
        <v>626</v>
      </c>
      <c r="B22" s="24" t="s">
        <v>231</v>
      </c>
    </row>
    <row r="23" spans="1:2" x14ac:dyDescent="0.25">
      <c r="A23" s="24">
        <v>635</v>
      </c>
      <c r="B23" s="24" t="s">
        <v>232</v>
      </c>
    </row>
    <row r="24" spans="1:2" x14ac:dyDescent="0.25">
      <c r="A24" s="24">
        <v>644</v>
      </c>
      <c r="B24" s="24" t="s">
        <v>233</v>
      </c>
    </row>
    <row r="25" spans="1:2" x14ac:dyDescent="0.25">
      <c r="A25" s="24">
        <v>651</v>
      </c>
      <c r="B25" s="24" t="s">
        <v>234</v>
      </c>
    </row>
    <row r="26" spans="1:2" x14ac:dyDescent="0.25">
      <c r="A26" s="24">
        <v>659</v>
      </c>
      <c r="B26" s="24" t="s">
        <v>236</v>
      </c>
    </row>
    <row r="27" spans="1:2" x14ac:dyDescent="0.25">
      <c r="A27" s="24">
        <v>662</v>
      </c>
      <c r="B27" s="24" t="s">
        <v>237</v>
      </c>
    </row>
    <row r="28" spans="1:2" x14ac:dyDescent="0.25">
      <c r="A28" s="24">
        <v>673</v>
      </c>
      <c r="B28" s="24" t="s">
        <v>239</v>
      </c>
    </row>
  </sheetData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Лист1</vt:lpstr>
      <vt:lpstr>Предприятия</vt:lpstr>
      <vt:lpstr>данет</vt:lpstr>
      <vt:lpstr>Объем</vt:lpstr>
      <vt:lpstr>Типобъекта</vt:lpstr>
      <vt:lpstr>объект</vt:lpstr>
      <vt:lpstr>Ставки</vt:lpstr>
      <vt:lpstr>формулы</vt:lpstr>
      <vt:lpstr>Выбор</vt:lpstr>
      <vt:lpstr>Категория_надежности</vt:lpstr>
      <vt:lpstr>Лист1!Предприятия</vt:lpstr>
      <vt:lpstr>Уровень_напряжения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Жуков Сергей Александрович</cp:lastModifiedBy>
  <dcterms:created xsi:type="dcterms:W3CDTF">2015-05-14T06:37:17Z</dcterms:created>
  <dcterms:modified xsi:type="dcterms:W3CDTF">2017-07-08T14:28:03Z</dcterms:modified>
</cp:coreProperties>
</file>