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ЭтаКнига" defaultThemeVersion="124226"/>
  <bookViews>
    <workbookView xWindow="480" yWindow="90" windowWidth="18240" windowHeight="11820" activeTab="1"/>
  </bookViews>
  <sheets>
    <sheet name="Дата" sheetId="20" r:id="rId1"/>
    <sheet name="Таблица" sheetId="8" r:id="rId2"/>
    <sheet name="Таблица КТС" sheetId="10" r:id="rId3"/>
    <sheet name="1" sheetId="15" r:id="rId4"/>
    <sheet name="2" sheetId="21" r:id="rId5"/>
    <sheet name="Данные" sheetId="4" r:id="rId6"/>
  </sheets>
  <functionGroups/>
  <definedNames>
    <definedName name="_xlnm._FilterDatabase" localSheetId="1" hidden="1">Таблица!$A$1:$L$8</definedName>
  </definedNames>
  <calcPr calcId="125725"/>
</workbook>
</file>

<file path=xl/calcChain.xml><?xml version="1.0" encoding="utf-8"?>
<calcChain xmlns="http://schemas.openxmlformats.org/spreadsheetml/2006/main">
  <c r="L5" i="8"/>
  <c r="L6"/>
  <c r="L7"/>
  <c r="L8"/>
  <c r="L9"/>
  <c r="B23" i="10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D107"/>
  <c r="B108"/>
  <c r="C108"/>
  <c r="D108"/>
  <c r="B109"/>
  <c r="C109"/>
  <c r="D109"/>
  <c r="B110"/>
  <c r="C110"/>
  <c r="D110"/>
  <c r="B111"/>
  <c r="C111"/>
  <c r="D111"/>
  <c r="B112"/>
  <c r="C112"/>
  <c r="D112"/>
  <c r="B113"/>
  <c r="C113"/>
  <c r="D113"/>
  <c r="B114"/>
  <c r="C114"/>
  <c r="D114"/>
  <c r="B115"/>
  <c r="C115"/>
  <c r="D115"/>
  <c r="B116"/>
  <c r="C116"/>
  <c r="D116"/>
  <c r="B117"/>
  <c r="C117"/>
  <c r="D117"/>
  <c r="B118"/>
  <c r="C118"/>
  <c r="D118"/>
  <c r="B119"/>
  <c r="C119"/>
  <c r="D119"/>
  <c r="B120"/>
  <c r="C120"/>
  <c r="D120"/>
  <c r="B121"/>
  <c r="C121"/>
  <c r="D121"/>
  <c r="B122"/>
  <c r="C122"/>
  <c r="D122"/>
  <c r="B123"/>
  <c r="C123"/>
  <c r="D123"/>
  <c r="B124"/>
  <c r="C124"/>
  <c r="D124"/>
  <c r="B125"/>
  <c r="C125"/>
  <c r="D125"/>
  <c r="B126"/>
  <c r="C126"/>
  <c r="D126"/>
  <c r="B127"/>
  <c r="C127"/>
  <c r="D127"/>
  <c r="B128"/>
  <c r="C128"/>
  <c r="D128"/>
  <c r="B129"/>
  <c r="C129"/>
  <c r="D129"/>
  <c r="B130"/>
  <c r="C130"/>
  <c r="D130"/>
  <c r="B131"/>
  <c r="C131"/>
  <c r="D131"/>
  <c r="B132"/>
  <c r="C132"/>
  <c r="D132"/>
  <c r="D22"/>
  <c r="C22"/>
  <c r="B22"/>
  <c r="C139" l="1"/>
  <c r="C137"/>
  <c r="B40" i="21"/>
  <c r="C17"/>
  <c r="C16"/>
  <c r="B15"/>
  <c r="A13"/>
  <c r="A12"/>
  <c r="B11"/>
  <c r="A9"/>
  <c r="A5"/>
  <c r="B4"/>
  <c r="A3"/>
  <c r="A15" i="10"/>
  <c r="A12"/>
  <c r="A5"/>
  <c r="B41" i="21" l="1"/>
  <c r="B6"/>
  <c r="A38"/>
  <c r="B35"/>
  <c r="B34"/>
  <c r="B36"/>
  <c r="B37"/>
  <c r="B11" i="15" l="1"/>
  <c r="B40" l="1"/>
  <c r="B15"/>
  <c r="B4"/>
  <c r="G5" i="20"/>
  <c r="G4"/>
  <c r="G3"/>
  <c r="H2"/>
  <c r="G2"/>
  <c r="A5" i="15" s="1"/>
  <c r="F2" i="20"/>
  <c r="C17" i="15" l="1"/>
  <c r="C16"/>
  <c r="A13"/>
  <c r="A12"/>
  <c r="A9"/>
  <c r="A3"/>
  <c r="B6" s="1"/>
  <c r="B41" l="1"/>
  <c r="B37"/>
  <c r="B35"/>
  <c r="B36"/>
  <c r="B34"/>
  <c r="A38"/>
  <c r="A17" i="10" l="1"/>
  <c r="A16"/>
  <c r="L3" i="8"/>
  <c r="L4"/>
  <c r="L2"/>
  <c r="B7" i="21" l="1"/>
  <c r="A10"/>
  <c r="A39"/>
  <c r="A10" i="15"/>
  <c r="A39"/>
  <c r="B7"/>
  <c r="B1" i="10"/>
  <c r="C1"/>
  <c r="A19" l="1"/>
  <c r="A14"/>
  <c r="B134"/>
</calcChain>
</file>

<file path=xl/sharedStrings.xml><?xml version="1.0" encoding="utf-8"?>
<sst xmlns="http://schemas.openxmlformats.org/spreadsheetml/2006/main" count="138" uniqueCount="112">
  <si>
    <t>Комиссия по трудовым спорам
Общества с ограниченной ответственностью 
«Управление ЖКХ»</t>
  </si>
  <si>
    <t>№ п/п</t>
  </si>
  <si>
    <t>Дата</t>
  </si>
  <si>
    <t>Дата решения</t>
  </si>
  <si>
    <t>Дата вступления решения в законную силу</t>
  </si>
  <si>
    <t>Выплата за месяц</t>
  </si>
  <si>
    <t xml:space="preserve">о взыскании невыплаченной своевременно заработной платы за </t>
  </si>
  <si>
    <t>№ решения</t>
  </si>
  <si>
    <t>Ф.И.О.</t>
  </si>
  <si>
    <t>Результат</t>
  </si>
  <si>
    <t xml:space="preserve">     Решение комиссии по трудовым спорам:</t>
  </si>
  <si>
    <t>в сумме:</t>
  </si>
  <si>
    <t>в пользу:</t>
  </si>
  <si>
    <t xml:space="preserve">     Настоящее удостоверение имеет силу исполнительного листа и предъявляется к исполнению не позднее 3-х месяцев со следующего дня его выдачи.</t>
  </si>
  <si>
    <t xml:space="preserve">     Налог на доходы физических лиц, налог в пенсионный фонд с указанной суммы удержаны.</t>
  </si>
  <si>
    <t>Председатель КТС:</t>
  </si>
  <si>
    <t>Секретарь КТС:</t>
  </si>
  <si>
    <t>Главный инженер</t>
  </si>
  <si>
    <t>Электросварщик ручной сварки</t>
  </si>
  <si>
    <t>Инженер-сметчик</t>
  </si>
  <si>
    <t>Должность</t>
  </si>
  <si>
    <t>Сумма руб.</t>
  </si>
  <si>
    <t>комиссии по трудовым спорам</t>
  </si>
  <si>
    <t>комиссия по трудовым спорам в составе:</t>
  </si>
  <si>
    <t>Членов КТС: - Кузьминой Г.А.</t>
  </si>
  <si>
    <t xml:space="preserve">            - Курочкиной О.В.
            - Мышенкова М.В.
            - Быстрякова С.Б.
            - Макарова Р.А.
            - Сульдиной В.Д.
            - Модина В.Н.</t>
  </si>
  <si>
    <t xml:space="preserve"> о невыплате заработной платы за </t>
  </si>
  <si>
    <t>УСТАНОВИЛА</t>
  </si>
  <si>
    <t>итого:</t>
  </si>
  <si>
    <t xml:space="preserve">     Факт невыплаты заработной платы подтверждается поданными заявлениями работников от </t>
  </si>
  <si>
    <t>Дата подачи заявления</t>
  </si>
  <si>
    <t>, а ее сумма прилагаемыми справками о причитающейся заработной плате.</t>
  </si>
  <si>
    <t xml:space="preserve">     Выслушав стороны и исследовав документы, комиссия находит, что требования заявителей подлежать удовлетворению, так как в соответствии со ст. 136 Трудового кодекса РФ выплата заработной платы должна производиться не реже, чем каждые полмесяца.</t>
  </si>
  <si>
    <t xml:space="preserve">     На основании изложенного, комиссия приняла единогласное решение удовлетворить требования заявителей о выплате заработной платы, и руководствуясь ст.ст. 383-395 Трудового кодекса РФ</t>
  </si>
  <si>
    <t>РЕШИЛА</t>
  </si>
  <si>
    <t>СПИСОК</t>
  </si>
  <si>
    <t>Председатель комиссии</t>
  </si>
  <si>
    <t>по трудовым спорам        __________________</t>
  </si>
  <si>
    <t>Секретарь комиссии        __________________</t>
  </si>
  <si>
    <t xml:space="preserve"> о взыскании невыплаченной своевременно заработной платы за </t>
  </si>
  <si>
    <t>АКБ «ЧУВАШКРЕДИТПРОМБАНК» ПАО</t>
  </si>
  <si>
    <t>Чувашская Республика, город Алатырь, улица Горшенина, 26</t>
  </si>
  <si>
    <t>БИК 04970625</t>
  </si>
  <si>
    <t xml:space="preserve">на выплату заработной платы за </t>
  </si>
  <si>
    <t>Фамилия Имя Отчество</t>
  </si>
  <si>
    <t>Подпись</t>
  </si>
  <si>
    <t>Выплата з/п за месяц</t>
  </si>
  <si>
    <t>Выплата з/п за год</t>
  </si>
  <si>
    <t>Дата рождения</t>
  </si>
  <si>
    <t>Место рождения</t>
  </si>
  <si>
    <t>Паспорт</t>
  </si>
  <si>
    <t>Адрес</t>
  </si>
  <si>
    <t>ИНН</t>
  </si>
  <si>
    <t xml:space="preserve">, невыплаченную заработную плату за </t>
  </si>
  <si>
    <t xml:space="preserve">     на сумму </t>
  </si>
  <si>
    <t>Лицевой счёт</t>
  </si>
  <si>
    <t xml:space="preserve"> к списанию в мою пользу на лицевой счет № </t>
  </si>
  <si>
    <t>Выплата за месяц прописью</t>
  </si>
  <si>
    <t>май</t>
  </si>
  <si>
    <t>Иванов Иван Иванович</t>
  </si>
  <si>
    <t>Сидоров Сидор Сидорович</t>
  </si>
  <si>
    <t>Петров Пётр Петрович</t>
  </si>
  <si>
    <t>Иванова Ивана Ивановича</t>
  </si>
  <si>
    <t>Сидорова Сидора Сидоровича</t>
  </si>
  <si>
    <t>Петрова Пётра Петровича</t>
  </si>
  <si>
    <t>г.Энск Энской АССР</t>
  </si>
  <si>
    <t>с.Чужое Энского района</t>
  </si>
  <si>
    <t>г.Москва</t>
  </si>
  <si>
    <t>98 01 № 123456 выдан Отделением УФМС России по Энской Республике в Энском районе 15 ноября 2007 г.</t>
  </si>
  <si>
    <t>98 02 № 234567 выдан Отделением УФМС России по Энской Республике в Энском районе 16 ноября 2007 г.</t>
  </si>
  <si>
    <t>98 03 № 345678 выдан Отделением УФМС России по Энской Республике в Энском районе 17 ноября 2007 г.</t>
  </si>
  <si>
    <t>Энская Республика, г. Энск, ул. Ленина, 1, кв. 2</t>
  </si>
  <si>
    <t>Энская Республика, г. Энск, ул. Ульянова, 1, кв. 3</t>
  </si>
  <si>
    <t>Энская Республика, г. Энск, ул. Ильича, 1, кв. 4</t>
  </si>
  <si>
    <t>202201234567</t>
  </si>
  <si>
    <t>202201234568</t>
  </si>
  <si>
    <t>202201234569</t>
  </si>
  <si>
    <t>00000000000000000001</t>
  </si>
  <si>
    <t>00000000000000000002</t>
  </si>
  <si>
    <t>00000000000000000003</t>
  </si>
  <si>
    <t>Общества с ограниченной ответственностью «Управление»</t>
  </si>
  <si>
    <t>Председателя КТС: Антоновой Антонины Петровны</t>
  </si>
  <si>
    <t>Зам. председателя КТС: Кузьмина Карнила Карниловича</t>
  </si>
  <si>
    <t>Секретаря КТС: Гашуткиной Г.И.</t>
  </si>
  <si>
    <t xml:space="preserve">     Настоящее удостоверение выдано на основании Решения КТС Общества с ограниченной ответственностью «Управление» №</t>
  </si>
  <si>
    <t xml:space="preserve">     Взыскать с Общества с ограниченной ответственностью «Управление»  юридический адрес: 444444, г. Энска, мкр. Стройка, д. 1, Банковские реквизиты:  АКБ «БАНККРЕДИТПРОСТОМБАНК» ПАО г. Энска, р/счет 98765432100000123456, Кор. счет 98765432100000000123, ИНН 222004444, БИК 012345678 </t>
  </si>
  <si>
    <t>Антонова А.П.</t>
  </si>
  <si>
    <t>Гашуткина Г.И.</t>
  </si>
  <si>
    <t xml:space="preserve">     Рассмотрев на заседании заявления работников Общества с ограниченной ответственностью «Управление» от </t>
  </si>
  <si>
    <t xml:space="preserve">     Заявители – работники Общества с ограниченной ответственностью «Управление» просят взыскать с администрации Общества с ограниченной ответственностью «Управление» заработную плату за </t>
  </si>
  <si>
    <t xml:space="preserve">     Взыскать с Общества с ограниченной ответственностью «Управление» в пользу работников ООО «Управление» заработную плату на общую сумму </t>
  </si>
  <si>
    <t xml:space="preserve">     Предъявляется для взыскания с расчетного счета Общества с ограниченной ответственностью «Управление» № 12345678998745632145, открытого в АКБ «БАНККРЕДИТПРОСТОМБАНК» ПАО удостоверение комиссии по трудовым спорам Общества с ограниченной ответственностью «Управление» №</t>
  </si>
  <si>
    <t xml:space="preserve"> в АКБ «БАНККРЕДИТПРОСТОМБАНК» ПАО.</t>
  </si>
  <si>
    <t>Комиссия по трудовым спорам
Общества с ограниченной ответственностью 
«Управление»</t>
  </si>
  <si>
    <t>АКБ «БАНККРЕДИТПРОСТОМБАНК» ПАО</t>
  </si>
  <si>
    <t>город Энск, улица Патриса Лумумбы, 26</t>
  </si>
  <si>
    <t>Состав</t>
  </si>
  <si>
    <t>Инженер программист</t>
  </si>
  <si>
    <t>Николаев Николай Николаевич</t>
  </si>
  <si>
    <t>Рабочий</t>
  </si>
  <si>
    <t>99 03 № 345678 выдан Отделением УФМС России по Энской Республике в Энском районе 17 ноября 2007 г.</t>
  </si>
  <si>
    <t>Энская Республика, г. Энск, ул. Ильича, 1, кв. 5</t>
  </si>
  <si>
    <t>100 03 № 345678 выдан Отделением УФМС России по Энской Республике в Энском районе 17 ноября 2007 г.</t>
  </si>
  <si>
    <t>Энская Республика, г. Энск, ул. Ильича, 1, кв. 6</t>
  </si>
  <si>
    <t>102 03 № 345678 выдан Отделением УФМС России по Энской Республике в Энском районе 17 ноября 2007 г.</t>
  </si>
  <si>
    <t>Энская Республика, г. Энск, ул. Ильича, 1, кв. 8</t>
  </si>
  <si>
    <t>103 03 № 345678 выдан Отделением УФМС России по Энской Республике в Энском районе 17 ноября 2007 г.</t>
  </si>
  <si>
    <t>Энская Республика, г. Энск, ул. Ильича, 1, кв. 9</t>
  </si>
  <si>
    <t>Валентинова Валентина Валентиновна</t>
  </si>
  <si>
    <t>Уборщица</t>
  </si>
  <si>
    <t>Николаева Николая Николаевича</t>
  </si>
  <si>
    <t>Валентиновой Валентины Валентиновны</t>
  </si>
</sst>
</file>

<file path=xl/styles.xml><?xml version="1.0" encoding="utf-8"?>
<styleSheet xmlns="http://schemas.openxmlformats.org/spreadsheetml/2006/main">
  <numFmts count="6">
    <numFmt numFmtId="164" formatCode="[$-FC19]&quot;«&quot;dd&quot;»&quot;\ mmmm\ yyyy\ &quot;года.&quot;"/>
    <numFmt numFmtId="165" formatCode="&quot;УДОСТОВЕРЕНИЕ № &quot;0"/>
    <numFmt numFmtId="166" formatCode="&quot;Решение вступило в законную силу &quot;[$-FC19]&quot;«&quot;dd&quot;»&quot;\ mmmm\ yyyy\ &quot;года.&quot;"/>
    <numFmt numFmtId="167" formatCode="&quot;Дата выдачи: &quot;[$-FC19]&quot;«&quot;dd&quot;»&quot;\ mmmm\ yyyy\ &quot;года.&quot;"/>
    <numFmt numFmtId="168" formatCode="&quot;РЕШЕНИЕ № &quot;0"/>
    <numFmt numFmtId="169" formatCode="&quot;от &quot;[$-FC19]&quot;«&quot;dd&quot;»&quot;\ mmmm\ yyyy\ &quot;года.&quot;"/>
  </numFmts>
  <fonts count="16">
    <font>
      <sz val="11"/>
      <color theme="1"/>
      <name val="Arial"/>
      <family val="2"/>
      <charset val="204"/>
    </font>
    <font>
      <sz val="10"/>
      <name val="Arial Cyr"/>
      <charset val="204"/>
    </font>
    <font>
      <sz val="10"/>
      <color rgb="FF000000"/>
      <name val="Arial Cyr"/>
    </font>
    <font>
      <i/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1"/>
      <name val="Arial Cyr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1" fillId="0" borderId="0" xfId="1"/>
    <xf numFmtId="0" fontId="4" fillId="0" borderId="0" xfId="0" applyFont="1" applyAlignment="1">
      <alignment wrapText="1"/>
    </xf>
    <xf numFmtId="4" fontId="0" fillId="0" borderId="0" xfId="0" applyNumberFormat="1" applyAlignment="1">
      <alignment horizontal="left" vertical="center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top"/>
    </xf>
    <xf numFmtId="14" fontId="8" fillId="0" borderId="0" xfId="1" applyNumberFormat="1" applyFont="1" applyAlignment="1">
      <alignment horizontal="center" vertical="top"/>
    </xf>
    <xf numFmtId="0" fontId="3" fillId="0" borderId="0" xfId="1" applyFont="1" applyAlignment="1">
      <alignment horizontal="left" vertical="center"/>
    </xf>
    <xf numFmtId="0" fontId="1" fillId="0" borderId="0" xfId="1" applyBorder="1"/>
    <xf numFmtId="4" fontId="0" fillId="0" borderId="0" xfId="0" applyNumberFormat="1" applyAlignment="1">
      <alignment horizontal="right" vertical="center"/>
    </xf>
    <xf numFmtId="0" fontId="1" fillId="0" borderId="0" xfId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" fillId="0" borderId="0" xfId="1" applyAlignment="1"/>
    <xf numFmtId="0" fontId="13" fillId="0" borderId="1" xfId="1" applyFont="1" applyBorder="1" applyAlignment="1">
      <alignment horizontal="center" vertical="center"/>
    </xf>
    <xf numFmtId="0" fontId="1" fillId="0" borderId="0" xfId="1" applyAlignment="1">
      <alignment horizontal="left" vertical="top"/>
    </xf>
    <xf numFmtId="0" fontId="1" fillId="0" borderId="0" xfId="1" applyAlignment="1">
      <alignment vertical="top"/>
    </xf>
    <xf numFmtId="0" fontId="6" fillId="0" borderId="0" xfId="0" applyFont="1" applyBorder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49" fontId="14" fillId="0" borderId="0" xfId="0" applyNumberFormat="1" applyFont="1" applyAlignment="1">
      <alignment horizontal="center" vertical="center"/>
    </xf>
    <xf numFmtId="49" fontId="1" fillId="0" borderId="0" xfId="1" applyNumberFormat="1" applyFont="1"/>
    <xf numFmtId="0" fontId="13" fillId="0" borderId="1" xfId="1" applyFont="1" applyBorder="1" applyAlignment="1">
      <alignment horizontal="center" vertical="center" wrapText="1"/>
    </xf>
    <xf numFmtId="0" fontId="1" fillId="0" borderId="0" xfId="1" applyNumberFormat="1" applyAlignment="1">
      <alignment horizontal="center" vertical="center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4" fillId="0" borderId="0" xfId="0" applyFont="1" applyAlignment="1" applyProtection="1">
      <alignment horizontal="right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165" fontId="5" fillId="0" borderId="0" xfId="0" applyNumberFormat="1" applyFont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0" fontId="12" fillId="0" borderId="0" xfId="0" applyFont="1" applyAlignment="1" applyProtection="1">
      <alignment horizontal="center" vertical="top" wrapText="1"/>
      <protection hidden="1"/>
    </xf>
    <xf numFmtId="0" fontId="13" fillId="0" borderId="1" xfId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9" fillId="0" borderId="1" xfId="1" applyFont="1" applyBorder="1" applyProtection="1">
      <protection hidden="1"/>
    </xf>
    <xf numFmtId="0" fontId="9" fillId="2" borderId="1" xfId="1" applyFont="1" applyFill="1" applyBorder="1" applyAlignment="1" applyProtection="1">
      <alignment horizontal="center" vertical="center"/>
      <protection hidden="1"/>
    </xf>
    <xf numFmtId="0" fontId="9" fillId="2" borderId="1" xfId="1" applyFont="1" applyFill="1" applyBorder="1" applyAlignment="1" applyProtection="1">
      <alignment horizontal="left" vertical="center"/>
      <protection hidden="1"/>
    </xf>
    <xf numFmtId="0" fontId="9" fillId="2" borderId="1" xfId="1" applyFont="1" applyFill="1" applyBorder="1" applyProtection="1">
      <protection hidden="1"/>
    </xf>
    <xf numFmtId="0" fontId="9" fillId="0" borderId="0" xfId="1" applyFont="1" applyProtection="1">
      <protection hidden="1"/>
    </xf>
    <xf numFmtId="169" fontId="9" fillId="0" borderId="0" xfId="1" applyNumberFormat="1" applyFont="1" applyAlignment="1" applyProtection="1">
      <alignment vertical="center"/>
      <protection hidden="1"/>
    </xf>
    <xf numFmtId="169" fontId="9" fillId="0" borderId="0" xfId="1" applyNumberFormat="1" applyFont="1" applyAlignment="1" applyProtection="1">
      <alignment vertical="center" wrapText="1"/>
      <protection hidden="1"/>
    </xf>
    <xf numFmtId="0" fontId="10" fillId="0" borderId="0" xfId="1" applyFont="1" applyAlignment="1" applyProtection="1">
      <alignment horizontal="center" vertical="center" wrapText="1"/>
      <protection hidden="1"/>
    </xf>
    <xf numFmtId="0" fontId="10" fillId="0" borderId="0" xfId="1" applyFont="1" applyBorder="1" applyAlignment="1" applyProtection="1">
      <alignment horizontal="center" vertical="center" wrapText="1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4" fontId="9" fillId="0" borderId="0" xfId="1" applyNumberFormat="1" applyFont="1" applyProtection="1">
      <protection hidden="1"/>
    </xf>
    <xf numFmtId="0" fontId="9" fillId="0" borderId="0" xfId="1" applyFont="1" applyAlignment="1" applyProtection="1">
      <alignment horizontal="right" vertical="center"/>
      <protection hidden="1"/>
    </xf>
    <xf numFmtId="0" fontId="4" fillId="0" borderId="0" xfId="0" applyFont="1" applyProtection="1">
      <protection hidden="1"/>
    </xf>
    <xf numFmtId="0" fontId="9" fillId="0" borderId="0" xfId="1" applyFont="1" applyBorder="1" applyProtection="1">
      <protection hidden="1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0" fillId="0" borderId="3" xfId="1" applyFont="1" applyBorder="1" applyAlignment="1" applyProtection="1">
      <alignment horizontal="center" vertical="center"/>
      <protection hidden="1"/>
    </xf>
    <xf numFmtId="169" fontId="10" fillId="0" borderId="0" xfId="1" applyNumberFormat="1" applyFont="1" applyAlignment="1" applyProtection="1">
      <alignment horizontal="center" vertical="center"/>
      <protection hidden="1"/>
    </xf>
    <xf numFmtId="168" fontId="10" fillId="0" borderId="0" xfId="1" applyNumberFormat="1" applyFont="1" applyBorder="1" applyAlignment="1" applyProtection="1">
      <alignment horizontal="center"/>
      <protection hidden="1"/>
    </xf>
    <xf numFmtId="0" fontId="10" fillId="0" borderId="0" xfId="1" applyNumberFormat="1" applyFont="1" applyAlignment="1" applyProtection="1">
      <alignment horizontal="center" vertical="center" wrapText="1"/>
      <protection hidden="1"/>
    </xf>
    <xf numFmtId="0" fontId="9" fillId="0" borderId="0" xfId="1" applyNumberFormat="1" applyFont="1" applyAlignment="1" applyProtection="1">
      <alignment horizontal="left" vertical="top" wrapText="1"/>
      <protection hidden="1"/>
    </xf>
    <xf numFmtId="0" fontId="9" fillId="0" borderId="0" xfId="1" applyFont="1" applyBorder="1" applyAlignment="1" applyProtection="1">
      <alignment horizontal="left" vertical="center"/>
      <protection hidden="1"/>
    </xf>
    <xf numFmtId="169" fontId="9" fillId="0" borderId="0" xfId="1" applyNumberFormat="1" applyFont="1" applyAlignment="1" applyProtection="1">
      <alignment horizontal="left" vertical="top" wrapText="1"/>
      <protection hidden="1"/>
    </xf>
    <xf numFmtId="0" fontId="12" fillId="0" borderId="3" xfId="0" applyFont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164" fontId="6" fillId="0" borderId="0" xfId="0" applyNumberFormat="1" applyFont="1" applyAlignment="1" applyProtection="1">
      <alignment horizontal="right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67" fontId="4" fillId="0" borderId="0" xfId="0" applyNumberFormat="1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165" fontId="5" fillId="0" borderId="0" xfId="0" applyNumberFormat="1" applyFont="1" applyAlignment="1" applyProtection="1">
      <alignment horizontal="center" vertical="center" wrapText="1"/>
      <protection hidden="1"/>
    </xf>
    <xf numFmtId="164" fontId="4" fillId="0" borderId="0" xfId="0" applyNumberFormat="1" applyFont="1" applyAlignment="1" applyProtection="1">
      <alignment horizontal="right" wrapText="1"/>
      <protection hidden="1"/>
    </xf>
    <xf numFmtId="165" fontId="4" fillId="0" borderId="0" xfId="0" applyNumberFormat="1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NumberFormat="1" applyFont="1" applyAlignment="1" applyProtection="1">
      <alignment horizontal="left" vertical="top" wrapText="1"/>
      <protection hidden="1"/>
    </xf>
    <xf numFmtId="166" fontId="4" fillId="0" borderId="0" xfId="0" applyNumberFormat="1" applyFont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0" formatCode=";;;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/>
  <dimension ref="A1:J112"/>
  <sheetViews>
    <sheetView zoomScaleNormal="100" workbookViewId="0">
      <selection activeCell="I2" sqref="I2"/>
    </sheetView>
  </sheetViews>
  <sheetFormatPr defaultRowHeight="12.75"/>
  <cols>
    <col min="1" max="1" width="6.625" style="3" customWidth="1"/>
    <col min="2" max="2" width="10.5" style="3" bestFit="1" customWidth="1"/>
    <col min="3" max="3" width="9.875" style="3" bestFit="1" customWidth="1"/>
    <col min="4" max="4" width="12.375" style="3" customWidth="1"/>
    <col min="5" max="5" width="11.375" style="3" customWidth="1"/>
    <col min="6" max="6" width="14" style="3" hidden="1" customWidth="1"/>
    <col min="7" max="7" width="20.625" style="3" hidden="1" customWidth="1"/>
    <col min="8" max="8" width="20.875" style="3" hidden="1" customWidth="1"/>
    <col min="9" max="9" width="9" style="3" customWidth="1"/>
    <col min="10" max="10" width="6.5" style="3" customWidth="1"/>
    <col min="11" max="16384" width="9" style="3"/>
  </cols>
  <sheetData>
    <row r="1" spans="1:10" ht="71.25">
      <c r="A1" s="42" t="s">
        <v>7</v>
      </c>
      <c r="B1" s="41" t="s">
        <v>2</v>
      </c>
      <c r="C1" s="41" t="s">
        <v>3</v>
      </c>
      <c r="D1" s="41" t="s">
        <v>4</v>
      </c>
      <c r="E1" s="41" t="s">
        <v>30</v>
      </c>
      <c r="F1" s="41">
        <v>12</v>
      </c>
      <c r="G1" s="41">
        <v>13</v>
      </c>
      <c r="H1" s="41">
        <v>14</v>
      </c>
      <c r="I1" s="41" t="s">
        <v>46</v>
      </c>
      <c r="J1" s="41" t="s">
        <v>47</v>
      </c>
    </row>
    <row r="2" spans="1:10" ht="15">
      <c r="A2" s="17">
        <v>6</v>
      </c>
      <c r="B2" s="43">
        <v>42910</v>
      </c>
      <c r="C2" s="43">
        <v>42911</v>
      </c>
      <c r="D2" s="43">
        <v>42912</v>
      </c>
      <c r="E2" s="43">
        <v>42855</v>
      </c>
      <c r="F2" s="59" t="str">
        <f>TEXT(B2,"[$-FC19]ДД ММММ ГГГГ")</f>
        <v>24 июня 2017</v>
      </c>
      <c r="G2" s="59" t="str">
        <f>TEXT(C2,"[$-FC19]ДД ММММ ГГГГ")</f>
        <v>25 июня 2017</v>
      </c>
      <c r="H2" s="60">
        <f>C2</f>
        <v>42911</v>
      </c>
      <c r="I2" s="59" t="s">
        <v>58</v>
      </c>
      <c r="J2" s="59">
        <v>2017</v>
      </c>
    </row>
    <row r="3" spans="1:10" ht="14.25">
      <c r="A3" s="16"/>
      <c r="G3" s="7" t="str">
        <f>TEXT(C2,"[$-FC19]ДД ММММ ГГГГ")&amp;" года"</f>
        <v>25 июня 2017 года</v>
      </c>
    </row>
    <row r="4" spans="1:10" ht="14.25">
      <c r="A4" s="16"/>
      <c r="G4" s="7" t="str">
        <f>TEXT(E2,"[$-FC19]ДД ММММ ГГГГ")</f>
        <v>30 апреля 2017</v>
      </c>
    </row>
    <row r="5" spans="1:10" ht="14.25">
      <c r="A5" s="16"/>
      <c r="G5" s="7" t="str">
        <f>TEXT(E2,"[$-FC19]ДД ММММ ГГГГ")&amp;" года"</f>
        <v>30 апреля 2017 года</v>
      </c>
    </row>
    <row r="6" spans="1:10">
      <c r="A6" s="16"/>
    </row>
    <row r="7" spans="1:10">
      <c r="A7" s="16"/>
    </row>
    <row r="8" spans="1:10">
      <c r="A8" s="16"/>
    </row>
    <row r="9" spans="1:10">
      <c r="A9" s="16"/>
    </row>
    <row r="10" spans="1:10">
      <c r="A10" s="16"/>
    </row>
    <row r="11" spans="1:10">
      <c r="A11" s="16"/>
    </row>
    <row r="12" spans="1:10">
      <c r="A12" s="16"/>
    </row>
    <row r="13" spans="1:10">
      <c r="A13" s="16"/>
    </row>
    <row r="14" spans="1:10">
      <c r="A14" s="16"/>
    </row>
    <row r="15" spans="1:10">
      <c r="A15" s="16"/>
    </row>
    <row r="16" spans="1:10">
      <c r="A16" s="16"/>
    </row>
    <row r="17" spans="1:1">
      <c r="A17" s="16"/>
    </row>
    <row r="18" spans="1:1">
      <c r="A18" s="16"/>
    </row>
    <row r="19" spans="1:1">
      <c r="A19" s="16"/>
    </row>
    <row r="20" spans="1:1">
      <c r="A20" s="16"/>
    </row>
    <row r="21" spans="1:1">
      <c r="A21" s="16"/>
    </row>
    <row r="22" spans="1:1">
      <c r="A22" s="16"/>
    </row>
    <row r="23" spans="1:1">
      <c r="A23" s="16"/>
    </row>
    <row r="24" spans="1:1">
      <c r="A24" s="16"/>
    </row>
    <row r="25" spans="1:1">
      <c r="A25" s="16"/>
    </row>
    <row r="26" spans="1:1">
      <c r="A26" s="16"/>
    </row>
    <row r="27" spans="1:1">
      <c r="A27" s="16"/>
    </row>
    <row r="28" spans="1:1">
      <c r="A28" s="16"/>
    </row>
    <row r="29" spans="1:1">
      <c r="A29" s="16"/>
    </row>
    <row r="30" spans="1:1">
      <c r="A30" s="16"/>
    </row>
    <row r="31" spans="1:1">
      <c r="A31" s="16"/>
    </row>
    <row r="32" spans="1:1">
      <c r="A32" s="16"/>
    </row>
    <row r="33" spans="1:1">
      <c r="A33" s="16"/>
    </row>
    <row r="34" spans="1:1">
      <c r="A34" s="16"/>
    </row>
    <row r="35" spans="1:1">
      <c r="A35" s="16"/>
    </row>
    <row r="36" spans="1:1">
      <c r="A36" s="16"/>
    </row>
    <row r="37" spans="1:1">
      <c r="A37" s="16"/>
    </row>
    <row r="38" spans="1:1">
      <c r="A38" s="16"/>
    </row>
    <row r="39" spans="1:1">
      <c r="A39" s="16"/>
    </row>
    <row r="40" spans="1:1">
      <c r="A40" s="16"/>
    </row>
    <row r="41" spans="1:1">
      <c r="A41" s="16"/>
    </row>
    <row r="42" spans="1:1">
      <c r="A42" s="16"/>
    </row>
    <row r="43" spans="1:1">
      <c r="A43" s="16"/>
    </row>
    <row r="44" spans="1:1">
      <c r="A44" s="16"/>
    </row>
    <row r="45" spans="1:1">
      <c r="A45" s="16"/>
    </row>
    <row r="46" spans="1:1">
      <c r="A46" s="16"/>
    </row>
    <row r="47" spans="1:1">
      <c r="A47" s="16"/>
    </row>
    <row r="48" spans="1:1">
      <c r="A48" s="16"/>
    </row>
    <row r="49" spans="1:1">
      <c r="A49" s="16"/>
    </row>
    <row r="50" spans="1:1">
      <c r="A50" s="16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5" spans="1:1">
      <c r="A55" s="16"/>
    </row>
    <row r="56" spans="1:1">
      <c r="A56" s="16"/>
    </row>
    <row r="57" spans="1:1">
      <c r="A57" s="16"/>
    </row>
    <row r="58" spans="1:1">
      <c r="A58" s="16"/>
    </row>
    <row r="59" spans="1:1">
      <c r="A59" s="16"/>
    </row>
    <row r="60" spans="1:1">
      <c r="A60" s="16"/>
    </row>
    <row r="61" spans="1:1">
      <c r="A61" s="16"/>
    </row>
    <row r="62" spans="1:1">
      <c r="A62" s="16"/>
    </row>
    <row r="63" spans="1:1">
      <c r="A63" s="16"/>
    </row>
    <row r="64" spans="1:1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>
      <c r="A93" s="16"/>
    </row>
    <row r="94" spans="1:1">
      <c r="A94" s="16"/>
    </row>
    <row r="95" spans="1:1">
      <c r="A95" s="16"/>
    </row>
    <row r="96" spans="1:1">
      <c r="A96" s="16"/>
    </row>
    <row r="97" spans="1:1">
      <c r="A97" s="16"/>
    </row>
    <row r="98" spans="1:1">
      <c r="A98" s="16"/>
    </row>
    <row r="99" spans="1:1">
      <c r="A99" s="16"/>
    </row>
    <row r="100" spans="1:1">
      <c r="A100" s="16"/>
    </row>
    <row r="101" spans="1:1">
      <c r="A101" s="16"/>
    </row>
    <row r="102" spans="1:1">
      <c r="A102" s="16"/>
    </row>
    <row r="103" spans="1:1">
      <c r="A103" s="16"/>
    </row>
    <row r="104" spans="1:1">
      <c r="A104" s="16"/>
    </row>
    <row r="105" spans="1:1">
      <c r="A105" s="16"/>
    </row>
    <row r="106" spans="1:1">
      <c r="A106" s="16"/>
    </row>
    <row r="107" spans="1:1">
      <c r="A107" s="16"/>
    </row>
    <row r="108" spans="1:1">
      <c r="A108" s="16"/>
    </row>
    <row r="109" spans="1:1">
      <c r="A109" s="16"/>
    </row>
    <row r="110" spans="1:1">
      <c r="A110" s="16"/>
    </row>
    <row r="111" spans="1:1">
      <c r="A111" s="16"/>
    </row>
    <row r="112" spans="1:1">
      <c r="A112" s="16"/>
    </row>
  </sheetData>
  <conditionalFormatting sqref="F2:J201">
    <cfRule type="notContainsBlanks" dxfId="3" priority="1">
      <formula>LEN(TRIM(F2))&gt;0</formula>
    </cfRule>
  </conditionalFormatting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L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7" sqref="B17:B18"/>
    </sheetView>
  </sheetViews>
  <sheetFormatPr defaultRowHeight="12.75"/>
  <cols>
    <col min="1" max="1" width="4.625" style="3" customWidth="1"/>
    <col min="2" max="2" width="33.125" style="10" customWidth="1"/>
    <col min="3" max="3" width="31.875" style="3" bestFit="1" customWidth="1"/>
    <col min="4" max="4" width="35.25" style="3" customWidth="1"/>
    <col min="5" max="5" width="9.875" style="3" bestFit="1" customWidth="1"/>
    <col min="6" max="6" width="28.25" style="3" customWidth="1"/>
    <col min="7" max="7" width="83.75" style="3" customWidth="1"/>
    <col min="8" max="8" width="42.5" style="3" customWidth="1"/>
    <col min="9" max="9" width="11.375" style="3" bestFit="1" customWidth="1"/>
    <col min="10" max="10" width="18.625" style="3" bestFit="1" customWidth="1"/>
    <col min="11" max="11" width="16" style="12" customWidth="1"/>
    <col min="12" max="12" width="6.375" style="3" customWidth="1"/>
    <col min="13" max="16384" width="9" style="3"/>
  </cols>
  <sheetData>
    <row r="1" spans="1:12" ht="43.5" customHeight="1">
      <c r="A1" s="25" t="s">
        <v>1</v>
      </c>
      <c r="B1" s="17" t="s">
        <v>8</v>
      </c>
      <c r="C1" s="40" t="s">
        <v>9</v>
      </c>
      <c r="D1" s="17" t="s">
        <v>20</v>
      </c>
      <c r="E1" s="15" t="s">
        <v>48</v>
      </c>
      <c r="F1" s="15" t="s">
        <v>49</v>
      </c>
      <c r="G1" s="15" t="s">
        <v>50</v>
      </c>
      <c r="H1" s="15" t="s">
        <v>51</v>
      </c>
      <c r="I1" s="15" t="s">
        <v>52</v>
      </c>
      <c r="J1" s="15" t="s">
        <v>55</v>
      </c>
      <c r="K1" s="41" t="s">
        <v>5</v>
      </c>
      <c r="L1" s="15" t="s">
        <v>57</v>
      </c>
    </row>
    <row r="2" spans="1:12" ht="15">
      <c r="A2" s="26">
        <v>1</v>
      </c>
      <c r="B2" s="20" t="s">
        <v>60</v>
      </c>
      <c r="C2" s="9" t="s">
        <v>63</v>
      </c>
      <c r="D2" s="21" t="s">
        <v>18</v>
      </c>
      <c r="E2" s="8">
        <v>22972</v>
      </c>
      <c r="F2" s="18" t="s">
        <v>67</v>
      </c>
      <c r="G2" s="19" t="s">
        <v>69</v>
      </c>
      <c r="H2" s="18" t="s">
        <v>72</v>
      </c>
      <c r="I2" s="23" t="s">
        <v>75</v>
      </c>
      <c r="J2" s="24" t="s">
        <v>78</v>
      </c>
      <c r="K2" s="11">
        <v>6500</v>
      </c>
      <c r="L2" s="5" t="str">
        <f>MSumProp(K2)</f>
        <v>(Шесть тысяч пятьсот) рублей 00 коп.</v>
      </c>
    </row>
    <row r="3" spans="1:12" ht="15">
      <c r="A3" s="26">
        <v>2</v>
      </c>
      <c r="B3" s="20" t="s">
        <v>59</v>
      </c>
      <c r="C3" s="9" t="s">
        <v>62</v>
      </c>
      <c r="D3" s="21" t="s">
        <v>17</v>
      </c>
      <c r="E3" s="8">
        <v>22575</v>
      </c>
      <c r="F3" s="18" t="s">
        <v>66</v>
      </c>
      <c r="G3" s="19" t="s">
        <v>68</v>
      </c>
      <c r="H3" s="18" t="s">
        <v>71</v>
      </c>
      <c r="I3" s="23" t="s">
        <v>74</v>
      </c>
      <c r="J3" s="24" t="s">
        <v>77</v>
      </c>
      <c r="K3" s="11">
        <v>9800</v>
      </c>
      <c r="L3" s="5" t="str">
        <f>MSumProp(K3)</f>
        <v>(Девять тысяч восемьсот) рублей 00 коп.</v>
      </c>
    </row>
    <row r="4" spans="1:12" ht="15">
      <c r="A4" s="26">
        <v>3</v>
      </c>
      <c r="B4" s="20" t="s">
        <v>61</v>
      </c>
      <c r="C4" s="9" t="s">
        <v>64</v>
      </c>
      <c r="D4" s="21" t="s">
        <v>19</v>
      </c>
      <c r="E4" s="8">
        <v>23368</v>
      </c>
      <c r="F4" s="3" t="s">
        <v>65</v>
      </c>
      <c r="G4" s="19" t="s">
        <v>70</v>
      </c>
      <c r="H4" s="18" t="s">
        <v>73</v>
      </c>
      <c r="I4" s="23" t="s">
        <v>76</v>
      </c>
      <c r="J4" s="24" t="s">
        <v>79</v>
      </c>
      <c r="K4" s="11">
        <v>7200</v>
      </c>
      <c r="L4" s="5" t="str">
        <f>MSumProp(K4)</f>
        <v>(Семь тысяч двести) рублей 00 коп.</v>
      </c>
    </row>
    <row r="5" spans="1:12" ht="15">
      <c r="A5" s="26">
        <v>4</v>
      </c>
      <c r="B5" s="20"/>
      <c r="C5" s="9"/>
      <c r="D5" s="21"/>
      <c r="E5" s="8">
        <v>23735</v>
      </c>
      <c r="F5" s="3" t="s">
        <v>65</v>
      </c>
      <c r="G5" s="19" t="s">
        <v>100</v>
      </c>
      <c r="H5" s="18" t="s">
        <v>101</v>
      </c>
      <c r="I5" s="23" t="s">
        <v>76</v>
      </c>
      <c r="J5" s="24" t="s">
        <v>79</v>
      </c>
      <c r="K5" s="11">
        <v>7201</v>
      </c>
      <c r="L5" s="5" t="str">
        <f>MSumProp(K5)</f>
        <v>(Семь тысяч двести один) рубль 00 коп.</v>
      </c>
    </row>
    <row r="6" spans="1:12" ht="15">
      <c r="A6" s="26">
        <v>5</v>
      </c>
      <c r="B6" s="20"/>
      <c r="C6" s="9"/>
      <c r="D6" s="21" t="s">
        <v>97</v>
      </c>
      <c r="E6" s="8">
        <v>24101</v>
      </c>
      <c r="F6" s="3" t="s">
        <v>65</v>
      </c>
      <c r="G6" s="19" t="s">
        <v>102</v>
      </c>
      <c r="H6" s="18" t="s">
        <v>103</v>
      </c>
      <c r="I6" s="23" t="s">
        <v>76</v>
      </c>
      <c r="J6" s="24" t="s">
        <v>79</v>
      </c>
      <c r="K6" s="11">
        <v>7202</v>
      </c>
      <c r="L6" s="5" t="str">
        <f>MSumProp(K6)</f>
        <v>(Семь тысяч двести два) рубля 00 коп.</v>
      </c>
    </row>
    <row r="7" spans="1:12" ht="15">
      <c r="A7" s="26">
        <v>6</v>
      </c>
      <c r="B7" s="20"/>
      <c r="C7" s="9"/>
      <c r="D7" s="21"/>
      <c r="E7" s="8"/>
      <c r="G7" s="19"/>
      <c r="H7" s="18"/>
      <c r="I7" s="23"/>
      <c r="J7" s="24"/>
      <c r="K7" s="11"/>
      <c r="L7" s="5" t="str">
        <f>MSumProp(K7)</f>
        <v>(Ноль) рублей 00 коп.</v>
      </c>
    </row>
    <row r="8" spans="1:12" ht="15">
      <c r="A8" s="26"/>
      <c r="B8" s="20" t="s">
        <v>98</v>
      </c>
      <c r="C8" s="9" t="s">
        <v>110</v>
      </c>
      <c r="D8" s="21" t="s">
        <v>99</v>
      </c>
      <c r="E8" s="8">
        <v>24468</v>
      </c>
      <c r="F8" s="3" t="s">
        <v>65</v>
      </c>
      <c r="G8" s="19" t="s">
        <v>104</v>
      </c>
      <c r="H8" s="18" t="s">
        <v>105</v>
      </c>
      <c r="I8" s="23" t="s">
        <v>76</v>
      </c>
      <c r="J8" s="24" t="s">
        <v>79</v>
      </c>
      <c r="K8" s="11">
        <v>7204</v>
      </c>
      <c r="L8" s="5" t="str">
        <f>MSumProp(K8)</f>
        <v>(Семь тысяч двести четыре) рубля 00 коп.</v>
      </c>
    </row>
    <row r="9" spans="1:12" ht="14.25">
      <c r="B9" s="10" t="s">
        <v>108</v>
      </c>
      <c r="C9" s="3" t="s">
        <v>111</v>
      </c>
      <c r="D9" s="3" t="s">
        <v>109</v>
      </c>
      <c r="E9" s="8">
        <v>24834</v>
      </c>
      <c r="F9" s="3" t="s">
        <v>65</v>
      </c>
      <c r="G9" s="19" t="s">
        <v>106</v>
      </c>
      <c r="H9" s="18" t="s">
        <v>107</v>
      </c>
      <c r="I9" s="23" t="s">
        <v>76</v>
      </c>
      <c r="J9" s="24" t="s">
        <v>79</v>
      </c>
      <c r="K9" s="11">
        <v>7205</v>
      </c>
      <c r="L9" s="5" t="str">
        <f>MSumProp(K9)</f>
        <v>(Семь тысяч двести пять) рублей 00 коп.</v>
      </c>
    </row>
  </sheetData>
  <sortState ref="A2:L10">
    <sortCondition ref="A2"/>
  </sortState>
  <conditionalFormatting sqref="E2:L9">
    <cfRule type="notContainsBlanks" dxfId="0" priority="1">
      <formula>LEN(TRIM(E2))&gt;0</formula>
    </cfRule>
  </conditionalFormatting>
  <pageMargins left="0.75" right="0.75" top="1" bottom="1" header="0.5" footer="0.5"/>
  <pageSetup paperSize="9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E139"/>
  <sheetViews>
    <sheetView topLeftCell="A19" zoomScaleNormal="100" workbookViewId="0">
      <selection activeCell="C33" sqref="C33"/>
    </sheetView>
  </sheetViews>
  <sheetFormatPr defaultRowHeight="15.75"/>
  <cols>
    <col min="1" max="1" width="6" style="48" customWidth="1"/>
    <col min="2" max="2" width="33.125" style="58" bestFit="1" customWidth="1"/>
    <col min="3" max="3" width="34.25" style="48" bestFit="1" customWidth="1"/>
    <col min="4" max="4" width="18.5" style="48" customWidth="1"/>
    <col min="5" max="16384" width="9" style="48"/>
  </cols>
  <sheetData>
    <row r="1" spans="1:4" ht="15" customHeight="1">
      <c r="A1" s="44"/>
      <c r="B1" s="45" t="e">
        <f>SUM(D22:D132)</f>
        <v>#REF!</v>
      </c>
      <c r="C1" s="46" t="e">
        <f>MSumProp(B1)</f>
        <v>#VALUE!</v>
      </c>
      <c r="D1" s="47"/>
    </row>
    <row r="2" spans="1:4" ht="15" customHeight="1">
      <c r="A2" s="61" t="s">
        <v>96</v>
      </c>
      <c r="B2" s="61"/>
      <c r="C2" s="61"/>
      <c r="D2" s="61"/>
    </row>
    <row r="3" spans="1:4">
      <c r="A3" s="63" t="s">
        <v>22</v>
      </c>
      <c r="B3" s="63"/>
      <c r="C3" s="63"/>
      <c r="D3" s="63"/>
    </row>
    <row r="4" spans="1:4">
      <c r="A4" s="63" t="s">
        <v>80</v>
      </c>
      <c r="B4" s="63"/>
      <c r="C4" s="63"/>
      <c r="D4" s="63"/>
    </row>
    <row r="5" spans="1:4">
      <c r="A5" s="62">
        <f>Дата!C2</f>
        <v>42911</v>
      </c>
      <c r="B5" s="62"/>
      <c r="C5" s="62"/>
      <c r="D5" s="62"/>
    </row>
    <row r="6" spans="1:4">
      <c r="A6" s="49" t="s">
        <v>23</v>
      </c>
      <c r="B6" s="49"/>
      <c r="C6" s="49"/>
      <c r="D6" s="49"/>
    </row>
    <row r="7" spans="1:4">
      <c r="A7" s="49" t="s">
        <v>81</v>
      </c>
      <c r="B7" s="49"/>
      <c r="C7" s="49"/>
      <c r="D7" s="49"/>
    </row>
    <row r="8" spans="1:4">
      <c r="A8" s="49" t="s">
        <v>82</v>
      </c>
      <c r="B8" s="49"/>
      <c r="C8" s="49"/>
      <c r="D8" s="49"/>
    </row>
    <row r="9" spans="1:4">
      <c r="A9" s="49" t="s">
        <v>24</v>
      </c>
      <c r="B9" s="49"/>
      <c r="C9" s="49"/>
      <c r="D9" s="49"/>
    </row>
    <row r="10" spans="1:4" ht="94.5">
      <c r="A10" s="49"/>
      <c r="B10" s="50" t="s">
        <v>25</v>
      </c>
      <c r="C10" s="49"/>
      <c r="D10" s="49"/>
    </row>
    <row r="11" spans="1:4">
      <c r="A11" s="49" t="s">
        <v>83</v>
      </c>
      <c r="B11" s="49"/>
      <c r="C11" s="49"/>
      <c r="D11" s="49"/>
    </row>
    <row r="12" spans="1:4" ht="38.25" customHeight="1">
      <c r="A12" s="65" t="str">
        <f>Данные!C2&amp;Дата!G4&amp;Данные!C3&amp;Дата!I2&amp;" "&amp;Дата!J2&amp;" г."</f>
        <v xml:space="preserve">     Рассмотрев на заседании заявления работников Общества с ограниченной ответственностью «Управление» от 30 апреля 2017 о невыплате заработной платы за май 2017 г.</v>
      </c>
      <c r="B12" s="65"/>
      <c r="C12" s="65"/>
      <c r="D12" s="65"/>
    </row>
    <row r="13" spans="1:4">
      <c r="A13" s="64" t="s">
        <v>27</v>
      </c>
      <c r="B13" s="64"/>
      <c r="C13" s="64"/>
      <c r="D13" s="64"/>
    </row>
    <row r="14" spans="1:4" ht="66.75" customHeight="1">
      <c r="A14" s="65" t="e">
        <f>Данные!C4&amp;Дата!I2&amp;" месяц "&amp;Дата!J2&amp;" г. на общую сумму "&amp;FLOOR(B1,1)&amp;" "&amp;TEXT(C1,"")</f>
        <v>#REF!</v>
      </c>
      <c r="B14" s="65"/>
      <c r="C14" s="65"/>
      <c r="D14" s="65"/>
    </row>
    <row r="15" spans="1:4" ht="33.75" customHeight="1">
      <c r="A15" s="67" t="str">
        <f>Данные!C5&amp;Дата!G5&amp;Данные!C6</f>
        <v xml:space="preserve">     Факт невыплаты заработной платы подтверждается поданными заявлениями работников от 30 апреля 2017 года, а ее сумма прилагаемыми справками о причитающейся заработной плате.</v>
      </c>
      <c r="B15" s="67"/>
      <c r="C15" s="67"/>
      <c r="D15" s="67"/>
    </row>
    <row r="16" spans="1:4" ht="50.25" customHeight="1">
      <c r="A16" s="67" t="str">
        <f>Данные!C7</f>
        <v xml:space="preserve">     Выслушав стороны и исследовав документы, комиссия находит, что требования заявителей подлежать удовлетворению, так как в соответствии со ст. 136 Трудового кодекса РФ выплата заработной платы должна производиться не реже, чем каждые полмесяца.</v>
      </c>
      <c r="B16" s="67"/>
      <c r="C16" s="67"/>
      <c r="D16" s="67"/>
    </row>
    <row r="17" spans="1:5" ht="47.25" customHeight="1">
      <c r="A17" s="67" t="str">
        <f>Данные!C8</f>
        <v xml:space="preserve">     На основании изложенного, комиссия приняла единогласное решение удовлетворить требования заявителей о выплате заработной платы, и руководствуясь ст.ст. 383-395 Трудового кодекса РФ</v>
      </c>
      <c r="B17" s="67"/>
      <c r="C17" s="67"/>
      <c r="D17" s="67"/>
    </row>
    <row r="18" spans="1:5" ht="21" customHeight="1">
      <c r="A18" s="64" t="s">
        <v>34</v>
      </c>
      <c r="B18" s="64"/>
      <c r="C18" s="64"/>
      <c r="D18" s="64"/>
    </row>
    <row r="19" spans="1:5" ht="48" customHeight="1">
      <c r="A19" s="67" t="e">
        <f>Данные!C9&amp;" "&amp;FLOOR(B1,1)&amp;" "&amp;TEXT(C1,"")&amp;" за "&amp;Дата!I2&amp;" месяц "&amp;Дата!J2&amp;" г."</f>
        <v>#REF!</v>
      </c>
      <c r="B19" s="67"/>
      <c r="C19" s="67"/>
      <c r="D19" s="67"/>
    </row>
    <row r="20" spans="1:5" ht="21" customHeight="1">
      <c r="A20" s="64" t="s">
        <v>35</v>
      </c>
      <c r="B20" s="64"/>
      <c r="C20" s="64"/>
      <c r="D20" s="64"/>
    </row>
    <row r="21" spans="1:5" ht="31.5">
      <c r="A21" s="51" t="s">
        <v>1</v>
      </c>
      <c r="B21" s="52" t="s">
        <v>8</v>
      </c>
      <c r="C21" s="51" t="s">
        <v>20</v>
      </c>
      <c r="D21" s="51" t="s">
        <v>21</v>
      </c>
    </row>
    <row r="22" spans="1:5">
      <c r="A22" s="53">
        <v>1</v>
      </c>
      <c r="B22" s="54" t="str">
        <f>INDEX(Таблица!$A$2:$L$8,A22,2)</f>
        <v>Сидоров Сидор Сидорович</v>
      </c>
      <c r="C22" s="54" t="str">
        <f>INDEX(Таблица!$A$2:$L$8,A22,4)</f>
        <v>Электросварщик ручной сварки</v>
      </c>
      <c r="D22" s="55">
        <f>INDEX(Таблица!$A$2:$L$8,A22,11)</f>
        <v>6500</v>
      </c>
      <c r="E22" s="55"/>
    </row>
    <row r="23" spans="1:5">
      <c r="A23" s="53">
        <v>2</v>
      </c>
      <c r="B23" s="54" t="str">
        <f>INDEX(Таблица!$A$2:$L$8,A23,2)</f>
        <v>Иванов Иван Иванович</v>
      </c>
      <c r="C23" s="54" t="str">
        <f>INDEX(Таблица!$A$2:$L$8,A23,4)</f>
        <v>Главный инженер</v>
      </c>
      <c r="D23" s="55">
        <f>INDEX(Таблица!$A$2:$L$8,A23,11)</f>
        <v>9800</v>
      </c>
    </row>
    <row r="24" spans="1:5">
      <c r="A24" s="53">
        <v>3</v>
      </c>
      <c r="B24" s="54" t="str">
        <f>INDEX(Таблица!$A$2:$L$8,A24,2)</f>
        <v>Петров Пётр Петрович</v>
      </c>
      <c r="C24" s="54" t="str">
        <f>INDEX(Таблица!$A$2:$L$8,A24,4)</f>
        <v>Инженер-сметчик</v>
      </c>
      <c r="D24" s="55">
        <f>INDEX(Таблица!$A$2:$L$8,A24,11)</f>
        <v>7200</v>
      </c>
    </row>
    <row r="25" spans="1:5">
      <c r="A25" s="53">
        <v>4</v>
      </c>
      <c r="B25" s="54">
        <f>INDEX(Таблица!$A$2:$L$8,A25,2)</f>
        <v>0</v>
      </c>
      <c r="C25" s="54">
        <f>INDEX(Таблица!$A$2:$L$8,A25,4)</f>
        <v>0</v>
      </c>
      <c r="D25" s="55">
        <f>INDEX(Таблица!$A$2:$L$8,A25,11)</f>
        <v>7201</v>
      </c>
    </row>
    <row r="26" spans="1:5">
      <c r="A26" s="53">
        <v>5</v>
      </c>
      <c r="B26" s="54">
        <f>INDEX(Таблица!$A$2:$L$8,A26,2)</f>
        <v>0</v>
      </c>
      <c r="C26" s="54" t="str">
        <f>INDEX(Таблица!$A$2:$L$8,A26,4)</f>
        <v>Инженер программист</v>
      </c>
      <c r="D26" s="55">
        <f>INDEX(Таблица!$A$2:$L$8,A26,11)</f>
        <v>7202</v>
      </c>
    </row>
    <row r="27" spans="1:5">
      <c r="A27" s="53">
        <v>6</v>
      </c>
      <c r="B27" s="54">
        <f>INDEX(Таблица!$A$2:$L$8,A27,2)</f>
        <v>0</v>
      </c>
      <c r="C27" s="54">
        <f>INDEX(Таблица!$A$2:$L$8,A27,4)</f>
        <v>0</v>
      </c>
      <c r="D27" s="55">
        <f>INDEX(Таблица!$A$2:$L$8,A27,11)</f>
        <v>0</v>
      </c>
    </row>
    <row r="28" spans="1:5">
      <c r="A28" s="53">
        <v>7</v>
      </c>
      <c r="B28" s="54" t="str">
        <f>INDEX(Таблица!$A$2:$L$8,A28,2)</f>
        <v>Николаев Николай Николаевич</v>
      </c>
      <c r="C28" s="54" t="str">
        <f>INDEX(Таблица!$A$2:$L$8,A28,4)</f>
        <v>Рабочий</v>
      </c>
      <c r="D28" s="55">
        <f>INDEX(Таблица!$A$2:$L$8,A28,11)</f>
        <v>7204</v>
      </c>
    </row>
    <row r="29" spans="1:5">
      <c r="A29" s="53">
        <v>8</v>
      </c>
      <c r="B29" s="54" t="e">
        <f>INDEX(Таблица!$A$2:$L$8,A29,2)</f>
        <v>#REF!</v>
      </c>
      <c r="C29" s="54" t="e">
        <f>INDEX(Таблица!$A$2:$L$8,A29,4)</f>
        <v>#REF!</v>
      </c>
      <c r="D29" s="55" t="e">
        <f>INDEX(Таблица!$A$2:$L$8,A29,11)</f>
        <v>#REF!</v>
      </c>
    </row>
    <row r="30" spans="1:5">
      <c r="A30" s="53">
        <v>9</v>
      </c>
      <c r="B30" s="54" t="e">
        <f>INDEX(Таблица!$A$2:$L$8,A30,2)</f>
        <v>#REF!</v>
      </c>
      <c r="C30" s="54" t="e">
        <f>INDEX(Таблица!$A$2:$L$8,A30,4)</f>
        <v>#REF!</v>
      </c>
      <c r="D30" s="55" t="e">
        <f>INDEX(Таблица!$A$2:$L$8,A30,11)</f>
        <v>#REF!</v>
      </c>
    </row>
    <row r="31" spans="1:5">
      <c r="A31" s="53">
        <v>10</v>
      </c>
      <c r="B31" s="54" t="e">
        <f>INDEX(Таблица!$A$2:$L$8,A31,2)</f>
        <v>#REF!</v>
      </c>
      <c r="C31" s="54" t="e">
        <f>INDEX(Таблица!$A$2:$L$8,A31,4)</f>
        <v>#REF!</v>
      </c>
      <c r="D31" s="55" t="e">
        <f>INDEX(Таблица!$A$2:$L$8,A31,11)</f>
        <v>#REF!</v>
      </c>
    </row>
    <row r="32" spans="1:5">
      <c r="A32" s="53">
        <v>11</v>
      </c>
      <c r="B32" s="54" t="e">
        <f>INDEX(Таблица!$A$2:$L$8,A32,2)</f>
        <v>#REF!</v>
      </c>
      <c r="C32" s="54" t="e">
        <f>INDEX(Таблица!$A$2:$L$8,A32,4)</f>
        <v>#REF!</v>
      </c>
      <c r="D32" s="55" t="e">
        <f>INDEX(Таблица!$A$2:$L$8,A32,11)</f>
        <v>#REF!</v>
      </c>
    </row>
    <row r="33" spans="1:4">
      <c r="A33" s="53">
        <v>12</v>
      </c>
      <c r="B33" s="54" t="e">
        <f>INDEX(Таблица!$A$2:$L$8,A33,2)</f>
        <v>#REF!</v>
      </c>
      <c r="C33" s="54" t="e">
        <f>INDEX(Таблица!$A$2:$L$8,A33,4)</f>
        <v>#REF!</v>
      </c>
      <c r="D33" s="55" t="e">
        <f>INDEX(Таблица!$A$2:$L$8,A33,11)</f>
        <v>#REF!</v>
      </c>
    </row>
    <row r="34" spans="1:4">
      <c r="A34" s="53">
        <v>13</v>
      </c>
      <c r="B34" s="54" t="e">
        <f>INDEX(Таблица!$A$2:$L$8,A34,2)</f>
        <v>#REF!</v>
      </c>
      <c r="C34" s="54" t="e">
        <f>INDEX(Таблица!$A$2:$L$8,A34,4)</f>
        <v>#REF!</v>
      </c>
      <c r="D34" s="55" t="e">
        <f>INDEX(Таблица!$A$2:$L$8,A34,11)</f>
        <v>#REF!</v>
      </c>
    </row>
    <row r="35" spans="1:4">
      <c r="A35" s="53">
        <v>14</v>
      </c>
      <c r="B35" s="54" t="e">
        <f>INDEX(Таблица!$A$2:$L$8,A35,2)</f>
        <v>#REF!</v>
      </c>
      <c r="C35" s="54" t="e">
        <f>INDEX(Таблица!$A$2:$L$8,A35,4)</f>
        <v>#REF!</v>
      </c>
      <c r="D35" s="55" t="e">
        <f>INDEX(Таблица!$A$2:$L$8,A35,11)</f>
        <v>#REF!</v>
      </c>
    </row>
    <row r="36" spans="1:4">
      <c r="A36" s="53">
        <v>15</v>
      </c>
      <c r="B36" s="54" t="e">
        <f>INDEX(Таблица!$A$2:$L$8,A36,2)</f>
        <v>#REF!</v>
      </c>
      <c r="C36" s="54" t="e">
        <f>INDEX(Таблица!$A$2:$L$8,A36,4)</f>
        <v>#REF!</v>
      </c>
      <c r="D36" s="55" t="e">
        <f>INDEX(Таблица!$A$2:$L$8,A36,11)</f>
        <v>#REF!</v>
      </c>
    </row>
    <row r="37" spans="1:4">
      <c r="A37" s="53">
        <v>16</v>
      </c>
      <c r="B37" s="54" t="e">
        <f>INDEX(Таблица!$A$2:$L$8,A37,2)</f>
        <v>#REF!</v>
      </c>
      <c r="C37" s="54" t="e">
        <f>INDEX(Таблица!$A$2:$L$8,A37,4)</f>
        <v>#REF!</v>
      </c>
      <c r="D37" s="55" t="e">
        <f>INDEX(Таблица!$A$2:$L$8,A37,11)</f>
        <v>#REF!</v>
      </c>
    </row>
    <row r="38" spans="1:4">
      <c r="A38" s="53">
        <v>17</v>
      </c>
      <c r="B38" s="54" t="e">
        <f>INDEX(Таблица!$A$2:$L$8,A38,2)</f>
        <v>#REF!</v>
      </c>
      <c r="C38" s="54" t="e">
        <f>INDEX(Таблица!$A$2:$L$8,A38,4)</f>
        <v>#REF!</v>
      </c>
      <c r="D38" s="55" t="e">
        <f>INDEX(Таблица!$A$2:$L$8,A38,11)</f>
        <v>#REF!</v>
      </c>
    </row>
    <row r="39" spans="1:4">
      <c r="A39" s="53">
        <v>18</v>
      </c>
      <c r="B39" s="54" t="e">
        <f>INDEX(Таблица!$A$2:$L$8,A39,2)</f>
        <v>#REF!</v>
      </c>
      <c r="C39" s="54" t="e">
        <f>INDEX(Таблица!$A$2:$L$8,A39,4)</f>
        <v>#REF!</v>
      </c>
      <c r="D39" s="55" t="e">
        <f>INDEX(Таблица!$A$2:$L$8,A39,11)</f>
        <v>#REF!</v>
      </c>
    </row>
    <row r="40" spans="1:4">
      <c r="A40" s="53">
        <v>19</v>
      </c>
      <c r="B40" s="54" t="e">
        <f>INDEX(Таблица!$A$2:$L$8,A40,2)</f>
        <v>#REF!</v>
      </c>
      <c r="C40" s="54" t="e">
        <f>INDEX(Таблица!$A$2:$L$8,A40,4)</f>
        <v>#REF!</v>
      </c>
      <c r="D40" s="55" t="e">
        <f>INDEX(Таблица!$A$2:$L$8,A40,11)</f>
        <v>#REF!</v>
      </c>
    </row>
    <row r="41" spans="1:4">
      <c r="A41" s="53">
        <v>20</v>
      </c>
      <c r="B41" s="54" t="e">
        <f>INDEX(Таблица!$A$2:$L$8,A41,2)</f>
        <v>#REF!</v>
      </c>
      <c r="C41" s="54" t="e">
        <f>INDEX(Таблица!$A$2:$L$8,A41,4)</f>
        <v>#REF!</v>
      </c>
      <c r="D41" s="55" t="e">
        <f>INDEX(Таблица!$A$2:$L$8,A41,11)</f>
        <v>#REF!</v>
      </c>
    </row>
    <row r="42" spans="1:4">
      <c r="A42" s="53">
        <v>21</v>
      </c>
      <c r="B42" s="54" t="e">
        <f>INDEX(Таблица!$A$2:$L$8,A42,2)</f>
        <v>#REF!</v>
      </c>
      <c r="C42" s="54" t="e">
        <f>INDEX(Таблица!$A$2:$L$8,A42,4)</f>
        <v>#REF!</v>
      </c>
      <c r="D42" s="55" t="e">
        <f>INDEX(Таблица!$A$2:$L$8,A42,11)</f>
        <v>#REF!</v>
      </c>
    </row>
    <row r="43" spans="1:4">
      <c r="A43" s="53">
        <v>22</v>
      </c>
      <c r="B43" s="54" t="e">
        <f>INDEX(Таблица!$A$2:$L$8,A43,2)</f>
        <v>#REF!</v>
      </c>
      <c r="C43" s="54" t="e">
        <f>INDEX(Таблица!$A$2:$L$8,A43,4)</f>
        <v>#REF!</v>
      </c>
      <c r="D43" s="55" t="e">
        <f>INDEX(Таблица!$A$2:$L$8,A43,11)</f>
        <v>#REF!</v>
      </c>
    </row>
    <row r="44" spans="1:4">
      <c r="A44" s="53">
        <v>23</v>
      </c>
      <c r="B44" s="54" t="e">
        <f>INDEX(Таблица!$A$2:$L$8,A44,2)</f>
        <v>#REF!</v>
      </c>
      <c r="C44" s="54" t="e">
        <f>INDEX(Таблица!$A$2:$L$8,A44,4)</f>
        <v>#REF!</v>
      </c>
      <c r="D44" s="55" t="e">
        <f>INDEX(Таблица!$A$2:$L$8,A44,11)</f>
        <v>#REF!</v>
      </c>
    </row>
    <row r="45" spans="1:4">
      <c r="A45" s="53">
        <v>24</v>
      </c>
      <c r="B45" s="54" t="e">
        <f>INDEX(Таблица!$A$2:$L$8,A45,2)</f>
        <v>#REF!</v>
      </c>
      <c r="C45" s="54" t="e">
        <f>INDEX(Таблица!$A$2:$L$8,A45,4)</f>
        <v>#REF!</v>
      </c>
      <c r="D45" s="55" t="e">
        <f>INDEX(Таблица!$A$2:$L$8,A45,11)</f>
        <v>#REF!</v>
      </c>
    </row>
    <row r="46" spans="1:4">
      <c r="A46" s="53">
        <v>25</v>
      </c>
      <c r="B46" s="54" t="e">
        <f>INDEX(Таблица!$A$2:$L$8,A46,2)</f>
        <v>#REF!</v>
      </c>
      <c r="C46" s="54" t="e">
        <f>INDEX(Таблица!$A$2:$L$8,A46,4)</f>
        <v>#REF!</v>
      </c>
      <c r="D46" s="55" t="e">
        <f>INDEX(Таблица!$A$2:$L$8,A46,11)</f>
        <v>#REF!</v>
      </c>
    </row>
    <row r="47" spans="1:4">
      <c r="A47" s="53">
        <v>26</v>
      </c>
      <c r="B47" s="54" t="e">
        <f>INDEX(Таблица!$A$2:$L$8,A47,2)</f>
        <v>#REF!</v>
      </c>
      <c r="C47" s="54" t="e">
        <f>INDEX(Таблица!$A$2:$L$8,A47,4)</f>
        <v>#REF!</v>
      </c>
      <c r="D47" s="55" t="e">
        <f>INDEX(Таблица!$A$2:$L$8,A47,11)</f>
        <v>#REF!</v>
      </c>
    </row>
    <row r="48" spans="1:4">
      <c r="A48" s="53">
        <v>27</v>
      </c>
      <c r="B48" s="54" t="e">
        <f>INDEX(Таблица!$A$2:$L$8,A48,2)</f>
        <v>#REF!</v>
      </c>
      <c r="C48" s="54" t="e">
        <f>INDEX(Таблица!$A$2:$L$8,A48,4)</f>
        <v>#REF!</v>
      </c>
      <c r="D48" s="55" t="e">
        <f>INDEX(Таблица!$A$2:$L$8,A48,11)</f>
        <v>#REF!</v>
      </c>
    </row>
    <row r="49" spans="1:4">
      <c r="A49" s="53">
        <v>28</v>
      </c>
      <c r="B49" s="54" t="e">
        <f>INDEX(Таблица!$A$2:$L$8,A49,2)</f>
        <v>#REF!</v>
      </c>
      <c r="C49" s="54" t="e">
        <f>INDEX(Таблица!$A$2:$L$8,A49,4)</f>
        <v>#REF!</v>
      </c>
      <c r="D49" s="55" t="e">
        <f>INDEX(Таблица!$A$2:$L$8,A49,11)</f>
        <v>#REF!</v>
      </c>
    </row>
    <row r="50" spans="1:4">
      <c r="A50" s="53">
        <v>29</v>
      </c>
      <c r="B50" s="54" t="e">
        <f>INDEX(Таблица!$A$2:$L$8,A50,2)</f>
        <v>#REF!</v>
      </c>
      <c r="C50" s="54" t="e">
        <f>INDEX(Таблица!$A$2:$L$8,A50,4)</f>
        <v>#REF!</v>
      </c>
      <c r="D50" s="55" t="e">
        <f>INDEX(Таблица!$A$2:$L$8,A50,11)</f>
        <v>#REF!</v>
      </c>
    </row>
    <row r="51" spans="1:4">
      <c r="A51" s="53">
        <v>31</v>
      </c>
      <c r="B51" s="54" t="e">
        <f>INDEX(Таблица!$A$2:$L$8,A51,2)</f>
        <v>#REF!</v>
      </c>
      <c r="C51" s="54" t="e">
        <f>INDEX(Таблица!$A$2:$L$8,A51,4)</f>
        <v>#REF!</v>
      </c>
      <c r="D51" s="55" t="e">
        <f>INDEX(Таблица!$A$2:$L$8,A51,11)</f>
        <v>#REF!</v>
      </c>
    </row>
    <row r="52" spans="1:4">
      <c r="A52" s="53">
        <v>31</v>
      </c>
      <c r="B52" s="54" t="e">
        <f>INDEX(Таблица!$A$2:$L$8,A52,2)</f>
        <v>#REF!</v>
      </c>
      <c r="C52" s="54" t="e">
        <f>INDEX(Таблица!$A$2:$L$8,A52,4)</f>
        <v>#REF!</v>
      </c>
      <c r="D52" s="55" t="e">
        <f>INDEX(Таблица!$A$2:$L$8,A52,11)</f>
        <v>#REF!</v>
      </c>
    </row>
    <row r="53" spans="1:4">
      <c r="A53" s="53">
        <v>32</v>
      </c>
      <c r="B53" s="54" t="e">
        <f>INDEX(Таблица!$A$2:$L$8,A53,2)</f>
        <v>#REF!</v>
      </c>
      <c r="C53" s="54" t="e">
        <f>INDEX(Таблица!$A$2:$L$8,A53,4)</f>
        <v>#REF!</v>
      </c>
      <c r="D53" s="55" t="e">
        <f>INDEX(Таблица!$A$2:$L$8,A53,11)</f>
        <v>#REF!</v>
      </c>
    </row>
    <row r="54" spans="1:4">
      <c r="A54" s="53">
        <v>33</v>
      </c>
      <c r="B54" s="54" t="e">
        <f>INDEX(Таблица!$A$2:$L$8,A54,2)</f>
        <v>#REF!</v>
      </c>
      <c r="C54" s="54" t="e">
        <f>INDEX(Таблица!$A$2:$L$8,A54,4)</f>
        <v>#REF!</v>
      </c>
      <c r="D54" s="55" t="e">
        <f>INDEX(Таблица!$A$2:$L$8,A54,11)</f>
        <v>#REF!</v>
      </c>
    </row>
    <row r="55" spans="1:4">
      <c r="A55" s="53">
        <v>34</v>
      </c>
      <c r="B55" s="54" t="e">
        <f>INDEX(Таблица!$A$2:$L$8,A55,2)</f>
        <v>#REF!</v>
      </c>
      <c r="C55" s="54" t="e">
        <f>INDEX(Таблица!$A$2:$L$8,A55,4)</f>
        <v>#REF!</v>
      </c>
      <c r="D55" s="55" t="e">
        <f>INDEX(Таблица!$A$2:$L$8,A55,11)</f>
        <v>#REF!</v>
      </c>
    </row>
    <row r="56" spans="1:4">
      <c r="A56" s="53">
        <v>35</v>
      </c>
      <c r="B56" s="54" t="e">
        <f>INDEX(Таблица!$A$2:$L$8,A56,2)</f>
        <v>#REF!</v>
      </c>
      <c r="C56" s="54" t="e">
        <f>INDEX(Таблица!$A$2:$L$8,A56,4)</f>
        <v>#REF!</v>
      </c>
      <c r="D56" s="55" t="e">
        <f>INDEX(Таблица!$A$2:$L$8,A56,11)</f>
        <v>#REF!</v>
      </c>
    </row>
    <row r="57" spans="1:4">
      <c r="A57" s="53">
        <v>36</v>
      </c>
      <c r="B57" s="54" t="e">
        <f>INDEX(Таблица!$A$2:$L$8,A57,2)</f>
        <v>#REF!</v>
      </c>
      <c r="C57" s="54" t="e">
        <f>INDEX(Таблица!$A$2:$L$8,A57,4)</f>
        <v>#REF!</v>
      </c>
      <c r="D57" s="55" t="e">
        <f>INDEX(Таблица!$A$2:$L$8,A57,11)</f>
        <v>#REF!</v>
      </c>
    </row>
    <row r="58" spans="1:4">
      <c r="A58" s="53">
        <v>37</v>
      </c>
      <c r="B58" s="54" t="e">
        <f>INDEX(Таблица!$A$2:$L$8,A58,2)</f>
        <v>#REF!</v>
      </c>
      <c r="C58" s="54" t="e">
        <f>INDEX(Таблица!$A$2:$L$8,A58,4)</f>
        <v>#REF!</v>
      </c>
      <c r="D58" s="55" t="e">
        <f>INDEX(Таблица!$A$2:$L$8,A58,11)</f>
        <v>#REF!</v>
      </c>
    </row>
    <row r="59" spans="1:4">
      <c r="A59" s="53">
        <v>38</v>
      </c>
      <c r="B59" s="54" t="e">
        <f>INDEX(Таблица!$A$2:$L$8,A59,2)</f>
        <v>#REF!</v>
      </c>
      <c r="C59" s="54" t="e">
        <f>INDEX(Таблица!$A$2:$L$8,A59,4)</f>
        <v>#REF!</v>
      </c>
      <c r="D59" s="55" t="e">
        <f>INDEX(Таблица!$A$2:$L$8,A59,11)</f>
        <v>#REF!</v>
      </c>
    </row>
    <row r="60" spans="1:4">
      <c r="A60" s="53">
        <v>39</v>
      </c>
      <c r="B60" s="54" t="e">
        <f>INDEX(Таблица!$A$2:$L$8,A60,2)</f>
        <v>#REF!</v>
      </c>
      <c r="C60" s="54" t="e">
        <f>INDEX(Таблица!$A$2:$L$8,A60,4)</f>
        <v>#REF!</v>
      </c>
      <c r="D60" s="55" t="e">
        <f>INDEX(Таблица!$A$2:$L$8,A60,11)</f>
        <v>#REF!</v>
      </c>
    </row>
    <row r="61" spans="1:4">
      <c r="A61" s="53">
        <v>40</v>
      </c>
      <c r="B61" s="54" t="e">
        <f>INDEX(Таблица!$A$2:$L$8,A61,2)</f>
        <v>#REF!</v>
      </c>
      <c r="C61" s="54" t="e">
        <f>INDEX(Таблица!$A$2:$L$8,A61,4)</f>
        <v>#REF!</v>
      </c>
      <c r="D61" s="55" t="e">
        <f>INDEX(Таблица!$A$2:$L$8,A61,11)</f>
        <v>#REF!</v>
      </c>
    </row>
    <row r="62" spans="1:4">
      <c r="A62" s="53">
        <v>41</v>
      </c>
      <c r="B62" s="54" t="e">
        <f>INDEX(Таблица!$A$2:$L$8,A62,2)</f>
        <v>#REF!</v>
      </c>
      <c r="C62" s="54" t="e">
        <f>INDEX(Таблица!$A$2:$L$8,A62,4)</f>
        <v>#REF!</v>
      </c>
      <c r="D62" s="55" t="e">
        <f>INDEX(Таблица!$A$2:$L$8,A62,11)</f>
        <v>#REF!</v>
      </c>
    </row>
    <row r="63" spans="1:4">
      <c r="A63" s="53">
        <v>42</v>
      </c>
      <c r="B63" s="54" t="e">
        <f>INDEX(Таблица!$A$2:$L$8,A63,2)</f>
        <v>#REF!</v>
      </c>
      <c r="C63" s="54" t="e">
        <f>INDEX(Таблица!$A$2:$L$8,A63,4)</f>
        <v>#REF!</v>
      </c>
      <c r="D63" s="55" t="e">
        <f>INDEX(Таблица!$A$2:$L$8,A63,11)</f>
        <v>#REF!</v>
      </c>
    </row>
    <row r="64" spans="1:4">
      <c r="A64" s="53">
        <v>43</v>
      </c>
      <c r="B64" s="54" t="e">
        <f>INDEX(Таблица!$A$2:$L$8,A64,2)</f>
        <v>#REF!</v>
      </c>
      <c r="C64" s="54" t="e">
        <f>INDEX(Таблица!$A$2:$L$8,A64,4)</f>
        <v>#REF!</v>
      </c>
      <c r="D64" s="55" t="e">
        <f>INDEX(Таблица!$A$2:$L$8,A64,11)</f>
        <v>#REF!</v>
      </c>
    </row>
    <row r="65" spans="1:4">
      <c r="A65" s="53">
        <v>44</v>
      </c>
      <c r="B65" s="54" t="e">
        <f>INDEX(Таблица!$A$2:$L$8,A65,2)</f>
        <v>#REF!</v>
      </c>
      <c r="C65" s="54" t="e">
        <f>INDEX(Таблица!$A$2:$L$8,A65,4)</f>
        <v>#REF!</v>
      </c>
      <c r="D65" s="55" t="e">
        <f>INDEX(Таблица!$A$2:$L$8,A65,11)</f>
        <v>#REF!</v>
      </c>
    </row>
    <row r="66" spans="1:4">
      <c r="A66" s="53">
        <v>45</v>
      </c>
      <c r="B66" s="54" t="e">
        <f>INDEX(Таблица!$A$2:$L$8,A66,2)</f>
        <v>#REF!</v>
      </c>
      <c r="C66" s="54" t="e">
        <f>INDEX(Таблица!$A$2:$L$8,A66,4)</f>
        <v>#REF!</v>
      </c>
      <c r="D66" s="55" t="e">
        <f>INDEX(Таблица!$A$2:$L$8,A66,11)</f>
        <v>#REF!</v>
      </c>
    </row>
    <row r="67" spans="1:4">
      <c r="A67" s="53">
        <v>46</v>
      </c>
      <c r="B67" s="54" t="e">
        <f>INDEX(Таблица!$A$2:$L$8,A67,2)</f>
        <v>#REF!</v>
      </c>
      <c r="C67" s="54" t="e">
        <f>INDEX(Таблица!$A$2:$L$8,A67,4)</f>
        <v>#REF!</v>
      </c>
      <c r="D67" s="55" t="e">
        <f>INDEX(Таблица!$A$2:$L$8,A67,11)</f>
        <v>#REF!</v>
      </c>
    </row>
    <row r="68" spans="1:4">
      <c r="A68" s="53">
        <v>47</v>
      </c>
      <c r="B68" s="54" t="e">
        <f>INDEX(Таблица!$A$2:$L$8,A68,2)</f>
        <v>#REF!</v>
      </c>
      <c r="C68" s="54" t="e">
        <f>INDEX(Таблица!$A$2:$L$8,A68,4)</f>
        <v>#REF!</v>
      </c>
      <c r="D68" s="55" t="e">
        <f>INDEX(Таблица!$A$2:$L$8,A68,11)</f>
        <v>#REF!</v>
      </c>
    </row>
    <row r="69" spans="1:4">
      <c r="A69" s="53">
        <v>48</v>
      </c>
      <c r="B69" s="54" t="e">
        <f>INDEX(Таблица!$A$2:$L$8,A69,2)</f>
        <v>#REF!</v>
      </c>
      <c r="C69" s="54" t="e">
        <f>INDEX(Таблица!$A$2:$L$8,A69,4)</f>
        <v>#REF!</v>
      </c>
      <c r="D69" s="55" t="e">
        <f>INDEX(Таблица!$A$2:$L$8,A69,11)</f>
        <v>#REF!</v>
      </c>
    </row>
    <row r="70" spans="1:4">
      <c r="A70" s="53">
        <v>49</v>
      </c>
      <c r="B70" s="54" t="e">
        <f>INDEX(Таблица!$A$2:$L$8,A70,2)</f>
        <v>#REF!</v>
      </c>
      <c r="C70" s="54" t="e">
        <f>INDEX(Таблица!$A$2:$L$8,A70,4)</f>
        <v>#REF!</v>
      </c>
      <c r="D70" s="55" t="e">
        <f>INDEX(Таблица!$A$2:$L$8,A70,11)</f>
        <v>#REF!</v>
      </c>
    </row>
    <row r="71" spans="1:4">
      <c r="A71" s="53">
        <v>50</v>
      </c>
      <c r="B71" s="54" t="e">
        <f>INDEX(Таблица!$A$2:$L$8,A71,2)</f>
        <v>#REF!</v>
      </c>
      <c r="C71" s="54" t="e">
        <f>INDEX(Таблица!$A$2:$L$8,A71,4)</f>
        <v>#REF!</v>
      </c>
      <c r="D71" s="55" t="e">
        <f>INDEX(Таблица!$A$2:$L$8,A71,11)</f>
        <v>#REF!</v>
      </c>
    </row>
    <row r="72" spans="1:4">
      <c r="A72" s="53">
        <v>51</v>
      </c>
      <c r="B72" s="54" t="e">
        <f>INDEX(Таблица!$A$2:$L$8,A72,2)</f>
        <v>#REF!</v>
      </c>
      <c r="C72" s="54" t="e">
        <f>INDEX(Таблица!$A$2:$L$8,A72,4)</f>
        <v>#REF!</v>
      </c>
      <c r="D72" s="55" t="e">
        <f>INDEX(Таблица!$A$2:$L$8,A72,11)</f>
        <v>#REF!</v>
      </c>
    </row>
    <row r="73" spans="1:4">
      <c r="A73" s="53">
        <v>52</v>
      </c>
      <c r="B73" s="54" t="e">
        <f>INDEX(Таблица!$A$2:$L$8,A73,2)</f>
        <v>#REF!</v>
      </c>
      <c r="C73" s="54" t="e">
        <f>INDEX(Таблица!$A$2:$L$8,A73,4)</f>
        <v>#REF!</v>
      </c>
      <c r="D73" s="55" t="e">
        <f>INDEX(Таблица!$A$2:$L$8,A73,11)</f>
        <v>#REF!</v>
      </c>
    </row>
    <row r="74" spans="1:4">
      <c r="A74" s="53">
        <v>53</v>
      </c>
      <c r="B74" s="54" t="e">
        <f>INDEX(Таблица!$A$2:$L$8,A74,2)</f>
        <v>#REF!</v>
      </c>
      <c r="C74" s="54" t="e">
        <f>INDEX(Таблица!$A$2:$L$8,A74,4)</f>
        <v>#REF!</v>
      </c>
      <c r="D74" s="55" t="e">
        <f>INDEX(Таблица!$A$2:$L$8,A74,11)</f>
        <v>#REF!</v>
      </c>
    </row>
    <row r="75" spans="1:4">
      <c r="A75" s="53">
        <v>54</v>
      </c>
      <c r="B75" s="54" t="e">
        <f>INDEX(Таблица!$A$2:$L$8,A75,2)</f>
        <v>#REF!</v>
      </c>
      <c r="C75" s="54" t="e">
        <f>INDEX(Таблица!$A$2:$L$8,A75,4)</f>
        <v>#REF!</v>
      </c>
      <c r="D75" s="55" t="e">
        <f>INDEX(Таблица!$A$2:$L$8,A75,11)</f>
        <v>#REF!</v>
      </c>
    </row>
    <row r="76" spans="1:4">
      <c r="A76" s="53">
        <v>55</v>
      </c>
      <c r="B76" s="54" t="e">
        <f>INDEX(Таблица!$A$2:$L$8,A76,2)</f>
        <v>#REF!</v>
      </c>
      <c r="C76" s="54" t="e">
        <f>INDEX(Таблица!$A$2:$L$8,A76,4)</f>
        <v>#REF!</v>
      </c>
      <c r="D76" s="55" t="e">
        <f>INDEX(Таблица!$A$2:$L$8,A76,11)</f>
        <v>#REF!</v>
      </c>
    </row>
    <row r="77" spans="1:4">
      <c r="A77" s="53">
        <v>56</v>
      </c>
      <c r="B77" s="54" t="e">
        <f>INDEX(Таблица!$A$2:$L$8,A77,2)</f>
        <v>#REF!</v>
      </c>
      <c r="C77" s="54" t="e">
        <f>INDEX(Таблица!$A$2:$L$8,A77,4)</f>
        <v>#REF!</v>
      </c>
      <c r="D77" s="55" t="e">
        <f>INDEX(Таблица!$A$2:$L$8,A77,11)</f>
        <v>#REF!</v>
      </c>
    </row>
    <row r="78" spans="1:4">
      <c r="A78" s="53">
        <v>57</v>
      </c>
      <c r="B78" s="54" t="e">
        <f>INDEX(Таблица!$A$2:$L$8,A78,2)</f>
        <v>#REF!</v>
      </c>
      <c r="C78" s="54" t="e">
        <f>INDEX(Таблица!$A$2:$L$8,A78,4)</f>
        <v>#REF!</v>
      </c>
      <c r="D78" s="55" t="e">
        <f>INDEX(Таблица!$A$2:$L$8,A78,11)</f>
        <v>#REF!</v>
      </c>
    </row>
    <row r="79" spans="1:4">
      <c r="A79" s="53">
        <v>58</v>
      </c>
      <c r="B79" s="54" t="e">
        <f>INDEX(Таблица!$A$2:$L$8,A79,2)</f>
        <v>#REF!</v>
      </c>
      <c r="C79" s="54" t="e">
        <f>INDEX(Таблица!$A$2:$L$8,A79,4)</f>
        <v>#REF!</v>
      </c>
      <c r="D79" s="55" t="e">
        <f>INDEX(Таблица!$A$2:$L$8,A79,11)</f>
        <v>#REF!</v>
      </c>
    </row>
    <row r="80" spans="1:4">
      <c r="A80" s="53">
        <v>59</v>
      </c>
      <c r="B80" s="54" t="e">
        <f>INDEX(Таблица!$A$2:$L$8,A80,2)</f>
        <v>#REF!</v>
      </c>
      <c r="C80" s="54" t="e">
        <f>INDEX(Таблица!$A$2:$L$8,A80,4)</f>
        <v>#REF!</v>
      </c>
      <c r="D80" s="55" t="e">
        <f>INDEX(Таблица!$A$2:$L$8,A80,11)</f>
        <v>#REF!</v>
      </c>
    </row>
    <row r="81" spans="1:4">
      <c r="A81" s="53">
        <v>60</v>
      </c>
      <c r="B81" s="54" t="e">
        <f>INDEX(Таблица!$A$2:$L$8,A81,2)</f>
        <v>#REF!</v>
      </c>
      <c r="C81" s="54" t="e">
        <f>INDEX(Таблица!$A$2:$L$8,A81,4)</f>
        <v>#REF!</v>
      </c>
      <c r="D81" s="55" t="e">
        <f>INDEX(Таблица!$A$2:$L$8,A81,11)</f>
        <v>#REF!</v>
      </c>
    </row>
    <row r="82" spans="1:4">
      <c r="A82" s="53">
        <v>61</v>
      </c>
      <c r="B82" s="54" t="e">
        <f>INDEX(Таблица!$A$2:$L$8,A82,2)</f>
        <v>#REF!</v>
      </c>
      <c r="C82" s="54" t="e">
        <f>INDEX(Таблица!$A$2:$L$8,A82,4)</f>
        <v>#REF!</v>
      </c>
      <c r="D82" s="55" t="e">
        <f>INDEX(Таблица!$A$2:$L$8,A82,11)</f>
        <v>#REF!</v>
      </c>
    </row>
    <row r="83" spans="1:4">
      <c r="A83" s="53">
        <v>62</v>
      </c>
      <c r="B83" s="54" t="e">
        <f>INDEX(Таблица!$A$2:$L$8,A83,2)</f>
        <v>#REF!</v>
      </c>
      <c r="C83" s="54" t="e">
        <f>INDEX(Таблица!$A$2:$L$8,A83,4)</f>
        <v>#REF!</v>
      </c>
      <c r="D83" s="55" t="e">
        <f>INDEX(Таблица!$A$2:$L$8,A83,11)</f>
        <v>#REF!</v>
      </c>
    </row>
    <row r="84" spans="1:4">
      <c r="A84" s="53">
        <v>63</v>
      </c>
      <c r="B84" s="54" t="e">
        <f>INDEX(Таблица!$A$2:$L$8,A84,2)</f>
        <v>#REF!</v>
      </c>
      <c r="C84" s="54" t="e">
        <f>INDEX(Таблица!$A$2:$L$8,A84,4)</f>
        <v>#REF!</v>
      </c>
      <c r="D84" s="55" t="e">
        <f>INDEX(Таблица!$A$2:$L$8,A84,11)</f>
        <v>#REF!</v>
      </c>
    </row>
    <row r="85" spans="1:4">
      <c r="A85" s="53">
        <v>64</v>
      </c>
      <c r="B85" s="54" t="e">
        <f>INDEX(Таблица!$A$2:$L$8,A85,2)</f>
        <v>#REF!</v>
      </c>
      <c r="C85" s="54" t="e">
        <f>INDEX(Таблица!$A$2:$L$8,A85,4)</f>
        <v>#REF!</v>
      </c>
      <c r="D85" s="55" t="e">
        <f>INDEX(Таблица!$A$2:$L$8,A85,11)</f>
        <v>#REF!</v>
      </c>
    </row>
    <row r="86" spans="1:4">
      <c r="A86" s="53">
        <v>65</v>
      </c>
      <c r="B86" s="54" t="e">
        <f>INDEX(Таблица!$A$2:$L$8,A86,2)</f>
        <v>#REF!</v>
      </c>
      <c r="C86" s="54" t="e">
        <f>INDEX(Таблица!$A$2:$L$8,A86,4)</f>
        <v>#REF!</v>
      </c>
      <c r="D86" s="55" t="e">
        <f>INDEX(Таблица!$A$2:$L$8,A86,11)</f>
        <v>#REF!</v>
      </c>
    </row>
    <row r="87" spans="1:4">
      <c r="A87" s="53">
        <v>66</v>
      </c>
      <c r="B87" s="54" t="e">
        <f>INDEX(Таблица!$A$2:$L$8,A87,2)</f>
        <v>#REF!</v>
      </c>
      <c r="C87" s="54" t="e">
        <f>INDEX(Таблица!$A$2:$L$8,A87,4)</f>
        <v>#REF!</v>
      </c>
      <c r="D87" s="55" t="e">
        <f>INDEX(Таблица!$A$2:$L$8,A87,11)</f>
        <v>#REF!</v>
      </c>
    </row>
    <row r="88" spans="1:4">
      <c r="A88" s="53">
        <v>67</v>
      </c>
      <c r="B88" s="54" t="e">
        <f>INDEX(Таблица!$A$2:$L$8,A88,2)</f>
        <v>#REF!</v>
      </c>
      <c r="C88" s="54" t="e">
        <f>INDEX(Таблица!$A$2:$L$8,A88,4)</f>
        <v>#REF!</v>
      </c>
      <c r="D88" s="55" t="e">
        <f>INDEX(Таблица!$A$2:$L$8,A88,11)</f>
        <v>#REF!</v>
      </c>
    </row>
    <row r="89" spans="1:4">
      <c r="A89" s="53">
        <v>68</v>
      </c>
      <c r="B89" s="54" t="e">
        <f>INDEX(Таблица!$A$2:$L$8,A89,2)</f>
        <v>#REF!</v>
      </c>
      <c r="C89" s="54" t="e">
        <f>INDEX(Таблица!$A$2:$L$8,A89,4)</f>
        <v>#REF!</v>
      </c>
      <c r="D89" s="55" t="e">
        <f>INDEX(Таблица!$A$2:$L$8,A89,11)</f>
        <v>#REF!</v>
      </c>
    </row>
    <row r="90" spans="1:4">
      <c r="A90" s="53">
        <v>69</v>
      </c>
      <c r="B90" s="54" t="e">
        <f>INDEX(Таблица!$A$2:$L$8,A90,2)</f>
        <v>#REF!</v>
      </c>
      <c r="C90" s="54" t="e">
        <f>INDEX(Таблица!$A$2:$L$8,A90,4)</f>
        <v>#REF!</v>
      </c>
      <c r="D90" s="55" t="e">
        <f>INDEX(Таблица!$A$2:$L$8,A90,11)</f>
        <v>#REF!</v>
      </c>
    </row>
    <row r="91" spans="1:4">
      <c r="A91" s="53">
        <v>70</v>
      </c>
      <c r="B91" s="54" t="e">
        <f>INDEX(Таблица!$A$2:$L$8,A91,2)</f>
        <v>#REF!</v>
      </c>
      <c r="C91" s="54" t="e">
        <f>INDEX(Таблица!$A$2:$L$8,A91,4)</f>
        <v>#REF!</v>
      </c>
      <c r="D91" s="55" t="e">
        <f>INDEX(Таблица!$A$2:$L$8,A91,11)</f>
        <v>#REF!</v>
      </c>
    </row>
    <row r="92" spans="1:4">
      <c r="A92" s="53">
        <v>71</v>
      </c>
      <c r="B92" s="54" t="e">
        <f>INDEX(Таблица!$A$2:$L$8,A92,2)</f>
        <v>#REF!</v>
      </c>
      <c r="C92" s="54" t="e">
        <f>INDEX(Таблица!$A$2:$L$8,A92,4)</f>
        <v>#REF!</v>
      </c>
      <c r="D92" s="55" t="e">
        <f>INDEX(Таблица!$A$2:$L$8,A92,11)</f>
        <v>#REF!</v>
      </c>
    </row>
    <row r="93" spans="1:4">
      <c r="A93" s="53">
        <v>72</v>
      </c>
      <c r="B93" s="54" t="e">
        <f>INDEX(Таблица!$A$2:$L$8,A93,2)</f>
        <v>#REF!</v>
      </c>
      <c r="C93" s="54" t="e">
        <f>INDEX(Таблица!$A$2:$L$8,A93,4)</f>
        <v>#REF!</v>
      </c>
      <c r="D93" s="55" t="e">
        <f>INDEX(Таблица!$A$2:$L$8,A93,11)</f>
        <v>#REF!</v>
      </c>
    </row>
    <row r="94" spans="1:4">
      <c r="A94" s="53">
        <v>73</v>
      </c>
      <c r="B94" s="54" t="e">
        <f>INDEX(Таблица!$A$2:$L$8,A94,2)</f>
        <v>#REF!</v>
      </c>
      <c r="C94" s="54" t="e">
        <f>INDEX(Таблица!$A$2:$L$8,A94,4)</f>
        <v>#REF!</v>
      </c>
      <c r="D94" s="55" t="e">
        <f>INDEX(Таблица!$A$2:$L$8,A94,11)</f>
        <v>#REF!</v>
      </c>
    </row>
    <row r="95" spans="1:4">
      <c r="A95" s="53">
        <v>74</v>
      </c>
      <c r="B95" s="54" t="e">
        <f>INDEX(Таблица!$A$2:$L$8,A95,2)</f>
        <v>#REF!</v>
      </c>
      <c r="C95" s="54" t="e">
        <f>INDEX(Таблица!$A$2:$L$8,A95,4)</f>
        <v>#REF!</v>
      </c>
      <c r="D95" s="55" t="e">
        <f>INDEX(Таблица!$A$2:$L$8,A95,11)</f>
        <v>#REF!</v>
      </c>
    </row>
    <row r="96" spans="1:4">
      <c r="A96" s="53">
        <v>75</v>
      </c>
      <c r="B96" s="54" t="e">
        <f>INDEX(Таблица!$A$2:$L$8,A96,2)</f>
        <v>#REF!</v>
      </c>
      <c r="C96" s="54" t="e">
        <f>INDEX(Таблица!$A$2:$L$8,A96,4)</f>
        <v>#REF!</v>
      </c>
      <c r="D96" s="55" t="e">
        <f>INDEX(Таблица!$A$2:$L$8,A96,11)</f>
        <v>#REF!</v>
      </c>
    </row>
    <row r="97" spans="1:4">
      <c r="A97" s="53">
        <v>76</v>
      </c>
      <c r="B97" s="54" t="e">
        <f>INDEX(Таблица!$A$2:$L$8,A97,2)</f>
        <v>#REF!</v>
      </c>
      <c r="C97" s="54" t="e">
        <f>INDEX(Таблица!$A$2:$L$8,A97,4)</f>
        <v>#REF!</v>
      </c>
      <c r="D97" s="55" t="e">
        <f>INDEX(Таблица!$A$2:$L$8,A97,11)</f>
        <v>#REF!</v>
      </c>
    </row>
    <row r="98" spans="1:4">
      <c r="A98" s="53">
        <v>77</v>
      </c>
      <c r="B98" s="54" t="e">
        <f>INDEX(Таблица!$A$2:$L$8,A98,2)</f>
        <v>#REF!</v>
      </c>
      <c r="C98" s="54" t="e">
        <f>INDEX(Таблица!$A$2:$L$8,A98,4)</f>
        <v>#REF!</v>
      </c>
      <c r="D98" s="55" t="e">
        <f>INDEX(Таблица!$A$2:$L$8,A98,11)</f>
        <v>#REF!</v>
      </c>
    </row>
    <row r="99" spans="1:4">
      <c r="A99" s="53">
        <v>78</v>
      </c>
      <c r="B99" s="54" t="e">
        <f>INDEX(Таблица!$A$2:$L$8,A99,2)</f>
        <v>#REF!</v>
      </c>
      <c r="C99" s="54" t="e">
        <f>INDEX(Таблица!$A$2:$L$8,A99,4)</f>
        <v>#REF!</v>
      </c>
      <c r="D99" s="55" t="e">
        <f>INDEX(Таблица!$A$2:$L$8,A99,11)</f>
        <v>#REF!</v>
      </c>
    </row>
    <row r="100" spans="1:4">
      <c r="A100" s="53">
        <v>79</v>
      </c>
      <c r="B100" s="54" t="e">
        <f>INDEX(Таблица!$A$2:$L$8,A100,2)</f>
        <v>#REF!</v>
      </c>
      <c r="C100" s="54" t="e">
        <f>INDEX(Таблица!$A$2:$L$8,A100,4)</f>
        <v>#REF!</v>
      </c>
      <c r="D100" s="55" t="e">
        <f>INDEX(Таблица!$A$2:$L$8,A100,11)</f>
        <v>#REF!</v>
      </c>
    </row>
    <row r="101" spans="1:4">
      <c r="A101" s="53">
        <v>80</v>
      </c>
      <c r="B101" s="54" t="e">
        <f>INDEX(Таблица!$A$2:$L$8,A101,2)</f>
        <v>#REF!</v>
      </c>
      <c r="C101" s="54" t="e">
        <f>INDEX(Таблица!$A$2:$L$8,A101,4)</f>
        <v>#REF!</v>
      </c>
      <c r="D101" s="55" t="e">
        <f>INDEX(Таблица!$A$2:$L$8,A101,11)</f>
        <v>#REF!</v>
      </c>
    </row>
    <row r="102" spans="1:4">
      <c r="A102" s="53">
        <v>81</v>
      </c>
      <c r="B102" s="54" t="e">
        <f>INDEX(Таблица!$A$2:$L$8,A102,2)</f>
        <v>#REF!</v>
      </c>
      <c r="C102" s="54" t="e">
        <f>INDEX(Таблица!$A$2:$L$8,A102,4)</f>
        <v>#REF!</v>
      </c>
      <c r="D102" s="55" t="e">
        <f>INDEX(Таблица!$A$2:$L$8,A102,11)</f>
        <v>#REF!</v>
      </c>
    </row>
    <row r="103" spans="1:4">
      <c r="A103" s="53">
        <v>82</v>
      </c>
      <c r="B103" s="54" t="e">
        <f>INDEX(Таблица!$A$2:$L$8,A103,2)</f>
        <v>#REF!</v>
      </c>
      <c r="C103" s="54" t="e">
        <f>INDEX(Таблица!$A$2:$L$8,A103,4)</f>
        <v>#REF!</v>
      </c>
      <c r="D103" s="55" t="e">
        <f>INDEX(Таблица!$A$2:$L$8,A103,11)</f>
        <v>#REF!</v>
      </c>
    </row>
    <row r="104" spans="1:4">
      <c r="A104" s="53">
        <v>83</v>
      </c>
      <c r="B104" s="54" t="e">
        <f>INDEX(Таблица!$A$2:$L$8,A104,2)</f>
        <v>#REF!</v>
      </c>
      <c r="C104" s="54" t="e">
        <f>INDEX(Таблица!$A$2:$L$8,A104,4)</f>
        <v>#REF!</v>
      </c>
      <c r="D104" s="55" t="e">
        <f>INDEX(Таблица!$A$2:$L$8,A104,11)</f>
        <v>#REF!</v>
      </c>
    </row>
    <row r="105" spans="1:4">
      <c r="A105" s="53">
        <v>84</v>
      </c>
      <c r="B105" s="54" t="e">
        <f>INDEX(Таблица!$A$2:$L$8,A105,2)</f>
        <v>#REF!</v>
      </c>
      <c r="C105" s="54" t="e">
        <f>INDEX(Таблица!$A$2:$L$8,A105,4)</f>
        <v>#REF!</v>
      </c>
      <c r="D105" s="55" t="e">
        <f>INDEX(Таблица!$A$2:$L$8,A105,11)</f>
        <v>#REF!</v>
      </c>
    </row>
    <row r="106" spans="1:4">
      <c r="A106" s="53">
        <v>85</v>
      </c>
      <c r="B106" s="54" t="e">
        <f>INDEX(Таблица!$A$2:$L$8,A106,2)</f>
        <v>#REF!</v>
      </c>
      <c r="C106" s="54" t="e">
        <f>INDEX(Таблица!$A$2:$L$8,A106,4)</f>
        <v>#REF!</v>
      </c>
      <c r="D106" s="55" t="e">
        <f>INDEX(Таблица!$A$2:$L$8,A106,11)</f>
        <v>#REF!</v>
      </c>
    </row>
    <row r="107" spans="1:4">
      <c r="A107" s="53">
        <v>86</v>
      </c>
      <c r="B107" s="54" t="e">
        <f>INDEX(Таблица!$A$2:$L$8,A107,2)</f>
        <v>#REF!</v>
      </c>
      <c r="C107" s="54" t="e">
        <f>INDEX(Таблица!$A$2:$L$8,A107,4)</f>
        <v>#REF!</v>
      </c>
      <c r="D107" s="55" t="e">
        <f>INDEX(Таблица!$A$2:$L$8,A107,11)</f>
        <v>#REF!</v>
      </c>
    </row>
    <row r="108" spans="1:4">
      <c r="A108" s="53">
        <v>87</v>
      </c>
      <c r="B108" s="54" t="e">
        <f>INDEX(Таблица!$A$2:$L$8,A108,2)</f>
        <v>#REF!</v>
      </c>
      <c r="C108" s="54" t="e">
        <f>INDEX(Таблица!$A$2:$L$8,A108,4)</f>
        <v>#REF!</v>
      </c>
      <c r="D108" s="55" t="e">
        <f>INDEX(Таблица!$A$2:$L$8,A108,11)</f>
        <v>#REF!</v>
      </c>
    </row>
    <row r="109" spans="1:4">
      <c r="A109" s="53">
        <v>88</v>
      </c>
      <c r="B109" s="54" t="e">
        <f>INDEX(Таблица!$A$2:$L$8,A109,2)</f>
        <v>#REF!</v>
      </c>
      <c r="C109" s="54" t="e">
        <f>INDEX(Таблица!$A$2:$L$8,A109,4)</f>
        <v>#REF!</v>
      </c>
      <c r="D109" s="55" t="e">
        <f>INDEX(Таблица!$A$2:$L$8,A109,11)</f>
        <v>#REF!</v>
      </c>
    </row>
    <row r="110" spans="1:4">
      <c r="A110" s="53">
        <v>89</v>
      </c>
      <c r="B110" s="54" t="e">
        <f>INDEX(Таблица!$A$2:$L$8,A110,2)</f>
        <v>#REF!</v>
      </c>
      <c r="C110" s="54" t="e">
        <f>INDEX(Таблица!$A$2:$L$8,A110,4)</f>
        <v>#REF!</v>
      </c>
      <c r="D110" s="55" t="e">
        <f>INDEX(Таблица!$A$2:$L$8,A110,11)</f>
        <v>#REF!</v>
      </c>
    </row>
    <row r="111" spans="1:4">
      <c r="A111" s="53">
        <v>90</v>
      </c>
      <c r="B111" s="54" t="e">
        <f>INDEX(Таблица!$A$2:$L$8,A111,2)</f>
        <v>#REF!</v>
      </c>
      <c r="C111" s="54" t="e">
        <f>INDEX(Таблица!$A$2:$L$8,A111,4)</f>
        <v>#REF!</v>
      </c>
      <c r="D111" s="55" t="e">
        <f>INDEX(Таблица!$A$2:$L$8,A111,11)</f>
        <v>#REF!</v>
      </c>
    </row>
    <row r="112" spans="1:4">
      <c r="A112" s="53">
        <v>91</v>
      </c>
      <c r="B112" s="54" t="e">
        <f>INDEX(Таблица!$A$2:$L$8,A112,2)</f>
        <v>#REF!</v>
      </c>
      <c r="C112" s="54" t="e">
        <f>INDEX(Таблица!$A$2:$L$8,A112,4)</f>
        <v>#REF!</v>
      </c>
      <c r="D112" s="55" t="e">
        <f>INDEX(Таблица!$A$2:$L$8,A112,11)</f>
        <v>#REF!</v>
      </c>
    </row>
    <row r="113" spans="1:4">
      <c r="A113" s="53">
        <v>92</v>
      </c>
      <c r="B113" s="54" t="e">
        <f>INDEX(Таблица!$A$2:$L$8,A113,2)</f>
        <v>#REF!</v>
      </c>
      <c r="C113" s="54" t="e">
        <f>INDEX(Таблица!$A$2:$L$8,A113,4)</f>
        <v>#REF!</v>
      </c>
      <c r="D113" s="55" t="e">
        <f>INDEX(Таблица!$A$2:$L$8,A113,11)</f>
        <v>#REF!</v>
      </c>
    </row>
    <row r="114" spans="1:4">
      <c r="A114" s="53">
        <v>93</v>
      </c>
      <c r="B114" s="54" t="e">
        <f>INDEX(Таблица!$A$2:$L$8,A114,2)</f>
        <v>#REF!</v>
      </c>
      <c r="C114" s="54" t="e">
        <f>INDEX(Таблица!$A$2:$L$8,A114,4)</f>
        <v>#REF!</v>
      </c>
      <c r="D114" s="55" t="e">
        <f>INDEX(Таблица!$A$2:$L$8,A114,11)</f>
        <v>#REF!</v>
      </c>
    </row>
    <row r="115" spans="1:4">
      <c r="A115" s="53">
        <v>94</v>
      </c>
      <c r="B115" s="54" t="e">
        <f>INDEX(Таблица!$A$2:$L$8,A115,2)</f>
        <v>#REF!</v>
      </c>
      <c r="C115" s="54" t="e">
        <f>INDEX(Таблица!$A$2:$L$8,A115,4)</f>
        <v>#REF!</v>
      </c>
      <c r="D115" s="55" t="e">
        <f>INDEX(Таблица!$A$2:$L$8,A115,11)</f>
        <v>#REF!</v>
      </c>
    </row>
    <row r="116" spans="1:4">
      <c r="A116" s="53">
        <v>95</v>
      </c>
      <c r="B116" s="54" t="e">
        <f>INDEX(Таблица!$A$2:$L$8,A116,2)</f>
        <v>#REF!</v>
      </c>
      <c r="C116" s="54" t="e">
        <f>INDEX(Таблица!$A$2:$L$8,A116,4)</f>
        <v>#REF!</v>
      </c>
      <c r="D116" s="55" t="e">
        <f>INDEX(Таблица!$A$2:$L$8,A116,11)</f>
        <v>#REF!</v>
      </c>
    </row>
    <row r="117" spans="1:4">
      <c r="A117" s="53">
        <v>96</v>
      </c>
      <c r="B117" s="54" t="e">
        <f>INDEX(Таблица!$A$2:$L$8,A117,2)</f>
        <v>#REF!</v>
      </c>
      <c r="C117" s="54" t="e">
        <f>INDEX(Таблица!$A$2:$L$8,A117,4)</f>
        <v>#REF!</v>
      </c>
      <c r="D117" s="55" t="e">
        <f>INDEX(Таблица!$A$2:$L$8,A117,11)</f>
        <v>#REF!</v>
      </c>
    </row>
    <row r="118" spans="1:4">
      <c r="A118" s="53">
        <v>97</v>
      </c>
      <c r="B118" s="54" t="e">
        <f>INDEX(Таблица!$A$2:$L$8,A118,2)</f>
        <v>#REF!</v>
      </c>
      <c r="C118" s="54" t="e">
        <f>INDEX(Таблица!$A$2:$L$8,A118,4)</f>
        <v>#REF!</v>
      </c>
      <c r="D118" s="55" t="e">
        <f>INDEX(Таблица!$A$2:$L$8,A118,11)</f>
        <v>#REF!</v>
      </c>
    </row>
    <row r="119" spans="1:4">
      <c r="A119" s="53">
        <v>98</v>
      </c>
      <c r="B119" s="54" t="e">
        <f>INDEX(Таблица!$A$2:$L$8,A119,2)</f>
        <v>#REF!</v>
      </c>
      <c r="C119" s="54" t="e">
        <f>INDEX(Таблица!$A$2:$L$8,A119,4)</f>
        <v>#REF!</v>
      </c>
      <c r="D119" s="55" t="e">
        <f>INDEX(Таблица!$A$2:$L$8,A119,11)</f>
        <v>#REF!</v>
      </c>
    </row>
    <row r="120" spans="1:4">
      <c r="A120" s="53">
        <v>99</v>
      </c>
      <c r="B120" s="54" t="e">
        <f>INDEX(Таблица!$A$2:$L$8,A120,2)</f>
        <v>#REF!</v>
      </c>
      <c r="C120" s="54" t="e">
        <f>INDEX(Таблица!$A$2:$L$8,A120,4)</f>
        <v>#REF!</v>
      </c>
      <c r="D120" s="55" t="e">
        <f>INDEX(Таблица!$A$2:$L$8,A120,11)</f>
        <v>#REF!</v>
      </c>
    </row>
    <row r="121" spans="1:4">
      <c r="A121" s="53">
        <v>100</v>
      </c>
      <c r="B121" s="54" t="e">
        <f>INDEX(Таблица!$A$2:$L$8,A121,2)</f>
        <v>#REF!</v>
      </c>
      <c r="C121" s="54" t="e">
        <f>INDEX(Таблица!$A$2:$L$8,A121,4)</f>
        <v>#REF!</v>
      </c>
      <c r="D121" s="55" t="e">
        <f>INDEX(Таблица!$A$2:$L$8,A121,11)</f>
        <v>#REF!</v>
      </c>
    </row>
    <row r="122" spans="1:4">
      <c r="A122" s="53">
        <v>101</v>
      </c>
      <c r="B122" s="54" t="e">
        <f>INDEX(Таблица!$A$2:$L$8,A122,2)</f>
        <v>#REF!</v>
      </c>
      <c r="C122" s="54" t="e">
        <f>INDEX(Таблица!$A$2:$L$8,A122,4)</f>
        <v>#REF!</v>
      </c>
      <c r="D122" s="55" t="e">
        <f>INDEX(Таблица!$A$2:$L$8,A122,11)</f>
        <v>#REF!</v>
      </c>
    </row>
    <row r="123" spans="1:4">
      <c r="A123" s="53">
        <v>102</v>
      </c>
      <c r="B123" s="54" t="e">
        <f>INDEX(Таблица!$A$2:$L$8,A123,2)</f>
        <v>#REF!</v>
      </c>
      <c r="C123" s="54" t="e">
        <f>INDEX(Таблица!$A$2:$L$8,A123,4)</f>
        <v>#REF!</v>
      </c>
      <c r="D123" s="55" t="e">
        <f>INDEX(Таблица!$A$2:$L$8,A123,11)</f>
        <v>#REF!</v>
      </c>
    </row>
    <row r="124" spans="1:4">
      <c r="A124" s="53">
        <v>103</v>
      </c>
      <c r="B124" s="54" t="e">
        <f>INDEX(Таблица!$A$2:$L$8,A124,2)</f>
        <v>#REF!</v>
      </c>
      <c r="C124" s="54" t="e">
        <f>INDEX(Таблица!$A$2:$L$8,A124,4)</f>
        <v>#REF!</v>
      </c>
      <c r="D124" s="55" t="e">
        <f>INDEX(Таблица!$A$2:$L$8,A124,11)</f>
        <v>#REF!</v>
      </c>
    </row>
    <row r="125" spans="1:4">
      <c r="A125" s="53">
        <v>104</v>
      </c>
      <c r="B125" s="54" t="e">
        <f>INDEX(Таблица!$A$2:$L$8,A125,2)</f>
        <v>#REF!</v>
      </c>
      <c r="C125" s="54" t="e">
        <f>INDEX(Таблица!$A$2:$L$8,A125,4)</f>
        <v>#REF!</v>
      </c>
      <c r="D125" s="55" t="e">
        <f>INDEX(Таблица!$A$2:$L$8,A125,11)</f>
        <v>#REF!</v>
      </c>
    </row>
    <row r="126" spans="1:4">
      <c r="A126" s="53">
        <v>105</v>
      </c>
      <c r="B126" s="54" t="e">
        <f>INDEX(Таблица!$A$2:$L$8,A126,2)</f>
        <v>#REF!</v>
      </c>
      <c r="C126" s="54" t="e">
        <f>INDEX(Таблица!$A$2:$L$8,A126,4)</f>
        <v>#REF!</v>
      </c>
      <c r="D126" s="55" t="e">
        <f>INDEX(Таблица!$A$2:$L$8,A126,11)</f>
        <v>#REF!</v>
      </c>
    </row>
    <row r="127" spans="1:4">
      <c r="A127" s="53">
        <v>106</v>
      </c>
      <c r="B127" s="54" t="e">
        <f>INDEX(Таблица!$A$2:$L$8,A127,2)</f>
        <v>#REF!</v>
      </c>
      <c r="C127" s="54" t="e">
        <f>INDEX(Таблица!$A$2:$L$8,A127,4)</f>
        <v>#REF!</v>
      </c>
      <c r="D127" s="55" t="e">
        <f>INDEX(Таблица!$A$2:$L$8,A127,11)</f>
        <v>#REF!</v>
      </c>
    </row>
    <row r="128" spans="1:4">
      <c r="A128" s="53">
        <v>107</v>
      </c>
      <c r="B128" s="54" t="e">
        <f>INDEX(Таблица!$A$2:$L$8,A128,2)</f>
        <v>#REF!</v>
      </c>
      <c r="C128" s="54" t="e">
        <f>INDEX(Таблица!$A$2:$L$8,A128,4)</f>
        <v>#REF!</v>
      </c>
      <c r="D128" s="55" t="e">
        <f>INDEX(Таблица!$A$2:$L$8,A128,11)</f>
        <v>#REF!</v>
      </c>
    </row>
    <row r="129" spans="1:4">
      <c r="A129" s="53">
        <v>108</v>
      </c>
      <c r="B129" s="54" t="e">
        <f>INDEX(Таблица!$A$2:$L$8,A129,2)</f>
        <v>#REF!</v>
      </c>
      <c r="C129" s="54" t="e">
        <f>INDEX(Таблица!$A$2:$L$8,A129,4)</f>
        <v>#REF!</v>
      </c>
      <c r="D129" s="55" t="e">
        <f>INDEX(Таблица!$A$2:$L$8,A129,11)</f>
        <v>#REF!</v>
      </c>
    </row>
    <row r="130" spans="1:4">
      <c r="A130" s="53">
        <v>109</v>
      </c>
      <c r="B130" s="54" t="e">
        <f>INDEX(Таблица!$A$2:$L$8,A130,2)</f>
        <v>#REF!</v>
      </c>
      <c r="C130" s="54" t="e">
        <f>INDEX(Таблица!$A$2:$L$8,A130,4)</f>
        <v>#REF!</v>
      </c>
      <c r="D130" s="55" t="e">
        <f>INDEX(Таблица!$A$2:$L$8,A130,11)</f>
        <v>#REF!</v>
      </c>
    </row>
    <row r="131" spans="1:4">
      <c r="A131" s="53">
        <v>110</v>
      </c>
      <c r="B131" s="54" t="e">
        <f>INDEX(Таблица!$A$2:$L$8,A131,2)</f>
        <v>#REF!</v>
      </c>
      <c r="C131" s="54" t="e">
        <f>INDEX(Таблица!$A$2:$L$8,A131,4)</f>
        <v>#REF!</v>
      </c>
      <c r="D131" s="55" t="e">
        <f>INDEX(Таблица!$A$2:$L$8,A131,11)</f>
        <v>#REF!</v>
      </c>
    </row>
    <row r="132" spans="1:4">
      <c r="A132" s="53">
        <v>111</v>
      </c>
      <c r="B132" s="54" t="e">
        <f>INDEX(Таблица!$A$2:$L$8,A132,2)</f>
        <v>#REF!</v>
      </c>
      <c r="C132" s="54" t="e">
        <f>INDEX(Таблица!$A$2:$L$8,A132,4)</f>
        <v>#REF!</v>
      </c>
      <c r="D132" s="55" t="e">
        <f>INDEX(Таблица!$A$2:$L$8,A132,11)</f>
        <v>#REF!</v>
      </c>
    </row>
    <row r="134" spans="1:4">
      <c r="A134" s="56" t="s">
        <v>28</v>
      </c>
      <c r="B134" s="66" t="e">
        <f>FLOOR(B1,1)&amp;" "&amp;TEXT(C1,"")</f>
        <v>#REF!</v>
      </c>
      <c r="C134" s="66"/>
      <c r="D134" s="66"/>
    </row>
    <row r="136" spans="1:4">
      <c r="A136" s="57" t="s">
        <v>36</v>
      </c>
    </row>
    <row r="137" spans="1:4">
      <c r="A137" s="57" t="s">
        <v>37</v>
      </c>
      <c r="C137" s="48" t="str">
        <f>Данные!B8</f>
        <v>Антонова А.П.</v>
      </c>
    </row>
    <row r="139" spans="1:4">
      <c r="A139" s="57" t="s">
        <v>38</v>
      </c>
      <c r="C139" s="48" t="str">
        <f>Данные!B9</f>
        <v>Гашуткина Г.И.</v>
      </c>
    </row>
  </sheetData>
  <sheetProtection formatRows="0"/>
  <mergeCells count="14">
    <mergeCell ref="B134:D134"/>
    <mergeCell ref="A15:D15"/>
    <mergeCell ref="A16:D16"/>
    <mergeCell ref="A17:D17"/>
    <mergeCell ref="A18:D18"/>
    <mergeCell ref="A19:D19"/>
    <mergeCell ref="A2:D2"/>
    <mergeCell ref="A5:D5"/>
    <mergeCell ref="A3:D3"/>
    <mergeCell ref="A4:D4"/>
    <mergeCell ref="A20:D20"/>
    <mergeCell ref="A12:D12"/>
    <mergeCell ref="A13:D13"/>
    <mergeCell ref="A14:D14"/>
  </mergeCells>
  <conditionalFormatting sqref="A21:D132">
    <cfRule type="notContainsBlanks" dxfId="2" priority="2">
      <formula>LEN(TRIM(A21))&gt;0</formula>
    </cfRule>
  </conditionalFormatting>
  <conditionalFormatting sqref="B22:D132">
    <cfRule type="cellIs" dxfId="1" priority="1" operator="equal">
      <formula>0</formula>
    </cfRule>
  </conditionalFormatting>
  <pageMargins left="0.78740157480314965" right="0.59055118110236215" top="0.39370078740157483" bottom="0.39370078740157483" header="0.31496062992125984" footer="0.31496062992125984"/>
  <pageSetup paperSize="9" scale="86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D43"/>
  <sheetViews>
    <sheetView view="pageBreakPreview" zoomScale="110" zoomScaleNormal="110" zoomScaleSheetLayoutView="110" workbookViewId="0">
      <selection activeCell="D33" sqref="D33"/>
    </sheetView>
  </sheetViews>
  <sheetFormatPr defaultRowHeight="14.25"/>
  <cols>
    <col min="1" max="1" width="16" style="28" customWidth="1"/>
    <col min="2" max="2" width="43.25" style="28" customWidth="1"/>
    <col min="3" max="3" width="10.125" style="28" bestFit="1" customWidth="1"/>
    <col min="4" max="4" width="9.875" style="28" bestFit="1" customWidth="1"/>
    <col min="5" max="16384" width="9" style="28"/>
  </cols>
  <sheetData>
    <row r="1" spans="1:4" ht="15.75">
      <c r="A1" s="27"/>
      <c r="B1" s="27"/>
      <c r="C1" s="27"/>
      <c r="D1" s="27"/>
    </row>
    <row r="2" spans="1:4" ht="79.5" customHeight="1">
      <c r="A2" s="27"/>
      <c r="B2" s="75" t="s">
        <v>93</v>
      </c>
      <c r="C2" s="75"/>
      <c r="D2" s="75"/>
    </row>
    <row r="3" spans="1:4" ht="19.5" customHeight="1">
      <c r="A3" s="76">
        <f ca="1">--RIGHTB(SUBSTITUTE(CELL("filename",D1),"]",REPT(" ",31)),31)</f>
        <v>1</v>
      </c>
      <c r="B3" s="76"/>
      <c r="C3" s="76"/>
      <c r="D3" s="76"/>
    </row>
    <row r="4" spans="1:4" ht="19.5" customHeight="1">
      <c r="A4" s="27"/>
      <c r="B4" s="77">
        <f>Дата!B2</f>
        <v>42910</v>
      </c>
      <c r="C4" s="77"/>
      <c r="D4" s="77"/>
    </row>
    <row r="5" spans="1:4" ht="55.5" customHeight="1">
      <c r="A5" s="71" t="str">
        <f>Данные!B2&amp;" "&amp;Дата!A2&amp;" от "&amp;Дата!G2&amp;" года "&amp;Данные!B3&amp;Дата!I2&amp;" месяц "&amp;Дата!J2&amp;" года."</f>
        <v xml:space="preserve">     Настоящее удостоверение выдано на основании Решения КТС Общества с ограниченной ответственностью «Управление» № 6 от 25 июня 2017 года о взыскании невыплаченной своевременно заработной платы за май месяц 2017 года.</v>
      </c>
      <c r="B5" s="71"/>
      <c r="C5" s="71"/>
      <c r="D5" s="71"/>
    </row>
    <row r="6" spans="1:4" ht="15.75">
      <c r="A6" s="29" t="s">
        <v>12</v>
      </c>
      <c r="B6" s="30" t="str">
        <f ca="1">VLOOKUP(A3,Таблица!A2:L8,3)</f>
        <v>Сидорова Сидора Сидоровича</v>
      </c>
      <c r="C6" s="30"/>
      <c r="D6" s="30"/>
    </row>
    <row r="7" spans="1:4" ht="15.75">
      <c r="A7" s="31" t="s">
        <v>11</v>
      </c>
      <c r="B7" s="78" t="str">
        <f ca="1">FLOOR(VLOOKUP(A3,Таблица!A2:L8,11),1)&amp;" "&amp;VLOOKUP(A3,Таблица!A2:L8,12)</f>
        <v>6500 (Шесть тысяч пятьсот) рублей 00 коп.</v>
      </c>
      <c r="C7" s="78"/>
      <c r="D7" s="78"/>
    </row>
    <row r="8" spans="1:4" ht="15.75">
      <c r="A8" s="79" t="s">
        <v>10</v>
      </c>
      <c r="B8" s="79"/>
      <c r="C8" s="27"/>
      <c r="D8" s="27"/>
    </row>
    <row r="9" spans="1:4" ht="63" customHeight="1">
      <c r="A9" s="71" t="str">
        <f>Данные!B4&amp;" в пользу:"</f>
        <v xml:space="preserve">     Взыскать с Общества с ограниченной ответственностью «Управление»  юридический адрес: 444444, г. Энска, мкр. Стройка, д. 1, Банковские реквизиты:  АКБ «БАНККРЕДИТПРОСТОМБАНК» ПАО г. Энска, р/счет 98765432100000123456, Кор. счет 98765432100000000123, ИНН 222004444, БИК 012345678  в пользу:</v>
      </c>
      <c r="B9" s="71"/>
      <c r="C9" s="71"/>
      <c r="D9" s="71"/>
    </row>
    <row r="10" spans="1:4" ht="63.75" customHeight="1">
      <c r="A10" s="80" t="str">
        <f ca="1">VLOOKUP($A$3,Таблица!$A$2:$L$8,3)&amp;", дата рождения "&amp;TEXT((VLOOKUP($A$3,Таблица!$A$2:$L$8,5)),"ДД.ММ.ГГГГ")&amp;" года, "&amp;"место рождения: "&amp;VLOOKUP($A$3,Таблица!$A$2:$L$8,6)&amp;", адрес: "&amp;VLOOKUP(A3,Таблица!A2:L8,8)&amp;Данные!B5&amp;Дата!I2&amp;" месяц "&amp;Дата!J2&amp;" года"&amp;" в сумме: "&amp;FLOOR(VLOOKUP(A3,Таблица!A2:L8,11),1)&amp;" "&amp;VLOOKUP(A3,Таблица!A2:L8,12)</f>
        <v>Сидорова Сидора Сидоровича, дата рождения 22.11.1962 года, место рождения: г.Москва, адрес: Энская Республика, г. Энск, ул. Ульянова, 1, кв. 3, невыплаченную заработную плату за май месяц 2017 года в сумме: 6500 (Шесть тысяч пятьсот) рублей 00 коп.</v>
      </c>
      <c r="B10" s="80"/>
      <c r="C10" s="80"/>
      <c r="D10" s="80"/>
    </row>
    <row r="11" spans="1:4" ht="15.75">
      <c r="A11" s="27"/>
      <c r="B11" s="81">
        <f>Дата!D2</f>
        <v>42912</v>
      </c>
      <c r="C11" s="81"/>
      <c r="D11" s="81"/>
    </row>
    <row r="12" spans="1:4" ht="31.5" customHeight="1">
      <c r="A12" s="71" t="str">
        <f>Данные!B6</f>
        <v xml:space="preserve">     Настоящее удостоверение имеет силу исполнительного листа и предъявляется к исполнению не позднее 3-х месяцев со следующего дня его выдачи.</v>
      </c>
      <c r="B12" s="71"/>
      <c r="C12" s="71"/>
      <c r="D12" s="71"/>
    </row>
    <row r="13" spans="1:4" ht="33" customHeight="1">
      <c r="A13" s="71" t="str">
        <f>Данные!B7</f>
        <v xml:space="preserve">     Налог на доходы физических лиц, налог в пенсионный фонд с указанной суммы удержаны.</v>
      </c>
      <c r="B13" s="71"/>
      <c r="C13" s="71"/>
      <c r="D13" s="71"/>
    </row>
    <row r="14" spans="1:4" ht="33.75" customHeight="1">
      <c r="A14" s="27"/>
      <c r="B14" s="27"/>
      <c r="C14" s="27"/>
      <c r="D14" s="27"/>
    </row>
    <row r="15" spans="1:4" ht="15.75">
      <c r="A15" s="27"/>
      <c r="B15" s="74">
        <f>Дата!B2</f>
        <v>42910</v>
      </c>
      <c r="C15" s="74"/>
      <c r="D15" s="74"/>
    </row>
    <row r="16" spans="1:4" ht="74.25" customHeight="1">
      <c r="B16" s="32" t="s">
        <v>15</v>
      </c>
      <c r="C16" s="69" t="str">
        <f>Данные!B8</f>
        <v>Антонова А.П.</v>
      </c>
      <c r="D16" s="69"/>
    </row>
    <row r="17" spans="1:4" ht="23.25" customHeight="1">
      <c r="B17" s="32" t="s">
        <v>16</v>
      </c>
      <c r="C17" s="69" t="str">
        <f>Данные!B9</f>
        <v>Гашуткина Г.И.</v>
      </c>
      <c r="D17" s="69"/>
    </row>
    <row r="18" spans="1:4" ht="35.25" customHeight="1">
      <c r="A18" s="27"/>
      <c r="B18" s="27"/>
      <c r="C18" s="27"/>
      <c r="D18" s="27"/>
    </row>
    <row r="19" spans="1:4" ht="15.75">
      <c r="A19" s="27"/>
      <c r="B19" s="27"/>
      <c r="C19" s="27"/>
      <c r="D19" s="27"/>
    </row>
    <row r="20" spans="1:4" ht="15.75">
      <c r="A20" s="27"/>
      <c r="B20" s="27"/>
      <c r="C20" s="27"/>
      <c r="D20" s="27"/>
    </row>
    <row r="21" spans="1:4" ht="15.75">
      <c r="A21" s="27"/>
      <c r="B21" s="27"/>
      <c r="C21" s="27"/>
      <c r="D21" s="27"/>
    </row>
    <row r="22" spans="1:4" ht="15.75">
      <c r="A22" s="27"/>
      <c r="B22" s="27"/>
      <c r="C22" s="27"/>
      <c r="D22" s="27"/>
    </row>
    <row r="23" spans="1:4" ht="15.75">
      <c r="A23" s="27"/>
      <c r="B23" s="27"/>
      <c r="C23" s="27"/>
      <c r="D23" s="27"/>
    </row>
    <row r="24" spans="1:4" ht="15.75">
      <c r="A24" s="27"/>
      <c r="B24" s="27"/>
      <c r="C24" s="27"/>
      <c r="D24" s="27"/>
    </row>
    <row r="25" spans="1:4" ht="15.75">
      <c r="A25" s="27"/>
      <c r="B25" s="27"/>
      <c r="C25" s="27"/>
      <c r="D25" s="27"/>
    </row>
    <row r="26" spans="1:4" ht="15.75">
      <c r="A26" s="27"/>
      <c r="B26" s="27"/>
      <c r="C26" s="27"/>
      <c r="D26" s="27"/>
    </row>
    <row r="27" spans="1:4" ht="15.75">
      <c r="A27" s="27"/>
      <c r="B27" s="27"/>
      <c r="C27" s="27"/>
      <c r="D27" s="27"/>
    </row>
    <row r="28" spans="1:4" ht="15.75">
      <c r="A28" s="27"/>
      <c r="B28" s="27"/>
      <c r="C28" s="27"/>
      <c r="D28" s="27"/>
    </row>
    <row r="29" spans="1:4" ht="15.75">
      <c r="A29" s="27"/>
      <c r="B29" s="27"/>
      <c r="C29" s="27"/>
      <c r="D29" s="27"/>
    </row>
    <row r="31" spans="1:4" ht="15.75">
      <c r="B31" s="70" t="s">
        <v>94</v>
      </c>
      <c r="C31" s="70"/>
      <c r="D31" s="70"/>
    </row>
    <row r="32" spans="1:4" ht="15.75">
      <c r="B32" s="70" t="s">
        <v>95</v>
      </c>
      <c r="C32" s="70"/>
      <c r="D32" s="70"/>
    </row>
    <row r="33" spans="1:4" ht="15.75">
      <c r="B33" s="33" t="s">
        <v>42</v>
      </c>
      <c r="C33" s="34"/>
      <c r="D33" s="34"/>
    </row>
    <row r="34" spans="1:4" ht="15.75">
      <c r="B34" s="33" t="str">
        <f ca="1">VLOOKUP($A$3,Таблица!$A$2:$L$8,3)</f>
        <v>Сидорова Сидора Сидоровича</v>
      </c>
      <c r="C34" s="35"/>
      <c r="D34" s="35"/>
    </row>
    <row r="35" spans="1:4" ht="35.25" customHeight="1">
      <c r="B35" s="71" t="str">
        <f ca="1">"Паспорт: "&amp;VLOOKUP($A$3,Таблица!$A$2:$L$8,7)</f>
        <v>Паспорт: 98 02 № 234567 выдан Отделением УФМС России по Энской Республике в Энском районе 16 ноября 2007 г.</v>
      </c>
      <c r="C35" s="71"/>
      <c r="D35" s="71"/>
    </row>
    <row r="36" spans="1:4" ht="19.5" customHeight="1">
      <c r="A36" s="36"/>
      <c r="B36" s="71" t="str">
        <f ca="1">"Адрес: "&amp;VLOOKUP($A$3,Таблица!$A$2:$L$8,8)</f>
        <v>Адрес: Энская Республика, г. Энск, ул. Ульянова, 1, кв. 3</v>
      </c>
      <c r="C36" s="71"/>
      <c r="D36" s="71"/>
    </row>
    <row r="37" spans="1:4" ht="36" customHeight="1">
      <c r="A37" s="36"/>
      <c r="B37" s="71" t="str">
        <f ca="1">"ИНН "&amp;VLOOKUP($A$3,Таблица!$A$2:$L$8,9)</f>
        <v>ИНН 202201234568</v>
      </c>
      <c r="C37" s="71"/>
      <c r="D37" s="71"/>
    </row>
    <row r="38" spans="1:4" ht="82.5" customHeight="1">
      <c r="A38" s="71" t="str">
        <f ca="1">Данные!C12&amp;" "&amp;A3&amp;" от "&amp;Дата!F2&amp;" года, "&amp;Данные!C13&amp;Дата!I2&amp;" месяц "&amp;Дата!J2&amp;" года."</f>
        <v xml:space="preserve">     Предъявляется для взыскания с расчетного счета Общества с ограниченной ответственностью «Управление» № 12345678998745632145, открытого в АКБ «БАНККРЕДИТПРОСТОМБАНК» ПАО удостоверение комиссии по трудовым спорам Общества с ограниченной ответственностью «Управление» № 1 от 24 июня 2017 года, на выплату заработной платы за май месяц 2017 года.</v>
      </c>
      <c r="B38" s="71"/>
      <c r="C38" s="71"/>
      <c r="D38" s="71"/>
    </row>
    <row r="39" spans="1:4" ht="53.25" customHeight="1">
      <c r="A39" s="71" t="str">
        <f ca="1">Данные!C14&amp;FLOOR(VLOOKUP(A3,Таблица!A2:L8,11),1)&amp;" "&amp;VLOOKUP(A3,Таблица!A2:L8,12)&amp;Данные!C15&amp;VLOOKUP($A$3,Таблица!$A$2:$L$8,10)&amp;Данные!C16</f>
        <v xml:space="preserve">     на сумму 6500 (Шесть тысяч пятьсот) рублей 00 коп. к списанию в мою пользу на лицевой счет № 00000000000000000002 в АКБ «БАНККРЕДИТПРОСТОМБАНК» ПАО.</v>
      </c>
      <c r="B39" s="71"/>
      <c r="C39" s="71"/>
      <c r="D39" s="71"/>
    </row>
    <row r="40" spans="1:4" ht="15">
      <c r="A40" s="37"/>
      <c r="B40" s="72">
        <f>Дата!B2</f>
        <v>42910</v>
      </c>
      <c r="C40" s="72"/>
      <c r="D40" s="72"/>
    </row>
    <row r="41" spans="1:4" ht="90.75" customHeight="1">
      <c r="A41" s="37"/>
      <c r="B41" s="38" t="str">
        <f ca="1">VLOOKUP($A$3,Таблица!$A$2:$L$8,2)</f>
        <v>Сидоров Сидор Сидорович</v>
      </c>
      <c r="C41" s="73"/>
      <c r="D41" s="73"/>
    </row>
    <row r="42" spans="1:4" ht="15">
      <c r="A42" s="37"/>
      <c r="B42" s="39" t="s">
        <v>44</v>
      </c>
      <c r="C42" s="68" t="s">
        <v>45</v>
      </c>
      <c r="D42" s="68"/>
    </row>
    <row r="43" spans="1:4" ht="15">
      <c r="A43" s="37"/>
      <c r="B43" s="37"/>
      <c r="C43" s="37"/>
      <c r="D43" s="37"/>
    </row>
  </sheetData>
  <sheetProtection formatRows="0"/>
  <mergeCells count="24">
    <mergeCell ref="B15:D15"/>
    <mergeCell ref="B2:D2"/>
    <mergeCell ref="A3:D3"/>
    <mergeCell ref="B4:D4"/>
    <mergeCell ref="A5:D5"/>
    <mergeCell ref="B7:D7"/>
    <mergeCell ref="A8:B8"/>
    <mergeCell ref="A9:D9"/>
    <mergeCell ref="A10:D10"/>
    <mergeCell ref="B11:D11"/>
    <mergeCell ref="A12:D12"/>
    <mergeCell ref="A13:D13"/>
    <mergeCell ref="C42:D42"/>
    <mergeCell ref="C16:D16"/>
    <mergeCell ref="C17:D17"/>
    <mergeCell ref="B31:D31"/>
    <mergeCell ref="B32:D32"/>
    <mergeCell ref="B35:D35"/>
    <mergeCell ref="B36:D36"/>
    <mergeCell ref="B37:D37"/>
    <mergeCell ref="A38:D38"/>
    <mergeCell ref="A39:D39"/>
    <mergeCell ref="B40:D40"/>
    <mergeCell ref="C41:D41"/>
  </mergeCells>
  <pageMargins left="0.78740157480314965" right="0.39370078740157483" top="0.39370078740157483" bottom="0.3937007874015748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D43"/>
  <sheetViews>
    <sheetView view="pageBreakPreview" zoomScale="110" zoomScaleNormal="110" zoomScaleSheetLayoutView="110" workbookViewId="0">
      <selection activeCell="B6" sqref="B6"/>
    </sheetView>
  </sheetViews>
  <sheetFormatPr defaultRowHeight="14.25"/>
  <cols>
    <col min="1" max="1" width="16" style="28" customWidth="1"/>
    <col min="2" max="2" width="43.25" style="28" customWidth="1"/>
    <col min="3" max="3" width="10.125" style="28" bestFit="1" customWidth="1"/>
    <col min="4" max="4" width="9.875" style="28" bestFit="1" customWidth="1"/>
    <col min="5" max="16384" width="9" style="28"/>
  </cols>
  <sheetData>
    <row r="1" spans="1:4" ht="15.75">
      <c r="A1" s="27"/>
      <c r="B1" s="27"/>
      <c r="C1" s="27"/>
      <c r="D1" s="27"/>
    </row>
    <row r="2" spans="1:4" ht="79.5" customHeight="1">
      <c r="A2" s="27"/>
      <c r="B2" s="75" t="s">
        <v>0</v>
      </c>
      <c r="C2" s="75"/>
      <c r="D2" s="75"/>
    </row>
    <row r="3" spans="1:4" ht="19.5" customHeight="1">
      <c r="A3" s="76">
        <f ca="1">--RIGHTB(SUBSTITUTE(CELL("filename",D1),"]",REPT(" ",31)),31)</f>
        <v>2</v>
      </c>
      <c r="B3" s="76"/>
      <c r="C3" s="76"/>
      <c r="D3" s="76"/>
    </row>
    <row r="4" spans="1:4" ht="19.5" customHeight="1">
      <c r="A4" s="27"/>
      <c r="B4" s="77">
        <f>Дата!B2</f>
        <v>42910</v>
      </c>
      <c r="C4" s="77"/>
      <c r="D4" s="77"/>
    </row>
    <row r="5" spans="1:4" ht="55.5" customHeight="1">
      <c r="A5" s="71" t="str">
        <f>Данные!B2&amp;" "&amp;Дата!A2&amp;" от "&amp;Дата!G2&amp;" года "&amp;Данные!B3&amp;Дата!I2&amp;" месяц "&amp;Дата!J2&amp;" года."</f>
        <v xml:space="preserve">     Настоящее удостоверение выдано на основании Решения КТС Общества с ограниченной ответственностью «Управление» № 6 от 25 июня 2017 года о взыскании невыплаченной своевременно заработной платы за май месяц 2017 года.</v>
      </c>
      <c r="B5" s="71"/>
      <c r="C5" s="71"/>
      <c r="D5" s="71"/>
    </row>
    <row r="6" spans="1:4" ht="15.75">
      <c r="A6" s="29" t="s">
        <v>12</v>
      </c>
      <c r="B6" s="30" t="str">
        <f ca="1">VLOOKUP(A3,Таблица!A2:L8,3)</f>
        <v>Иванова Ивана Ивановича</v>
      </c>
      <c r="C6" s="30"/>
      <c r="D6" s="30"/>
    </row>
    <row r="7" spans="1:4" ht="15.75">
      <c r="A7" s="31" t="s">
        <v>11</v>
      </c>
      <c r="B7" s="78" t="str">
        <f ca="1">FLOOR(VLOOKUP(A3,Таблица!A2:L8,11),1)&amp;" "&amp;VLOOKUP(A3,Таблица!A2:L8,12)</f>
        <v>9800 (Девять тысяч восемьсот) рублей 00 коп.</v>
      </c>
      <c r="C7" s="78"/>
      <c r="D7" s="78"/>
    </row>
    <row r="8" spans="1:4" ht="15.75">
      <c r="A8" s="79" t="s">
        <v>10</v>
      </c>
      <c r="B8" s="79"/>
      <c r="C8" s="27"/>
      <c r="D8" s="27"/>
    </row>
    <row r="9" spans="1:4" ht="65.25" customHeight="1">
      <c r="A9" s="71" t="str">
        <f>Данные!B4&amp;" в пользу:"</f>
        <v xml:space="preserve">     Взыскать с Общества с ограниченной ответственностью «Управление»  юридический адрес: 444444, г. Энска, мкр. Стройка, д. 1, Банковские реквизиты:  АКБ «БАНККРЕДИТПРОСТОМБАНК» ПАО г. Энска, р/счет 98765432100000123456, Кор. счет 98765432100000000123, ИНН 222004444, БИК 012345678  в пользу:</v>
      </c>
      <c r="B9" s="71"/>
      <c r="C9" s="71"/>
      <c r="D9" s="71"/>
    </row>
    <row r="10" spans="1:4" ht="64.5" customHeight="1">
      <c r="A10" s="80" t="str">
        <f ca="1">VLOOKUP($A$3,Таблица!$A$2:$L$8,3)&amp;", дата рождения "&amp;TEXT((VLOOKUP($A$3,Таблица!$A$2:$L$8,5)),"ДД.ММ.ГГГГ")&amp;" года, "&amp;"место рождения: "&amp;VLOOKUP($A$3,Таблица!$A$2:$L$8,6)&amp;", адрес: "&amp;VLOOKUP(A3,Таблица!A2:L8,8)&amp;Данные!B5&amp;Дата!I2&amp;" месяц "&amp;Дата!J2&amp;" года"&amp;" в сумме: "&amp;FLOOR(VLOOKUP(A3,Таблица!A2:L8,11),1)&amp;" "&amp;VLOOKUP(A3,Таблица!A2:L8,12)</f>
        <v>Иванова Ивана Ивановича, дата рождения 21.10.1961 года, место рождения: с.Чужое Энского района, адрес: Энская Республика, г. Энск, ул. Ленина, 1, кв. 2, невыплаченную заработную плату за май месяц 2017 года в сумме: 9800 (Девять тысяч восемьсот) рублей 00 коп.</v>
      </c>
      <c r="B10" s="80"/>
      <c r="C10" s="80"/>
      <c r="D10" s="80"/>
    </row>
    <row r="11" spans="1:4" ht="15.75">
      <c r="A11" s="27"/>
      <c r="B11" s="81">
        <f>Дата!D2</f>
        <v>42912</v>
      </c>
      <c r="C11" s="81"/>
      <c r="D11" s="81"/>
    </row>
    <row r="12" spans="1:4" ht="31.5" customHeight="1">
      <c r="A12" s="71" t="str">
        <f>Данные!B6</f>
        <v xml:space="preserve">     Настоящее удостоверение имеет силу исполнительного листа и предъявляется к исполнению не позднее 3-х месяцев со следующего дня его выдачи.</v>
      </c>
      <c r="B12" s="71"/>
      <c r="C12" s="71"/>
      <c r="D12" s="71"/>
    </row>
    <row r="13" spans="1:4" ht="33" customHeight="1">
      <c r="A13" s="71" t="str">
        <f>Данные!B7</f>
        <v xml:space="preserve">     Налог на доходы физических лиц, налог в пенсионный фонд с указанной суммы удержаны.</v>
      </c>
      <c r="B13" s="71"/>
      <c r="C13" s="71"/>
      <c r="D13" s="71"/>
    </row>
    <row r="14" spans="1:4" ht="33.75" customHeight="1">
      <c r="A14" s="27"/>
      <c r="B14" s="27"/>
      <c r="C14" s="27"/>
      <c r="D14" s="27"/>
    </row>
    <row r="15" spans="1:4" ht="15.75">
      <c r="A15" s="27"/>
      <c r="B15" s="74">
        <f>Дата!B2</f>
        <v>42910</v>
      </c>
      <c r="C15" s="74"/>
      <c r="D15" s="74"/>
    </row>
    <row r="16" spans="1:4" ht="74.25" customHeight="1">
      <c r="B16" s="32" t="s">
        <v>15</v>
      </c>
      <c r="C16" s="69" t="str">
        <f>Данные!B8</f>
        <v>Антонова А.П.</v>
      </c>
      <c r="D16" s="69"/>
    </row>
    <row r="17" spans="1:4" ht="23.25" customHeight="1">
      <c r="B17" s="32" t="s">
        <v>16</v>
      </c>
      <c r="C17" s="69" t="str">
        <f>Данные!B9</f>
        <v>Гашуткина Г.И.</v>
      </c>
      <c r="D17" s="69"/>
    </row>
    <row r="18" spans="1:4" ht="15.75">
      <c r="A18" s="27"/>
      <c r="B18" s="27"/>
      <c r="C18" s="27"/>
      <c r="D18" s="27"/>
    </row>
    <row r="19" spans="1:4" ht="15.75">
      <c r="A19" s="27"/>
      <c r="B19" s="27"/>
      <c r="C19" s="27"/>
      <c r="D19" s="27"/>
    </row>
    <row r="20" spans="1:4" ht="15.75">
      <c r="A20" s="27"/>
      <c r="B20" s="27"/>
      <c r="C20" s="27"/>
      <c r="D20" s="27"/>
    </row>
    <row r="21" spans="1:4" ht="15.75">
      <c r="A21" s="27"/>
      <c r="B21" s="27"/>
      <c r="C21" s="27"/>
      <c r="D21" s="27"/>
    </row>
    <row r="22" spans="1:4" ht="15.75">
      <c r="A22" s="27"/>
      <c r="B22" s="27"/>
      <c r="C22" s="27"/>
      <c r="D22" s="27"/>
    </row>
    <row r="23" spans="1:4" ht="15.75">
      <c r="A23" s="27"/>
      <c r="B23" s="27"/>
      <c r="C23" s="27"/>
      <c r="D23" s="27"/>
    </row>
    <row r="24" spans="1:4" ht="15.75">
      <c r="A24" s="27"/>
      <c r="B24" s="27"/>
      <c r="C24" s="27"/>
      <c r="D24" s="27"/>
    </row>
    <row r="25" spans="1:4" ht="15.75">
      <c r="A25" s="27"/>
      <c r="B25" s="27"/>
      <c r="C25" s="27"/>
      <c r="D25" s="27"/>
    </row>
    <row r="26" spans="1:4" ht="34.5" customHeight="1">
      <c r="A26" s="27"/>
      <c r="B26" s="27"/>
      <c r="C26" s="27"/>
      <c r="D26" s="27"/>
    </row>
    <row r="27" spans="1:4" ht="15.75">
      <c r="A27" s="27"/>
      <c r="B27" s="27"/>
      <c r="C27" s="27"/>
      <c r="D27" s="27"/>
    </row>
    <row r="28" spans="1:4" ht="15.75">
      <c r="A28" s="27"/>
      <c r="B28" s="27"/>
      <c r="C28" s="27"/>
      <c r="D28" s="27"/>
    </row>
    <row r="29" spans="1:4" ht="15.75">
      <c r="A29" s="27"/>
      <c r="B29" s="27"/>
      <c r="C29" s="27"/>
      <c r="D29" s="27"/>
    </row>
    <row r="31" spans="1:4" ht="15.75">
      <c r="B31" s="70" t="s">
        <v>40</v>
      </c>
      <c r="C31" s="70"/>
      <c r="D31" s="70"/>
    </row>
    <row r="32" spans="1:4" ht="15.75">
      <c r="B32" s="70" t="s">
        <v>41</v>
      </c>
      <c r="C32" s="70"/>
      <c r="D32" s="70"/>
    </row>
    <row r="33" spans="1:4" ht="15.75">
      <c r="B33" s="33" t="s">
        <v>42</v>
      </c>
      <c r="C33" s="34"/>
      <c r="D33" s="34"/>
    </row>
    <row r="34" spans="1:4" ht="15.75">
      <c r="B34" s="33" t="str">
        <f ca="1">VLOOKUP($A$3,Таблица!$A$2:$L$8,3)</f>
        <v>Иванова Ивана Ивановича</v>
      </c>
      <c r="C34" s="35"/>
      <c r="D34" s="35"/>
    </row>
    <row r="35" spans="1:4" ht="35.25" customHeight="1">
      <c r="B35" s="71" t="str">
        <f ca="1">"Паспорт: "&amp;VLOOKUP($A$3,Таблица!$A$2:$L$8,7)</f>
        <v>Паспорт: 98 01 № 123456 выдан Отделением УФМС России по Энской Республике в Энском районе 15 ноября 2007 г.</v>
      </c>
      <c r="C35" s="71"/>
      <c r="D35" s="71"/>
    </row>
    <row r="36" spans="1:4" ht="19.5" customHeight="1">
      <c r="A36" s="36"/>
      <c r="B36" s="71" t="str">
        <f ca="1">"Адрес: "&amp;VLOOKUP($A$3,Таблица!$A$2:$L$8,8)</f>
        <v>Адрес: Энская Республика, г. Энск, ул. Ленина, 1, кв. 2</v>
      </c>
      <c r="C36" s="71"/>
      <c r="D36" s="71"/>
    </row>
    <row r="37" spans="1:4" ht="36" customHeight="1">
      <c r="A37" s="36"/>
      <c r="B37" s="71" t="str">
        <f ca="1">"ИНН "&amp;VLOOKUP($A$3,Таблица!$A$2:$L$8,9)</f>
        <v>ИНН 202201234567</v>
      </c>
      <c r="C37" s="71"/>
      <c r="D37" s="71"/>
    </row>
    <row r="38" spans="1:4" ht="82.5" customHeight="1">
      <c r="A38" s="71" t="str">
        <f ca="1">Данные!C12&amp;" "&amp;A3&amp;" от "&amp;Дата!F2&amp;" года, "&amp;Данные!C13&amp;Дата!I2&amp;" месяц "&amp;Дата!J2&amp;" года."</f>
        <v xml:space="preserve">     Предъявляется для взыскания с расчетного счета Общества с ограниченной ответственностью «Управление» № 12345678998745632145, открытого в АКБ «БАНККРЕДИТПРОСТОМБАНК» ПАО удостоверение комиссии по трудовым спорам Общества с ограниченной ответственностью «Управление» № 2 от 24 июня 2017 года, на выплату заработной платы за май месяц 2017 года.</v>
      </c>
      <c r="B38" s="71"/>
      <c r="C38" s="71"/>
      <c r="D38" s="71"/>
    </row>
    <row r="39" spans="1:4" ht="53.25" customHeight="1">
      <c r="A39" s="71" t="str">
        <f ca="1">Данные!C14&amp;FLOOR(VLOOKUP(A3,Таблица!A2:L8,11),1)&amp;" "&amp;VLOOKUP(A3,Таблица!A2:L8,12)&amp;Данные!C15&amp;VLOOKUP($A$3,Таблица!$A$2:$L$8,10)&amp;Данные!C16</f>
        <v xml:space="preserve">     на сумму 9800 (Девять тысяч восемьсот) рублей 00 коп. к списанию в мою пользу на лицевой счет № 00000000000000000001 в АКБ «БАНККРЕДИТПРОСТОМБАНК» ПАО.</v>
      </c>
      <c r="B39" s="71"/>
      <c r="C39" s="71"/>
      <c r="D39" s="71"/>
    </row>
    <row r="40" spans="1:4" ht="15">
      <c r="A40" s="37"/>
      <c r="B40" s="72">
        <f>Дата!B2</f>
        <v>42910</v>
      </c>
      <c r="C40" s="72"/>
      <c r="D40" s="72"/>
    </row>
    <row r="41" spans="1:4" ht="90.75" customHeight="1">
      <c r="A41" s="37"/>
      <c r="B41" s="38" t="str">
        <f ca="1">VLOOKUP($A$3,Таблица!$A$2:$L$8,2)</f>
        <v>Иванов Иван Иванович</v>
      </c>
      <c r="C41" s="73"/>
      <c r="D41" s="73"/>
    </row>
    <row r="42" spans="1:4" ht="15">
      <c r="A42" s="37"/>
      <c r="B42" s="39" t="s">
        <v>44</v>
      </c>
      <c r="C42" s="68" t="s">
        <v>45</v>
      </c>
      <c r="D42" s="68"/>
    </row>
    <row r="43" spans="1:4" ht="15">
      <c r="A43" s="37"/>
      <c r="B43" s="37"/>
      <c r="C43" s="37"/>
      <c r="D43" s="37"/>
    </row>
  </sheetData>
  <sheetProtection formatRows="0"/>
  <mergeCells count="24">
    <mergeCell ref="B15:D15"/>
    <mergeCell ref="B2:D2"/>
    <mergeCell ref="A3:D3"/>
    <mergeCell ref="B4:D4"/>
    <mergeCell ref="A5:D5"/>
    <mergeCell ref="B7:D7"/>
    <mergeCell ref="A8:B8"/>
    <mergeCell ref="A9:D9"/>
    <mergeCell ref="A10:D10"/>
    <mergeCell ref="B11:D11"/>
    <mergeCell ref="A12:D12"/>
    <mergeCell ref="A13:D13"/>
    <mergeCell ref="C42:D42"/>
    <mergeCell ref="C16:D16"/>
    <mergeCell ref="C17:D17"/>
    <mergeCell ref="B31:D31"/>
    <mergeCell ref="B32:D32"/>
    <mergeCell ref="B35:D35"/>
    <mergeCell ref="B36:D36"/>
    <mergeCell ref="B37:D37"/>
    <mergeCell ref="A38:D38"/>
    <mergeCell ref="A39:D39"/>
    <mergeCell ref="B40:D40"/>
    <mergeCell ref="C41:D41"/>
  </mergeCells>
  <pageMargins left="0.78740157480314965" right="0.59055118110236227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C16"/>
  <sheetViews>
    <sheetView workbookViewId="0">
      <selection activeCell="B20" sqref="B20"/>
    </sheetView>
  </sheetViews>
  <sheetFormatPr defaultRowHeight="14.25"/>
  <cols>
    <col min="1" max="1" width="24.25" customWidth="1"/>
    <col min="2" max="2" width="58.125" customWidth="1"/>
    <col min="3" max="3" width="49.625" customWidth="1"/>
  </cols>
  <sheetData>
    <row r="1" spans="1:3" ht="40.5" customHeight="1"/>
    <row r="2" spans="1:3" ht="42.75">
      <c r="B2" s="2" t="s">
        <v>84</v>
      </c>
      <c r="C2" s="13" t="s">
        <v>88</v>
      </c>
    </row>
    <row r="3" spans="1:3">
      <c r="B3" s="2" t="s">
        <v>6</v>
      </c>
      <c r="C3" s="13" t="s">
        <v>26</v>
      </c>
    </row>
    <row r="4" spans="1:3" ht="100.5" customHeight="1">
      <c r="B4" s="6" t="s">
        <v>85</v>
      </c>
      <c r="C4" s="14" t="s">
        <v>89</v>
      </c>
    </row>
    <row r="5" spans="1:3" ht="28.5">
      <c r="B5" s="22" t="s">
        <v>53</v>
      </c>
      <c r="C5" s="14" t="s">
        <v>29</v>
      </c>
    </row>
    <row r="6" spans="1:3" ht="47.25">
      <c r="B6" s="6" t="s">
        <v>13</v>
      </c>
      <c r="C6" s="13" t="s">
        <v>31</v>
      </c>
    </row>
    <row r="7" spans="1:3" ht="85.5">
      <c r="B7" s="6" t="s">
        <v>14</v>
      </c>
      <c r="C7" s="14" t="s">
        <v>32</v>
      </c>
    </row>
    <row r="8" spans="1:3" ht="57">
      <c r="A8" s="4" t="s">
        <v>15</v>
      </c>
      <c r="B8" s="1" t="s">
        <v>86</v>
      </c>
      <c r="C8" s="14" t="s">
        <v>33</v>
      </c>
    </row>
    <row r="9" spans="1:3" ht="42.75">
      <c r="A9" s="4" t="s">
        <v>16</v>
      </c>
      <c r="B9" s="1" t="s">
        <v>87</v>
      </c>
      <c r="C9" s="14" t="s">
        <v>90</v>
      </c>
    </row>
    <row r="10" spans="1:3" ht="42.75">
      <c r="C10" s="14" t="s">
        <v>84</v>
      </c>
    </row>
    <row r="11" spans="1:3" ht="28.5">
      <c r="C11" s="14" t="s">
        <v>39</v>
      </c>
    </row>
    <row r="12" spans="1:3" ht="99.75">
      <c r="C12" s="14" t="s">
        <v>91</v>
      </c>
    </row>
    <row r="13" spans="1:3">
      <c r="C13" s="14" t="s">
        <v>43</v>
      </c>
    </row>
    <row r="14" spans="1:3">
      <c r="C14" s="14" t="s">
        <v>54</v>
      </c>
    </row>
    <row r="15" spans="1:3">
      <c r="C15" s="14" t="s">
        <v>56</v>
      </c>
    </row>
    <row r="16" spans="1:3">
      <c r="C16" s="14" t="s">
        <v>92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Дата</vt:lpstr>
      <vt:lpstr>Таблица</vt:lpstr>
      <vt:lpstr>Таблица КТС</vt:lpstr>
      <vt:lpstr>1</vt:lpstr>
      <vt:lpstr>2</vt:lpstr>
      <vt:lpstr>Данные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Юрий Фокс</cp:lastModifiedBy>
  <cp:lastPrinted>2017-07-02T03:30:05Z</cp:lastPrinted>
  <dcterms:created xsi:type="dcterms:W3CDTF">2015-07-28T10:44:18Z</dcterms:created>
  <dcterms:modified xsi:type="dcterms:W3CDTF">2017-07-27T11:50:16Z</dcterms:modified>
</cp:coreProperties>
</file>