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930" activeTab="0"/>
  </bookViews>
  <sheets>
    <sheet name="ФИО сотрудни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<sst xmlns="http://schemas.openxmlformats.org/spreadsheetml/2006/main" count="35" uniqueCount="30">
  <si>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Monthly Total bonus, rub</t>
  </si>
  <si>
    <t>Monthly Bonus for sales volume, rub</t>
  </si>
  <si>
    <t>Bonus for New customers, rub</t>
  </si>
  <si>
    <t>Объем проданной продукции, при достижении которого начинает выплачиваться бонус, руб. (с НДС) - 91% от плана</t>
  </si>
  <si>
    <t>Процент выполнения плана</t>
  </si>
  <si>
    <t>Maximum Total Bonus, rub</t>
  </si>
  <si>
    <t>Квартал</t>
  </si>
  <si>
    <t>1 кв. (01.07.2017 - 30.09.2017)</t>
  </si>
  <si>
    <t>2 кв. (01.10.2017 - 31.12.2017)</t>
  </si>
  <si>
    <t>3 кв. (09.01.2018 - 31.03.2018)</t>
  </si>
  <si>
    <t>4 кв. (01.04.2018 - 30.06.2018)</t>
  </si>
  <si>
    <t>Размер квартального бонуса за новых клиентов</t>
  </si>
  <si>
    <t>Квартальный расчетный бонус за новых клиентов при достижении 100% плана, руб (с НДС)</t>
  </si>
  <si>
    <t>Итоговый квартальный  бонус (за 4 квартала), руб. (с НДС)</t>
  </si>
  <si>
    <t>Размер квартального бонуса за продажи, руб. (с НДС)</t>
  </si>
  <si>
    <t>Итоговый годовой бонус, руб (с НДС):</t>
  </si>
  <si>
    <t>Месячный оклад сотрудника, руб. ( с НДС)</t>
  </si>
  <si>
    <t>Квартальный расчетный бонус при достижении 100% плана продаж, руб. (с НДС) расчет</t>
  </si>
  <si>
    <t>ФИО Сотрудника</t>
  </si>
  <si>
    <t>Фактически проданный менеджером объем продукции в квартал, руб. (с НДС)</t>
  </si>
  <si>
    <t>Расчетный объем продаж менеджера в квартал при выполнении плана продаж на 100%, руб. ( с НДС)</t>
  </si>
  <si>
    <t>Расчетное кол-во прилеченных новых клиентов за квартал (на менеджера)</t>
  </si>
  <si>
    <t>Фактическое кол-во привлеченных новых клиентов за квартал на отдел (от 1 до 7 -max)</t>
  </si>
  <si>
    <t>2. Компания должна заниматься как проектированием, так и строительством в сегменте рынка ЛСТК</t>
  </si>
  <si>
    <t>3. Компания должна "приносить" собственные заказы, а не только получать заявки от нас.</t>
  </si>
  <si>
    <t>4. С компанией должен быть подписан дилерский договор, как гарантия лояльности к нам, исключая возможность ее работы с другими производителями ЛСТК.</t>
  </si>
  <si>
    <t>Бонус за объем продаж считается в зависимости от % выполнения плана. % округляется до 2-х цифр после запятой. Если план выполнен на 91% и меньше, то бонус за продажи не выплачивается, если план выполнен от 91% до 99% - то выплачивается 10% от расчетного квартального бонуса за каждый процент ниже 100%, при 100% выполнения плана - выплачивается полный бонус, за каждый процент перевыполения плана - выплачивается 2% от расчетного бонуса.</t>
  </si>
  <si>
    <t>Вносить показатели только в колонки, выделенные зеленым цветом: K (верхняя таблица) и J (нижняя таблица). Остальные ячейки - не подлежат изменению.</t>
  </si>
  <si>
    <t>Иванов Иван Иванович</t>
  </si>
  <si>
    <t>Исходная задача: Бонус должен расчитываться и выплачиваться только в том, случае если сотрудник достиг 91% от запалнированного объема продаж. Если допустить ситуацию, когда в первые 2 квартала и в последний - план не выполняется, но при этом значительно перевыполняется в 3 квартале - расчет получается некорректным. Так как выплата должна происходить исходя из того, что должен быть достигнут объем продаж в целом по году как минимум 91% от плана. А в этой ситуации достигнут объем только в 82% от запланированного годового, но премимя в 3 квартале начисляется, а это - неправильно.  Одно важное условие - выплаты бонусов должны быть поквартальные, если человек не выполнил план в первом квартала, то если он сможет нагнать этот пллан во втором - то бонус должен буть выплачен уже во втором. Есть ли специалисты, которые помогут написать корректную формулу? Очень прошу помочь!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</si>
</sst>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3" borderId="10" xfId="0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3" fontId="0" fillId="34" borderId="13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20" borderId="13" xfId="0" applyNumberFormat="1" applyFill="1" applyBorder="1" applyAlignment="1">
      <alignment horizontal="center" vertical="center"/>
    </xf>
    <xf numFmtId="3" fontId="0" fillId="36" borderId="13" xfId="0" applyNumberFormat="1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0" fontId="0" fillId="35" borderId="13" xfId="55" applyNumberFormat="1" applyFont="1" applyFill="1" applyBorder="1" applyAlignment="1">
      <alignment horizontal="center" vertical="center"/>
    </xf>
    <xf numFmtId="3" fontId="0" fillId="35" borderId="13" xfId="0" applyNumberFormat="1" applyFill="1" applyBorder="1" applyAlignment="1">
      <alignment horizontal="center" vertical="center"/>
    </xf>
    <xf numFmtId="0" fontId="40" fillId="0" borderId="0" xfId="0" applyFont="1" applyAlignment="1">
      <alignment horizontal="right" wrapText="1"/>
    </xf>
    <xf numFmtId="3" fontId="41" fillId="0" borderId="19" xfId="0" applyNumberFormat="1" applyFont="1" applyBorder="1" applyAlignment="1">
      <alignment horizontal="center"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>
      <alignment horizontal="center" vertical="center"/>
    </xf>
    <xf numFmtId="1" fontId="0" fillId="20" borderId="2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3" fontId="41" fillId="0" borderId="0" xfId="0" applyNumberFormat="1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 vertical="center"/>
      <protection locked="0"/>
    </xf>
    <xf numFmtId="10" fontId="0" fillId="37" borderId="13" xfId="55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39"/>
  <sheetViews>
    <sheetView tabSelected="1" zoomScale="75" zoomScaleNormal="75" zoomScalePageLayoutView="0" workbookViewId="0" topLeftCell="A1">
      <selection activeCell="Q12" sqref="Q12"/>
    </sheetView>
  </sheetViews>
  <sheetFormatPr defaultColWidth="9.140625" defaultRowHeight="15"/>
  <cols>
    <col min="1" max="1" width="39.140625" style="0" customWidth="1"/>
    <col min="2" max="2" width="15.140625" style="0" customWidth="1"/>
    <col min="3" max="3" width="16.140625" style="0" hidden="1" customWidth="1"/>
    <col min="4" max="4" width="15.28125" style="0" hidden="1" customWidth="1"/>
    <col min="5" max="6" width="13.00390625" style="0" hidden="1" customWidth="1"/>
    <col min="7" max="7" width="28.8515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7.7109375" style="9" customWidth="1"/>
    <col min="12" max="12" width="12.140625" style="0" customWidth="1"/>
    <col min="13" max="13" width="15.57421875" style="0" customWidth="1"/>
    <col min="14" max="14" width="15.140625" style="0" customWidth="1"/>
  </cols>
  <sheetData>
    <row r="2" spans="1:14" ht="1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02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5.75" thickBot="1"/>
    <row r="5" spans="1:14" ht="112.5" customHeight="1">
      <c r="A5" s="2" t="s">
        <v>18</v>
      </c>
      <c r="B5" s="3" t="s">
        <v>16</v>
      </c>
      <c r="C5" s="4" t="s">
        <v>0</v>
      </c>
      <c r="D5" s="4" t="s">
        <v>1</v>
      </c>
      <c r="E5" s="4" t="s">
        <v>2</v>
      </c>
      <c r="F5" s="8" t="s">
        <v>5</v>
      </c>
      <c r="G5" s="7" t="s">
        <v>6</v>
      </c>
      <c r="H5" s="7" t="s">
        <v>17</v>
      </c>
      <c r="I5" s="7" t="s">
        <v>20</v>
      </c>
      <c r="J5" s="7" t="s">
        <v>3</v>
      </c>
      <c r="K5" s="22" t="s">
        <v>19</v>
      </c>
      <c r="L5" s="7" t="s">
        <v>4</v>
      </c>
      <c r="M5" s="7" t="s">
        <v>14</v>
      </c>
      <c r="N5" s="7" t="s">
        <v>13</v>
      </c>
    </row>
    <row r="6" spans="1:15" ht="15">
      <c r="A6" s="5" t="s">
        <v>28</v>
      </c>
      <c r="B6" s="6">
        <v>69000</v>
      </c>
      <c r="C6" s="11">
        <v>23800</v>
      </c>
      <c r="D6" s="11">
        <v>17850</v>
      </c>
      <c r="E6" s="11">
        <v>5950</v>
      </c>
      <c r="F6" s="12">
        <f>C6*3</f>
        <v>71400</v>
      </c>
      <c r="G6" s="13" t="s">
        <v>7</v>
      </c>
      <c r="H6" s="24">
        <v>54338</v>
      </c>
      <c r="I6" s="24">
        <v>43000000</v>
      </c>
      <c r="J6" s="24">
        <v>39130100</v>
      </c>
      <c r="K6" s="10">
        <v>20000000</v>
      </c>
      <c r="L6" s="23">
        <f>ROUND(K6/I6,6)</f>
        <v>0.465116</v>
      </c>
      <c r="M6" s="20">
        <f>IF(L6&lt;=0.91,0,IF(L6&lt;1,H6*(1-(1-L6)*10),H6*(1+(L6-1)*2)))</f>
        <v>0</v>
      </c>
      <c r="N6" s="21">
        <f>(L10&gt;=0.91)*M6+K16</f>
        <v>0</v>
      </c>
      <c r="O6" s="1"/>
    </row>
    <row r="7" spans="7:15" ht="15">
      <c r="G7" s="13" t="s">
        <v>8</v>
      </c>
      <c r="H7" s="24">
        <v>54338</v>
      </c>
      <c r="I7" s="24">
        <v>38000000</v>
      </c>
      <c r="J7" s="24">
        <v>34580100</v>
      </c>
      <c r="K7" s="10">
        <v>31000000</v>
      </c>
      <c r="L7" s="23">
        <f>ROUND(K7/I7,6)</f>
        <v>0.815789</v>
      </c>
      <c r="M7" s="20">
        <f>IF(L7&lt;=0.91,0,IF(L7&lt;1,H7*(1-(1-L7)*10),H7*(1+(L7-1)*2)))</f>
        <v>0</v>
      </c>
      <c r="N7" s="21">
        <f>(L11&gt;=0.91)*M7+K17</f>
        <v>0</v>
      </c>
      <c r="O7" s="1"/>
    </row>
    <row r="8" spans="7:15" ht="15">
      <c r="G8" s="13" t="s">
        <v>9</v>
      </c>
      <c r="H8" s="24">
        <v>54338</v>
      </c>
      <c r="I8" s="24">
        <v>25000000</v>
      </c>
      <c r="J8" s="24">
        <v>22750100</v>
      </c>
      <c r="K8" s="10">
        <v>34000000</v>
      </c>
      <c r="L8" s="23">
        <f>ROUND(K8/I8,6)</f>
        <v>1.36</v>
      </c>
      <c r="M8" s="20">
        <f>IF(L8&lt;=0.91,0,IF(L8&lt;1,H8*(1-(1-L8)*10),H8*(1+(L8-1)*2)))</f>
        <v>93461.36000000002</v>
      </c>
      <c r="N8" s="21">
        <f>(L12&gt;=0.91)*M8+K18</f>
        <v>0</v>
      </c>
      <c r="O8" s="1"/>
    </row>
    <row r="9" spans="7:15" ht="15.75" thickBot="1">
      <c r="G9" s="13" t="s">
        <v>10</v>
      </c>
      <c r="H9" s="24">
        <v>54338</v>
      </c>
      <c r="I9" s="24">
        <v>34000000</v>
      </c>
      <c r="J9" s="24">
        <v>30940100</v>
      </c>
      <c r="K9" s="10">
        <v>30000000</v>
      </c>
      <c r="L9" s="23">
        <f>ROUND(K9/I9,6)</f>
        <v>0.882353</v>
      </c>
      <c r="M9" s="20">
        <f>IF(L9&lt;=0.91,0,IF(L9&lt;1,H9*(1-(1-L9)*10),H9*(1+(L9-1)*2)))</f>
        <v>0</v>
      </c>
      <c r="N9" s="21">
        <f>(L13&gt;=0.91)*M9+K19</f>
        <v>0</v>
      </c>
      <c r="O9" s="1"/>
    </row>
    <row r="10" spans="9:14" ht="46.5" customHeight="1" thickBot="1" thickTop="1">
      <c r="I10" s="6">
        <f>SUM(I6:I9)</f>
        <v>140000000</v>
      </c>
      <c r="K10" s="35">
        <f>SUM(K6:K9)</f>
        <v>115000000</v>
      </c>
      <c r="L10" s="36">
        <f>ROUND(K10/I10,6)</f>
        <v>0.821429</v>
      </c>
      <c r="M10" s="25" t="s">
        <v>15</v>
      </c>
      <c r="N10" s="26">
        <f>SUM(N6:N9)</f>
        <v>0</v>
      </c>
    </row>
    <row r="11" spans="9:14" ht="15.75" customHeight="1" thickTop="1">
      <c r="I11" s="30"/>
      <c r="K11" s="31"/>
      <c r="M11" s="25"/>
      <c r="N11" s="34"/>
    </row>
    <row r="12" spans="1:14" ht="65.25" customHeight="1">
      <c r="A12" s="40" t="s">
        <v>26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9:14" ht="15.75" customHeight="1">
      <c r="I13" s="30"/>
      <c r="K13" s="31"/>
      <c r="M13" s="25"/>
      <c r="N13" s="34"/>
    </row>
    <row r="14" ht="15.75" thickBot="1"/>
    <row r="15" spans="7:11" ht="81.75" customHeight="1">
      <c r="G15" s="14" t="s">
        <v>6</v>
      </c>
      <c r="H15" s="4" t="s">
        <v>12</v>
      </c>
      <c r="I15" s="4" t="s">
        <v>21</v>
      </c>
      <c r="J15" s="4" t="s">
        <v>22</v>
      </c>
      <c r="K15" s="15" t="s">
        <v>11</v>
      </c>
    </row>
    <row r="16" spans="7:11" ht="15">
      <c r="G16" s="16" t="s">
        <v>7</v>
      </c>
      <c r="H16" s="6">
        <v>18112</v>
      </c>
      <c r="I16" s="17">
        <v>7</v>
      </c>
      <c r="J16" s="27"/>
      <c r="K16" s="29">
        <f>J16*2587.4</f>
        <v>0</v>
      </c>
    </row>
    <row r="17" spans="7:11" ht="15">
      <c r="G17" s="16" t="s">
        <v>8</v>
      </c>
      <c r="H17" s="6">
        <v>18112</v>
      </c>
      <c r="I17" s="17">
        <v>7</v>
      </c>
      <c r="J17" s="27"/>
      <c r="K17" s="29">
        <f>J17*2587.4</f>
        <v>0</v>
      </c>
    </row>
    <row r="18" spans="7:11" ht="15">
      <c r="G18" s="16" t="s">
        <v>9</v>
      </c>
      <c r="H18" s="6">
        <v>18112</v>
      </c>
      <c r="I18" s="17">
        <v>7</v>
      </c>
      <c r="J18" s="27"/>
      <c r="K18" s="29">
        <f>J18*2587.4</f>
        <v>0</v>
      </c>
    </row>
    <row r="19" spans="7:11" ht="15.75" thickBot="1">
      <c r="G19" s="18" t="s">
        <v>10</v>
      </c>
      <c r="H19" s="28">
        <v>18112</v>
      </c>
      <c r="I19" s="19">
        <v>7</v>
      </c>
      <c r="J19" s="27"/>
      <c r="K19" s="29">
        <f>J19*2587.4</f>
        <v>0</v>
      </c>
    </row>
    <row r="21" spans="1:14" ht="18.75">
      <c r="A21" s="38" t="s">
        <v>27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3" spans="2:15" ht="15.75"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.75"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.75"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.75"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.75"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.75"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32"/>
      <c r="O28" s="32"/>
    </row>
    <row r="29" spans="6:15" ht="15.75">
      <c r="F29" s="32"/>
      <c r="G29" s="32"/>
      <c r="H29" s="32"/>
      <c r="I29" s="33"/>
      <c r="J29" s="32"/>
      <c r="K29" s="32"/>
      <c r="L29" s="32"/>
      <c r="M29" s="32"/>
      <c r="N29" s="32"/>
      <c r="O29" s="32"/>
    </row>
    <row r="30" spans="6:11" ht="15.75">
      <c r="F30" s="32"/>
      <c r="G30" s="32"/>
      <c r="H30" s="32"/>
      <c r="I30" s="33"/>
      <c r="J30" s="32"/>
      <c r="K30" s="32"/>
    </row>
    <row r="31" spans="6:11" ht="15.75">
      <c r="F31" s="32"/>
      <c r="G31" s="32"/>
      <c r="H31" s="32"/>
      <c r="I31" s="33"/>
      <c r="J31" s="32"/>
      <c r="K31" s="32"/>
    </row>
    <row r="32" spans="6:11" ht="15.75">
      <c r="F32" s="32" t="s">
        <v>23</v>
      </c>
      <c r="G32" s="32"/>
      <c r="H32" s="32"/>
      <c r="I32" s="33"/>
      <c r="J32" s="32"/>
      <c r="K32" s="32"/>
    </row>
    <row r="33" spans="6:11" ht="15.75">
      <c r="F33" s="32" t="s">
        <v>24</v>
      </c>
      <c r="G33" s="32"/>
      <c r="H33" s="32"/>
      <c r="I33" s="32"/>
      <c r="J33" s="33"/>
      <c r="K33" s="32"/>
    </row>
    <row r="34" spans="6:11" ht="15.75">
      <c r="F34" s="32" t="s">
        <v>25</v>
      </c>
      <c r="G34" s="32"/>
      <c r="H34" s="32"/>
      <c r="I34" s="32"/>
      <c r="J34" s="33"/>
      <c r="K34" s="32"/>
    </row>
    <row r="35" spans="6:11" ht="15.75">
      <c r="F35" s="32"/>
      <c r="G35" s="32"/>
      <c r="H35" s="32"/>
      <c r="I35" s="32"/>
      <c r="J35" s="33"/>
      <c r="K35" s="32"/>
    </row>
    <row r="36" spans="10:11" ht="15">
      <c r="J36" s="9"/>
      <c r="K36"/>
    </row>
    <row r="37" spans="10:11" ht="15">
      <c r="J37" s="9"/>
      <c r="K37"/>
    </row>
    <row r="38" spans="10:11" ht="15">
      <c r="J38" s="9"/>
      <c r="K38"/>
    </row>
    <row r="39" spans="10:11" ht="15">
      <c r="J39" s="9"/>
      <c r="K39"/>
    </row>
  </sheetData>
  <sheetProtection formatCells="0" formatColumns="0" formatRows="0" insertColumns="0" insertRows="0" insertHyperlinks="0" deleteColumns="0" deleteRows="0" sort="0" autoFilter="0" pivotTables="0"/>
  <mergeCells count="3">
    <mergeCell ref="A2:N3"/>
    <mergeCell ref="A21:N21"/>
    <mergeCell ref="A12:N12"/>
  </mergeCells>
  <dataValidations count="1">
    <dataValidation type="whole" allowBlank="1" showInputMessage="1" showErrorMessage="1" prompt="Введите кол-во новых клиентов за квартал" sqref="J16:J19">
      <formula1>1</formula1>
      <formula2>7</formula2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Присядин Александр Геннадьевич</dc:creator>
  <cp:keywords/>
  <dc:description/>
  <cp:lastModifiedBy>Client</cp:lastModifiedBy>
  <dcterms:created xsi:type="dcterms:W3CDTF">2015-09-04T09:41:43Z</dcterms:created>
  <dcterms:modified xsi:type="dcterms:W3CDTF">2017-07-24T11:57:41Z</dcterms:modified>
  <cp:category/>
  <cp:version/>
  <cp:contentType/>
  <cp:contentStatus/>
</cp:coreProperties>
</file>