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050" yWindow="150" windowWidth="20190" windowHeight="7500"/>
  </bookViews>
  <sheets>
    <sheet name="главная" sheetId="1" r:id="rId1"/>
    <sheet name="расчёт" sheetId="2" r:id="rId2"/>
  </sheets>
  <definedNames>
    <definedName name="вероятности">расчёт!$C$27:$C$36</definedName>
    <definedName name="игрек">OFFSET(главная!$C$3,0,0,IF(COUNT(главная!$B$3:$C$102)=0,1,COUNT(главная!$C$3:$C$102)),1)</definedName>
    <definedName name="икс">OFFSET(главная!$B$3,0,0,IF(COUNT(главная!$B$3:$B$102)=0,1,COUNT(главная!$B$3:$B$102)),1)</definedName>
  </definedNames>
  <calcPr calcId="171027"/>
</workbook>
</file>

<file path=xl/calcChain.xml><?xml version="1.0" encoding="utf-8"?>
<calcChain xmlns="http://schemas.openxmlformats.org/spreadsheetml/2006/main">
  <c r="C15" i="2" l="1"/>
  <c r="C20" i="2"/>
  <c r="C11" i="2"/>
  <c r="J8" i="1" s="1"/>
  <c r="C8" i="2"/>
  <c r="C9" i="2"/>
  <c r="C7" i="2"/>
  <c r="C4" i="2"/>
  <c r="C16" i="2" s="1"/>
  <c r="C2" i="2"/>
  <c r="C44" i="2"/>
  <c r="C43" i="2"/>
  <c r="B49" i="2" s="1"/>
  <c r="J7" i="1"/>
  <c r="C5" i="2"/>
  <c r="B50" i="2" l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C73" i="2" s="1"/>
  <c r="C49" i="2"/>
  <c r="C58" i="2"/>
  <c r="C53" i="2"/>
  <c r="C3" i="2"/>
  <c r="C6" i="2" s="1"/>
  <c r="C52" i="2"/>
  <c r="C51" i="2"/>
  <c r="C21" i="2"/>
  <c r="J6" i="1"/>
  <c r="C50" i="2"/>
  <c r="C55" i="2"/>
  <c r="C56" i="2"/>
  <c r="C63" i="2"/>
  <c r="C67" i="2" l="1"/>
  <c r="C60" i="2"/>
  <c r="C62" i="2"/>
  <c r="C54" i="2"/>
  <c r="C66" i="2"/>
  <c r="C57" i="2"/>
  <c r="C68" i="2"/>
  <c r="H71" i="2"/>
  <c r="E71" i="2" s="1"/>
  <c r="C69" i="2"/>
  <c r="C64" i="2"/>
  <c r="C59" i="2"/>
  <c r="C61" i="2"/>
  <c r="C70" i="2"/>
  <c r="C65" i="2"/>
  <c r="C71" i="2"/>
  <c r="C72" i="2"/>
  <c r="H62" i="2"/>
  <c r="I51" i="2"/>
  <c r="I50" i="2"/>
  <c r="H63" i="2"/>
  <c r="I72" i="2"/>
  <c r="I55" i="2"/>
  <c r="H59" i="2"/>
  <c r="H55" i="2"/>
  <c r="I70" i="2"/>
  <c r="H49" i="2"/>
  <c r="I63" i="2"/>
  <c r="H66" i="2"/>
  <c r="H69" i="2"/>
  <c r="I73" i="2"/>
  <c r="H57" i="2"/>
  <c r="I49" i="2"/>
  <c r="I59" i="2"/>
  <c r="I56" i="2"/>
  <c r="H73" i="2"/>
  <c r="I61" i="2"/>
  <c r="I69" i="2"/>
  <c r="I67" i="2"/>
  <c r="H72" i="2"/>
  <c r="I58" i="2"/>
  <c r="I66" i="2"/>
  <c r="H56" i="2"/>
  <c r="I60" i="2"/>
  <c r="H65" i="2"/>
  <c r="H68" i="2"/>
  <c r="C17" i="2"/>
  <c r="H60" i="2"/>
  <c r="I64" i="2"/>
  <c r="I62" i="2"/>
  <c r="I54" i="2"/>
  <c r="H50" i="2"/>
  <c r="H52" i="2"/>
  <c r="H51" i="2"/>
  <c r="H67" i="2"/>
  <c r="H70" i="2"/>
  <c r="I53" i="2"/>
  <c r="I57" i="2"/>
  <c r="C12" i="2"/>
  <c r="C22" i="2"/>
  <c r="H61" i="2"/>
  <c r="H53" i="2"/>
  <c r="I71" i="2"/>
  <c r="I52" i="2"/>
  <c r="I65" i="2"/>
  <c r="I68" i="2"/>
  <c r="H54" i="2"/>
  <c r="H58" i="2"/>
  <c r="H64" i="2"/>
  <c r="D71" i="2" l="1"/>
  <c r="K8" i="1"/>
  <c r="C13" i="2"/>
  <c r="L8" i="1" s="1"/>
  <c r="E56" i="2"/>
  <c r="D56" i="2"/>
  <c r="F73" i="2"/>
  <c r="G73" i="2"/>
  <c r="F51" i="2"/>
  <c r="G51" i="2"/>
  <c r="G68" i="2"/>
  <c r="F68" i="2"/>
  <c r="D53" i="2"/>
  <c r="E53" i="2"/>
  <c r="F57" i="2"/>
  <c r="G57" i="2"/>
  <c r="D51" i="2"/>
  <c r="E51" i="2"/>
  <c r="G62" i="2"/>
  <c r="F62" i="2"/>
  <c r="E68" i="2"/>
  <c r="D68" i="2"/>
  <c r="F66" i="2"/>
  <c r="G66" i="2"/>
  <c r="F69" i="2"/>
  <c r="G69" i="2"/>
  <c r="G59" i="2"/>
  <c r="F59" i="2"/>
  <c r="D69" i="2"/>
  <c r="E69" i="2"/>
  <c r="F70" i="2"/>
  <c r="G70" i="2"/>
  <c r="G72" i="2"/>
  <c r="F72" i="2"/>
  <c r="E62" i="2"/>
  <c r="D62" i="2"/>
  <c r="E54" i="2"/>
  <c r="D54" i="2"/>
  <c r="D67" i="2"/>
  <c r="E67" i="2"/>
  <c r="K6" i="1"/>
  <c r="C18" i="2"/>
  <c r="L6" i="1" s="1"/>
  <c r="G67" i="2"/>
  <c r="F67" i="2"/>
  <c r="E49" i="2"/>
  <c r="D49" i="2"/>
  <c r="G65" i="2"/>
  <c r="F65" i="2"/>
  <c r="E61" i="2"/>
  <c r="D61" i="2"/>
  <c r="F53" i="2"/>
  <c r="G53" i="2"/>
  <c r="E52" i="2"/>
  <c r="D52" i="2"/>
  <c r="G64" i="2"/>
  <c r="F64" i="2"/>
  <c r="D65" i="2"/>
  <c r="E65" i="2"/>
  <c r="F58" i="2"/>
  <c r="G58" i="2"/>
  <c r="F61" i="2"/>
  <c r="G61" i="2"/>
  <c r="F49" i="2"/>
  <c r="G49" i="2"/>
  <c r="D66" i="2"/>
  <c r="E66" i="2"/>
  <c r="E55" i="2"/>
  <c r="D55" i="2"/>
  <c r="D63" i="2"/>
  <c r="E63" i="2"/>
  <c r="G71" i="2"/>
  <c r="F71" i="2"/>
  <c r="F54" i="2"/>
  <c r="G54" i="2"/>
  <c r="F56" i="2"/>
  <c r="G56" i="2"/>
  <c r="F55" i="2"/>
  <c r="G55" i="2"/>
  <c r="E64" i="2"/>
  <c r="D64" i="2"/>
  <c r="E58" i="2"/>
  <c r="D58" i="2"/>
  <c r="F52" i="2"/>
  <c r="G52" i="2"/>
  <c r="K7" i="1"/>
  <c r="C23" i="2"/>
  <c r="L7" i="1" s="1"/>
  <c r="E70" i="2"/>
  <c r="D70" i="2"/>
  <c r="E50" i="2"/>
  <c r="D50" i="2"/>
  <c r="E60" i="2"/>
  <c r="D60" i="2"/>
  <c r="F60" i="2"/>
  <c r="G60" i="2"/>
  <c r="D72" i="2"/>
  <c r="E72" i="2"/>
  <c r="E73" i="2"/>
  <c r="D73" i="2"/>
  <c r="E57" i="2"/>
  <c r="D57" i="2"/>
  <c r="F63" i="2"/>
  <c r="G63" i="2"/>
  <c r="E59" i="2"/>
  <c r="D59" i="2"/>
  <c r="F50" i="2"/>
  <c r="G50" i="2"/>
</calcChain>
</file>

<file path=xl/sharedStrings.xml><?xml version="1.0" encoding="utf-8"?>
<sst xmlns="http://schemas.openxmlformats.org/spreadsheetml/2006/main" count="74" uniqueCount="68">
  <si>
    <t>результаты расчёта:</t>
  </si>
  <si>
    <t>количество данных</t>
  </si>
  <si>
    <t>n</t>
  </si>
  <si>
    <t>число степеней свободы</t>
  </si>
  <si>
    <t>f</t>
  </si>
  <si>
    <t>стандартное отклонение</t>
  </si>
  <si>
    <t>s</t>
  </si>
  <si>
    <t>уровень значимости</t>
  </si>
  <si>
    <t>α</t>
  </si>
  <si>
    <t>стьюдент</t>
  </si>
  <si>
    <t>t</t>
  </si>
  <si>
    <t>среднее x</t>
  </si>
  <si>
    <r>
      <t>x</t>
    </r>
    <r>
      <rPr>
        <b/>
        <sz val="10"/>
        <color theme="1"/>
        <rFont val="Calibri"/>
        <family val="2"/>
        <charset val="204"/>
      </rPr>
      <t>̅</t>
    </r>
  </si>
  <si>
    <r>
      <t>сумма  x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</si>
  <si>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сумма  (x</t>
    </r>
    <r>
      <rPr>
        <vertAlign val="subscript"/>
        <sz val="10"/>
        <color theme="1"/>
        <rFont val="Times New Roman"/>
        <family val="1"/>
        <charset val="204"/>
      </rPr>
      <t>i</t>
    </r>
    <r>
      <rPr>
        <sz val="10"/>
        <color theme="1"/>
        <rFont val="Times New Roman"/>
        <family val="1"/>
        <charset val="204"/>
      </rPr>
      <t>-x</t>
    </r>
    <r>
      <rPr>
        <sz val="10"/>
        <color theme="1"/>
        <rFont val="Calibri"/>
        <family val="2"/>
        <charset val="204"/>
      </rPr>
      <t>̅</t>
    </r>
    <r>
      <rPr>
        <sz val="10"/>
        <color theme="1"/>
        <rFont val="Times New Roman"/>
        <family val="1"/>
        <charset val="204"/>
      </rPr>
      <t>)</t>
    </r>
    <r>
      <rPr>
        <vertAlign val="superscript"/>
        <sz val="10"/>
        <color theme="1"/>
        <rFont val="Times New Roman"/>
        <family val="1"/>
        <charset val="204"/>
      </rPr>
      <t>2</t>
    </r>
  </si>
  <si>
    <t>коэффициент корреляции</t>
  </si>
  <si>
    <t>r</t>
  </si>
  <si>
    <t>критическое r</t>
  </si>
  <si>
    <r>
      <t>r</t>
    </r>
    <r>
      <rPr>
        <b/>
        <vertAlign val="subscript"/>
        <sz val="10"/>
        <color theme="1"/>
        <rFont val="Times New Roman"/>
        <family val="1"/>
        <charset val="204"/>
      </rPr>
      <t>crit</t>
    </r>
  </si>
  <si>
    <t>заключение о значимости r</t>
  </si>
  <si>
    <t>пересечение</t>
  </si>
  <si>
    <t>a</t>
  </si>
  <si>
    <t>стандартное отклонение a</t>
  </si>
  <si>
    <r>
      <t>s</t>
    </r>
    <r>
      <rPr>
        <b/>
        <vertAlign val="subscript"/>
        <sz val="10"/>
        <color theme="1"/>
        <rFont val="Times New Roman"/>
        <family val="1"/>
        <charset val="204"/>
      </rPr>
      <t>a</t>
    </r>
  </si>
  <si>
    <t>доверительный интервал a</t>
  </si>
  <si>
    <r>
      <rPr>
        <b/>
        <sz val="10"/>
        <color theme="1"/>
        <rFont val="Calibri"/>
        <family val="2"/>
        <charset val="204"/>
      </rPr>
      <t>Δ</t>
    </r>
    <r>
      <rPr>
        <b/>
        <vertAlign val="subscript"/>
        <sz val="10"/>
        <color theme="1"/>
        <rFont val="Times New Roman"/>
        <family val="1"/>
        <charset val="204"/>
      </rPr>
      <t>a</t>
    </r>
  </si>
  <si>
    <t>заключение о значимости a</t>
  </si>
  <si>
    <t xml:space="preserve">наклон </t>
  </si>
  <si>
    <t>b</t>
  </si>
  <si>
    <t>стандартное отклонение b</t>
  </si>
  <si>
    <r>
      <t>s</t>
    </r>
    <r>
      <rPr>
        <b/>
        <vertAlign val="subscript"/>
        <sz val="10"/>
        <color theme="1"/>
        <rFont val="Times New Roman"/>
        <family val="1"/>
        <charset val="204"/>
      </rPr>
      <t>b</t>
    </r>
  </si>
  <si>
    <t>доверительный интервал b</t>
  </si>
  <si>
    <r>
      <rPr>
        <b/>
        <sz val="10"/>
        <color theme="1"/>
        <rFont val="Calibri"/>
        <family val="2"/>
        <charset val="204"/>
      </rPr>
      <t>Δ</t>
    </r>
    <r>
      <rPr>
        <b/>
        <vertAlign val="subscript"/>
        <sz val="10"/>
        <color theme="1"/>
        <rFont val="Times New Roman"/>
        <family val="1"/>
        <charset val="204"/>
      </rPr>
      <t>b</t>
    </r>
  </si>
  <si>
    <t>заключение о значимости b</t>
  </si>
  <si>
    <t>список для вероятностей</t>
  </si>
  <si>
    <t>данные для графика</t>
  </si>
  <si>
    <t>выводить ли линию тренда?</t>
  </si>
  <si>
    <t>доверительный тренда?</t>
  </si>
  <si>
    <t>доверительный единичных?</t>
  </si>
  <si>
    <t>минимум</t>
  </si>
  <si>
    <t>максимум</t>
  </si>
  <si>
    <t>доверительный тренда</t>
  </si>
  <si>
    <t>доверительный единичных</t>
  </si>
  <si>
    <t>абсцисса</t>
  </si>
  <si>
    <t>ордината</t>
  </si>
  <si>
    <t>нижний</t>
  </si>
  <si>
    <t>верхний</t>
  </si>
  <si>
    <t>дельта тренд</t>
  </si>
  <si>
    <t>дельта единичный</t>
  </si>
  <si>
    <t>Y</t>
  </si>
  <si>
    <t>Y-</t>
  </si>
  <si>
    <t>Y+</t>
  </si>
  <si>
    <t>Y-1</t>
  </si>
  <si>
    <t>Y+1</t>
  </si>
  <si>
    <t>Δ</t>
  </si>
  <si>
    <t>Δ1</t>
  </si>
  <si>
    <t>ВВЕДИТЕ ДАННЫЕ:</t>
  </si>
  <si>
    <t>ДОПОЛНИТЕЛЬНЫЕ ПАРАМЕТРЫ:</t>
  </si>
  <si>
    <t>Регрессионный анализ, версия 5.0</t>
  </si>
  <si>
    <t>X</t>
  </si>
  <si>
    <t>значащие цифры</t>
  </si>
  <si>
    <t>доверительная вероятность</t>
  </si>
  <si>
    <t>величина</t>
  </si>
  <si>
    <t>критическое
значение</t>
  </si>
  <si>
    <t>заключение</t>
  </si>
  <si>
    <t>параметры для тренда:</t>
  </si>
  <si>
    <t>минимум для тренда</t>
  </si>
  <si>
    <t>максимум для тренда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</si>
</sst>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b/>
      <sz val="8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Calibri"/>
      <family val="2"/>
      <charset val="204"/>
    </font>
    <font>
      <vertAlign val="super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8"/>
      <color theme="1"/>
      <name val="Times New Roman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u/>
      <sz val="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FF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2" borderId="0">
      <alignment horizontal="center" vertical="center" wrapText="1"/>
    </xf>
    <xf numFmtId="0" fontId="14" fillId="3" borderId="0">
      <alignment horizontal="center" vertical="center"/>
      <protection locked="0"/>
    </xf>
  </cellStyleXfs>
  <cellXfs count="30">
    <xf numFmtId="0" fontId="0" fillId="2" borderId="0" xfId="0">
      <alignment horizontal="center" vertical="center" wrapText="1"/>
    </xf>
    <xf numFmtId="0" fontId="1" fillId="2" borderId="0" xfId="0" applyFont="1" applyBorder="1" applyAlignment="1">
      <alignment horizontal="right" vertical="center"/>
    </xf>
    <xf numFmtId="0" fontId="2" fillId="2" borderId="0" xfId="0" applyFont="1" applyBorder="1" applyAlignment="1">
      <alignment horizontal="center" vertical="center"/>
    </xf>
    <xf numFmtId="0" fontId="3" fillId="2" borderId="0" xfId="0" applyFont="1" applyBorder="1" applyAlignment="1">
      <alignment horizontal="center" vertical="center"/>
    </xf>
    <xf numFmtId="0" fontId="3" fillId="2" borderId="0" xfId="0" applyFont="1" applyAlignment="1">
      <alignment horizontal="center" vertical="center"/>
    </xf>
    <xf numFmtId="0" fontId="3" fillId="2" borderId="0" xfId="0" applyFont="1">
      <alignment horizontal="center" vertical="center" wrapText="1"/>
    </xf>
    <xf numFmtId="0" fontId="4" fillId="2" borderId="0" xfId="0" applyFont="1" applyBorder="1" applyAlignment="1">
      <alignment horizontal="right" vertical="center"/>
    </xf>
    <xf numFmtId="0" fontId="5" fillId="2" borderId="0" xfId="0" applyFont="1" applyBorder="1" applyAlignment="1">
      <alignment horizontal="center" vertical="center"/>
    </xf>
    <xf numFmtId="0" fontId="6" fillId="2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Border="1" applyAlignment="1">
      <alignment horizontal="center" vertical="center"/>
    </xf>
    <xf numFmtId="0" fontId="12" fillId="2" borderId="0" xfId="0" applyFont="1" applyBorder="1">
      <alignment horizontal="center" vertical="center" wrapText="1"/>
    </xf>
    <xf numFmtId="0" fontId="3" fillId="2" borderId="0" xfId="0" applyFont="1" applyBorder="1">
      <alignment horizontal="center" vertical="center" wrapText="1"/>
    </xf>
    <xf numFmtId="0" fontId="2" fillId="2" borderId="0" xfId="0" applyFont="1" applyBorder="1" applyAlignment="1">
      <alignment horizontal="right"/>
    </xf>
    <xf numFmtId="0" fontId="3" fillId="0" borderId="0" xfId="0" applyFont="1" applyFill="1" applyBorder="1">
      <alignment horizontal="center" vertical="center" wrapText="1"/>
    </xf>
    <xf numFmtId="0" fontId="12" fillId="2" borderId="0" xfId="0" applyFont="1" applyBorder="1" applyAlignment="1">
      <alignment horizontal="center" vertical="center"/>
    </xf>
    <xf numFmtId="0" fontId="2" fillId="2" borderId="0" xfId="0" applyFont="1" applyBorder="1" applyAlignment="1">
      <alignment horizontal="right" vertical="center"/>
    </xf>
    <xf numFmtId="0" fontId="2" fillId="2" borderId="0" xfId="0" applyFont="1" applyAlignment="1">
      <alignment horizontal="right"/>
    </xf>
    <xf numFmtId="0" fontId="13" fillId="2" borderId="0" xfId="0" applyFont="1" applyBorder="1" applyAlignment="1">
      <alignment horizontal="center" vertical="center"/>
    </xf>
    <xf numFmtId="0" fontId="12" fillId="2" borderId="2" xfId="0" applyFont="1" applyBorder="1">
      <alignment horizontal="center" vertical="center" wrapText="1"/>
    </xf>
    <xf numFmtId="0" fontId="14" fillId="3" borderId="0" xfId="1">
      <alignment horizontal="center" vertical="center"/>
      <protection locked="0"/>
    </xf>
    <xf numFmtId="0" fontId="0" fillId="2" borderId="1" xfId="0" applyBorder="1">
      <alignment horizontal="center" vertical="center" wrapText="1"/>
    </xf>
    <xf numFmtId="0" fontId="0" fillId="2" borderId="0" xfId="0" applyAlignment="1">
      <alignment horizontal="right" vertical="center"/>
    </xf>
    <xf numFmtId="0" fontId="16" fillId="2" borderId="0" xfId="0" applyFont="1">
      <alignment horizontal="center" vertical="center" wrapText="1"/>
    </xf>
    <xf numFmtId="0" fontId="14" fillId="3" borderId="1" xfId="1" applyBorder="1">
      <alignment horizontal="center" vertical="center"/>
      <protection locked="0"/>
    </xf>
    <xf numFmtId="0" fontId="15" fillId="2" borderId="0" xfId="0" applyFont="1" applyAlignment="1">
      <alignment horizontal="right" wrapText="1"/>
    </xf>
    <xf numFmtId="0" fontId="15" fillId="2" borderId="0" xfId="0" applyFont="1" applyAlignment="1">
      <alignment horizontal="left" wrapText="1"/>
    </xf>
    <xf numFmtId="0" fontId="17" fillId="2" borderId="0" xfId="0" applyFont="1" applyAlignment="1">
      <alignment horizontal="left" wrapText="1"/>
    </xf>
    <xf numFmtId="0" fontId="17" fillId="2" borderId="3" xfId="0" applyFont="1" applyBorder="1" applyAlignment="1">
      <alignment horizontal="left" wrapText="1"/>
    </xf>
    <xf numFmtId="0" fontId="3" fillId="2" borderId="0" xfId="0" applyFont="1" applyBorder="1" applyAlignment="1">
      <alignment horizontal="center" vertical="center"/>
    </xf>
  </cellXfs>
  <cellStyles count="2">
    <cellStyle name="заполняемая" xfId="1"/>
    <cellStyle name="Обычный" xfId="0" builtinId="0" customBuiltin="1"/>
  </cellStyles>
  <dxfs count="0"/>
  <tableStyles count="0" defaultTableStyle="TableStyleMedium2" defaultPivotStyle="PivotStyleLight16"/>
  <colors>
    <mruColors>
      <color rgb="FFC0FFC0"/>
      <color rgb="FF006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5"/>
          <c:order val="0"/>
          <c:tx>
            <c:v>факт</c:v>
          </c:tx>
          <c:spPr>
            <a:ln>
              <a:noFill/>
            </a:ln>
          </c:spPr>
          <c:marker>
            <c:symbol val="circle"/>
            <c:size val="3"/>
            <c:spPr>
              <a:noFill/>
              <a:ln w="19050">
                <a:solidFill>
                  <a:srgbClr val="C00000"/>
                </a:solidFill>
              </a:ln>
            </c:spPr>
          </c:marker>
          <c:xVal>
            <c:numRef>
              <c:f>[0]!икс</c:f>
              <c:numCache>
                <c:formatCode>General</c:formatCode>
                <c:ptCount val="100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</c:numCache>
            </c:numRef>
          </c:xVal>
          <c:yVal>
            <c:numRef>
              <c:f>[0]!игрек</c:f>
              <c:numCache>
                <c:formatCode>General</c:formatCode>
                <c:ptCount val="100"/>
                <c:pt idx="0">
                  <c:v>-19.025555555555556</c:v>
                </c:pt>
                <c:pt idx="1">
                  <c:v>-16.250274725274721</c:v>
                </c:pt>
                <c:pt idx="2">
                  <c:v>-16.434444444444448</c:v>
                </c:pt>
                <c:pt idx="3">
                  <c:v>-16.152222222222218</c:v>
                </c:pt>
                <c:pt idx="4">
                  <c:v>-17.466666666666676</c:v>
                </c:pt>
                <c:pt idx="5">
                  <c:v>-18.969299450549446</c:v>
                </c:pt>
                <c:pt idx="6">
                  <c:v>-15.808559027777788</c:v>
                </c:pt>
                <c:pt idx="7">
                  <c:v>-18.314440104166671</c:v>
                </c:pt>
                <c:pt idx="8">
                  <c:v>-15.759800347222219</c:v>
                </c:pt>
                <c:pt idx="9">
                  <c:v>-16.802966711023348</c:v>
                </c:pt>
                <c:pt idx="10">
                  <c:v>-16.408819308810763</c:v>
                </c:pt>
                <c:pt idx="11">
                  <c:v>-17.951237097846139</c:v>
                </c:pt>
                <c:pt idx="12">
                  <c:v>-19.017493913438592</c:v>
                </c:pt>
                <c:pt idx="13">
                  <c:v>-15.767017454629418</c:v>
                </c:pt>
                <c:pt idx="14">
                  <c:v>-20.88249435318841</c:v>
                </c:pt>
                <c:pt idx="15">
                  <c:v>-16.701111111111118</c:v>
                </c:pt>
                <c:pt idx="16">
                  <c:v>-20.562222222222232</c:v>
                </c:pt>
                <c:pt idx="17">
                  <c:v>-12.635989010989011</c:v>
                </c:pt>
                <c:pt idx="18">
                  <c:v>-20.826666666666672</c:v>
                </c:pt>
                <c:pt idx="19">
                  <c:v>-13.065555555555553</c:v>
                </c:pt>
                <c:pt idx="20">
                  <c:v>-17.913333333333334</c:v>
                </c:pt>
                <c:pt idx="21">
                  <c:v>-16.065934065934059</c:v>
                </c:pt>
                <c:pt idx="22">
                  <c:v>-19.397777777777765</c:v>
                </c:pt>
                <c:pt idx="23">
                  <c:v>-20.067777777777774</c:v>
                </c:pt>
                <c:pt idx="24">
                  <c:v>-12.426666666666668</c:v>
                </c:pt>
                <c:pt idx="25">
                  <c:v>-18.941758241758237</c:v>
                </c:pt>
                <c:pt idx="26">
                  <c:v>-17.225555555555559</c:v>
                </c:pt>
                <c:pt idx="27">
                  <c:v>-16.862222222222229</c:v>
                </c:pt>
                <c:pt idx="28">
                  <c:v>-15.263333333333327</c:v>
                </c:pt>
                <c:pt idx="29">
                  <c:v>-14.428571428571431</c:v>
                </c:pt>
                <c:pt idx="30">
                  <c:v>-21.444444444444443</c:v>
                </c:pt>
                <c:pt idx="31">
                  <c:v>-15.487777777777779</c:v>
                </c:pt>
                <c:pt idx="32">
                  <c:v>-22.536666666666669</c:v>
                </c:pt>
                <c:pt idx="33">
                  <c:v>-13.715384615384611</c:v>
                </c:pt>
                <c:pt idx="34">
                  <c:v>-16.64222222222223</c:v>
                </c:pt>
                <c:pt idx="35">
                  <c:v>-14.982222222222223</c:v>
                </c:pt>
                <c:pt idx="36">
                  <c:v>-16.21222222222222</c:v>
                </c:pt>
                <c:pt idx="37">
                  <c:v>-17.635164835164844</c:v>
                </c:pt>
                <c:pt idx="38">
                  <c:v>-15.238888888888884</c:v>
                </c:pt>
                <c:pt idx="39">
                  <c:v>-20.241111111111106</c:v>
                </c:pt>
                <c:pt idx="40">
                  <c:v>-15.60444444444445</c:v>
                </c:pt>
                <c:pt idx="41">
                  <c:v>-19.332967032967034</c:v>
                </c:pt>
                <c:pt idx="42">
                  <c:v>-14.337777777777776</c:v>
                </c:pt>
                <c:pt idx="43">
                  <c:v>-14.250000000000005</c:v>
                </c:pt>
                <c:pt idx="44">
                  <c:v>-16.173333333333336</c:v>
                </c:pt>
                <c:pt idx="45">
                  <c:v>-15.338461538461546</c:v>
                </c:pt>
                <c:pt idx="46">
                  <c:v>-14.338888888888894</c:v>
                </c:pt>
                <c:pt idx="47">
                  <c:v>-11.055555555555555</c:v>
                </c:pt>
                <c:pt idx="48">
                  <c:v>-11.817777777777779</c:v>
                </c:pt>
                <c:pt idx="49">
                  <c:v>-13.534065934065936</c:v>
                </c:pt>
                <c:pt idx="50">
                  <c:v>-16.287777777777769</c:v>
                </c:pt>
                <c:pt idx="51">
                  <c:v>-21.48555555555556</c:v>
                </c:pt>
                <c:pt idx="52">
                  <c:v>-14.843333333333332</c:v>
                </c:pt>
                <c:pt idx="53">
                  <c:v>-18.46153846153846</c:v>
                </c:pt>
                <c:pt idx="54">
                  <c:v>-22.552222222222234</c:v>
                </c:pt>
                <c:pt idx="55">
                  <c:v>-14.727777777777778</c:v>
                </c:pt>
                <c:pt idx="56">
                  <c:v>-16.039999999999996</c:v>
                </c:pt>
                <c:pt idx="57">
                  <c:v>-15.24725274725275</c:v>
                </c:pt>
                <c:pt idx="58">
                  <c:v>-12.698888888888895</c:v>
                </c:pt>
                <c:pt idx="59">
                  <c:v>-19.015555555555558</c:v>
                </c:pt>
                <c:pt idx="60">
                  <c:v>-11.747777777777779</c:v>
                </c:pt>
                <c:pt idx="61">
                  <c:v>-15.740659340659343</c:v>
                </c:pt>
                <c:pt idx="62">
                  <c:v>-18.882222222222222</c:v>
                </c:pt>
                <c:pt idx="63">
                  <c:v>-12.905555555555555</c:v>
                </c:pt>
                <c:pt idx="64">
                  <c:v>-16.483333333333334</c:v>
                </c:pt>
                <c:pt idx="65">
                  <c:v>-14.415384615384616</c:v>
                </c:pt>
                <c:pt idx="66">
                  <c:v>-13.51444444444444</c:v>
                </c:pt>
                <c:pt idx="67">
                  <c:v>-12.897777777777778</c:v>
                </c:pt>
                <c:pt idx="68">
                  <c:v>-9.4877777777777794</c:v>
                </c:pt>
                <c:pt idx="69">
                  <c:v>-18.578021978021976</c:v>
                </c:pt>
                <c:pt idx="70">
                  <c:v>-16.542222222222225</c:v>
                </c:pt>
                <c:pt idx="71">
                  <c:v>-13.741111111111111</c:v>
                </c:pt>
                <c:pt idx="72">
                  <c:v>-13.954444444444443</c:v>
                </c:pt>
                <c:pt idx="73">
                  <c:v>-13.848351648351647</c:v>
                </c:pt>
                <c:pt idx="74">
                  <c:v>-11.126666666666674</c:v>
                </c:pt>
                <c:pt idx="75">
                  <c:v>-13.786666666666665</c:v>
                </c:pt>
                <c:pt idx="76">
                  <c:v>-13.321111111111112</c:v>
                </c:pt>
                <c:pt idx="77">
                  <c:v>-9.8395604395604401</c:v>
                </c:pt>
                <c:pt idx="78">
                  <c:v>-11.738888888888891</c:v>
                </c:pt>
                <c:pt idx="79">
                  <c:v>-14.139999999999997</c:v>
                </c:pt>
                <c:pt idx="80">
                  <c:v>-9.9555555555555575</c:v>
                </c:pt>
                <c:pt idx="81">
                  <c:v>-15.709890109890111</c:v>
                </c:pt>
                <c:pt idx="82">
                  <c:v>-12.46444444444445</c:v>
                </c:pt>
                <c:pt idx="83">
                  <c:v>-12.547777777777769</c:v>
                </c:pt>
                <c:pt idx="84">
                  <c:v>-11.324444444444445</c:v>
                </c:pt>
                <c:pt idx="85">
                  <c:v>-15.352747252747257</c:v>
                </c:pt>
                <c:pt idx="86">
                  <c:v>-17.507777777777772</c:v>
                </c:pt>
                <c:pt idx="87">
                  <c:v>-10.07111111111111</c:v>
                </c:pt>
                <c:pt idx="88">
                  <c:v>-10.712222222222222</c:v>
                </c:pt>
                <c:pt idx="89">
                  <c:v>-13.516483516483518</c:v>
                </c:pt>
                <c:pt idx="90">
                  <c:v>-16.047777777777785</c:v>
                </c:pt>
                <c:pt idx="91">
                  <c:v>-16.049999999999994</c:v>
                </c:pt>
                <c:pt idx="92">
                  <c:v>-9.9277777777777754</c:v>
                </c:pt>
                <c:pt idx="93">
                  <c:v>-14.848351648351649</c:v>
                </c:pt>
                <c:pt idx="94">
                  <c:v>-17.862222222222218</c:v>
                </c:pt>
                <c:pt idx="95">
                  <c:v>-22.509999999999991</c:v>
                </c:pt>
                <c:pt idx="96">
                  <c:v>-14.990000000000004</c:v>
                </c:pt>
                <c:pt idx="97">
                  <c:v>-19.442857142857147</c:v>
                </c:pt>
                <c:pt idx="98">
                  <c:v>-11.855555555555551</c:v>
                </c:pt>
                <c:pt idx="99">
                  <c:v>-13.195555555555559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91-4750-8605-FE3F5682E1EE}"/>
            </c:ext>
          </c:extLst>
        </c:ser>
        <c:ser>
          <c:idx val="0"/>
          <c:order val="1"/>
          <c:tx>
            <c:strRef>
              <c:f>расчёт!$C$48</c:f>
              <c:strCache>
                <c:ptCount val="1"/>
                <c:pt idx="0">
                  <c:v>Y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расчёт!$B$49:$B$73</c:f>
              <c:numCache>
                <c:formatCode>General</c:formatCode>
                <c:ptCount val="25"/>
                <c:pt idx="0">
                  <c:v>1915</c:v>
                </c:pt>
                <c:pt idx="1">
                  <c:v>1919.1666666666667</c:v>
                </c:pt>
                <c:pt idx="2">
                  <c:v>1923.3333333333335</c:v>
                </c:pt>
                <c:pt idx="3">
                  <c:v>1927.5000000000002</c:v>
                </c:pt>
                <c:pt idx="4">
                  <c:v>1931.666666666667</c:v>
                </c:pt>
                <c:pt idx="5">
                  <c:v>1935.8333333333337</c:v>
                </c:pt>
                <c:pt idx="6">
                  <c:v>1940.0000000000005</c:v>
                </c:pt>
                <c:pt idx="7">
                  <c:v>1944.1666666666672</c:v>
                </c:pt>
                <c:pt idx="8">
                  <c:v>1948.3333333333339</c:v>
                </c:pt>
                <c:pt idx="9">
                  <c:v>1952.5000000000007</c:v>
                </c:pt>
                <c:pt idx="10">
                  <c:v>1956.6666666666674</c:v>
                </c:pt>
                <c:pt idx="11">
                  <c:v>1960.8333333333342</c:v>
                </c:pt>
                <c:pt idx="12">
                  <c:v>1965.0000000000009</c:v>
                </c:pt>
                <c:pt idx="13">
                  <c:v>1969.1666666666677</c:v>
                </c:pt>
                <c:pt idx="14">
                  <c:v>1973.3333333333344</c:v>
                </c:pt>
                <c:pt idx="15">
                  <c:v>1977.5000000000011</c:v>
                </c:pt>
                <c:pt idx="16">
                  <c:v>1981.6666666666679</c:v>
                </c:pt>
                <c:pt idx="17">
                  <c:v>1985.8333333333346</c:v>
                </c:pt>
                <c:pt idx="18">
                  <c:v>1990.0000000000014</c:v>
                </c:pt>
                <c:pt idx="19">
                  <c:v>1994.1666666666681</c:v>
                </c:pt>
                <c:pt idx="20">
                  <c:v>1998.3333333333348</c:v>
                </c:pt>
                <c:pt idx="21">
                  <c:v>2002.5000000000016</c:v>
                </c:pt>
                <c:pt idx="22">
                  <c:v>2006.6666666666683</c:v>
                </c:pt>
                <c:pt idx="23">
                  <c:v>2010.8333333333351</c:v>
                </c:pt>
                <c:pt idx="24">
                  <c:v>2015.0000000000018</c:v>
                </c:pt>
              </c:numCache>
            </c:numRef>
          </c:xVal>
          <c:yVal>
            <c:numRef>
              <c:f>расчёт!$C$49:$C$73</c:f>
              <c:numCache>
                <c:formatCode>General</c:formatCode>
                <c:ptCount val="25"/>
                <c:pt idx="0">
                  <c:v>-17.914436680163533</c:v>
                </c:pt>
                <c:pt idx="1">
                  <c:v>-17.721354835702243</c:v>
                </c:pt>
                <c:pt idx="2">
                  <c:v>-17.528272991240954</c:v>
                </c:pt>
                <c:pt idx="3">
                  <c:v>-17.33519114677965</c:v>
                </c:pt>
                <c:pt idx="4">
                  <c:v>-17.14210930231836</c:v>
                </c:pt>
                <c:pt idx="5">
                  <c:v>-16.949027457857071</c:v>
                </c:pt>
                <c:pt idx="6">
                  <c:v>-16.755945613395767</c:v>
                </c:pt>
                <c:pt idx="7">
                  <c:v>-16.562863768934477</c:v>
                </c:pt>
                <c:pt idx="8">
                  <c:v>-16.369781924473187</c:v>
                </c:pt>
                <c:pt idx="9">
                  <c:v>-16.176700080011898</c:v>
                </c:pt>
                <c:pt idx="10">
                  <c:v>-15.983618235550594</c:v>
                </c:pt>
                <c:pt idx="11">
                  <c:v>-15.790536391089304</c:v>
                </c:pt>
                <c:pt idx="12">
                  <c:v>-15.597454546628015</c:v>
                </c:pt>
                <c:pt idx="13">
                  <c:v>-15.404372702166711</c:v>
                </c:pt>
                <c:pt idx="14">
                  <c:v>-15.211290857705421</c:v>
                </c:pt>
                <c:pt idx="15">
                  <c:v>-15.018209013244132</c:v>
                </c:pt>
                <c:pt idx="16">
                  <c:v>-14.825127168782842</c:v>
                </c:pt>
                <c:pt idx="17">
                  <c:v>-14.632045324321538</c:v>
                </c:pt>
                <c:pt idx="18">
                  <c:v>-14.438963479860249</c:v>
                </c:pt>
                <c:pt idx="19">
                  <c:v>-14.245881635398959</c:v>
                </c:pt>
                <c:pt idx="20">
                  <c:v>-14.052799790937669</c:v>
                </c:pt>
                <c:pt idx="21">
                  <c:v>-13.859717946476366</c:v>
                </c:pt>
                <c:pt idx="22">
                  <c:v>-13.666636102015076</c:v>
                </c:pt>
                <c:pt idx="23">
                  <c:v>-13.473554257553786</c:v>
                </c:pt>
                <c:pt idx="24">
                  <c:v>-13.280472413092482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91-4750-8605-FE3F5682E1EE}"/>
            </c:ext>
          </c:extLst>
        </c:ser>
        <c:ser>
          <c:idx val="1"/>
          <c:order val="2"/>
          <c:tx>
            <c:strRef>
              <c:f>расчёт!$D$48</c:f>
              <c:strCache>
                <c:ptCount val="1"/>
                <c:pt idx="0">
                  <c:v>Y-</c:v>
                </c:pt>
              </c:strCache>
            </c:strRef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расчёт!$B$49:$B$73</c:f>
              <c:numCache>
                <c:formatCode>General</c:formatCode>
                <c:ptCount val="25"/>
                <c:pt idx="0">
                  <c:v>1915</c:v>
                </c:pt>
                <c:pt idx="1">
                  <c:v>1919.1666666666667</c:v>
                </c:pt>
                <c:pt idx="2">
                  <c:v>1923.3333333333335</c:v>
                </c:pt>
                <c:pt idx="3">
                  <c:v>1927.5000000000002</c:v>
                </c:pt>
                <c:pt idx="4">
                  <c:v>1931.666666666667</c:v>
                </c:pt>
                <c:pt idx="5">
                  <c:v>1935.8333333333337</c:v>
                </c:pt>
                <c:pt idx="6">
                  <c:v>1940.0000000000005</c:v>
                </c:pt>
                <c:pt idx="7">
                  <c:v>1944.1666666666672</c:v>
                </c:pt>
                <c:pt idx="8">
                  <c:v>1948.3333333333339</c:v>
                </c:pt>
                <c:pt idx="9">
                  <c:v>1952.5000000000007</c:v>
                </c:pt>
                <c:pt idx="10">
                  <c:v>1956.6666666666674</c:v>
                </c:pt>
                <c:pt idx="11">
                  <c:v>1960.8333333333342</c:v>
                </c:pt>
                <c:pt idx="12">
                  <c:v>1965.0000000000009</c:v>
                </c:pt>
                <c:pt idx="13">
                  <c:v>1969.1666666666677</c:v>
                </c:pt>
                <c:pt idx="14">
                  <c:v>1973.3333333333344</c:v>
                </c:pt>
                <c:pt idx="15">
                  <c:v>1977.5000000000011</c:v>
                </c:pt>
                <c:pt idx="16">
                  <c:v>1981.6666666666679</c:v>
                </c:pt>
                <c:pt idx="17">
                  <c:v>1985.8333333333346</c:v>
                </c:pt>
                <c:pt idx="18">
                  <c:v>1990.0000000000014</c:v>
                </c:pt>
                <c:pt idx="19">
                  <c:v>1994.1666666666681</c:v>
                </c:pt>
                <c:pt idx="20">
                  <c:v>1998.3333333333348</c:v>
                </c:pt>
                <c:pt idx="21">
                  <c:v>2002.5000000000016</c:v>
                </c:pt>
                <c:pt idx="22">
                  <c:v>2006.6666666666683</c:v>
                </c:pt>
                <c:pt idx="23">
                  <c:v>2010.8333333333351</c:v>
                </c:pt>
                <c:pt idx="24">
                  <c:v>2015.0000000000018</c:v>
                </c:pt>
              </c:numCache>
            </c:numRef>
          </c:xVal>
          <c:yVal>
            <c:numRef>
              <c:f>расчёт!$D$49:$D$73</c:f>
              <c:numCache>
                <c:formatCode>General</c:formatCode>
                <c:ptCount val="25"/>
                <c:pt idx="0">
                  <c:v>-19.035636841463578</c:v>
                </c:pt>
                <c:pt idx="1">
                  <c:v>-18.773614365297675</c:v>
                </c:pt>
                <c:pt idx="2">
                  <c:v>-18.513382107681963</c:v>
                </c:pt>
                <c:pt idx="3">
                  <c:v>-18.255332093978293</c:v>
                </c:pt>
                <c:pt idx="4">
                  <c:v>-17.999960275316397</c:v>
                </c:pt>
                <c:pt idx="5">
                  <c:v>-17.747893378260105</c:v>
                </c:pt>
                <c:pt idx="6">
                  <c:v>-17.499917900134147</c:v>
                </c:pt>
                <c:pt idx="7">
                  <c:v>-17.257005185242221</c:v>
                </c:pt>
                <c:pt idx="8">
                  <c:v>-17.02031969123108</c:v>
                </c:pt>
                <c:pt idx="9">
                  <c:v>-16.791188488257824</c:v>
                </c:pt>
                <c:pt idx="10">
                  <c:v>-16.571004104894175</c:v>
                </c:pt>
                <c:pt idx="11">
                  <c:v>-16.361043054403641</c:v>
                </c:pt>
                <c:pt idx="12">
                  <c:v>-16.162222715006191</c:v>
                </c:pt>
                <c:pt idx="13">
                  <c:v>-15.974879365481053</c:v>
                </c:pt>
                <c:pt idx="14">
                  <c:v>-15.798676727049012</c:v>
                </c:pt>
                <c:pt idx="15">
                  <c:v>-15.63269742149007</c:v>
                </c:pt>
                <c:pt idx="16">
                  <c:v>-15.475664935540753</c:v>
                </c:pt>
                <c:pt idx="17">
                  <c:v>-15.326186740629302</c:v>
                </c:pt>
                <c:pt idx="18">
                  <c:v>-15.182935766598652</c:v>
                </c:pt>
                <c:pt idx="19">
                  <c:v>-15.044747555802019</c:v>
                </c:pt>
                <c:pt idx="20">
                  <c:v>-14.910650763935735</c:v>
                </c:pt>
                <c:pt idx="21">
                  <c:v>-14.779858893675035</c:v>
                </c:pt>
                <c:pt idx="22">
                  <c:v>-14.651745218456114</c:v>
                </c:pt>
                <c:pt idx="23">
                  <c:v>-14.525813787149247</c:v>
                </c:pt>
                <c:pt idx="24">
                  <c:v>-14.401672574392558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91-4750-8605-FE3F5682E1EE}"/>
            </c:ext>
          </c:extLst>
        </c:ser>
        <c:ser>
          <c:idx val="2"/>
          <c:order val="3"/>
          <c:tx>
            <c:strRef>
              <c:f>расчёт!$E$48</c:f>
              <c:strCache>
                <c:ptCount val="1"/>
                <c:pt idx="0">
                  <c:v>Y+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расчёт!$B$49:$B$73</c:f>
              <c:numCache>
                <c:formatCode>General</c:formatCode>
                <c:ptCount val="25"/>
                <c:pt idx="0">
                  <c:v>1915</c:v>
                </c:pt>
                <c:pt idx="1">
                  <c:v>1919.1666666666667</c:v>
                </c:pt>
                <c:pt idx="2">
                  <c:v>1923.3333333333335</c:v>
                </c:pt>
                <c:pt idx="3">
                  <c:v>1927.5000000000002</c:v>
                </c:pt>
                <c:pt idx="4">
                  <c:v>1931.666666666667</c:v>
                </c:pt>
                <c:pt idx="5">
                  <c:v>1935.8333333333337</c:v>
                </c:pt>
                <c:pt idx="6">
                  <c:v>1940.0000000000005</c:v>
                </c:pt>
                <c:pt idx="7">
                  <c:v>1944.1666666666672</c:v>
                </c:pt>
                <c:pt idx="8">
                  <c:v>1948.3333333333339</c:v>
                </c:pt>
                <c:pt idx="9">
                  <c:v>1952.5000000000007</c:v>
                </c:pt>
                <c:pt idx="10">
                  <c:v>1956.6666666666674</c:v>
                </c:pt>
                <c:pt idx="11">
                  <c:v>1960.8333333333342</c:v>
                </c:pt>
                <c:pt idx="12">
                  <c:v>1965.0000000000009</c:v>
                </c:pt>
                <c:pt idx="13">
                  <c:v>1969.1666666666677</c:v>
                </c:pt>
                <c:pt idx="14">
                  <c:v>1973.3333333333344</c:v>
                </c:pt>
                <c:pt idx="15">
                  <c:v>1977.5000000000011</c:v>
                </c:pt>
                <c:pt idx="16">
                  <c:v>1981.6666666666679</c:v>
                </c:pt>
                <c:pt idx="17">
                  <c:v>1985.8333333333346</c:v>
                </c:pt>
                <c:pt idx="18">
                  <c:v>1990.0000000000014</c:v>
                </c:pt>
                <c:pt idx="19">
                  <c:v>1994.1666666666681</c:v>
                </c:pt>
                <c:pt idx="20">
                  <c:v>1998.3333333333348</c:v>
                </c:pt>
                <c:pt idx="21">
                  <c:v>2002.5000000000016</c:v>
                </c:pt>
                <c:pt idx="22">
                  <c:v>2006.6666666666683</c:v>
                </c:pt>
                <c:pt idx="23">
                  <c:v>2010.8333333333351</c:v>
                </c:pt>
                <c:pt idx="24">
                  <c:v>2015.0000000000018</c:v>
                </c:pt>
              </c:numCache>
            </c:numRef>
          </c:xVal>
          <c:yVal>
            <c:numRef>
              <c:f>расчёт!$E$49:$E$73</c:f>
              <c:numCache>
                <c:formatCode>General</c:formatCode>
                <c:ptCount val="25"/>
                <c:pt idx="0">
                  <c:v>-16.793236518863488</c:v>
                </c:pt>
                <c:pt idx="1">
                  <c:v>-16.669095306106811</c:v>
                </c:pt>
                <c:pt idx="2">
                  <c:v>-16.543163874799944</c:v>
                </c:pt>
                <c:pt idx="3">
                  <c:v>-16.415050199581007</c:v>
                </c:pt>
                <c:pt idx="4">
                  <c:v>-16.284258329320323</c:v>
                </c:pt>
                <c:pt idx="5">
                  <c:v>-16.150161537454036</c:v>
                </c:pt>
                <c:pt idx="6">
                  <c:v>-16.011973326657387</c:v>
                </c:pt>
                <c:pt idx="7">
                  <c:v>-15.868722352626733</c:v>
                </c:pt>
                <c:pt idx="8">
                  <c:v>-15.719244157715295</c:v>
                </c:pt>
                <c:pt idx="9">
                  <c:v>-15.562211671765972</c:v>
                </c:pt>
                <c:pt idx="10">
                  <c:v>-15.396232366207013</c:v>
                </c:pt>
                <c:pt idx="11">
                  <c:v>-15.220029727774968</c:v>
                </c:pt>
                <c:pt idx="12">
                  <c:v>-15.032686378249837</c:v>
                </c:pt>
                <c:pt idx="13">
                  <c:v>-14.833866038852369</c:v>
                </c:pt>
                <c:pt idx="14">
                  <c:v>-14.623904988361831</c:v>
                </c:pt>
                <c:pt idx="15">
                  <c:v>-14.403720604998194</c:v>
                </c:pt>
                <c:pt idx="16">
                  <c:v>-14.174589402024932</c:v>
                </c:pt>
                <c:pt idx="17">
                  <c:v>-13.937903908013775</c:v>
                </c:pt>
                <c:pt idx="18">
                  <c:v>-13.694991193121846</c:v>
                </c:pt>
                <c:pt idx="19">
                  <c:v>-13.447015714995899</c:v>
                </c:pt>
                <c:pt idx="20">
                  <c:v>-13.194948817939604</c:v>
                </c:pt>
                <c:pt idx="21">
                  <c:v>-12.939576999277696</c:v>
                </c:pt>
                <c:pt idx="22">
                  <c:v>-12.681526985574038</c:v>
                </c:pt>
                <c:pt idx="23">
                  <c:v>-12.421294727958326</c:v>
                </c:pt>
                <c:pt idx="24">
                  <c:v>-12.159272251792407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91-4750-8605-FE3F5682E1EE}"/>
            </c:ext>
          </c:extLst>
        </c:ser>
        <c:ser>
          <c:idx val="3"/>
          <c:order val="4"/>
          <c:tx>
            <c:strRef>
              <c:f>расчёт!$F$48</c:f>
              <c:strCache>
                <c:ptCount val="1"/>
                <c:pt idx="0">
                  <c:v>Y-1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расчёт!$B$49:$B$73</c:f>
              <c:numCache>
                <c:formatCode>General</c:formatCode>
                <c:ptCount val="25"/>
                <c:pt idx="0">
                  <c:v>1915</c:v>
                </c:pt>
                <c:pt idx="1">
                  <c:v>1919.1666666666667</c:v>
                </c:pt>
                <c:pt idx="2">
                  <c:v>1923.3333333333335</c:v>
                </c:pt>
                <c:pt idx="3">
                  <c:v>1927.5000000000002</c:v>
                </c:pt>
                <c:pt idx="4">
                  <c:v>1931.666666666667</c:v>
                </c:pt>
                <c:pt idx="5">
                  <c:v>1935.8333333333337</c:v>
                </c:pt>
                <c:pt idx="6">
                  <c:v>1940.0000000000005</c:v>
                </c:pt>
                <c:pt idx="7">
                  <c:v>1944.1666666666672</c:v>
                </c:pt>
                <c:pt idx="8">
                  <c:v>1948.3333333333339</c:v>
                </c:pt>
                <c:pt idx="9">
                  <c:v>1952.5000000000007</c:v>
                </c:pt>
                <c:pt idx="10">
                  <c:v>1956.6666666666674</c:v>
                </c:pt>
                <c:pt idx="11">
                  <c:v>1960.8333333333342</c:v>
                </c:pt>
                <c:pt idx="12">
                  <c:v>1965.0000000000009</c:v>
                </c:pt>
                <c:pt idx="13">
                  <c:v>1969.1666666666677</c:v>
                </c:pt>
                <c:pt idx="14">
                  <c:v>1973.3333333333344</c:v>
                </c:pt>
                <c:pt idx="15">
                  <c:v>1977.5000000000011</c:v>
                </c:pt>
                <c:pt idx="16">
                  <c:v>1981.6666666666679</c:v>
                </c:pt>
                <c:pt idx="17">
                  <c:v>1985.8333333333346</c:v>
                </c:pt>
                <c:pt idx="18">
                  <c:v>1990.0000000000014</c:v>
                </c:pt>
                <c:pt idx="19">
                  <c:v>1994.1666666666681</c:v>
                </c:pt>
                <c:pt idx="20">
                  <c:v>1998.3333333333348</c:v>
                </c:pt>
                <c:pt idx="21">
                  <c:v>2002.5000000000016</c:v>
                </c:pt>
                <c:pt idx="22">
                  <c:v>2006.6666666666683</c:v>
                </c:pt>
                <c:pt idx="23">
                  <c:v>2010.8333333333351</c:v>
                </c:pt>
                <c:pt idx="24">
                  <c:v>2015.0000000000018</c:v>
                </c:pt>
              </c:numCache>
            </c:numRef>
          </c:xVal>
          <c:yVal>
            <c:numRef>
              <c:f>расчёт!$F$49:$F$73</c:f>
              <c:numCache>
                <c:formatCode>General</c:formatCode>
                <c:ptCount val="25"/>
                <c:pt idx="0">
                  <c:v>-23.699967017741642</c:v>
                </c:pt>
                <c:pt idx="1">
                  <c:v>-23.493921128345558</c:v>
                </c:pt>
                <c:pt idx="2">
                  <c:v>-23.288977067708743</c:v>
                </c:pt>
                <c:pt idx="3">
                  <c:v>-23.085141655092656</c:v>
                </c:pt>
                <c:pt idx="4">
                  <c:v>-22.882421121131959</c:v>
                </c:pt>
                <c:pt idx="5">
                  <c:v>-22.68082109023069</c:v>
                </c:pt>
                <c:pt idx="6">
                  <c:v>-22.480346564479831</c:v>
                </c:pt>
                <c:pt idx="7">
                  <c:v>-22.281001909201038</c:v>
                </c:pt>
                <c:pt idx="8">
                  <c:v>-22.0827908402124</c:v>
                </c:pt>
                <c:pt idx="9">
                  <c:v>-21.885716412902006</c:v>
                </c:pt>
                <c:pt idx="10">
                  <c:v>-21.689781013183381</c:v>
                </c:pt>
                <c:pt idx="11">
                  <c:v>-21.494986350395063</c:v>
                </c:pt>
                <c:pt idx="12">
                  <c:v>-21.301333452193127</c:v>
                </c:pt>
                <c:pt idx="13">
                  <c:v>-21.10882266147247</c:v>
                </c:pt>
                <c:pt idx="14">
                  <c:v>-20.917453635338209</c:v>
                </c:pt>
                <c:pt idx="15">
                  <c:v>-20.72722534613424</c:v>
                </c:pt>
                <c:pt idx="16">
                  <c:v>-20.538136084522058</c:v>
                </c:pt>
                <c:pt idx="17">
                  <c:v>-20.350183464588103</c:v>
                </c:pt>
                <c:pt idx="18">
                  <c:v>-20.163364430944316</c:v>
                </c:pt>
                <c:pt idx="19">
                  <c:v>-19.977675267772582</c:v>
                </c:pt>
                <c:pt idx="20">
                  <c:v>-19.793111609751271</c:v>
                </c:pt>
                <c:pt idx="21">
                  <c:v>-19.609668454789379</c:v>
                </c:pt>
                <c:pt idx="22">
                  <c:v>-19.427340178482869</c:v>
                </c:pt>
                <c:pt idx="23">
                  <c:v>-19.246120550197109</c:v>
                </c:pt>
                <c:pt idx="24">
                  <c:v>-19.066002750670595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91-4750-8605-FE3F5682E1EE}"/>
            </c:ext>
          </c:extLst>
        </c:ser>
        <c:ser>
          <c:idx val="4"/>
          <c:order val="5"/>
          <c:tx>
            <c:strRef>
              <c:f>расчёт!$G$48</c:f>
              <c:strCache>
                <c:ptCount val="1"/>
                <c:pt idx="0">
                  <c:v>Y+1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расчёт!$B$49:$B$73</c:f>
              <c:numCache>
                <c:formatCode>General</c:formatCode>
                <c:ptCount val="25"/>
                <c:pt idx="0">
                  <c:v>1915</c:v>
                </c:pt>
                <c:pt idx="1">
                  <c:v>1919.1666666666667</c:v>
                </c:pt>
                <c:pt idx="2">
                  <c:v>1923.3333333333335</c:v>
                </c:pt>
                <c:pt idx="3">
                  <c:v>1927.5000000000002</c:v>
                </c:pt>
                <c:pt idx="4">
                  <c:v>1931.666666666667</c:v>
                </c:pt>
                <c:pt idx="5">
                  <c:v>1935.8333333333337</c:v>
                </c:pt>
                <c:pt idx="6">
                  <c:v>1940.0000000000005</c:v>
                </c:pt>
                <c:pt idx="7">
                  <c:v>1944.1666666666672</c:v>
                </c:pt>
                <c:pt idx="8">
                  <c:v>1948.3333333333339</c:v>
                </c:pt>
                <c:pt idx="9">
                  <c:v>1952.5000000000007</c:v>
                </c:pt>
                <c:pt idx="10">
                  <c:v>1956.6666666666674</c:v>
                </c:pt>
                <c:pt idx="11">
                  <c:v>1960.8333333333342</c:v>
                </c:pt>
                <c:pt idx="12">
                  <c:v>1965.0000000000009</c:v>
                </c:pt>
                <c:pt idx="13">
                  <c:v>1969.1666666666677</c:v>
                </c:pt>
                <c:pt idx="14">
                  <c:v>1973.3333333333344</c:v>
                </c:pt>
                <c:pt idx="15">
                  <c:v>1977.5000000000011</c:v>
                </c:pt>
                <c:pt idx="16">
                  <c:v>1981.6666666666679</c:v>
                </c:pt>
                <c:pt idx="17">
                  <c:v>1985.8333333333346</c:v>
                </c:pt>
                <c:pt idx="18">
                  <c:v>1990.0000000000014</c:v>
                </c:pt>
                <c:pt idx="19">
                  <c:v>1994.1666666666681</c:v>
                </c:pt>
                <c:pt idx="20">
                  <c:v>1998.3333333333348</c:v>
                </c:pt>
                <c:pt idx="21">
                  <c:v>2002.5000000000016</c:v>
                </c:pt>
                <c:pt idx="22">
                  <c:v>2006.6666666666683</c:v>
                </c:pt>
                <c:pt idx="23">
                  <c:v>2010.8333333333351</c:v>
                </c:pt>
                <c:pt idx="24">
                  <c:v>2015.0000000000018</c:v>
                </c:pt>
              </c:numCache>
            </c:numRef>
          </c:xVal>
          <c:yVal>
            <c:numRef>
              <c:f>расчёт!$G$49:$G$73</c:f>
              <c:numCache>
                <c:formatCode>General</c:formatCode>
                <c:ptCount val="25"/>
                <c:pt idx="0">
                  <c:v>-12.128906342585424</c:v>
                </c:pt>
                <c:pt idx="1">
                  <c:v>-11.948788543058928</c:v>
                </c:pt>
                <c:pt idx="2">
                  <c:v>-11.767568914773165</c:v>
                </c:pt>
                <c:pt idx="3">
                  <c:v>-11.585240638466642</c:v>
                </c:pt>
                <c:pt idx="4">
                  <c:v>-11.401797483504762</c:v>
                </c:pt>
                <c:pt idx="5">
                  <c:v>-11.217233825483451</c:v>
                </c:pt>
                <c:pt idx="6">
                  <c:v>-11.031544662311703</c:v>
                </c:pt>
                <c:pt idx="7">
                  <c:v>-10.844725628667916</c:v>
                </c:pt>
                <c:pt idx="8">
                  <c:v>-10.656773008733975</c:v>
                </c:pt>
                <c:pt idx="9">
                  <c:v>-10.467683747121789</c:v>
                </c:pt>
                <c:pt idx="10">
                  <c:v>-10.277455457917807</c:v>
                </c:pt>
                <c:pt idx="11">
                  <c:v>-10.086086431783546</c:v>
                </c:pt>
                <c:pt idx="12">
                  <c:v>-9.8935756410629043</c:v>
                </c:pt>
                <c:pt idx="13">
                  <c:v>-9.6999227428609522</c:v>
                </c:pt>
                <c:pt idx="14">
                  <c:v>-9.5051280800726339</c:v>
                </c:pt>
                <c:pt idx="15">
                  <c:v>-9.3091926803540233</c:v>
                </c:pt>
                <c:pt idx="16">
                  <c:v>-9.1121182530436258</c:v>
                </c:pt>
                <c:pt idx="17">
                  <c:v>-8.913907184054974</c:v>
                </c:pt>
                <c:pt idx="18">
                  <c:v>-8.714562528776181</c:v>
                </c:pt>
                <c:pt idx="19">
                  <c:v>-8.5140880030253339</c:v>
                </c:pt>
                <c:pt idx="20">
                  <c:v>-8.3124879721240674</c:v>
                </c:pt>
                <c:pt idx="21">
                  <c:v>-8.1097674381633524</c:v>
                </c:pt>
                <c:pt idx="22">
                  <c:v>-7.9059320255472825</c:v>
                </c:pt>
                <c:pt idx="23">
                  <c:v>-7.7009879649104649</c:v>
                </c:pt>
                <c:pt idx="24">
                  <c:v>-7.494942075514369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91-4750-8605-FE3F5682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968528"/>
        <c:axId val="840969088"/>
      </c:scatterChart>
      <c:valAx>
        <c:axId val="84096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969088"/>
        <c:crosses val="autoZero"/>
        <c:crossBetween val="midCat"/>
      </c:valAx>
      <c:valAx>
        <c:axId val="84096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409685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17</xdr:row>
          <xdr:rowOff>161925</xdr:rowOff>
        </xdr:from>
        <xdr:to>
          <xdr:col>8</xdr:col>
          <xdr:colOff>247650</xdr:colOff>
          <xdr:row>18</xdr:row>
          <xdr:rowOff>95250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85725</xdr:rowOff>
        </xdr:from>
        <xdr:to>
          <xdr:col>8</xdr:col>
          <xdr:colOff>247650</xdr:colOff>
          <xdr:row>19</xdr:row>
          <xdr:rowOff>28575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19050</xdr:rowOff>
        </xdr:from>
        <xdr:to>
          <xdr:col>8</xdr:col>
          <xdr:colOff>257175</xdr:colOff>
          <xdr:row>19</xdr:row>
          <xdr:rowOff>209550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164223</xdr:colOff>
      <xdr:row>8</xdr:row>
      <xdr:rowOff>39413</xdr:rowOff>
    </xdr:from>
    <xdr:to>
      <xdr:col>12</xdr:col>
      <xdr:colOff>466396</xdr:colOff>
      <xdr:row>17</xdr:row>
      <xdr:rowOff>124810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1221"/>
  <sheetViews>
    <sheetView tabSelected="1" topLeftCell="A4" zoomScale="145" zoomScaleNormal="145" workbookViewId="0">
      <selection activeCell="G4" sqref="G4"/>
    </sheetView>
  </sheetViews>
  <sheetFormatPr defaultColWidth="0" defaultRowHeight="19.5" customHeight="1" zeroHeight="1" x14ac:dyDescent="0.2"/>
  <cols>
    <col min="1" max="8" width="9.33203125" customWidth="1"/>
    <col min="9" max="12" width="12.5" customWidth="1"/>
    <col min="13" max="14" width="9.33203125" customWidth="1"/>
    <col min="15" max="15" width="9.33203125" hidden="1" customWidth="1"/>
    <col min="16" max="16384" width="9.33203125" hidden="1"/>
  </cols>
  <sheetData>
    <row r="1" spans="1:13" ht="19.5" customHeight="1" x14ac:dyDescent="0.2">
      <c r="A1" s="25" t="s">
        <v>56</v>
      </c>
      <c r="B1" s="25"/>
      <c r="C1" s="25"/>
      <c r="F1" s="26" t="s">
        <v>57</v>
      </c>
      <c r="G1" s="26"/>
      <c r="H1" s="26"/>
      <c r="M1" s="22" t="s">
        <v>58</v>
      </c>
    </row>
    <row r="2" spans="1:13" ht="19.5" customHeight="1" x14ac:dyDescent="0.2">
      <c r="B2" t="s">
        <v>59</v>
      </c>
      <c r="C2" t="s">
        <v>49</v>
      </c>
      <c r="F2" s="23" t="s">
        <v>60</v>
      </c>
      <c r="G2" s="24">
        <v>4</v>
      </c>
    </row>
    <row r="3" spans="1:13" ht="19.5" customHeight="1" x14ac:dyDescent="0.2">
      <c r="B3" s="20">
        <v>1915</v>
      </c>
      <c r="C3" s="20">
        <v>-19.025555555555556</v>
      </c>
      <c r="F3" s="23"/>
    </row>
    <row r="4" spans="1:13" ht="19.5" customHeight="1" x14ac:dyDescent="0.2">
      <c r="B4" s="20">
        <v>1916</v>
      </c>
      <c r="C4" s="20">
        <v>-16.250274725274721</v>
      </c>
      <c r="F4" s="23" t="s">
        <v>61</v>
      </c>
      <c r="G4" s="24">
        <v>95</v>
      </c>
    </row>
    <row r="5" spans="1:13" ht="19.5" customHeight="1" x14ac:dyDescent="0.2">
      <c r="B5" s="20">
        <v>1917</v>
      </c>
      <c r="C5" s="20">
        <v>-16.434444444444448</v>
      </c>
      <c r="F5" s="23"/>
      <c r="I5" s="21"/>
      <c r="J5" s="21" t="s">
        <v>62</v>
      </c>
      <c r="K5" s="21" t="s">
        <v>63</v>
      </c>
      <c r="L5" s="21" t="s">
        <v>64</v>
      </c>
    </row>
    <row r="6" spans="1:13" ht="19.5" customHeight="1" x14ac:dyDescent="0.15">
      <c r="B6" s="20">
        <v>1918</v>
      </c>
      <c r="C6" s="20">
        <v>-16.152222222222218</v>
      </c>
      <c r="F6" s="27" t="s">
        <v>65</v>
      </c>
      <c r="G6" s="27"/>
      <c r="H6" s="28"/>
      <c r="I6" s="21" t="s">
        <v>21</v>
      </c>
      <c r="J6" s="21">
        <f>IF(расчёт!C15&lt;&gt;0,IFERROR(ROUND(расчёт!C15,G2-LOG10(ABS(расчёт!C15)))," - "),0)</f>
        <v>-106.7</v>
      </c>
      <c r="K6" s="21">
        <f>IFERROR(ROUND(расчёт!C17,G2-LOG10(ABS(расчёт!C17)))," - ")</f>
        <v>38.07</v>
      </c>
      <c r="L6" s="21" t="str">
        <f>IFERROR(расчёт!C18," - ")</f>
        <v>значим</v>
      </c>
    </row>
    <row r="7" spans="1:13" ht="19.5" customHeight="1" x14ac:dyDescent="0.2">
      <c r="B7" s="20">
        <v>1919</v>
      </c>
      <c r="C7" s="20">
        <v>-17.466666666666676</v>
      </c>
      <c r="F7" s="23" t="s">
        <v>66</v>
      </c>
      <c r="G7" s="24">
        <v>1915</v>
      </c>
      <c r="I7" s="21" t="s">
        <v>28</v>
      </c>
      <c r="J7" s="21">
        <f>IFERROR(ROUND(расчёт!C20,G2-LOG10(ABS(расчёт!C20)))," - ")</f>
        <v>4.6339999999999999E-2</v>
      </c>
      <c r="K7" s="21">
        <f>IFERROR(ROUND(расчёт!C22,G2-LOG10(ABS(расчёт!C22)))," - ")</f>
        <v>1.9369999999999998E-2</v>
      </c>
      <c r="L7" s="21" t="str">
        <f>IFERROR(расчёт!C23," - ")</f>
        <v>значим</v>
      </c>
    </row>
    <row r="8" spans="1:13" ht="19.5" customHeight="1" x14ac:dyDescent="0.2">
      <c r="B8" s="20">
        <v>1920</v>
      </c>
      <c r="C8" s="20">
        <v>-18.969299450549446</v>
      </c>
      <c r="F8" s="23" t="s">
        <v>67</v>
      </c>
      <c r="G8" s="24">
        <v>2015</v>
      </c>
      <c r="I8" s="21" t="s">
        <v>16</v>
      </c>
      <c r="J8" s="21">
        <f>IFERROR(ROUND(расчёт!C11,G2-LOG10(ABS(расчёт!C11)))," - ")</f>
        <v>0.43059999999999998</v>
      </c>
      <c r="K8" s="21">
        <f>IFERROR(ROUND(расчёт!C12,G2-LOG10(ABS(расчёт!C12)))," - ")</f>
        <v>0.1956</v>
      </c>
      <c r="L8" s="21" t="str">
        <f>IFERROR(расчёт!C13," - ")</f>
        <v>не равен нулю</v>
      </c>
    </row>
    <row r="9" spans="1:13" ht="19.5" customHeight="1" x14ac:dyDescent="0.2">
      <c r="B9" s="20">
        <v>1921</v>
      </c>
      <c r="C9" s="20">
        <v>-15.808559027777788</v>
      </c>
    </row>
    <row r="10" spans="1:13" ht="19.5" customHeight="1" x14ac:dyDescent="0.2">
      <c r="B10" s="20">
        <v>1922</v>
      </c>
      <c r="C10" s="20">
        <v>-18.314440104166671</v>
      </c>
    </row>
    <row r="11" spans="1:13" ht="19.5" customHeight="1" x14ac:dyDescent="0.2">
      <c r="B11" s="20">
        <v>1923</v>
      </c>
      <c r="C11" s="20">
        <v>-15.759800347222219</v>
      </c>
    </row>
    <row r="12" spans="1:13" ht="19.5" customHeight="1" x14ac:dyDescent="0.2">
      <c r="B12" s="20">
        <v>1924</v>
      </c>
      <c r="C12" s="20">
        <v>-16.802966711023348</v>
      </c>
    </row>
    <row r="13" spans="1:13" ht="19.5" customHeight="1" x14ac:dyDescent="0.2">
      <c r="B13" s="20">
        <v>1925</v>
      </c>
      <c r="C13" s="20">
        <v>-16.408819308810763</v>
      </c>
    </row>
    <row r="14" spans="1:13" ht="19.5" customHeight="1" x14ac:dyDescent="0.2">
      <c r="B14" s="20">
        <v>1926</v>
      </c>
      <c r="C14" s="20">
        <v>-17.951237097846139</v>
      </c>
    </row>
    <row r="15" spans="1:13" ht="19.5" customHeight="1" x14ac:dyDescent="0.2">
      <c r="B15" s="20">
        <v>1927</v>
      </c>
      <c r="C15" s="20">
        <v>-19.017493913438592</v>
      </c>
    </row>
    <row r="16" spans="1:13" ht="19.5" customHeight="1" x14ac:dyDescent="0.2">
      <c r="B16" s="20">
        <v>1928</v>
      </c>
      <c r="C16" s="20">
        <v>-15.767017454629418</v>
      </c>
    </row>
    <row r="17" spans="2:3" ht="19.5" customHeight="1" x14ac:dyDescent="0.2">
      <c r="B17" s="20">
        <v>1929</v>
      </c>
      <c r="C17" s="20">
        <v>-20.88249435318841</v>
      </c>
    </row>
    <row r="18" spans="2:3" ht="19.5" customHeight="1" x14ac:dyDescent="0.2">
      <c r="B18" s="20">
        <v>1930</v>
      </c>
      <c r="C18" s="20">
        <v>-16.701111111111118</v>
      </c>
    </row>
    <row r="19" spans="2:3" ht="19.5" customHeight="1" x14ac:dyDescent="0.2">
      <c r="B19" s="20">
        <v>1931</v>
      </c>
      <c r="C19" s="20">
        <v>-20.562222222222232</v>
      </c>
    </row>
    <row r="20" spans="2:3" ht="19.5" customHeight="1" x14ac:dyDescent="0.2">
      <c r="B20" s="20">
        <v>1932</v>
      </c>
      <c r="C20" s="20">
        <v>-12.635989010989011</v>
      </c>
    </row>
    <row r="21" spans="2:3" ht="19.5" customHeight="1" x14ac:dyDescent="0.2">
      <c r="B21" s="20">
        <v>1933</v>
      </c>
      <c r="C21" s="20">
        <v>-20.826666666666672</v>
      </c>
    </row>
    <row r="22" spans="2:3" ht="19.5" customHeight="1" x14ac:dyDescent="0.2">
      <c r="B22" s="20">
        <v>1934</v>
      </c>
      <c r="C22" s="20">
        <v>-13.065555555555553</v>
      </c>
    </row>
    <row r="23" spans="2:3" ht="19.5" customHeight="1" x14ac:dyDescent="0.2">
      <c r="B23" s="20">
        <v>1935</v>
      </c>
      <c r="C23" s="20">
        <v>-17.913333333333334</v>
      </c>
    </row>
    <row r="24" spans="2:3" ht="19.5" customHeight="1" x14ac:dyDescent="0.2">
      <c r="B24" s="20">
        <v>1936</v>
      </c>
      <c r="C24" s="20">
        <v>-16.065934065934059</v>
      </c>
    </row>
    <row r="25" spans="2:3" ht="19.5" customHeight="1" x14ac:dyDescent="0.2">
      <c r="B25" s="20">
        <v>1937</v>
      </c>
      <c r="C25" s="20">
        <v>-19.397777777777765</v>
      </c>
    </row>
    <row r="26" spans="2:3" ht="19.5" customHeight="1" x14ac:dyDescent="0.2">
      <c r="B26" s="20">
        <v>1938</v>
      </c>
      <c r="C26" s="20">
        <v>-20.067777777777774</v>
      </c>
    </row>
    <row r="27" spans="2:3" ht="19.5" customHeight="1" x14ac:dyDescent="0.2">
      <c r="B27" s="20">
        <v>1939</v>
      </c>
      <c r="C27" s="20">
        <v>-12.426666666666668</v>
      </c>
    </row>
    <row r="28" spans="2:3" ht="19.5" customHeight="1" x14ac:dyDescent="0.2">
      <c r="B28" s="20">
        <v>1940</v>
      </c>
      <c r="C28" s="20">
        <v>-18.941758241758237</v>
      </c>
    </row>
    <row r="29" spans="2:3" ht="19.5" customHeight="1" x14ac:dyDescent="0.2">
      <c r="B29" s="20">
        <v>1941</v>
      </c>
      <c r="C29" s="20">
        <v>-17.225555555555559</v>
      </c>
    </row>
    <row r="30" spans="2:3" ht="19.5" customHeight="1" x14ac:dyDescent="0.2">
      <c r="B30" s="20">
        <v>1942</v>
      </c>
      <c r="C30" s="20">
        <v>-16.862222222222229</v>
      </c>
    </row>
    <row r="31" spans="2:3" ht="19.5" customHeight="1" x14ac:dyDescent="0.2">
      <c r="B31" s="20">
        <v>1943</v>
      </c>
      <c r="C31" s="20">
        <v>-15.263333333333327</v>
      </c>
    </row>
    <row r="32" spans="2:3" ht="19.5" customHeight="1" x14ac:dyDescent="0.2">
      <c r="B32" s="20">
        <v>1944</v>
      </c>
      <c r="C32" s="20">
        <v>-14.428571428571431</v>
      </c>
    </row>
    <row r="33" spans="2:3" ht="19.5" customHeight="1" x14ac:dyDescent="0.2">
      <c r="B33" s="20">
        <v>1945</v>
      </c>
      <c r="C33" s="20">
        <v>-21.444444444444443</v>
      </c>
    </row>
    <row r="34" spans="2:3" ht="19.5" customHeight="1" x14ac:dyDescent="0.2">
      <c r="B34" s="20">
        <v>1946</v>
      </c>
      <c r="C34" s="20">
        <v>-15.487777777777779</v>
      </c>
    </row>
    <row r="35" spans="2:3" ht="19.5" customHeight="1" x14ac:dyDescent="0.2">
      <c r="B35" s="20">
        <v>1947</v>
      </c>
      <c r="C35" s="20">
        <v>-22.536666666666669</v>
      </c>
    </row>
    <row r="36" spans="2:3" ht="19.5" customHeight="1" x14ac:dyDescent="0.2">
      <c r="B36" s="20">
        <v>1948</v>
      </c>
      <c r="C36" s="20">
        <v>-13.715384615384611</v>
      </c>
    </row>
    <row r="37" spans="2:3" ht="19.5" customHeight="1" x14ac:dyDescent="0.2">
      <c r="B37" s="20">
        <v>1949</v>
      </c>
      <c r="C37" s="20">
        <v>-16.64222222222223</v>
      </c>
    </row>
    <row r="38" spans="2:3" ht="19.5" customHeight="1" x14ac:dyDescent="0.2">
      <c r="B38" s="20">
        <v>1950</v>
      </c>
      <c r="C38" s="20">
        <v>-14.982222222222223</v>
      </c>
    </row>
    <row r="39" spans="2:3" ht="19.5" customHeight="1" x14ac:dyDescent="0.2">
      <c r="B39" s="20">
        <v>1951</v>
      </c>
      <c r="C39" s="20">
        <v>-16.21222222222222</v>
      </c>
    </row>
    <row r="40" spans="2:3" ht="19.5" customHeight="1" x14ac:dyDescent="0.2">
      <c r="B40" s="20">
        <v>1952</v>
      </c>
      <c r="C40" s="20">
        <v>-17.635164835164844</v>
      </c>
    </row>
    <row r="41" spans="2:3" ht="19.5" customHeight="1" x14ac:dyDescent="0.2">
      <c r="B41" s="20">
        <v>1953</v>
      </c>
      <c r="C41" s="20">
        <v>-15.238888888888884</v>
      </c>
    </row>
    <row r="42" spans="2:3" ht="19.5" customHeight="1" x14ac:dyDescent="0.2">
      <c r="B42" s="20">
        <v>1954</v>
      </c>
      <c r="C42" s="20">
        <v>-20.241111111111106</v>
      </c>
    </row>
    <row r="43" spans="2:3" ht="19.5" customHeight="1" x14ac:dyDescent="0.2">
      <c r="B43" s="20">
        <v>1955</v>
      </c>
      <c r="C43" s="20">
        <v>-15.60444444444445</v>
      </c>
    </row>
    <row r="44" spans="2:3" ht="19.5" customHeight="1" x14ac:dyDescent="0.2">
      <c r="B44" s="20">
        <v>1956</v>
      </c>
      <c r="C44" s="20">
        <v>-19.332967032967034</v>
      </c>
    </row>
    <row r="45" spans="2:3" ht="19.5" customHeight="1" x14ac:dyDescent="0.2">
      <c r="B45" s="20">
        <v>1957</v>
      </c>
      <c r="C45" s="20">
        <v>-14.337777777777776</v>
      </c>
    </row>
    <row r="46" spans="2:3" ht="19.5" customHeight="1" x14ac:dyDescent="0.2">
      <c r="B46" s="20">
        <v>1958</v>
      </c>
      <c r="C46" s="20">
        <v>-14.250000000000005</v>
      </c>
    </row>
    <row r="47" spans="2:3" ht="19.5" customHeight="1" x14ac:dyDescent="0.2">
      <c r="B47" s="20">
        <v>1959</v>
      </c>
      <c r="C47" s="20">
        <v>-16.173333333333336</v>
      </c>
    </row>
    <row r="48" spans="2:3" ht="19.5" customHeight="1" x14ac:dyDescent="0.2">
      <c r="B48" s="20">
        <v>1960</v>
      </c>
      <c r="C48" s="20">
        <v>-15.338461538461546</v>
      </c>
    </row>
    <row r="49" spans="2:3" ht="19.5" customHeight="1" x14ac:dyDescent="0.2">
      <c r="B49" s="20">
        <v>1961</v>
      </c>
      <c r="C49" s="20">
        <v>-14.338888888888894</v>
      </c>
    </row>
    <row r="50" spans="2:3" ht="19.5" customHeight="1" x14ac:dyDescent="0.2">
      <c r="B50" s="20">
        <v>1962</v>
      </c>
      <c r="C50" s="20">
        <v>-11.055555555555555</v>
      </c>
    </row>
    <row r="51" spans="2:3" ht="19.5" customHeight="1" x14ac:dyDescent="0.2">
      <c r="B51" s="20">
        <v>1963</v>
      </c>
      <c r="C51" s="20">
        <v>-11.817777777777779</v>
      </c>
    </row>
    <row r="52" spans="2:3" ht="19.5" customHeight="1" x14ac:dyDescent="0.2">
      <c r="B52" s="20">
        <v>1964</v>
      </c>
      <c r="C52" s="20">
        <v>-13.534065934065936</v>
      </c>
    </row>
    <row r="53" spans="2:3" ht="19.5" customHeight="1" x14ac:dyDescent="0.2">
      <c r="B53" s="20">
        <v>1965</v>
      </c>
      <c r="C53" s="20">
        <v>-16.287777777777769</v>
      </c>
    </row>
    <row r="54" spans="2:3" ht="19.5" customHeight="1" x14ac:dyDescent="0.2">
      <c r="B54" s="20">
        <v>1966</v>
      </c>
      <c r="C54" s="20">
        <v>-21.48555555555556</v>
      </c>
    </row>
    <row r="55" spans="2:3" ht="19.5" customHeight="1" x14ac:dyDescent="0.2">
      <c r="B55" s="20">
        <v>1967</v>
      </c>
      <c r="C55" s="20">
        <v>-14.843333333333332</v>
      </c>
    </row>
    <row r="56" spans="2:3" ht="19.5" customHeight="1" x14ac:dyDescent="0.2">
      <c r="B56" s="20">
        <v>1968</v>
      </c>
      <c r="C56" s="20">
        <v>-18.46153846153846</v>
      </c>
    </row>
    <row r="57" spans="2:3" ht="19.5" customHeight="1" x14ac:dyDescent="0.2">
      <c r="B57" s="20">
        <v>1969</v>
      </c>
      <c r="C57" s="20">
        <v>-22.552222222222234</v>
      </c>
    </row>
    <row r="58" spans="2:3" ht="19.5" customHeight="1" x14ac:dyDescent="0.2">
      <c r="B58" s="20">
        <v>1970</v>
      </c>
      <c r="C58" s="20">
        <v>-14.727777777777778</v>
      </c>
    </row>
    <row r="59" spans="2:3" ht="19.5" customHeight="1" x14ac:dyDescent="0.2">
      <c r="B59" s="20">
        <v>1971</v>
      </c>
      <c r="C59" s="20">
        <v>-16.039999999999996</v>
      </c>
    </row>
    <row r="60" spans="2:3" ht="19.5" customHeight="1" x14ac:dyDescent="0.2">
      <c r="B60" s="20">
        <v>1972</v>
      </c>
      <c r="C60" s="20">
        <v>-15.24725274725275</v>
      </c>
    </row>
    <row r="61" spans="2:3" ht="19.5" customHeight="1" x14ac:dyDescent="0.2">
      <c r="B61" s="20">
        <v>1973</v>
      </c>
      <c r="C61" s="20">
        <v>-12.698888888888895</v>
      </c>
    </row>
    <row r="62" spans="2:3" ht="19.5" customHeight="1" x14ac:dyDescent="0.2">
      <c r="B62" s="20">
        <v>1974</v>
      </c>
      <c r="C62" s="20">
        <v>-19.015555555555558</v>
      </c>
    </row>
    <row r="63" spans="2:3" ht="19.5" customHeight="1" x14ac:dyDescent="0.2">
      <c r="B63" s="20">
        <v>1975</v>
      </c>
      <c r="C63" s="20">
        <v>-11.747777777777779</v>
      </c>
    </row>
    <row r="64" spans="2:3" ht="19.5" customHeight="1" x14ac:dyDescent="0.2">
      <c r="B64" s="20">
        <v>1976</v>
      </c>
      <c r="C64" s="20">
        <v>-15.740659340659343</v>
      </c>
    </row>
    <row r="65" spans="2:3" ht="19.5" customHeight="1" x14ac:dyDescent="0.2">
      <c r="B65" s="20">
        <v>1977</v>
      </c>
      <c r="C65" s="20">
        <v>-18.882222222222222</v>
      </c>
    </row>
    <row r="66" spans="2:3" ht="19.5" customHeight="1" x14ac:dyDescent="0.2">
      <c r="B66" s="20">
        <v>1978</v>
      </c>
      <c r="C66" s="20">
        <v>-12.905555555555555</v>
      </c>
    </row>
    <row r="67" spans="2:3" ht="19.5" customHeight="1" x14ac:dyDescent="0.2">
      <c r="B67" s="20">
        <v>1979</v>
      </c>
      <c r="C67" s="20">
        <v>-16.483333333333334</v>
      </c>
    </row>
    <row r="68" spans="2:3" ht="19.5" customHeight="1" x14ac:dyDescent="0.2">
      <c r="B68" s="20">
        <v>1980</v>
      </c>
      <c r="C68" s="20">
        <v>-14.415384615384616</v>
      </c>
    </row>
    <row r="69" spans="2:3" ht="19.5" customHeight="1" x14ac:dyDescent="0.2">
      <c r="B69" s="20">
        <v>1981</v>
      </c>
      <c r="C69" s="20">
        <v>-13.51444444444444</v>
      </c>
    </row>
    <row r="70" spans="2:3" ht="19.5" customHeight="1" x14ac:dyDescent="0.2">
      <c r="B70" s="20">
        <v>1982</v>
      </c>
      <c r="C70" s="20">
        <v>-12.897777777777778</v>
      </c>
    </row>
    <row r="71" spans="2:3" ht="19.5" customHeight="1" x14ac:dyDescent="0.2">
      <c r="B71" s="20">
        <v>1983</v>
      </c>
      <c r="C71" s="20">
        <v>-9.4877777777777794</v>
      </c>
    </row>
    <row r="72" spans="2:3" ht="19.5" customHeight="1" x14ac:dyDescent="0.2">
      <c r="B72" s="20">
        <v>1984</v>
      </c>
      <c r="C72" s="20">
        <v>-18.578021978021976</v>
      </c>
    </row>
    <row r="73" spans="2:3" ht="19.5" customHeight="1" x14ac:dyDescent="0.2">
      <c r="B73" s="20">
        <v>1985</v>
      </c>
      <c r="C73" s="20">
        <v>-16.542222222222225</v>
      </c>
    </row>
    <row r="74" spans="2:3" ht="19.5" customHeight="1" x14ac:dyDescent="0.2">
      <c r="B74" s="20">
        <v>1986</v>
      </c>
      <c r="C74" s="20">
        <v>-13.741111111111111</v>
      </c>
    </row>
    <row r="75" spans="2:3" ht="19.5" customHeight="1" x14ac:dyDescent="0.2">
      <c r="B75" s="20">
        <v>1987</v>
      </c>
      <c r="C75" s="20">
        <v>-13.954444444444443</v>
      </c>
    </row>
    <row r="76" spans="2:3" ht="19.5" customHeight="1" x14ac:dyDescent="0.2">
      <c r="B76" s="20">
        <v>1988</v>
      </c>
      <c r="C76" s="20">
        <v>-13.848351648351647</v>
      </c>
    </row>
    <row r="77" spans="2:3" ht="19.5" customHeight="1" x14ac:dyDescent="0.2">
      <c r="B77" s="20">
        <v>1989</v>
      </c>
      <c r="C77" s="20">
        <v>-11.126666666666674</v>
      </c>
    </row>
    <row r="78" spans="2:3" ht="19.5" customHeight="1" x14ac:dyDescent="0.2">
      <c r="B78" s="20">
        <v>1990</v>
      </c>
      <c r="C78" s="20">
        <v>-13.786666666666665</v>
      </c>
    </row>
    <row r="79" spans="2:3" ht="19.5" customHeight="1" x14ac:dyDescent="0.2">
      <c r="B79" s="20">
        <v>1991</v>
      </c>
      <c r="C79" s="20">
        <v>-13.321111111111112</v>
      </c>
    </row>
    <row r="80" spans="2:3" ht="19.5" customHeight="1" x14ac:dyDescent="0.2">
      <c r="B80" s="20">
        <v>1992</v>
      </c>
      <c r="C80" s="20">
        <v>-9.8395604395604401</v>
      </c>
    </row>
    <row r="81" spans="2:3" ht="19.5" customHeight="1" x14ac:dyDescent="0.2">
      <c r="B81" s="20">
        <v>1993</v>
      </c>
      <c r="C81" s="20">
        <v>-11.738888888888891</v>
      </c>
    </row>
    <row r="82" spans="2:3" ht="19.5" customHeight="1" x14ac:dyDescent="0.2">
      <c r="B82" s="20">
        <v>1994</v>
      </c>
      <c r="C82" s="20">
        <v>-14.139999999999997</v>
      </c>
    </row>
    <row r="83" spans="2:3" ht="19.5" customHeight="1" x14ac:dyDescent="0.2">
      <c r="B83" s="20">
        <v>1995</v>
      </c>
      <c r="C83" s="20">
        <v>-9.9555555555555575</v>
      </c>
    </row>
    <row r="84" spans="2:3" ht="19.5" customHeight="1" x14ac:dyDescent="0.2">
      <c r="B84" s="20">
        <v>1996</v>
      </c>
      <c r="C84" s="20">
        <v>-15.709890109890111</v>
      </c>
    </row>
    <row r="85" spans="2:3" ht="19.5" customHeight="1" x14ac:dyDescent="0.2">
      <c r="B85" s="20">
        <v>1997</v>
      </c>
      <c r="C85" s="20">
        <v>-12.46444444444445</v>
      </c>
    </row>
    <row r="86" spans="2:3" ht="19.5" customHeight="1" x14ac:dyDescent="0.2">
      <c r="B86" s="20">
        <v>1998</v>
      </c>
      <c r="C86" s="20">
        <v>-12.547777777777769</v>
      </c>
    </row>
    <row r="87" spans="2:3" ht="19.5" customHeight="1" x14ac:dyDescent="0.2">
      <c r="B87" s="20">
        <v>1999</v>
      </c>
      <c r="C87" s="20">
        <v>-11.324444444444445</v>
      </c>
    </row>
    <row r="88" spans="2:3" ht="19.5" customHeight="1" x14ac:dyDescent="0.2">
      <c r="B88" s="20">
        <v>2000</v>
      </c>
      <c r="C88" s="20">
        <v>-15.352747252747257</v>
      </c>
    </row>
    <row r="89" spans="2:3" ht="19.5" customHeight="1" x14ac:dyDescent="0.2">
      <c r="B89" s="20">
        <v>2001</v>
      </c>
      <c r="C89" s="20">
        <v>-17.507777777777772</v>
      </c>
    </row>
    <row r="90" spans="2:3" ht="19.5" customHeight="1" x14ac:dyDescent="0.2">
      <c r="B90" s="20">
        <v>2002</v>
      </c>
      <c r="C90" s="20">
        <v>-10.07111111111111</v>
      </c>
    </row>
    <row r="91" spans="2:3" ht="19.5" customHeight="1" x14ac:dyDescent="0.2">
      <c r="B91" s="20">
        <v>2003</v>
      </c>
      <c r="C91" s="20">
        <v>-10.712222222222222</v>
      </c>
    </row>
    <row r="92" spans="2:3" ht="19.5" customHeight="1" x14ac:dyDescent="0.2">
      <c r="B92" s="20">
        <v>2004</v>
      </c>
      <c r="C92" s="20">
        <v>-13.516483516483518</v>
      </c>
    </row>
    <row r="93" spans="2:3" ht="19.5" customHeight="1" x14ac:dyDescent="0.2">
      <c r="B93" s="20">
        <v>2005</v>
      </c>
      <c r="C93" s="20">
        <v>-16.047777777777785</v>
      </c>
    </row>
    <row r="94" spans="2:3" ht="19.5" customHeight="1" x14ac:dyDescent="0.2">
      <c r="B94" s="20">
        <v>2006</v>
      </c>
      <c r="C94" s="20">
        <v>-16.049999999999994</v>
      </c>
    </row>
    <row r="95" spans="2:3" ht="19.5" customHeight="1" x14ac:dyDescent="0.2">
      <c r="B95" s="20">
        <v>2007</v>
      </c>
      <c r="C95" s="20">
        <v>-9.9277777777777754</v>
      </c>
    </row>
    <row r="96" spans="2:3" ht="19.5" customHeight="1" x14ac:dyDescent="0.2">
      <c r="B96" s="20">
        <v>2008</v>
      </c>
      <c r="C96" s="20">
        <v>-14.848351648351649</v>
      </c>
    </row>
    <row r="97" spans="2:3" ht="19.5" customHeight="1" x14ac:dyDescent="0.2">
      <c r="B97" s="20">
        <v>2009</v>
      </c>
      <c r="C97" s="20">
        <v>-17.862222222222218</v>
      </c>
    </row>
    <row r="98" spans="2:3" ht="19.5" customHeight="1" x14ac:dyDescent="0.2">
      <c r="B98" s="20">
        <v>2010</v>
      </c>
      <c r="C98" s="20">
        <v>-22.509999999999991</v>
      </c>
    </row>
    <row r="99" spans="2:3" ht="19.5" customHeight="1" x14ac:dyDescent="0.2">
      <c r="B99" s="20">
        <v>2011</v>
      </c>
      <c r="C99" s="20">
        <v>-14.990000000000004</v>
      </c>
    </row>
    <row r="100" spans="2:3" ht="19.5" customHeight="1" x14ac:dyDescent="0.2">
      <c r="B100" s="20">
        <v>2012</v>
      </c>
      <c r="C100" s="20">
        <v>-19.442857142857147</v>
      </c>
    </row>
    <row r="101" spans="2:3" ht="19.5" customHeight="1" x14ac:dyDescent="0.2">
      <c r="B101" s="20">
        <v>2013</v>
      </c>
      <c r="C101" s="20">
        <v>-11.855555555555551</v>
      </c>
    </row>
    <row r="102" spans="2:3" ht="19.5" customHeight="1" x14ac:dyDescent="0.2">
      <c r="B102" s="20">
        <v>2014</v>
      </c>
      <c r="C102" s="20">
        <v>-13.195555555555559</v>
      </c>
    </row>
    <row r="103" spans="2:3" ht="19.5" customHeight="1" x14ac:dyDescent="0.2">
      <c r="B103" s="20">
        <v>2015</v>
      </c>
      <c r="C103" s="20">
        <v>-8.0833333333333339</v>
      </c>
    </row>
    <row r="104" spans="2:3" ht="19.5" customHeight="1" x14ac:dyDescent="0.2">
      <c r="B104" s="20"/>
      <c r="C104" s="20"/>
    </row>
    <row r="105" spans="2:3" ht="19.5" customHeight="1" x14ac:dyDescent="0.2">
      <c r="B105" s="20"/>
      <c r="C105" s="20"/>
    </row>
    <row r="106" spans="2:3" ht="19.5" customHeight="1" x14ac:dyDescent="0.2">
      <c r="B106" s="20"/>
      <c r="C106" s="20"/>
    </row>
    <row r="107" spans="2:3" ht="19.5" customHeight="1" x14ac:dyDescent="0.2">
      <c r="B107" s="20"/>
      <c r="C107" s="20"/>
    </row>
    <row r="108" spans="2:3" ht="19.5" customHeight="1" x14ac:dyDescent="0.2">
      <c r="B108" s="20"/>
      <c r="C108" s="20"/>
    </row>
    <row r="109" spans="2:3" ht="19.5" customHeight="1" x14ac:dyDescent="0.2">
      <c r="B109" s="20"/>
      <c r="C109" s="20"/>
    </row>
    <row r="110" spans="2:3" ht="19.5" customHeight="1" x14ac:dyDescent="0.2">
      <c r="B110" s="20"/>
      <c r="C110" s="20"/>
    </row>
    <row r="111" spans="2:3" ht="19.5" customHeight="1" x14ac:dyDescent="0.2">
      <c r="B111" s="20"/>
      <c r="C111" s="20"/>
    </row>
    <row r="112" spans="2:3" ht="19.5" customHeight="1" x14ac:dyDescent="0.2">
      <c r="B112" s="20"/>
      <c r="C112" s="20"/>
    </row>
    <row r="113" spans="2:3" ht="19.5" customHeight="1" x14ac:dyDescent="0.2">
      <c r="B113" s="20"/>
      <c r="C113" s="20"/>
    </row>
    <row r="114" spans="2:3" ht="19.5" customHeight="1" x14ac:dyDescent="0.2">
      <c r="B114" s="20"/>
      <c r="C114" s="20"/>
    </row>
    <row r="115" spans="2:3" ht="19.5" customHeight="1" x14ac:dyDescent="0.2">
      <c r="B115" s="20"/>
      <c r="C115" s="20"/>
    </row>
    <row r="116" spans="2:3" ht="19.5" customHeight="1" x14ac:dyDescent="0.2">
      <c r="B116" s="20"/>
      <c r="C116" s="20"/>
    </row>
    <row r="117" spans="2:3" ht="19.5" customHeight="1" x14ac:dyDescent="0.2">
      <c r="B117" s="20"/>
      <c r="C117" s="20"/>
    </row>
    <row r="118" spans="2:3" ht="19.5" customHeight="1" x14ac:dyDescent="0.2">
      <c r="B118" s="20"/>
      <c r="C118" s="20"/>
    </row>
    <row r="119" spans="2:3" ht="19.5" customHeight="1" x14ac:dyDescent="0.2">
      <c r="B119" s="20"/>
      <c r="C119" s="20"/>
    </row>
    <row r="120" spans="2:3" ht="19.5" customHeight="1" x14ac:dyDescent="0.2">
      <c r="B120" s="20"/>
      <c r="C120" s="20"/>
    </row>
    <row r="121" spans="2:3" ht="19.5" customHeight="1" x14ac:dyDescent="0.2">
      <c r="B121" s="20"/>
      <c r="C121" s="20"/>
    </row>
    <row r="122" spans="2:3" ht="19.5" customHeight="1" x14ac:dyDescent="0.2">
      <c r="B122" s="20"/>
      <c r="C122" s="20"/>
    </row>
    <row r="123" spans="2:3" ht="19.5" customHeight="1" x14ac:dyDescent="0.2">
      <c r="B123" s="20"/>
      <c r="C123" s="20"/>
    </row>
    <row r="124" spans="2:3" ht="19.5" customHeight="1" x14ac:dyDescent="0.2">
      <c r="B124" s="20"/>
      <c r="C124" s="20"/>
    </row>
    <row r="125" spans="2:3" ht="19.5" customHeight="1" x14ac:dyDescent="0.2">
      <c r="B125" s="20"/>
      <c r="C125" s="20"/>
    </row>
    <row r="126" spans="2:3" ht="19.5" customHeight="1" x14ac:dyDescent="0.2">
      <c r="B126" s="20"/>
      <c r="C126" s="20"/>
    </row>
    <row r="127" spans="2:3" ht="19.5" customHeight="1" x14ac:dyDescent="0.2">
      <c r="B127" s="20"/>
      <c r="C127" s="20"/>
    </row>
    <row r="128" spans="2:3" ht="19.5" customHeight="1" x14ac:dyDescent="0.2">
      <c r="B128" s="20"/>
      <c r="C128" s="20"/>
    </row>
    <row r="129" spans="2:3" ht="19.5" customHeight="1" x14ac:dyDescent="0.2">
      <c r="B129" s="20"/>
      <c r="C129" s="20"/>
    </row>
    <row r="130" spans="2:3" ht="19.5" customHeight="1" x14ac:dyDescent="0.2">
      <c r="B130" s="20"/>
      <c r="C130" s="20"/>
    </row>
    <row r="131" spans="2:3" ht="19.5" customHeight="1" x14ac:dyDescent="0.2">
      <c r="B131" s="20"/>
      <c r="C131" s="20"/>
    </row>
    <row r="132" spans="2:3" ht="19.5" customHeight="1" x14ac:dyDescent="0.2">
      <c r="B132" s="20"/>
      <c r="C132" s="20"/>
    </row>
    <row r="133" spans="2:3" ht="19.5" customHeight="1" x14ac:dyDescent="0.2">
      <c r="B133" s="20"/>
      <c r="C133" s="20"/>
    </row>
    <row r="134" spans="2:3" ht="19.5" customHeight="1" x14ac:dyDescent="0.2">
      <c r="B134" s="20"/>
      <c r="C134" s="20"/>
    </row>
    <row r="135" spans="2:3" ht="19.5" customHeight="1" x14ac:dyDescent="0.2">
      <c r="B135" s="20"/>
      <c r="C135" s="20"/>
    </row>
    <row r="136" spans="2:3" ht="19.5" customHeight="1" x14ac:dyDescent="0.2">
      <c r="B136" s="20"/>
      <c r="C136" s="20"/>
    </row>
    <row r="137" spans="2:3" ht="19.5" customHeight="1" x14ac:dyDescent="0.2">
      <c r="B137" s="20"/>
      <c r="C137" s="20"/>
    </row>
    <row r="138" spans="2:3" ht="19.5" customHeight="1" x14ac:dyDescent="0.2">
      <c r="B138" s="20"/>
      <c r="C138" s="20"/>
    </row>
    <row r="139" spans="2:3" ht="19.5" customHeight="1" x14ac:dyDescent="0.2">
      <c r="B139" s="20"/>
      <c r="C139" s="20"/>
    </row>
    <row r="140" spans="2:3" ht="19.5" customHeight="1" x14ac:dyDescent="0.2">
      <c r="B140" s="20"/>
      <c r="C140" s="20"/>
    </row>
    <row r="141" spans="2:3" ht="19.5" customHeight="1" x14ac:dyDescent="0.2">
      <c r="B141" s="20"/>
      <c r="C141" s="20"/>
    </row>
    <row r="142" spans="2:3" ht="19.5" customHeight="1" x14ac:dyDescent="0.2">
      <c r="B142" s="20"/>
      <c r="C142" s="20"/>
    </row>
    <row r="143" spans="2:3" ht="19.5" customHeight="1" x14ac:dyDescent="0.2">
      <c r="B143" s="20"/>
      <c r="C143" s="20"/>
    </row>
    <row r="144" spans="2:3" ht="19.5" customHeight="1" x14ac:dyDescent="0.2">
      <c r="B144" s="20"/>
      <c r="C144" s="20"/>
    </row>
    <row r="145" spans="2:3" ht="19.5" customHeight="1" x14ac:dyDescent="0.2">
      <c r="B145" s="20"/>
      <c r="C145" s="20"/>
    </row>
    <row r="146" spans="2:3" ht="19.5" customHeight="1" x14ac:dyDescent="0.2">
      <c r="B146" s="20"/>
      <c r="C146" s="20"/>
    </row>
    <row r="147" spans="2:3" ht="19.5" customHeight="1" x14ac:dyDescent="0.2">
      <c r="B147" s="20"/>
      <c r="C147" s="20"/>
    </row>
    <row r="148" spans="2:3" ht="19.5" customHeight="1" x14ac:dyDescent="0.2">
      <c r="B148" s="20"/>
      <c r="C148" s="20"/>
    </row>
    <row r="149" spans="2:3" ht="19.5" customHeight="1" x14ac:dyDescent="0.2">
      <c r="B149" s="20"/>
      <c r="C149" s="20"/>
    </row>
    <row r="150" spans="2:3" ht="19.5" customHeight="1" x14ac:dyDescent="0.2">
      <c r="B150" s="20"/>
      <c r="C150" s="20"/>
    </row>
    <row r="151" spans="2:3" ht="19.5" customHeight="1" x14ac:dyDescent="0.2">
      <c r="B151" s="20"/>
      <c r="C151" s="20"/>
    </row>
    <row r="152" spans="2:3" ht="19.5" customHeight="1" x14ac:dyDescent="0.2">
      <c r="B152" s="20"/>
      <c r="C152" s="20"/>
    </row>
    <row r="153" spans="2:3" ht="19.5" customHeight="1" x14ac:dyDescent="0.2">
      <c r="B153" s="20"/>
      <c r="C153" s="20"/>
    </row>
    <row r="154" spans="2:3" ht="19.5" customHeight="1" x14ac:dyDescent="0.2">
      <c r="B154" s="20"/>
      <c r="C154" s="20"/>
    </row>
    <row r="155" spans="2:3" ht="19.5" customHeight="1" x14ac:dyDescent="0.2">
      <c r="B155" s="20"/>
      <c r="C155" s="20"/>
    </row>
    <row r="156" spans="2:3" ht="19.5" customHeight="1" x14ac:dyDescent="0.2">
      <c r="B156" s="20"/>
      <c r="C156" s="20"/>
    </row>
    <row r="157" spans="2:3" ht="19.5" customHeight="1" x14ac:dyDescent="0.2">
      <c r="B157" s="20"/>
      <c r="C157" s="20"/>
    </row>
    <row r="158" spans="2:3" ht="19.5" customHeight="1" x14ac:dyDescent="0.2">
      <c r="B158" s="20"/>
      <c r="C158" s="20"/>
    </row>
    <row r="159" spans="2:3" ht="19.5" customHeight="1" x14ac:dyDescent="0.2">
      <c r="B159" s="20"/>
      <c r="C159" s="20"/>
    </row>
    <row r="160" spans="2:3" ht="19.5" customHeight="1" x14ac:dyDescent="0.2">
      <c r="B160" s="20"/>
      <c r="C160" s="20"/>
    </row>
    <row r="161" spans="2:3" ht="19.5" customHeight="1" x14ac:dyDescent="0.2">
      <c r="B161" s="20"/>
      <c r="C161" s="20"/>
    </row>
    <row r="162" spans="2:3" ht="19.5" customHeight="1" x14ac:dyDescent="0.2">
      <c r="B162" s="20"/>
      <c r="C162" s="20"/>
    </row>
    <row r="163" spans="2:3" ht="19.5" customHeight="1" x14ac:dyDescent="0.2">
      <c r="B163" s="20"/>
      <c r="C163" s="20"/>
    </row>
    <row r="164" spans="2:3" ht="19.5" customHeight="1" x14ac:dyDescent="0.2">
      <c r="B164" s="20"/>
      <c r="C164" s="20"/>
    </row>
    <row r="165" spans="2:3" ht="19.5" customHeight="1" x14ac:dyDescent="0.2">
      <c r="B165" s="20"/>
      <c r="C165" s="20"/>
    </row>
    <row r="166" spans="2:3" ht="19.5" customHeight="1" x14ac:dyDescent="0.2">
      <c r="B166" s="20"/>
      <c r="C166" s="20"/>
    </row>
    <row r="167" spans="2:3" ht="19.5" customHeight="1" x14ac:dyDescent="0.2">
      <c r="B167" s="20"/>
      <c r="C167" s="20"/>
    </row>
    <row r="168" spans="2:3" ht="19.5" customHeight="1" x14ac:dyDescent="0.2">
      <c r="B168" s="20"/>
      <c r="C168" s="20"/>
    </row>
    <row r="169" spans="2:3" ht="19.5" customHeight="1" x14ac:dyDescent="0.2">
      <c r="B169" s="20"/>
      <c r="C169" s="20"/>
    </row>
    <row r="170" spans="2:3" ht="19.5" customHeight="1" x14ac:dyDescent="0.2">
      <c r="B170" s="20"/>
      <c r="C170" s="20"/>
    </row>
    <row r="171" spans="2:3" ht="19.5" customHeight="1" x14ac:dyDescent="0.2">
      <c r="B171" s="20"/>
      <c r="C171" s="20"/>
    </row>
    <row r="172" spans="2:3" ht="19.5" customHeight="1" x14ac:dyDescent="0.2">
      <c r="B172" s="20"/>
      <c r="C172" s="20"/>
    </row>
    <row r="173" spans="2:3" ht="19.5" customHeight="1" x14ac:dyDescent="0.2">
      <c r="B173" s="20"/>
      <c r="C173" s="20"/>
    </row>
    <row r="174" spans="2:3" ht="19.5" customHeight="1" x14ac:dyDescent="0.2">
      <c r="B174" s="20"/>
      <c r="C174" s="20"/>
    </row>
    <row r="175" spans="2:3" ht="19.5" customHeight="1" x14ac:dyDescent="0.2">
      <c r="B175" s="20"/>
      <c r="C175" s="20"/>
    </row>
    <row r="176" spans="2:3" ht="19.5" customHeight="1" x14ac:dyDescent="0.2">
      <c r="B176" s="20"/>
      <c r="C176" s="20"/>
    </row>
    <row r="177" spans="2:3" ht="19.5" customHeight="1" x14ac:dyDescent="0.2">
      <c r="B177" s="20"/>
      <c r="C177" s="20"/>
    </row>
    <row r="178" spans="2:3" ht="19.5" customHeight="1" x14ac:dyDescent="0.2">
      <c r="B178" s="20"/>
      <c r="C178" s="20"/>
    </row>
    <row r="179" spans="2:3" ht="19.5" customHeight="1" x14ac:dyDescent="0.2">
      <c r="B179" s="20"/>
      <c r="C179" s="20"/>
    </row>
    <row r="180" spans="2:3" ht="19.5" customHeight="1" x14ac:dyDescent="0.2">
      <c r="B180" s="20"/>
      <c r="C180" s="20"/>
    </row>
    <row r="181" spans="2:3" ht="19.5" customHeight="1" x14ac:dyDescent="0.2">
      <c r="B181" s="20"/>
      <c r="C181" s="20"/>
    </row>
    <row r="182" spans="2:3" ht="19.5" customHeight="1" x14ac:dyDescent="0.2">
      <c r="B182" s="20"/>
      <c r="C182" s="20"/>
    </row>
    <row r="183" spans="2:3" ht="19.5" customHeight="1" x14ac:dyDescent="0.2">
      <c r="B183" s="20"/>
      <c r="C183" s="20"/>
    </row>
    <row r="184" spans="2:3" ht="19.5" customHeight="1" x14ac:dyDescent="0.2">
      <c r="B184" s="20"/>
      <c r="C184" s="20"/>
    </row>
    <row r="185" spans="2:3" ht="19.5" customHeight="1" x14ac:dyDescent="0.2">
      <c r="B185" s="20"/>
      <c r="C185" s="20"/>
    </row>
    <row r="186" spans="2:3" ht="19.5" customHeight="1" x14ac:dyDescent="0.2">
      <c r="B186" s="20"/>
      <c r="C186" s="20"/>
    </row>
    <row r="187" spans="2:3" ht="19.5" customHeight="1" x14ac:dyDescent="0.2">
      <c r="B187" s="20"/>
      <c r="C187" s="20"/>
    </row>
    <row r="188" spans="2:3" ht="19.5" customHeight="1" x14ac:dyDescent="0.2">
      <c r="B188" s="20"/>
      <c r="C188" s="20"/>
    </row>
    <row r="189" spans="2:3" ht="19.5" customHeight="1" x14ac:dyDescent="0.2">
      <c r="B189" s="20"/>
      <c r="C189" s="20"/>
    </row>
    <row r="190" spans="2:3" ht="19.5" customHeight="1" x14ac:dyDescent="0.2">
      <c r="B190" s="20"/>
      <c r="C190" s="20"/>
    </row>
    <row r="191" spans="2:3" ht="19.5" customHeight="1" x14ac:dyDescent="0.2">
      <c r="B191" s="20"/>
      <c r="C191" s="20"/>
    </row>
    <row r="192" spans="2:3" ht="19.5" customHeight="1" x14ac:dyDescent="0.2">
      <c r="B192" s="20"/>
      <c r="C192" s="20"/>
    </row>
    <row r="193" spans="2:3" ht="19.5" customHeight="1" x14ac:dyDescent="0.2">
      <c r="B193" s="20"/>
      <c r="C193" s="20"/>
    </row>
    <row r="194" spans="2:3" ht="19.5" customHeight="1" x14ac:dyDescent="0.2">
      <c r="B194" s="20"/>
      <c r="C194" s="20"/>
    </row>
    <row r="195" spans="2:3" ht="19.5" customHeight="1" x14ac:dyDescent="0.2">
      <c r="B195" s="20"/>
      <c r="C195" s="20"/>
    </row>
    <row r="196" spans="2:3" ht="19.5" customHeight="1" x14ac:dyDescent="0.2">
      <c r="B196" s="20"/>
      <c r="C196" s="20"/>
    </row>
    <row r="197" spans="2:3" ht="19.5" customHeight="1" x14ac:dyDescent="0.2">
      <c r="B197" s="20"/>
      <c r="C197" s="20"/>
    </row>
    <row r="198" spans="2:3" ht="19.5" customHeight="1" x14ac:dyDescent="0.2">
      <c r="B198" s="20"/>
      <c r="C198" s="20"/>
    </row>
    <row r="199" spans="2:3" ht="19.5" customHeight="1" x14ac:dyDescent="0.2">
      <c r="B199" s="20"/>
      <c r="C199" s="20"/>
    </row>
    <row r="200" spans="2:3" ht="19.5" customHeight="1" x14ac:dyDescent="0.2">
      <c r="B200" s="20"/>
      <c r="C200" s="20"/>
    </row>
    <row r="201" spans="2:3" ht="19.5" customHeight="1" x14ac:dyDescent="0.2">
      <c r="B201" s="20"/>
      <c r="C201" s="20"/>
    </row>
    <row r="202" spans="2:3" ht="19.5" customHeight="1" x14ac:dyDescent="0.2">
      <c r="B202" s="20"/>
      <c r="C202" s="20"/>
    </row>
    <row r="203" spans="2:3" ht="19.5" customHeight="1" x14ac:dyDescent="0.2">
      <c r="B203" s="20"/>
      <c r="C203" s="20"/>
    </row>
    <row r="204" spans="2:3" ht="19.5" customHeight="1" x14ac:dyDescent="0.2">
      <c r="B204" s="20"/>
      <c r="C204" s="20"/>
    </row>
    <row r="205" spans="2:3" ht="19.5" customHeight="1" x14ac:dyDescent="0.2">
      <c r="B205" s="20"/>
      <c r="C205" s="20"/>
    </row>
    <row r="206" spans="2:3" ht="19.5" customHeight="1" x14ac:dyDescent="0.2">
      <c r="B206" s="20"/>
      <c r="C206" s="20"/>
    </row>
    <row r="207" spans="2:3" ht="19.5" customHeight="1" x14ac:dyDescent="0.2">
      <c r="B207" s="20"/>
      <c r="C207" s="20"/>
    </row>
    <row r="208" spans="2:3" ht="19.5" customHeight="1" x14ac:dyDescent="0.2">
      <c r="B208" s="20"/>
      <c r="C208" s="20"/>
    </row>
    <row r="209" spans="2:3" ht="19.5" customHeight="1" x14ac:dyDescent="0.2">
      <c r="B209" s="20"/>
      <c r="C209" s="20"/>
    </row>
    <row r="210" spans="2:3" ht="19.5" customHeight="1" x14ac:dyDescent="0.2">
      <c r="B210" s="20"/>
      <c r="C210" s="20"/>
    </row>
    <row r="211" spans="2:3" ht="19.5" customHeight="1" x14ac:dyDescent="0.2">
      <c r="B211" s="20"/>
      <c r="C211" s="20"/>
    </row>
    <row r="212" spans="2:3" ht="19.5" customHeight="1" x14ac:dyDescent="0.2">
      <c r="B212" s="20"/>
      <c r="C212" s="20"/>
    </row>
    <row r="213" spans="2:3" ht="19.5" customHeight="1" x14ac:dyDescent="0.2">
      <c r="B213" s="20"/>
      <c r="C213" s="20"/>
    </row>
    <row r="214" spans="2:3" ht="19.5" customHeight="1" x14ac:dyDescent="0.2">
      <c r="B214" s="20"/>
      <c r="C214" s="20"/>
    </row>
    <row r="215" spans="2:3" ht="19.5" customHeight="1" x14ac:dyDescent="0.2">
      <c r="B215" s="20"/>
      <c r="C215" s="20"/>
    </row>
    <row r="216" spans="2:3" ht="19.5" customHeight="1" x14ac:dyDescent="0.2">
      <c r="B216" s="20"/>
      <c r="C216" s="20"/>
    </row>
    <row r="217" spans="2:3" ht="19.5" customHeight="1" x14ac:dyDescent="0.2">
      <c r="B217" s="20"/>
      <c r="C217" s="20"/>
    </row>
    <row r="218" spans="2:3" ht="19.5" customHeight="1" x14ac:dyDescent="0.2">
      <c r="B218" s="20"/>
      <c r="C218" s="20"/>
    </row>
    <row r="219" spans="2:3" ht="19.5" customHeight="1" x14ac:dyDescent="0.2">
      <c r="B219" s="20"/>
      <c r="C219" s="20"/>
    </row>
    <row r="220" spans="2:3" ht="19.5" customHeight="1" x14ac:dyDescent="0.2">
      <c r="B220" s="20"/>
      <c r="C220" s="20"/>
    </row>
    <row r="221" spans="2:3" ht="19.5" customHeight="1" x14ac:dyDescent="0.2">
      <c r="B221" s="20"/>
      <c r="C221" s="20"/>
    </row>
    <row r="222" spans="2:3" ht="19.5" customHeight="1" x14ac:dyDescent="0.2">
      <c r="B222" s="20"/>
      <c r="C222" s="20"/>
    </row>
    <row r="223" spans="2:3" ht="19.5" customHeight="1" x14ac:dyDescent="0.2">
      <c r="B223" s="20"/>
      <c r="C223" s="20"/>
    </row>
    <row r="224" spans="2:3" ht="19.5" customHeight="1" x14ac:dyDescent="0.2">
      <c r="B224" s="20"/>
      <c r="C224" s="20"/>
    </row>
    <row r="225" spans="2:3" ht="19.5" customHeight="1" x14ac:dyDescent="0.2">
      <c r="B225" s="20"/>
      <c r="C225" s="20"/>
    </row>
    <row r="226" spans="2:3" ht="19.5" customHeight="1" x14ac:dyDescent="0.2">
      <c r="B226" s="20"/>
      <c r="C226" s="20"/>
    </row>
    <row r="227" spans="2:3" ht="19.5" customHeight="1" x14ac:dyDescent="0.2">
      <c r="B227" s="20"/>
      <c r="C227" s="20"/>
    </row>
    <row r="228" spans="2:3" ht="19.5" customHeight="1" x14ac:dyDescent="0.2">
      <c r="B228" s="20"/>
      <c r="C228" s="20"/>
    </row>
    <row r="229" spans="2:3" ht="19.5" customHeight="1" x14ac:dyDescent="0.2">
      <c r="B229" s="20"/>
      <c r="C229" s="20"/>
    </row>
    <row r="230" spans="2:3" ht="19.5" customHeight="1" x14ac:dyDescent="0.2">
      <c r="B230" s="20"/>
      <c r="C230" s="20"/>
    </row>
    <row r="231" spans="2:3" ht="19.5" customHeight="1" x14ac:dyDescent="0.2">
      <c r="B231" s="20"/>
      <c r="C231" s="20"/>
    </row>
    <row r="232" spans="2:3" ht="19.5" customHeight="1" x14ac:dyDescent="0.2">
      <c r="B232" s="20"/>
      <c r="C232" s="20"/>
    </row>
    <row r="233" spans="2:3" ht="19.5" customHeight="1" x14ac:dyDescent="0.2">
      <c r="B233" s="20"/>
      <c r="C233" s="20"/>
    </row>
    <row r="234" spans="2:3" ht="19.5" customHeight="1" x14ac:dyDescent="0.2">
      <c r="B234" s="20"/>
      <c r="C234" s="20"/>
    </row>
    <row r="235" spans="2:3" ht="19.5" customHeight="1" x14ac:dyDescent="0.2">
      <c r="B235" s="20"/>
      <c r="C235" s="20"/>
    </row>
    <row r="236" spans="2:3" ht="19.5" customHeight="1" x14ac:dyDescent="0.2">
      <c r="B236" s="20"/>
      <c r="C236" s="20"/>
    </row>
    <row r="237" spans="2:3" ht="19.5" customHeight="1" x14ac:dyDescent="0.2">
      <c r="B237" s="20"/>
      <c r="C237" s="20"/>
    </row>
    <row r="238" spans="2:3" ht="19.5" customHeight="1" x14ac:dyDescent="0.2">
      <c r="B238" s="20"/>
      <c r="C238" s="20"/>
    </row>
    <row r="239" spans="2:3" ht="19.5" customHeight="1" x14ac:dyDescent="0.2">
      <c r="B239" s="20"/>
      <c r="C239" s="20"/>
    </row>
    <row r="240" spans="2:3" ht="19.5" customHeight="1" x14ac:dyDescent="0.2">
      <c r="B240" s="20"/>
      <c r="C240" s="20"/>
    </row>
    <row r="241" spans="2:3" ht="19.5" customHeight="1" x14ac:dyDescent="0.2">
      <c r="B241" s="20"/>
      <c r="C241" s="20"/>
    </row>
    <row r="242" spans="2:3" ht="19.5" customHeight="1" x14ac:dyDescent="0.2">
      <c r="B242" s="20"/>
      <c r="C242" s="20"/>
    </row>
    <row r="243" spans="2:3" ht="19.5" customHeight="1" x14ac:dyDescent="0.2">
      <c r="B243" s="20"/>
      <c r="C243" s="20"/>
    </row>
    <row r="244" spans="2:3" ht="19.5" customHeight="1" x14ac:dyDescent="0.2">
      <c r="B244" s="20"/>
      <c r="C244" s="20"/>
    </row>
    <row r="245" spans="2:3" ht="19.5" customHeight="1" x14ac:dyDescent="0.2">
      <c r="B245" s="20"/>
      <c r="C245" s="20"/>
    </row>
    <row r="246" spans="2:3" ht="19.5" customHeight="1" x14ac:dyDescent="0.2">
      <c r="B246" s="20"/>
      <c r="C246" s="20"/>
    </row>
    <row r="247" spans="2:3" ht="19.5" customHeight="1" x14ac:dyDescent="0.2">
      <c r="B247" s="20"/>
      <c r="C247" s="20"/>
    </row>
    <row r="248" spans="2:3" ht="19.5" customHeight="1" x14ac:dyDescent="0.2">
      <c r="B248" s="20"/>
      <c r="C248" s="20"/>
    </row>
    <row r="249" spans="2:3" ht="19.5" customHeight="1" x14ac:dyDescent="0.2">
      <c r="B249" s="20"/>
      <c r="C249" s="20"/>
    </row>
    <row r="250" spans="2:3" ht="19.5" customHeight="1" x14ac:dyDescent="0.2">
      <c r="B250" s="20"/>
      <c r="C250" s="20"/>
    </row>
    <row r="251" spans="2:3" ht="19.5" customHeight="1" x14ac:dyDescent="0.2">
      <c r="B251" s="20"/>
      <c r="C251" s="20"/>
    </row>
    <row r="252" spans="2:3" ht="19.5" customHeight="1" x14ac:dyDescent="0.2">
      <c r="B252" s="20"/>
      <c r="C252" s="20"/>
    </row>
    <row r="253" spans="2:3" ht="19.5" customHeight="1" x14ac:dyDescent="0.2">
      <c r="B253" s="20"/>
      <c r="C253" s="20"/>
    </row>
    <row r="254" spans="2:3" ht="19.5" customHeight="1" x14ac:dyDescent="0.2">
      <c r="B254" s="20"/>
      <c r="C254" s="20"/>
    </row>
    <row r="255" spans="2:3" ht="19.5" customHeight="1" x14ac:dyDescent="0.2">
      <c r="B255" s="20"/>
      <c r="C255" s="20"/>
    </row>
    <row r="256" spans="2:3" ht="19.5" customHeight="1" x14ac:dyDescent="0.2">
      <c r="B256" s="20"/>
      <c r="C256" s="20"/>
    </row>
    <row r="257" spans="2:3" ht="19.5" customHeight="1" x14ac:dyDescent="0.2">
      <c r="B257" s="20"/>
      <c r="C257" s="20"/>
    </row>
    <row r="258" spans="2:3" ht="19.5" customHeight="1" x14ac:dyDescent="0.2">
      <c r="B258" s="20"/>
      <c r="C258" s="20"/>
    </row>
    <row r="259" spans="2:3" ht="19.5" customHeight="1" x14ac:dyDescent="0.2">
      <c r="B259" s="20"/>
      <c r="C259" s="20"/>
    </row>
    <row r="260" spans="2:3" ht="19.5" customHeight="1" x14ac:dyDescent="0.2">
      <c r="B260" s="20"/>
      <c r="C260" s="20"/>
    </row>
    <row r="261" spans="2:3" ht="19.5" customHeight="1" x14ac:dyDescent="0.2">
      <c r="B261" s="20"/>
      <c r="C261" s="20"/>
    </row>
    <row r="262" spans="2:3" ht="19.5" customHeight="1" x14ac:dyDescent="0.2">
      <c r="B262" s="20"/>
      <c r="C262" s="20"/>
    </row>
    <row r="263" spans="2:3" ht="19.5" customHeight="1" x14ac:dyDescent="0.2">
      <c r="B263" s="20"/>
      <c r="C263" s="20"/>
    </row>
    <row r="264" spans="2:3" ht="19.5" customHeight="1" x14ac:dyDescent="0.2">
      <c r="B264" s="20"/>
      <c r="C264" s="20"/>
    </row>
    <row r="265" spans="2:3" ht="19.5" customHeight="1" x14ac:dyDescent="0.2">
      <c r="B265" s="20"/>
      <c r="C265" s="20"/>
    </row>
    <row r="266" spans="2:3" ht="19.5" customHeight="1" x14ac:dyDescent="0.2">
      <c r="B266" s="20"/>
      <c r="C266" s="20"/>
    </row>
    <row r="267" spans="2:3" ht="19.5" customHeight="1" x14ac:dyDescent="0.2">
      <c r="B267" s="20"/>
      <c r="C267" s="20"/>
    </row>
    <row r="268" spans="2:3" ht="19.5" customHeight="1" x14ac:dyDescent="0.2">
      <c r="B268" s="20"/>
      <c r="C268" s="20"/>
    </row>
    <row r="269" spans="2:3" ht="19.5" customHeight="1" x14ac:dyDescent="0.2">
      <c r="B269" s="20"/>
      <c r="C269" s="20"/>
    </row>
    <row r="270" spans="2:3" ht="19.5" customHeight="1" x14ac:dyDescent="0.2">
      <c r="B270" s="20"/>
      <c r="C270" s="20"/>
    </row>
    <row r="271" spans="2:3" ht="19.5" customHeight="1" x14ac:dyDescent="0.2">
      <c r="B271" s="20"/>
      <c r="C271" s="20"/>
    </row>
    <row r="272" spans="2:3" ht="19.5" customHeight="1" x14ac:dyDescent="0.2">
      <c r="B272" s="20"/>
      <c r="C272" s="20"/>
    </row>
    <row r="273" spans="2:3" ht="19.5" customHeight="1" x14ac:dyDescent="0.2">
      <c r="B273" s="20"/>
      <c r="C273" s="20"/>
    </row>
    <row r="274" spans="2:3" ht="19.5" customHeight="1" x14ac:dyDescent="0.2">
      <c r="B274" s="20"/>
      <c r="C274" s="20"/>
    </row>
    <row r="275" spans="2:3" ht="19.5" customHeight="1" x14ac:dyDescent="0.2">
      <c r="B275" s="20"/>
      <c r="C275" s="20"/>
    </row>
    <row r="276" spans="2:3" ht="19.5" customHeight="1" x14ac:dyDescent="0.2">
      <c r="B276" s="20"/>
      <c r="C276" s="20"/>
    </row>
    <row r="277" spans="2:3" ht="19.5" customHeight="1" x14ac:dyDescent="0.2">
      <c r="B277" s="20"/>
      <c r="C277" s="20"/>
    </row>
    <row r="278" spans="2:3" ht="19.5" customHeight="1" x14ac:dyDescent="0.2">
      <c r="B278" s="20"/>
      <c r="C278" s="20"/>
    </row>
    <row r="279" spans="2:3" ht="19.5" customHeight="1" x14ac:dyDescent="0.2">
      <c r="B279" s="20"/>
      <c r="C279" s="20"/>
    </row>
    <row r="280" spans="2:3" ht="19.5" customHeight="1" x14ac:dyDescent="0.2">
      <c r="B280" s="20"/>
      <c r="C280" s="20"/>
    </row>
    <row r="281" spans="2:3" ht="19.5" customHeight="1" x14ac:dyDescent="0.2">
      <c r="B281" s="20"/>
      <c r="C281" s="20"/>
    </row>
    <row r="282" spans="2:3" ht="19.5" customHeight="1" x14ac:dyDescent="0.2">
      <c r="B282" s="20"/>
      <c r="C282" s="20"/>
    </row>
    <row r="283" spans="2:3" ht="19.5" customHeight="1" x14ac:dyDescent="0.2">
      <c r="B283" s="20"/>
      <c r="C283" s="20"/>
    </row>
    <row r="284" spans="2:3" ht="19.5" customHeight="1" x14ac:dyDescent="0.2">
      <c r="B284" s="20"/>
      <c r="C284" s="20"/>
    </row>
    <row r="285" spans="2:3" ht="19.5" customHeight="1" x14ac:dyDescent="0.2">
      <c r="B285" s="20"/>
      <c r="C285" s="20"/>
    </row>
    <row r="286" spans="2:3" ht="19.5" customHeight="1" x14ac:dyDescent="0.2">
      <c r="B286" s="20"/>
      <c r="C286" s="20"/>
    </row>
    <row r="287" spans="2:3" ht="19.5" customHeight="1" x14ac:dyDescent="0.2">
      <c r="B287" s="20"/>
      <c r="C287" s="20"/>
    </row>
    <row r="288" spans="2:3" ht="19.5" customHeight="1" x14ac:dyDescent="0.2">
      <c r="B288" s="20"/>
      <c r="C288" s="20"/>
    </row>
    <row r="289" spans="2:3" ht="19.5" customHeight="1" x14ac:dyDescent="0.2">
      <c r="B289" s="20"/>
      <c r="C289" s="20"/>
    </row>
    <row r="290" spans="2:3" ht="19.5" customHeight="1" x14ac:dyDescent="0.2">
      <c r="B290" s="20"/>
      <c r="C290" s="20"/>
    </row>
    <row r="291" spans="2:3" ht="19.5" customHeight="1" x14ac:dyDescent="0.2">
      <c r="B291" s="20"/>
      <c r="C291" s="20"/>
    </row>
    <row r="292" spans="2:3" ht="19.5" customHeight="1" x14ac:dyDescent="0.2">
      <c r="B292" s="20"/>
      <c r="C292" s="20"/>
    </row>
    <row r="293" spans="2:3" ht="19.5" customHeight="1" x14ac:dyDescent="0.2">
      <c r="B293" s="20"/>
      <c r="C293" s="20"/>
    </row>
    <row r="294" spans="2:3" ht="19.5" customHeight="1" x14ac:dyDescent="0.2">
      <c r="B294" s="20"/>
      <c r="C294" s="20"/>
    </row>
    <row r="295" spans="2:3" ht="19.5" customHeight="1" x14ac:dyDescent="0.2">
      <c r="B295" s="20"/>
      <c r="C295" s="20"/>
    </row>
    <row r="296" spans="2:3" ht="19.5" customHeight="1" x14ac:dyDescent="0.2">
      <c r="B296" s="20"/>
      <c r="C296" s="20"/>
    </row>
    <row r="297" spans="2:3" ht="19.5" customHeight="1" x14ac:dyDescent="0.2">
      <c r="B297" s="20"/>
      <c r="C297" s="20"/>
    </row>
    <row r="298" spans="2:3" ht="19.5" customHeight="1" x14ac:dyDescent="0.2">
      <c r="B298" s="20"/>
      <c r="C298" s="20"/>
    </row>
    <row r="299" spans="2:3" ht="19.5" customHeight="1" x14ac:dyDescent="0.2">
      <c r="B299" s="20"/>
      <c r="C299" s="20"/>
    </row>
    <row r="300" spans="2:3" ht="19.5" customHeight="1" x14ac:dyDescent="0.2">
      <c r="B300" s="20"/>
      <c r="C300" s="20"/>
    </row>
    <row r="301" spans="2:3" ht="19.5" customHeight="1" x14ac:dyDescent="0.2">
      <c r="B301" s="20"/>
      <c r="C301" s="20"/>
    </row>
    <row r="302" spans="2:3" ht="19.5" customHeight="1" x14ac:dyDescent="0.2">
      <c r="B302" s="20"/>
      <c r="C302" s="20"/>
    </row>
    <row r="303" spans="2:3" ht="19.5" customHeight="1" x14ac:dyDescent="0.2">
      <c r="B303" s="20"/>
      <c r="C303" s="20"/>
    </row>
    <row r="304" spans="2:3" ht="19.5" customHeight="1" x14ac:dyDescent="0.2">
      <c r="B304" s="20"/>
      <c r="C304" s="20"/>
    </row>
    <row r="305" spans="2:3" ht="19.5" customHeight="1" x14ac:dyDescent="0.2">
      <c r="B305" s="20"/>
      <c r="C305" s="20"/>
    </row>
    <row r="306" spans="2:3" ht="19.5" customHeight="1" x14ac:dyDescent="0.2">
      <c r="B306" s="20"/>
      <c r="C306" s="20"/>
    </row>
    <row r="307" spans="2:3" ht="19.5" customHeight="1" x14ac:dyDescent="0.2">
      <c r="B307" s="20"/>
      <c r="C307" s="20"/>
    </row>
    <row r="308" spans="2:3" ht="19.5" customHeight="1" x14ac:dyDescent="0.2">
      <c r="B308" s="20"/>
      <c r="C308" s="20"/>
    </row>
    <row r="309" spans="2:3" ht="19.5" customHeight="1" x14ac:dyDescent="0.2">
      <c r="B309" s="20"/>
      <c r="C309" s="20"/>
    </row>
    <row r="310" spans="2:3" ht="19.5" customHeight="1" x14ac:dyDescent="0.2">
      <c r="B310" s="20"/>
      <c r="C310" s="20"/>
    </row>
    <row r="311" spans="2:3" ht="19.5" customHeight="1" x14ac:dyDescent="0.2">
      <c r="B311" s="20"/>
      <c r="C311" s="20"/>
    </row>
    <row r="312" spans="2:3" ht="19.5" customHeight="1" x14ac:dyDescent="0.2">
      <c r="B312" s="20"/>
      <c r="C312" s="20"/>
    </row>
    <row r="313" spans="2:3" ht="19.5" customHeight="1" x14ac:dyDescent="0.2">
      <c r="B313" s="20"/>
      <c r="C313" s="20"/>
    </row>
    <row r="314" spans="2:3" ht="19.5" customHeight="1" x14ac:dyDescent="0.2">
      <c r="B314" s="20"/>
      <c r="C314" s="20"/>
    </row>
    <row r="315" spans="2:3" ht="19.5" customHeight="1" x14ac:dyDescent="0.2">
      <c r="B315" s="20"/>
      <c r="C315" s="20"/>
    </row>
    <row r="316" spans="2:3" ht="19.5" customHeight="1" x14ac:dyDescent="0.2">
      <c r="B316" s="20"/>
      <c r="C316" s="20"/>
    </row>
    <row r="317" spans="2:3" ht="19.5" customHeight="1" x14ac:dyDescent="0.2">
      <c r="B317" s="20"/>
      <c r="C317" s="20"/>
    </row>
    <row r="318" spans="2:3" ht="19.5" customHeight="1" x14ac:dyDescent="0.2">
      <c r="B318" s="20"/>
      <c r="C318" s="20"/>
    </row>
    <row r="319" spans="2:3" ht="19.5" customHeight="1" x14ac:dyDescent="0.2">
      <c r="B319" s="20"/>
      <c r="C319" s="20"/>
    </row>
    <row r="320" spans="2:3" ht="19.5" customHeight="1" x14ac:dyDescent="0.2">
      <c r="B320" s="20"/>
      <c r="C320" s="20"/>
    </row>
    <row r="321" spans="2:3" ht="19.5" customHeight="1" x14ac:dyDescent="0.2">
      <c r="B321" s="20"/>
      <c r="C321" s="20"/>
    </row>
    <row r="322" spans="2:3" ht="19.5" customHeight="1" x14ac:dyDescent="0.2">
      <c r="B322" s="20"/>
      <c r="C322" s="20"/>
    </row>
    <row r="323" spans="2:3" ht="19.5" customHeight="1" x14ac:dyDescent="0.2">
      <c r="B323" s="20"/>
      <c r="C323" s="20"/>
    </row>
    <row r="324" spans="2:3" ht="19.5" customHeight="1" x14ac:dyDescent="0.2">
      <c r="B324" s="20"/>
      <c r="C324" s="20"/>
    </row>
    <row r="325" spans="2:3" ht="19.5" customHeight="1" x14ac:dyDescent="0.2">
      <c r="B325" s="20"/>
      <c r="C325" s="20"/>
    </row>
    <row r="326" spans="2:3" ht="19.5" customHeight="1" x14ac:dyDescent="0.2">
      <c r="B326" s="20"/>
      <c r="C326" s="20"/>
    </row>
    <row r="327" spans="2:3" ht="19.5" customHeight="1" x14ac:dyDescent="0.2">
      <c r="B327" s="20"/>
      <c r="C327" s="20"/>
    </row>
    <row r="328" spans="2:3" ht="19.5" customHeight="1" x14ac:dyDescent="0.2">
      <c r="B328" s="20"/>
      <c r="C328" s="20"/>
    </row>
    <row r="329" spans="2:3" ht="19.5" customHeight="1" x14ac:dyDescent="0.2">
      <c r="B329" s="20"/>
      <c r="C329" s="20"/>
    </row>
    <row r="330" spans="2:3" ht="19.5" customHeight="1" x14ac:dyDescent="0.2">
      <c r="B330" s="20"/>
      <c r="C330" s="20"/>
    </row>
    <row r="331" spans="2:3" ht="19.5" customHeight="1" x14ac:dyDescent="0.2">
      <c r="B331" s="20"/>
      <c r="C331" s="20"/>
    </row>
    <row r="332" spans="2:3" ht="19.5" customHeight="1" x14ac:dyDescent="0.2">
      <c r="B332" s="20"/>
      <c r="C332" s="20"/>
    </row>
    <row r="333" spans="2:3" ht="19.5" customHeight="1" x14ac:dyDescent="0.2">
      <c r="B333" s="20"/>
      <c r="C333" s="20"/>
    </row>
    <row r="334" spans="2:3" ht="19.5" customHeight="1" x14ac:dyDescent="0.2">
      <c r="B334" s="20"/>
      <c r="C334" s="20"/>
    </row>
    <row r="335" spans="2:3" ht="19.5" customHeight="1" x14ac:dyDescent="0.2">
      <c r="B335" s="20"/>
      <c r="C335" s="20"/>
    </row>
    <row r="336" spans="2:3" ht="19.5" customHeight="1" x14ac:dyDescent="0.2">
      <c r="B336" s="20"/>
      <c r="C336" s="20"/>
    </row>
    <row r="337" spans="2:3" ht="19.5" customHeight="1" x14ac:dyDescent="0.2">
      <c r="B337" s="20"/>
      <c r="C337" s="20"/>
    </row>
    <row r="338" spans="2:3" ht="19.5" customHeight="1" x14ac:dyDescent="0.2">
      <c r="B338" s="20"/>
      <c r="C338" s="20"/>
    </row>
    <row r="339" spans="2:3" ht="19.5" customHeight="1" x14ac:dyDescent="0.2">
      <c r="B339" s="20"/>
      <c r="C339" s="20"/>
    </row>
    <row r="340" spans="2:3" ht="19.5" customHeight="1" x14ac:dyDescent="0.2">
      <c r="B340" s="20"/>
      <c r="C340" s="20"/>
    </row>
    <row r="341" spans="2:3" ht="19.5" customHeight="1" x14ac:dyDescent="0.2">
      <c r="B341" s="20"/>
      <c r="C341" s="20"/>
    </row>
    <row r="342" spans="2:3" ht="19.5" customHeight="1" x14ac:dyDescent="0.2">
      <c r="B342" s="20"/>
      <c r="C342" s="20"/>
    </row>
    <row r="343" spans="2:3" ht="19.5" customHeight="1" x14ac:dyDescent="0.2">
      <c r="B343" s="20"/>
      <c r="C343" s="20"/>
    </row>
    <row r="344" spans="2:3" ht="19.5" customHeight="1" x14ac:dyDescent="0.2">
      <c r="B344" s="20"/>
      <c r="C344" s="20"/>
    </row>
    <row r="345" spans="2:3" ht="19.5" customHeight="1" x14ac:dyDescent="0.2">
      <c r="B345" s="20"/>
      <c r="C345" s="20"/>
    </row>
    <row r="346" spans="2:3" ht="19.5" customHeight="1" x14ac:dyDescent="0.2">
      <c r="B346" s="20"/>
      <c r="C346" s="20"/>
    </row>
    <row r="347" spans="2:3" ht="19.5" customHeight="1" x14ac:dyDescent="0.2">
      <c r="B347" s="20"/>
      <c r="C347" s="20"/>
    </row>
    <row r="348" spans="2:3" ht="19.5" customHeight="1" x14ac:dyDescent="0.2">
      <c r="B348" s="20"/>
      <c r="C348" s="20"/>
    </row>
    <row r="349" spans="2:3" ht="19.5" customHeight="1" x14ac:dyDescent="0.2">
      <c r="B349" s="20"/>
      <c r="C349" s="20"/>
    </row>
    <row r="350" spans="2:3" ht="19.5" customHeight="1" x14ac:dyDescent="0.2">
      <c r="B350" s="20"/>
      <c r="C350" s="20"/>
    </row>
    <row r="351" spans="2:3" ht="19.5" customHeight="1" x14ac:dyDescent="0.2">
      <c r="B351" s="20"/>
      <c r="C351" s="20"/>
    </row>
    <row r="352" spans="2:3" ht="19.5" customHeight="1" x14ac:dyDescent="0.2">
      <c r="B352" s="20"/>
      <c r="C352" s="20"/>
    </row>
    <row r="353" spans="2:3" ht="19.5" customHeight="1" x14ac:dyDescent="0.2">
      <c r="B353" s="20"/>
      <c r="C353" s="20"/>
    </row>
    <row r="354" spans="2:3" ht="19.5" customHeight="1" x14ac:dyDescent="0.2">
      <c r="B354" s="20"/>
      <c r="C354" s="20"/>
    </row>
    <row r="355" spans="2:3" ht="19.5" customHeight="1" x14ac:dyDescent="0.2">
      <c r="B355" s="20"/>
      <c r="C355" s="20"/>
    </row>
    <row r="356" spans="2:3" ht="19.5" customHeight="1" x14ac:dyDescent="0.2">
      <c r="B356" s="20"/>
      <c r="C356" s="20"/>
    </row>
    <row r="357" spans="2:3" ht="19.5" customHeight="1" x14ac:dyDescent="0.2">
      <c r="B357" s="20"/>
      <c r="C357" s="20"/>
    </row>
    <row r="358" spans="2:3" ht="19.5" customHeight="1" x14ac:dyDescent="0.2">
      <c r="B358" s="20"/>
      <c r="C358" s="20"/>
    </row>
    <row r="359" spans="2:3" ht="19.5" customHeight="1" x14ac:dyDescent="0.2">
      <c r="B359" s="20"/>
      <c r="C359" s="20"/>
    </row>
    <row r="360" spans="2:3" ht="19.5" customHeight="1" x14ac:dyDescent="0.2">
      <c r="B360" s="20"/>
      <c r="C360" s="20"/>
    </row>
    <row r="361" spans="2:3" ht="19.5" customHeight="1" x14ac:dyDescent="0.2">
      <c r="B361" s="20"/>
      <c r="C361" s="20"/>
    </row>
    <row r="362" spans="2:3" ht="19.5" customHeight="1" x14ac:dyDescent="0.2">
      <c r="B362" s="20"/>
      <c r="C362" s="20"/>
    </row>
    <row r="363" spans="2:3" ht="19.5" customHeight="1" x14ac:dyDescent="0.2">
      <c r="B363" s="20"/>
      <c r="C363" s="20"/>
    </row>
    <row r="364" spans="2:3" ht="19.5" customHeight="1" x14ac:dyDescent="0.2">
      <c r="B364" s="20"/>
      <c r="C364" s="20"/>
    </row>
    <row r="365" spans="2:3" ht="19.5" customHeight="1" x14ac:dyDescent="0.2">
      <c r="B365" s="20"/>
      <c r="C365" s="20"/>
    </row>
    <row r="366" spans="2:3" ht="19.5" customHeight="1" x14ac:dyDescent="0.2">
      <c r="B366" s="20"/>
      <c r="C366" s="20"/>
    </row>
    <row r="367" spans="2:3" ht="19.5" customHeight="1" x14ac:dyDescent="0.2">
      <c r="B367" s="20"/>
      <c r="C367" s="20"/>
    </row>
    <row r="368" spans="2:3" ht="19.5" customHeight="1" x14ac:dyDescent="0.2">
      <c r="B368" s="20"/>
      <c r="C368" s="20"/>
    </row>
    <row r="369" spans="2:3" ht="19.5" customHeight="1" x14ac:dyDescent="0.2">
      <c r="B369" s="20"/>
      <c r="C369" s="20"/>
    </row>
    <row r="370" spans="2:3" ht="19.5" customHeight="1" x14ac:dyDescent="0.2">
      <c r="B370" s="20"/>
      <c r="C370" s="20"/>
    </row>
    <row r="371" spans="2:3" ht="19.5" customHeight="1" x14ac:dyDescent="0.2">
      <c r="B371" s="20"/>
      <c r="C371" s="20"/>
    </row>
    <row r="372" spans="2:3" ht="19.5" customHeight="1" x14ac:dyDescent="0.2">
      <c r="B372" s="20"/>
      <c r="C372" s="20"/>
    </row>
    <row r="373" spans="2:3" ht="19.5" customHeight="1" x14ac:dyDescent="0.2">
      <c r="B373" s="20"/>
      <c r="C373" s="20"/>
    </row>
    <row r="374" spans="2:3" ht="19.5" customHeight="1" x14ac:dyDescent="0.2">
      <c r="B374" s="20"/>
      <c r="C374" s="20"/>
    </row>
    <row r="375" spans="2:3" ht="19.5" customHeight="1" x14ac:dyDescent="0.2">
      <c r="B375" s="20"/>
      <c r="C375" s="20"/>
    </row>
    <row r="376" spans="2:3" ht="19.5" customHeight="1" x14ac:dyDescent="0.2">
      <c r="B376" s="20"/>
      <c r="C376" s="20"/>
    </row>
    <row r="377" spans="2:3" ht="19.5" customHeight="1" x14ac:dyDescent="0.2">
      <c r="B377" s="20"/>
      <c r="C377" s="20"/>
    </row>
    <row r="378" spans="2:3" ht="19.5" customHeight="1" x14ac:dyDescent="0.2">
      <c r="B378" s="20"/>
      <c r="C378" s="20"/>
    </row>
    <row r="379" spans="2:3" ht="19.5" customHeight="1" x14ac:dyDescent="0.2">
      <c r="B379" s="20"/>
      <c r="C379" s="20"/>
    </row>
    <row r="380" spans="2:3" ht="19.5" customHeight="1" x14ac:dyDescent="0.2">
      <c r="B380" s="20"/>
      <c r="C380" s="20"/>
    </row>
    <row r="381" spans="2:3" ht="19.5" customHeight="1" x14ac:dyDescent="0.2">
      <c r="B381" s="20"/>
      <c r="C381" s="20"/>
    </row>
    <row r="382" spans="2:3" ht="19.5" customHeight="1" x14ac:dyDescent="0.2">
      <c r="B382" s="20"/>
      <c r="C382" s="20"/>
    </row>
    <row r="383" spans="2:3" ht="19.5" customHeight="1" x14ac:dyDescent="0.2">
      <c r="B383" s="20"/>
      <c r="C383" s="20"/>
    </row>
    <row r="384" spans="2:3" ht="19.5" customHeight="1" x14ac:dyDescent="0.2">
      <c r="B384" s="20"/>
      <c r="C384" s="20"/>
    </row>
    <row r="385" spans="2:3" ht="19.5" customHeight="1" x14ac:dyDescent="0.2">
      <c r="B385" s="20"/>
      <c r="C385" s="20"/>
    </row>
    <row r="386" spans="2:3" ht="19.5" customHeight="1" x14ac:dyDescent="0.2">
      <c r="B386" s="20"/>
      <c r="C386" s="20"/>
    </row>
    <row r="387" spans="2:3" ht="19.5" customHeight="1" x14ac:dyDescent="0.2">
      <c r="B387" s="20"/>
      <c r="C387" s="20"/>
    </row>
    <row r="388" spans="2:3" ht="19.5" customHeight="1" x14ac:dyDescent="0.2">
      <c r="B388" s="20"/>
      <c r="C388" s="20"/>
    </row>
    <row r="389" spans="2:3" ht="19.5" customHeight="1" x14ac:dyDescent="0.2">
      <c r="B389" s="20"/>
      <c r="C389" s="20"/>
    </row>
    <row r="390" spans="2:3" ht="19.5" customHeight="1" x14ac:dyDescent="0.2">
      <c r="B390" s="20"/>
      <c r="C390" s="20"/>
    </row>
    <row r="391" spans="2:3" ht="19.5" customHeight="1" x14ac:dyDescent="0.2">
      <c r="B391" s="20"/>
      <c r="C391" s="20"/>
    </row>
    <row r="392" spans="2:3" ht="19.5" customHeight="1" x14ac:dyDescent="0.2">
      <c r="B392" s="20"/>
      <c r="C392" s="20"/>
    </row>
    <row r="393" spans="2:3" ht="19.5" customHeight="1" x14ac:dyDescent="0.2">
      <c r="B393" s="20"/>
      <c r="C393" s="20"/>
    </row>
    <row r="394" spans="2:3" ht="19.5" customHeight="1" x14ac:dyDescent="0.2">
      <c r="B394" s="20"/>
      <c r="C394" s="20"/>
    </row>
    <row r="395" spans="2:3" ht="19.5" customHeight="1" x14ac:dyDescent="0.2">
      <c r="B395" s="20"/>
      <c r="C395" s="20"/>
    </row>
    <row r="396" spans="2:3" ht="19.5" customHeight="1" x14ac:dyDescent="0.2">
      <c r="B396" s="20"/>
      <c r="C396" s="20"/>
    </row>
    <row r="397" spans="2:3" ht="19.5" customHeight="1" x14ac:dyDescent="0.2">
      <c r="B397" s="20"/>
      <c r="C397" s="20"/>
    </row>
    <row r="398" spans="2:3" ht="19.5" customHeight="1" x14ac:dyDescent="0.2">
      <c r="B398" s="20"/>
      <c r="C398" s="20"/>
    </row>
    <row r="399" spans="2:3" ht="19.5" customHeight="1" x14ac:dyDescent="0.2">
      <c r="B399" s="20"/>
      <c r="C399" s="20"/>
    </row>
    <row r="400" spans="2:3" ht="19.5" customHeight="1" x14ac:dyDescent="0.2">
      <c r="B400" s="20"/>
      <c r="C400" s="20"/>
    </row>
    <row r="401" spans="2:3" ht="19.5" customHeight="1" x14ac:dyDescent="0.2">
      <c r="B401" s="20"/>
      <c r="C401" s="20"/>
    </row>
    <row r="402" spans="2:3" ht="19.5" customHeight="1" x14ac:dyDescent="0.2">
      <c r="B402" s="20"/>
      <c r="C402" s="20"/>
    </row>
    <row r="403" spans="2:3" ht="19.5" customHeight="1" x14ac:dyDescent="0.2">
      <c r="B403" s="20"/>
      <c r="C403" s="20"/>
    </row>
    <row r="404" spans="2:3" ht="19.5" customHeight="1" x14ac:dyDescent="0.2">
      <c r="B404" s="20"/>
      <c r="C404" s="20"/>
    </row>
    <row r="405" spans="2:3" ht="19.5" customHeight="1" x14ac:dyDescent="0.2">
      <c r="B405" s="20"/>
      <c r="C405" s="20"/>
    </row>
    <row r="406" spans="2:3" ht="19.5" customHeight="1" x14ac:dyDescent="0.2">
      <c r="B406" s="20"/>
      <c r="C406" s="20"/>
    </row>
    <row r="407" spans="2:3" ht="19.5" customHeight="1" x14ac:dyDescent="0.2">
      <c r="B407" s="20"/>
      <c r="C407" s="20"/>
    </row>
    <row r="408" spans="2:3" ht="19.5" customHeight="1" x14ac:dyDescent="0.2">
      <c r="B408" s="20"/>
      <c r="C408" s="20"/>
    </row>
    <row r="409" spans="2:3" ht="19.5" customHeight="1" x14ac:dyDescent="0.2">
      <c r="B409" s="20"/>
      <c r="C409" s="20"/>
    </row>
    <row r="410" spans="2:3" ht="19.5" customHeight="1" x14ac:dyDescent="0.2">
      <c r="B410" s="20"/>
      <c r="C410" s="20"/>
    </row>
    <row r="411" spans="2:3" ht="19.5" customHeight="1" x14ac:dyDescent="0.2">
      <c r="B411" s="20"/>
      <c r="C411" s="20"/>
    </row>
    <row r="412" spans="2:3" ht="19.5" customHeight="1" x14ac:dyDescent="0.2">
      <c r="B412" s="20"/>
      <c r="C412" s="20"/>
    </row>
    <row r="413" spans="2:3" ht="19.5" customHeight="1" x14ac:dyDescent="0.2">
      <c r="B413" s="20"/>
      <c r="C413" s="20"/>
    </row>
    <row r="414" spans="2:3" ht="19.5" customHeight="1" x14ac:dyDescent="0.2">
      <c r="B414" s="20"/>
      <c r="C414" s="20"/>
    </row>
    <row r="415" spans="2:3" ht="19.5" customHeight="1" x14ac:dyDescent="0.2">
      <c r="B415" s="20"/>
      <c r="C415" s="20"/>
    </row>
    <row r="416" spans="2:3" ht="19.5" customHeight="1" x14ac:dyDescent="0.2">
      <c r="B416" s="20"/>
      <c r="C416" s="20"/>
    </row>
    <row r="417" spans="2:3" ht="19.5" customHeight="1" x14ac:dyDescent="0.2">
      <c r="B417" s="20"/>
      <c r="C417" s="20"/>
    </row>
    <row r="418" spans="2:3" ht="19.5" customHeight="1" x14ac:dyDescent="0.2">
      <c r="B418" s="20"/>
      <c r="C418" s="20"/>
    </row>
    <row r="419" spans="2:3" ht="19.5" customHeight="1" x14ac:dyDescent="0.2">
      <c r="B419" s="20"/>
      <c r="C419" s="20"/>
    </row>
    <row r="420" spans="2:3" ht="19.5" customHeight="1" x14ac:dyDescent="0.2">
      <c r="B420" s="20"/>
      <c r="C420" s="20"/>
    </row>
    <row r="421" spans="2:3" ht="19.5" customHeight="1" x14ac:dyDescent="0.2">
      <c r="B421" s="20"/>
      <c r="C421" s="20"/>
    </row>
    <row r="422" spans="2:3" ht="19.5" customHeight="1" x14ac:dyDescent="0.2">
      <c r="B422" s="20"/>
      <c r="C422" s="20"/>
    </row>
    <row r="423" spans="2:3" ht="19.5" customHeight="1" x14ac:dyDescent="0.2">
      <c r="B423" s="20"/>
      <c r="C423" s="20"/>
    </row>
    <row r="424" spans="2:3" ht="19.5" customHeight="1" x14ac:dyDescent="0.2">
      <c r="B424" s="20"/>
      <c r="C424" s="20"/>
    </row>
    <row r="425" spans="2:3" ht="19.5" customHeight="1" x14ac:dyDescent="0.2">
      <c r="B425" s="20"/>
      <c r="C425" s="20"/>
    </row>
    <row r="426" spans="2:3" ht="19.5" customHeight="1" x14ac:dyDescent="0.2">
      <c r="B426" s="20"/>
      <c r="C426" s="20"/>
    </row>
    <row r="427" spans="2:3" ht="19.5" customHeight="1" x14ac:dyDescent="0.2">
      <c r="B427" s="20"/>
      <c r="C427" s="20"/>
    </row>
    <row r="428" spans="2:3" ht="19.5" customHeight="1" x14ac:dyDescent="0.2">
      <c r="B428" s="20"/>
      <c r="C428" s="20"/>
    </row>
    <row r="429" spans="2:3" ht="19.5" customHeight="1" x14ac:dyDescent="0.2">
      <c r="B429" s="20"/>
      <c r="C429" s="20"/>
    </row>
    <row r="430" spans="2:3" ht="19.5" customHeight="1" x14ac:dyDescent="0.2">
      <c r="B430" s="20"/>
      <c r="C430" s="20"/>
    </row>
    <row r="431" spans="2:3" ht="19.5" customHeight="1" x14ac:dyDescent="0.2">
      <c r="B431" s="20"/>
      <c r="C431" s="20"/>
    </row>
    <row r="432" spans="2:3" ht="19.5" customHeight="1" x14ac:dyDescent="0.2">
      <c r="B432" s="20"/>
      <c r="C432" s="20"/>
    </row>
    <row r="433" spans="2:3" ht="19.5" customHeight="1" x14ac:dyDescent="0.2">
      <c r="B433" s="20"/>
      <c r="C433" s="20"/>
    </row>
    <row r="434" spans="2:3" ht="19.5" customHeight="1" x14ac:dyDescent="0.2">
      <c r="B434" s="20"/>
      <c r="C434" s="20"/>
    </row>
    <row r="435" spans="2:3" ht="19.5" customHeight="1" x14ac:dyDescent="0.2">
      <c r="B435" s="20"/>
      <c r="C435" s="20"/>
    </row>
    <row r="436" spans="2:3" ht="19.5" customHeight="1" x14ac:dyDescent="0.2">
      <c r="B436" s="20"/>
      <c r="C436" s="20"/>
    </row>
    <row r="437" spans="2:3" ht="19.5" customHeight="1" x14ac:dyDescent="0.2">
      <c r="B437" s="20"/>
      <c r="C437" s="20"/>
    </row>
    <row r="438" spans="2:3" ht="19.5" customHeight="1" x14ac:dyDescent="0.2">
      <c r="B438" s="20"/>
      <c r="C438" s="20"/>
    </row>
    <row r="439" spans="2:3" ht="19.5" customHeight="1" x14ac:dyDescent="0.2">
      <c r="B439" s="20"/>
      <c r="C439" s="20"/>
    </row>
    <row r="440" spans="2:3" ht="19.5" customHeight="1" x14ac:dyDescent="0.2">
      <c r="B440" s="20"/>
      <c r="C440" s="20"/>
    </row>
    <row r="441" spans="2:3" ht="19.5" customHeight="1" x14ac:dyDescent="0.2">
      <c r="B441" s="20"/>
      <c r="C441" s="20"/>
    </row>
    <row r="442" spans="2:3" ht="19.5" customHeight="1" x14ac:dyDescent="0.2">
      <c r="B442" s="20"/>
      <c r="C442" s="20"/>
    </row>
    <row r="443" spans="2:3" ht="19.5" customHeight="1" x14ac:dyDescent="0.2">
      <c r="B443" s="20"/>
      <c r="C443" s="20"/>
    </row>
    <row r="444" spans="2:3" ht="19.5" customHeight="1" x14ac:dyDescent="0.2">
      <c r="B444" s="20"/>
      <c r="C444" s="20"/>
    </row>
    <row r="445" spans="2:3" ht="19.5" customHeight="1" x14ac:dyDescent="0.2">
      <c r="B445" s="20"/>
      <c r="C445" s="20"/>
    </row>
    <row r="446" spans="2:3" ht="19.5" customHeight="1" x14ac:dyDescent="0.2">
      <c r="B446" s="20"/>
      <c r="C446" s="20"/>
    </row>
    <row r="447" spans="2:3" ht="19.5" customHeight="1" x14ac:dyDescent="0.2">
      <c r="B447" s="20"/>
      <c r="C447" s="20"/>
    </row>
    <row r="448" spans="2:3" ht="19.5" customHeight="1" x14ac:dyDescent="0.2">
      <c r="B448" s="20"/>
      <c r="C448" s="20"/>
    </row>
    <row r="449" spans="2:3" ht="19.5" customHeight="1" x14ac:dyDescent="0.2">
      <c r="B449" s="20"/>
      <c r="C449" s="20"/>
    </row>
    <row r="450" spans="2:3" ht="19.5" customHeight="1" x14ac:dyDescent="0.2">
      <c r="B450" s="20"/>
      <c r="C450" s="20"/>
    </row>
    <row r="451" spans="2:3" ht="19.5" customHeight="1" x14ac:dyDescent="0.2">
      <c r="B451" s="20"/>
      <c r="C451" s="20"/>
    </row>
    <row r="452" spans="2:3" ht="19.5" customHeight="1" x14ac:dyDescent="0.2">
      <c r="B452" s="20"/>
      <c r="C452" s="20"/>
    </row>
    <row r="453" spans="2:3" ht="19.5" customHeight="1" x14ac:dyDescent="0.2">
      <c r="B453" s="20"/>
      <c r="C453" s="20"/>
    </row>
    <row r="454" spans="2:3" ht="19.5" customHeight="1" x14ac:dyDescent="0.2">
      <c r="B454" s="20"/>
      <c r="C454" s="20"/>
    </row>
    <row r="455" spans="2:3" ht="19.5" customHeight="1" x14ac:dyDescent="0.2">
      <c r="B455" s="20"/>
      <c r="C455" s="20"/>
    </row>
    <row r="456" spans="2:3" ht="19.5" customHeight="1" x14ac:dyDescent="0.2">
      <c r="B456" s="20"/>
      <c r="C456" s="20"/>
    </row>
    <row r="457" spans="2:3" ht="19.5" customHeight="1" x14ac:dyDescent="0.2">
      <c r="B457" s="20"/>
      <c r="C457" s="20"/>
    </row>
    <row r="458" spans="2:3" ht="19.5" customHeight="1" x14ac:dyDescent="0.2">
      <c r="B458" s="20"/>
      <c r="C458" s="20"/>
    </row>
    <row r="459" spans="2:3" ht="19.5" customHeight="1" x14ac:dyDescent="0.2">
      <c r="B459" s="20"/>
      <c r="C459" s="20"/>
    </row>
    <row r="460" spans="2:3" ht="19.5" customHeight="1" x14ac:dyDescent="0.2">
      <c r="B460" s="20"/>
      <c r="C460" s="20"/>
    </row>
    <row r="461" spans="2:3" ht="19.5" customHeight="1" x14ac:dyDescent="0.2">
      <c r="B461" s="20"/>
      <c r="C461" s="20"/>
    </row>
    <row r="462" spans="2:3" ht="19.5" customHeight="1" x14ac:dyDescent="0.2">
      <c r="B462" s="20"/>
      <c r="C462" s="20"/>
    </row>
    <row r="463" spans="2:3" ht="19.5" customHeight="1" x14ac:dyDescent="0.2">
      <c r="B463" s="20"/>
      <c r="C463" s="20"/>
    </row>
    <row r="464" spans="2:3" ht="19.5" customHeight="1" x14ac:dyDescent="0.2">
      <c r="B464" s="20"/>
      <c r="C464" s="20"/>
    </row>
    <row r="465" spans="2:3" ht="19.5" customHeight="1" x14ac:dyDescent="0.2">
      <c r="B465" s="20"/>
      <c r="C465" s="20"/>
    </row>
    <row r="466" spans="2:3" ht="19.5" customHeight="1" x14ac:dyDescent="0.2">
      <c r="B466" s="20"/>
      <c r="C466" s="20"/>
    </row>
    <row r="467" spans="2:3" ht="19.5" customHeight="1" x14ac:dyDescent="0.2">
      <c r="B467" s="20"/>
      <c r="C467" s="20"/>
    </row>
    <row r="468" spans="2:3" ht="19.5" customHeight="1" x14ac:dyDescent="0.2">
      <c r="B468" s="20"/>
      <c r="C468" s="20"/>
    </row>
    <row r="469" spans="2:3" ht="19.5" customHeight="1" x14ac:dyDescent="0.2">
      <c r="B469" s="20"/>
      <c r="C469" s="20"/>
    </row>
    <row r="470" spans="2:3" ht="19.5" customHeight="1" x14ac:dyDescent="0.2">
      <c r="B470" s="20"/>
      <c r="C470" s="20"/>
    </row>
    <row r="471" spans="2:3" ht="19.5" customHeight="1" x14ac:dyDescent="0.2">
      <c r="B471" s="20"/>
      <c r="C471" s="20"/>
    </row>
    <row r="472" spans="2:3" ht="19.5" customHeight="1" x14ac:dyDescent="0.2">
      <c r="B472" s="20"/>
      <c r="C472" s="20"/>
    </row>
    <row r="473" spans="2:3" ht="19.5" customHeight="1" x14ac:dyDescent="0.2">
      <c r="B473" s="20"/>
      <c r="C473" s="20"/>
    </row>
    <row r="474" spans="2:3" ht="19.5" customHeight="1" x14ac:dyDescent="0.2">
      <c r="B474" s="20"/>
      <c r="C474" s="20"/>
    </row>
    <row r="475" spans="2:3" ht="19.5" customHeight="1" x14ac:dyDescent="0.2">
      <c r="B475" s="20"/>
      <c r="C475" s="20"/>
    </row>
    <row r="476" spans="2:3" ht="19.5" customHeight="1" x14ac:dyDescent="0.2">
      <c r="B476" s="20"/>
      <c r="C476" s="20"/>
    </row>
    <row r="477" spans="2:3" ht="19.5" customHeight="1" x14ac:dyDescent="0.2">
      <c r="B477" s="20"/>
      <c r="C477" s="20"/>
    </row>
    <row r="478" spans="2:3" ht="19.5" customHeight="1" x14ac:dyDescent="0.2">
      <c r="B478" s="20"/>
      <c r="C478" s="20"/>
    </row>
    <row r="479" spans="2:3" ht="19.5" customHeight="1" x14ac:dyDescent="0.2">
      <c r="B479" s="20"/>
      <c r="C479" s="20"/>
    </row>
    <row r="480" spans="2:3" ht="19.5" customHeight="1" x14ac:dyDescent="0.2">
      <c r="B480" s="20"/>
      <c r="C480" s="20"/>
    </row>
    <row r="481" spans="2:3" ht="19.5" customHeight="1" x14ac:dyDescent="0.2">
      <c r="B481" s="20"/>
      <c r="C481" s="20"/>
    </row>
    <row r="482" spans="2:3" ht="19.5" customHeight="1" x14ac:dyDescent="0.2">
      <c r="B482" s="20"/>
      <c r="C482" s="20"/>
    </row>
    <row r="483" spans="2:3" ht="19.5" customHeight="1" x14ac:dyDescent="0.2">
      <c r="B483" s="20"/>
      <c r="C483" s="20"/>
    </row>
    <row r="484" spans="2:3" ht="19.5" customHeight="1" x14ac:dyDescent="0.2">
      <c r="B484" s="20"/>
      <c r="C484" s="20"/>
    </row>
    <row r="485" spans="2:3" ht="19.5" customHeight="1" x14ac:dyDescent="0.2">
      <c r="B485" s="20"/>
      <c r="C485" s="20"/>
    </row>
    <row r="486" spans="2:3" ht="19.5" customHeight="1" x14ac:dyDescent="0.2">
      <c r="B486" s="20"/>
      <c r="C486" s="20"/>
    </row>
    <row r="487" spans="2:3" ht="19.5" customHeight="1" x14ac:dyDescent="0.2">
      <c r="B487" s="20"/>
      <c r="C487" s="20"/>
    </row>
    <row r="488" spans="2:3" ht="19.5" customHeight="1" x14ac:dyDescent="0.2">
      <c r="B488" s="20"/>
      <c r="C488" s="20"/>
    </row>
    <row r="489" spans="2:3" ht="19.5" customHeight="1" x14ac:dyDescent="0.2">
      <c r="B489" s="20"/>
      <c r="C489" s="20"/>
    </row>
    <row r="490" spans="2:3" ht="19.5" customHeight="1" x14ac:dyDescent="0.2">
      <c r="B490" s="20"/>
      <c r="C490" s="20"/>
    </row>
    <row r="491" spans="2:3" ht="19.5" customHeight="1" x14ac:dyDescent="0.2">
      <c r="B491" s="20"/>
      <c r="C491" s="20"/>
    </row>
    <row r="492" spans="2:3" ht="19.5" customHeight="1" x14ac:dyDescent="0.2">
      <c r="B492" s="20"/>
      <c r="C492" s="20"/>
    </row>
    <row r="493" spans="2:3" ht="19.5" customHeight="1" x14ac:dyDescent="0.2">
      <c r="B493" s="20"/>
      <c r="C493" s="20"/>
    </row>
    <row r="494" spans="2:3" ht="19.5" customHeight="1" x14ac:dyDescent="0.2">
      <c r="B494" s="20"/>
      <c r="C494" s="20"/>
    </row>
    <row r="495" spans="2:3" ht="19.5" customHeight="1" x14ac:dyDescent="0.2">
      <c r="B495" s="20"/>
      <c r="C495" s="20"/>
    </row>
    <row r="496" spans="2:3" ht="19.5" customHeight="1" x14ac:dyDescent="0.2">
      <c r="B496" s="20"/>
      <c r="C496" s="20"/>
    </row>
    <row r="497" spans="2:3" ht="19.5" customHeight="1" x14ac:dyDescent="0.2">
      <c r="B497" s="20"/>
      <c r="C497" s="20"/>
    </row>
    <row r="498" spans="2:3" ht="19.5" customHeight="1" x14ac:dyDescent="0.2">
      <c r="B498" s="20"/>
      <c r="C498" s="20"/>
    </row>
    <row r="499" spans="2:3" ht="19.5" customHeight="1" x14ac:dyDescent="0.2">
      <c r="B499" s="20"/>
      <c r="C499" s="20"/>
    </row>
    <row r="500" spans="2:3" ht="19.5" customHeight="1" x14ac:dyDescent="0.2">
      <c r="B500" s="20"/>
      <c r="C500" s="20"/>
    </row>
    <row r="501" spans="2:3" ht="19.5" customHeight="1" x14ac:dyDescent="0.2">
      <c r="B501" s="20"/>
      <c r="C501" s="20"/>
    </row>
    <row r="502" spans="2:3" ht="19.5" customHeight="1" x14ac:dyDescent="0.2">
      <c r="B502" s="20"/>
      <c r="C502" s="20"/>
    </row>
    <row r="503" spans="2:3" ht="19.5" customHeight="1" x14ac:dyDescent="0.2">
      <c r="B503" s="20"/>
      <c r="C503" s="20"/>
    </row>
    <row r="504" spans="2:3" ht="19.5" customHeight="1" x14ac:dyDescent="0.2">
      <c r="B504" s="20"/>
      <c r="C504" s="20"/>
    </row>
    <row r="505" spans="2:3" ht="19.5" customHeight="1" x14ac:dyDescent="0.2">
      <c r="B505" s="20"/>
      <c r="C505" s="20"/>
    </row>
    <row r="506" spans="2:3" ht="19.5" customHeight="1" x14ac:dyDescent="0.2">
      <c r="B506" s="20"/>
      <c r="C506" s="20"/>
    </row>
    <row r="507" spans="2:3" ht="19.5" customHeight="1" x14ac:dyDescent="0.2">
      <c r="B507" s="20"/>
      <c r="C507" s="20"/>
    </row>
    <row r="508" spans="2:3" ht="19.5" customHeight="1" x14ac:dyDescent="0.2">
      <c r="B508" s="20"/>
      <c r="C508" s="20"/>
    </row>
    <row r="509" spans="2:3" ht="19.5" customHeight="1" x14ac:dyDescent="0.2">
      <c r="B509" s="20"/>
      <c r="C509" s="20"/>
    </row>
    <row r="510" spans="2:3" ht="19.5" customHeight="1" x14ac:dyDescent="0.2">
      <c r="B510" s="20"/>
      <c r="C510" s="20"/>
    </row>
    <row r="511" spans="2:3" ht="19.5" customHeight="1" x14ac:dyDescent="0.2">
      <c r="B511" s="20"/>
      <c r="C511" s="20"/>
    </row>
    <row r="512" spans="2:3" ht="19.5" customHeight="1" x14ac:dyDescent="0.2">
      <c r="B512" s="20"/>
      <c r="C512" s="20"/>
    </row>
    <row r="513" spans="2:3" ht="19.5" customHeight="1" x14ac:dyDescent="0.2">
      <c r="B513" s="20"/>
      <c r="C513" s="20"/>
    </row>
    <row r="514" spans="2:3" ht="19.5" customHeight="1" x14ac:dyDescent="0.2">
      <c r="B514" s="20"/>
      <c r="C514" s="20"/>
    </row>
    <row r="515" spans="2:3" ht="19.5" customHeight="1" x14ac:dyDescent="0.2">
      <c r="B515" s="20"/>
      <c r="C515" s="20"/>
    </row>
    <row r="516" spans="2:3" ht="19.5" customHeight="1" x14ac:dyDescent="0.2">
      <c r="B516" s="20"/>
      <c r="C516" s="20"/>
    </row>
    <row r="517" spans="2:3" ht="19.5" customHeight="1" x14ac:dyDescent="0.2">
      <c r="B517" s="20"/>
      <c r="C517" s="20"/>
    </row>
    <row r="518" spans="2:3" ht="19.5" customHeight="1" x14ac:dyDescent="0.2">
      <c r="B518" s="20"/>
      <c r="C518" s="20"/>
    </row>
    <row r="519" spans="2:3" ht="19.5" customHeight="1" x14ac:dyDescent="0.2">
      <c r="B519" s="20"/>
      <c r="C519" s="20"/>
    </row>
    <row r="520" spans="2:3" ht="19.5" customHeight="1" x14ac:dyDescent="0.2">
      <c r="B520" s="20"/>
      <c r="C520" s="20"/>
    </row>
    <row r="521" spans="2:3" ht="19.5" customHeight="1" x14ac:dyDescent="0.2">
      <c r="B521" s="20"/>
      <c r="C521" s="20"/>
    </row>
    <row r="522" spans="2:3" ht="19.5" customHeight="1" x14ac:dyDescent="0.2">
      <c r="B522" s="20"/>
      <c r="C522" s="20"/>
    </row>
    <row r="523" spans="2:3" ht="19.5" customHeight="1" x14ac:dyDescent="0.2">
      <c r="B523" s="20"/>
      <c r="C523" s="20"/>
    </row>
    <row r="524" spans="2:3" ht="19.5" customHeight="1" x14ac:dyDescent="0.2">
      <c r="B524" s="20"/>
      <c r="C524" s="20"/>
    </row>
    <row r="525" spans="2:3" ht="19.5" customHeight="1" x14ac:dyDescent="0.2">
      <c r="B525" s="20"/>
      <c r="C525" s="20"/>
    </row>
    <row r="526" spans="2:3" ht="19.5" customHeight="1" x14ac:dyDescent="0.2">
      <c r="B526" s="20"/>
      <c r="C526" s="20"/>
    </row>
    <row r="527" spans="2:3" ht="19.5" customHeight="1" x14ac:dyDescent="0.2">
      <c r="B527" s="20"/>
      <c r="C527" s="20"/>
    </row>
    <row r="528" spans="2:3" ht="19.5" customHeight="1" x14ac:dyDescent="0.2">
      <c r="B528" s="20"/>
      <c r="C528" s="20"/>
    </row>
    <row r="529" spans="2:3" ht="19.5" customHeight="1" x14ac:dyDescent="0.2">
      <c r="B529" s="20"/>
      <c r="C529" s="20"/>
    </row>
    <row r="530" spans="2:3" ht="19.5" customHeight="1" x14ac:dyDescent="0.2">
      <c r="B530" s="20"/>
      <c r="C530" s="20"/>
    </row>
    <row r="531" spans="2:3" ht="19.5" customHeight="1" x14ac:dyDescent="0.2">
      <c r="B531" s="20"/>
      <c r="C531" s="20"/>
    </row>
    <row r="532" spans="2:3" ht="19.5" customHeight="1" x14ac:dyDescent="0.2">
      <c r="B532" s="20"/>
      <c r="C532" s="20"/>
    </row>
    <row r="533" spans="2:3" ht="19.5" customHeight="1" x14ac:dyDescent="0.2">
      <c r="B533" s="20"/>
      <c r="C533" s="20"/>
    </row>
    <row r="534" spans="2:3" ht="19.5" customHeight="1" x14ac:dyDescent="0.2">
      <c r="B534" s="20"/>
      <c r="C534" s="20"/>
    </row>
    <row r="535" spans="2:3" ht="19.5" customHeight="1" x14ac:dyDescent="0.2">
      <c r="B535" s="20"/>
      <c r="C535" s="20"/>
    </row>
    <row r="536" spans="2:3" ht="19.5" customHeight="1" x14ac:dyDescent="0.2">
      <c r="B536" s="20"/>
      <c r="C536" s="20"/>
    </row>
    <row r="537" spans="2:3" ht="19.5" customHeight="1" x14ac:dyDescent="0.2">
      <c r="B537" s="20"/>
      <c r="C537" s="20"/>
    </row>
    <row r="538" spans="2:3" ht="19.5" customHeight="1" x14ac:dyDescent="0.2">
      <c r="B538" s="20"/>
      <c r="C538" s="20"/>
    </row>
    <row r="539" spans="2:3" ht="19.5" customHeight="1" x14ac:dyDescent="0.2">
      <c r="B539" s="20"/>
      <c r="C539" s="20"/>
    </row>
    <row r="540" spans="2:3" ht="19.5" customHeight="1" x14ac:dyDescent="0.2">
      <c r="B540" s="20"/>
      <c r="C540" s="20"/>
    </row>
    <row r="541" spans="2:3" ht="19.5" customHeight="1" x14ac:dyDescent="0.2">
      <c r="B541" s="20"/>
      <c r="C541" s="20"/>
    </row>
    <row r="542" spans="2:3" ht="19.5" customHeight="1" x14ac:dyDescent="0.2">
      <c r="B542" s="20"/>
      <c r="C542" s="20"/>
    </row>
    <row r="543" spans="2:3" ht="19.5" customHeight="1" x14ac:dyDescent="0.2">
      <c r="B543" s="20"/>
      <c r="C543" s="20"/>
    </row>
    <row r="544" spans="2:3" ht="19.5" customHeight="1" x14ac:dyDescent="0.2">
      <c r="B544" s="20"/>
      <c r="C544" s="20"/>
    </row>
    <row r="545" spans="2:3" ht="19.5" customHeight="1" x14ac:dyDescent="0.2">
      <c r="B545" s="20"/>
      <c r="C545" s="20"/>
    </row>
    <row r="546" spans="2:3" ht="19.5" customHeight="1" x14ac:dyDescent="0.2">
      <c r="B546" s="20"/>
      <c r="C546" s="20"/>
    </row>
    <row r="547" spans="2:3" ht="19.5" customHeight="1" x14ac:dyDescent="0.2">
      <c r="B547" s="20"/>
      <c r="C547" s="20"/>
    </row>
    <row r="548" spans="2:3" ht="19.5" customHeight="1" x14ac:dyDescent="0.2">
      <c r="B548" s="20"/>
      <c r="C548" s="20"/>
    </row>
    <row r="549" spans="2:3" ht="19.5" customHeight="1" x14ac:dyDescent="0.2">
      <c r="B549" s="20"/>
      <c r="C549" s="20"/>
    </row>
    <row r="550" spans="2:3" ht="19.5" customHeight="1" x14ac:dyDescent="0.2">
      <c r="B550" s="20"/>
      <c r="C550" s="20"/>
    </row>
    <row r="551" spans="2:3" ht="19.5" customHeight="1" x14ac:dyDescent="0.2">
      <c r="B551" s="20"/>
      <c r="C551" s="20"/>
    </row>
    <row r="552" spans="2:3" ht="19.5" customHeight="1" x14ac:dyDescent="0.2">
      <c r="B552" s="20"/>
      <c r="C552" s="20"/>
    </row>
    <row r="553" spans="2:3" ht="19.5" customHeight="1" x14ac:dyDescent="0.2">
      <c r="B553" s="20"/>
      <c r="C553" s="20"/>
    </row>
    <row r="554" spans="2:3" ht="19.5" customHeight="1" x14ac:dyDescent="0.2">
      <c r="B554" s="20"/>
      <c r="C554" s="20"/>
    </row>
    <row r="555" spans="2:3" ht="19.5" customHeight="1" x14ac:dyDescent="0.2">
      <c r="B555" s="20"/>
      <c r="C555" s="20"/>
    </row>
    <row r="556" spans="2:3" ht="19.5" customHeight="1" x14ac:dyDescent="0.2">
      <c r="B556" s="20"/>
      <c r="C556" s="20"/>
    </row>
    <row r="557" spans="2:3" ht="19.5" customHeight="1" x14ac:dyDescent="0.2">
      <c r="B557" s="20"/>
      <c r="C557" s="20"/>
    </row>
    <row r="558" spans="2:3" ht="19.5" customHeight="1" x14ac:dyDescent="0.2">
      <c r="B558" s="20"/>
      <c r="C558" s="20"/>
    </row>
    <row r="559" spans="2:3" ht="19.5" customHeight="1" x14ac:dyDescent="0.2">
      <c r="B559" s="20"/>
      <c r="C559" s="20"/>
    </row>
    <row r="560" spans="2:3" ht="19.5" customHeight="1" x14ac:dyDescent="0.2">
      <c r="B560" s="20"/>
      <c r="C560" s="20"/>
    </row>
    <row r="561" spans="2:3" ht="19.5" customHeight="1" x14ac:dyDescent="0.2">
      <c r="B561" s="20"/>
      <c r="C561" s="20"/>
    </row>
    <row r="562" spans="2:3" ht="19.5" customHeight="1" x14ac:dyDescent="0.2">
      <c r="B562" s="20"/>
      <c r="C562" s="20"/>
    </row>
    <row r="563" spans="2:3" ht="19.5" customHeight="1" x14ac:dyDescent="0.2">
      <c r="B563" s="20"/>
      <c r="C563" s="20"/>
    </row>
    <row r="564" spans="2:3" ht="19.5" customHeight="1" x14ac:dyDescent="0.2">
      <c r="B564" s="20"/>
      <c r="C564" s="20"/>
    </row>
    <row r="565" spans="2:3" ht="19.5" customHeight="1" x14ac:dyDescent="0.2">
      <c r="B565" s="20"/>
      <c r="C565" s="20"/>
    </row>
    <row r="566" spans="2:3" ht="19.5" customHeight="1" x14ac:dyDescent="0.2">
      <c r="B566" s="20"/>
      <c r="C566" s="20"/>
    </row>
    <row r="567" spans="2:3" ht="19.5" customHeight="1" x14ac:dyDescent="0.2">
      <c r="B567" s="20"/>
      <c r="C567" s="20"/>
    </row>
    <row r="568" spans="2:3" ht="19.5" customHeight="1" x14ac:dyDescent="0.2">
      <c r="B568" s="20"/>
      <c r="C568" s="20"/>
    </row>
    <row r="569" spans="2:3" ht="19.5" customHeight="1" x14ac:dyDescent="0.2">
      <c r="B569" s="20"/>
      <c r="C569" s="20"/>
    </row>
    <row r="570" spans="2:3" ht="19.5" customHeight="1" x14ac:dyDescent="0.2">
      <c r="B570" s="20"/>
      <c r="C570" s="20"/>
    </row>
    <row r="571" spans="2:3" ht="19.5" customHeight="1" x14ac:dyDescent="0.2">
      <c r="B571" s="20"/>
      <c r="C571" s="20"/>
    </row>
    <row r="572" spans="2:3" ht="19.5" customHeight="1" x14ac:dyDescent="0.2">
      <c r="B572" s="20"/>
      <c r="C572" s="20"/>
    </row>
    <row r="573" spans="2:3" ht="19.5" customHeight="1" x14ac:dyDescent="0.2">
      <c r="B573" s="20"/>
      <c r="C573" s="20"/>
    </row>
    <row r="574" spans="2:3" ht="19.5" customHeight="1" x14ac:dyDescent="0.2">
      <c r="B574" s="20"/>
      <c r="C574" s="20"/>
    </row>
    <row r="575" spans="2:3" ht="19.5" customHeight="1" x14ac:dyDescent="0.2">
      <c r="B575" s="20"/>
      <c r="C575" s="20"/>
    </row>
    <row r="576" spans="2:3" ht="19.5" customHeight="1" x14ac:dyDescent="0.2">
      <c r="B576" s="20"/>
      <c r="C576" s="20"/>
    </row>
    <row r="577" spans="2:3" ht="19.5" customHeight="1" x14ac:dyDescent="0.2">
      <c r="B577" s="20"/>
      <c r="C577" s="20"/>
    </row>
    <row r="578" spans="2:3" ht="19.5" customHeight="1" x14ac:dyDescent="0.2">
      <c r="B578" s="20"/>
      <c r="C578" s="20"/>
    </row>
    <row r="579" spans="2:3" ht="19.5" customHeight="1" x14ac:dyDescent="0.2">
      <c r="B579" s="20"/>
      <c r="C579" s="20"/>
    </row>
    <row r="580" spans="2:3" ht="19.5" customHeight="1" x14ac:dyDescent="0.2">
      <c r="B580" s="20"/>
      <c r="C580" s="20"/>
    </row>
    <row r="581" spans="2:3" ht="19.5" customHeight="1" x14ac:dyDescent="0.2">
      <c r="B581" s="20"/>
      <c r="C581" s="20"/>
    </row>
    <row r="582" spans="2:3" ht="19.5" customHeight="1" x14ac:dyDescent="0.2">
      <c r="B582" s="20"/>
      <c r="C582" s="20"/>
    </row>
    <row r="583" spans="2:3" ht="19.5" customHeight="1" x14ac:dyDescent="0.2">
      <c r="B583" s="20"/>
      <c r="C583" s="20"/>
    </row>
    <row r="584" spans="2:3" ht="19.5" customHeight="1" x14ac:dyDescent="0.2">
      <c r="B584" s="20"/>
      <c r="C584" s="20"/>
    </row>
    <row r="585" spans="2:3" ht="19.5" customHeight="1" x14ac:dyDescent="0.2">
      <c r="B585" s="20"/>
      <c r="C585" s="20"/>
    </row>
    <row r="586" spans="2:3" ht="19.5" customHeight="1" x14ac:dyDescent="0.2">
      <c r="B586" s="20"/>
      <c r="C586" s="20"/>
    </row>
    <row r="587" spans="2:3" ht="19.5" customHeight="1" x14ac:dyDescent="0.2">
      <c r="B587" s="20"/>
      <c r="C587" s="20"/>
    </row>
    <row r="588" spans="2:3" ht="19.5" customHeight="1" x14ac:dyDescent="0.2">
      <c r="B588" s="20"/>
      <c r="C588" s="20"/>
    </row>
    <row r="589" spans="2:3" ht="19.5" customHeight="1" x14ac:dyDescent="0.2">
      <c r="B589" s="20"/>
      <c r="C589" s="20"/>
    </row>
    <row r="590" spans="2:3" ht="19.5" customHeight="1" x14ac:dyDescent="0.2">
      <c r="B590" s="20"/>
      <c r="C590" s="20"/>
    </row>
    <row r="591" spans="2:3" ht="19.5" customHeight="1" x14ac:dyDescent="0.2">
      <c r="B591" s="20"/>
      <c r="C591" s="20"/>
    </row>
    <row r="592" spans="2:3" ht="19.5" customHeight="1" x14ac:dyDescent="0.2">
      <c r="B592" s="20"/>
      <c r="C592" s="20"/>
    </row>
    <row r="593" spans="2:3" ht="19.5" customHeight="1" x14ac:dyDescent="0.2">
      <c r="B593" s="20"/>
      <c r="C593" s="20"/>
    </row>
    <row r="594" spans="2:3" ht="19.5" customHeight="1" x14ac:dyDescent="0.2">
      <c r="B594" s="20"/>
      <c r="C594" s="20"/>
    </row>
    <row r="595" spans="2:3" ht="19.5" customHeight="1" x14ac:dyDescent="0.2">
      <c r="B595" s="20"/>
      <c r="C595" s="20"/>
    </row>
    <row r="596" spans="2:3" ht="19.5" customHeight="1" x14ac:dyDescent="0.2">
      <c r="B596" s="20"/>
      <c r="C596" s="20"/>
    </row>
    <row r="597" spans="2:3" ht="19.5" customHeight="1" x14ac:dyDescent="0.2">
      <c r="B597" s="20"/>
      <c r="C597" s="20"/>
    </row>
    <row r="598" spans="2:3" ht="19.5" customHeight="1" x14ac:dyDescent="0.2">
      <c r="B598" s="20"/>
      <c r="C598" s="20"/>
    </row>
    <row r="599" spans="2:3" ht="19.5" customHeight="1" x14ac:dyDescent="0.2">
      <c r="B599" s="20"/>
      <c r="C599" s="20"/>
    </row>
    <row r="600" spans="2:3" ht="19.5" customHeight="1" x14ac:dyDescent="0.2">
      <c r="B600" s="20"/>
      <c r="C600" s="20"/>
    </row>
    <row r="601" spans="2:3" ht="19.5" customHeight="1" x14ac:dyDescent="0.2">
      <c r="B601" s="20"/>
      <c r="C601" s="20"/>
    </row>
    <row r="602" spans="2:3" ht="19.5" customHeight="1" x14ac:dyDescent="0.2">
      <c r="B602" s="20"/>
      <c r="C602" s="20"/>
    </row>
    <row r="603" spans="2:3" ht="19.5" customHeight="1" x14ac:dyDescent="0.2">
      <c r="B603" s="20"/>
      <c r="C603" s="20"/>
    </row>
    <row r="604" spans="2:3" ht="19.5" customHeight="1" x14ac:dyDescent="0.2">
      <c r="B604" s="20"/>
      <c r="C604" s="20"/>
    </row>
    <row r="605" spans="2:3" ht="19.5" customHeight="1" x14ac:dyDescent="0.2">
      <c r="B605" s="20"/>
      <c r="C605" s="20"/>
    </row>
    <row r="606" spans="2:3" ht="19.5" customHeight="1" x14ac:dyDescent="0.2">
      <c r="B606" s="20"/>
      <c r="C606" s="20"/>
    </row>
    <row r="607" spans="2:3" ht="19.5" customHeight="1" x14ac:dyDescent="0.2">
      <c r="B607" s="20"/>
      <c r="C607" s="20"/>
    </row>
    <row r="608" spans="2:3" ht="19.5" customHeight="1" x14ac:dyDescent="0.2">
      <c r="B608" s="20"/>
      <c r="C608" s="20"/>
    </row>
    <row r="609" spans="2:3" ht="19.5" customHeight="1" x14ac:dyDescent="0.2">
      <c r="B609" s="20"/>
      <c r="C609" s="20"/>
    </row>
    <row r="610" spans="2:3" ht="19.5" customHeight="1" x14ac:dyDescent="0.2">
      <c r="B610" s="20"/>
      <c r="C610" s="20"/>
    </row>
    <row r="611" spans="2:3" ht="19.5" customHeight="1" x14ac:dyDescent="0.2">
      <c r="B611" s="20"/>
      <c r="C611" s="20"/>
    </row>
    <row r="612" spans="2:3" ht="19.5" customHeight="1" x14ac:dyDescent="0.2">
      <c r="B612" s="20"/>
      <c r="C612" s="20"/>
    </row>
    <row r="613" spans="2:3" ht="19.5" customHeight="1" x14ac:dyDescent="0.2">
      <c r="B613" s="20"/>
      <c r="C613" s="20"/>
    </row>
    <row r="614" spans="2:3" ht="19.5" customHeight="1" x14ac:dyDescent="0.2">
      <c r="B614" s="20"/>
      <c r="C614" s="20"/>
    </row>
    <row r="615" spans="2:3" ht="19.5" customHeight="1" x14ac:dyDescent="0.2">
      <c r="B615" s="20"/>
      <c r="C615" s="20"/>
    </row>
    <row r="616" spans="2:3" ht="19.5" customHeight="1" x14ac:dyDescent="0.2">
      <c r="B616" s="20"/>
      <c r="C616" s="20"/>
    </row>
    <row r="617" spans="2:3" ht="19.5" customHeight="1" x14ac:dyDescent="0.2">
      <c r="B617" s="20"/>
      <c r="C617" s="20"/>
    </row>
    <row r="618" spans="2:3" ht="19.5" customHeight="1" x14ac:dyDescent="0.2">
      <c r="B618" s="20"/>
      <c r="C618" s="20"/>
    </row>
    <row r="619" spans="2:3" ht="19.5" customHeight="1" x14ac:dyDescent="0.2">
      <c r="B619" s="20"/>
      <c r="C619" s="20"/>
    </row>
    <row r="620" spans="2:3" ht="19.5" customHeight="1" x14ac:dyDescent="0.2">
      <c r="B620" s="20"/>
      <c r="C620" s="20"/>
    </row>
    <row r="621" spans="2:3" ht="19.5" customHeight="1" x14ac:dyDescent="0.2">
      <c r="B621" s="20"/>
      <c r="C621" s="20"/>
    </row>
    <row r="622" spans="2:3" ht="19.5" customHeight="1" x14ac:dyDescent="0.2">
      <c r="B622" s="20"/>
      <c r="C622" s="20"/>
    </row>
    <row r="623" spans="2:3" ht="19.5" customHeight="1" x14ac:dyDescent="0.2">
      <c r="B623" s="20"/>
      <c r="C623" s="20"/>
    </row>
    <row r="624" spans="2:3" ht="19.5" customHeight="1" x14ac:dyDescent="0.2">
      <c r="B624" s="20"/>
      <c r="C624" s="20"/>
    </row>
    <row r="625" spans="2:3" ht="19.5" customHeight="1" x14ac:dyDescent="0.2">
      <c r="B625" s="20"/>
      <c r="C625" s="20"/>
    </row>
    <row r="626" spans="2:3" ht="19.5" customHeight="1" x14ac:dyDescent="0.2">
      <c r="B626" s="20"/>
      <c r="C626" s="20"/>
    </row>
    <row r="627" spans="2:3" ht="19.5" customHeight="1" x14ac:dyDescent="0.2">
      <c r="B627" s="20"/>
      <c r="C627" s="20"/>
    </row>
    <row r="628" spans="2:3" ht="19.5" customHeight="1" x14ac:dyDescent="0.2">
      <c r="B628" s="20"/>
      <c r="C628" s="20"/>
    </row>
    <row r="629" spans="2:3" ht="19.5" customHeight="1" x14ac:dyDescent="0.2">
      <c r="B629" s="20"/>
      <c r="C629" s="20"/>
    </row>
    <row r="630" spans="2:3" ht="19.5" customHeight="1" x14ac:dyDescent="0.2">
      <c r="B630" s="20"/>
      <c r="C630" s="20"/>
    </row>
    <row r="631" spans="2:3" ht="19.5" customHeight="1" x14ac:dyDescent="0.2">
      <c r="B631" s="20"/>
      <c r="C631" s="20"/>
    </row>
    <row r="632" spans="2:3" ht="19.5" customHeight="1" x14ac:dyDescent="0.2">
      <c r="B632" s="20"/>
      <c r="C632" s="20"/>
    </row>
    <row r="633" spans="2:3" ht="19.5" customHeight="1" x14ac:dyDescent="0.2">
      <c r="B633" s="20"/>
      <c r="C633" s="20"/>
    </row>
    <row r="634" spans="2:3" ht="19.5" customHeight="1" x14ac:dyDescent="0.2">
      <c r="B634" s="20"/>
      <c r="C634" s="20"/>
    </row>
    <row r="635" spans="2:3" ht="19.5" customHeight="1" x14ac:dyDescent="0.2">
      <c r="B635" s="20"/>
      <c r="C635" s="20"/>
    </row>
    <row r="636" spans="2:3" ht="19.5" customHeight="1" x14ac:dyDescent="0.2">
      <c r="B636" s="20"/>
      <c r="C636" s="20"/>
    </row>
    <row r="637" spans="2:3" ht="19.5" customHeight="1" x14ac:dyDescent="0.2">
      <c r="B637" s="20"/>
      <c r="C637" s="20"/>
    </row>
    <row r="638" spans="2:3" ht="19.5" customHeight="1" x14ac:dyDescent="0.2">
      <c r="B638" s="20"/>
      <c r="C638" s="20"/>
    </row>
    <row r="639" spans="2:3" ht="19.5" customHeight="1" x14ac:dyDescent="0.2">
      <c r="B639" s="20"/>
      <c r="C639" s="20"/>
    </row>
    <row r="640" spans="2:3" ht="19.5" customHeight="1" x14ac:dyDescent="0.2">
      <c r="B640" s="20"/>
      <c r="C640" s="20"/>
    </row>
    <row r="641" spans="2:3" ht="19.5" customHeight="1" x14ac:dyDescent="0.2">
      <c r="B641" s="20"/>
      <c r="C641" s="20"/>
    </row>
    <row r="642" spans="2:3" ht="19.5" customHeight="1" x14ac:dyDescent="0.2">
      <c r="B642" s="20"/>
      <c r="C642" s="20"/>
    </row>
    <row r="643" spans="2:3" ht="19.5" customHeight="1" x14ac:dyDescent="0.2">
      <c r="B643" s="20"/>
      <c r="C643" s="20"/>
    </row>
    <row r="644" spans="2:3" ht="19.5" customHeight="1" x14ac:dyDescent="0.2">
      <c r="B644" s="20"/>
      <c r="C644" s="20"/>
    </row>
    <row r="645" spans="2:3" ht="19.5" customHeight="1" x14ac:dyDescent="0.2">
      <c r="B645" s="20"/>
      <c r="C645" s="20"/>
    </row>
    <row r="646" spans="2:3" ht="19.5" customHeight="1" x14ac:dyDescent="0.2">
      <c r="B646" s="20"/>
      <c r="C646" s="20"/>
    </row>
    <row r="647" spans="2:3" ht="19.5" customHeight="1" x14ac:dyDescent="0.2">
      <c r="B647" s="20"/>
      <c r="C647" s="20"/>
    </row>
    <row r="648" spans="2:3" ht="19.5" customHeight="1" x14ac:dyDescent="0.2">
      <c r="B648" s="20"/>
      <c r="C648" s="20"/>
    </row>
    <row r="649" spans="2:3" ht="19.5" customHeight="1" x14ac:dyDescent="0.2">
      <c r="B649" s="20"/>
      <c r="C649" s="20"/>
    </row>
    <row r="650" spans="2:3" ht="19.5" customHeight="1" x14ac:dyDescent="0.2">
      <c r="B650" s="20"/>
      <c r="C650" s="20"/>
    </row>
    <row r="651" spans="2:3" ht="19.5" customHeight="1" x14ac:dyDescent="0.2">
      <c r="B651" s="20"/>
      <c r="C651" s="20"/>
    </row>
    <row r="652" spans="2:3" ht="19.5" customHeight="1" x14ac:dyDescent="0.2">
      <c r="B652" s="20"/>
      <c r="C652" s="20"/>
    </row>
    <row r="653" spans="2:3" ht="19.5" customHeight="1" x14ac:dyDescent="0.2">
      <c r="B653" s="20"/>
      <c r="C653" s="20"/>
    </row>
    <row r="654" spans="2:3" ht="19.5" customHeight="1" x14ac:dyDescent="0.2">
      <c r="B654" s="20"/>
      <c r="C654" s="20"/>
    </row>
    <row r="655" spans="2:3" ht="19.5" customHeight="1" x14ac:dyDescent="0.2">
      <c r="B655" s="20"/>
      <c r="C655" s="20"/>
    </row>
    <row r="656" spans="2:3" ht="19.5" customHeight="1" x14ac:dyDescent="0.2">
      <c r="B656" s="20"/>
      <c r="C656" s="20"/>
    </row>
    <row r="657" spans="2:3" ht="19.5" customHeight="1" x14ac:dyDescent="0.2">
      <c r="B657" s="20"/>
      <c r="C657" s="20"/>
    </row>
    <row r="658" spans="2:3" ht="19.5" customHeight="1" x14ac:dyDescent="0.2">
      <c r="B658" s="20"/>
      <c r="C658" s="20"/>
    </row>
    <row r="659" spans="2:3" ht="19.5" customHeight="1" x14ac:dyDescent="0.2">
      <c r="B659" s="20"/>
      <c r="C659" s="20"/>
    </row>
    <row r="660" spans="2:3" ht="19.5" customHeight="1" x14ac:dyDescent="0.2">
      <c r="B660" s="20"/>
      <c r="C660" s="20"/>
    </row>
    <row r="661" spans="2:3" ht="19.5" customHeight="1" x14ac:dyDescent="0.2">
      <c r="B661" s="20"/>
      <c r="C661" s="20"/>
    </row>
    <row r="662" spans="2:3" ht="19.5" customHeight="1" x14ac:dyDescent="0.2">
      <c r="B662" s="20"/>
      <c r="C662" s="20"/>
    </row>
    <row r="663" spans="2:3" ht="19.5" customHeight="1" x14ac:dyDescent="0.2">
      <c r="B663" s="20"/>
      <c r="C663" s="20"/>
    </row>
    <row r="664" spans="2:3" ht="19.5" customHeight="1" x14ac:dyDescent="0.2">
      <c r="B664" s="20"/>
      <c r="C664" s="20"/>
    </row>
    <row r="665" spans="2:3" ht="19.5" customHeight="1" x14ac:dyDescent="0.2">
      <c r="B665" s="20"/>
      <c r="C665" s="20"/>
    </row>
    <row r="666" spans="2:3" ht="19.5" customHeight="1" x14ac:dyDescent="0.2">
      <c r="B666" s="20"/>
      <c r="C666" s="20"/>
    </row>
    <row r="667" spans="2:3" ht="19.5" customHeight="1" x14ac:dyDescent="0.2">
      <c r="B667" s="20"/>
      <c r="C667" s="20"/>
    </row>
    <row r="668" spans="2:3" ht="19.5" customHeight="1" x14ac:dyDescent="0.2">
      <c r="B668" s="20"/>
      <c r="C668" s="20"/>
    </row>
    <row r="669" spans="2:3" ht="19.5" customHeight="1" x14ac:dyDescent="0.2">
      <c r="B669" s="20"/>
      <c r="C669" s="20"/>
    </row>
    <row r="670" spans="2:3" ht="19.5" customHeight="1" x14ac:dyDescent="0.2">
      <c r="B670" s="20"/>
      <c r="C670" s="20"/>
    </row>
    <row r="671" spans="2:3" ht="19.5" customHeight="1" x14ac:dyDescent="0.2">
      <c r="B671" s="20"/>
      <c r="C671" s="20"/>
    </row>
    <row r="672" spans="2:3" ht="19.5" customHeight="1" x14ac:dyDescent="0.2">
      <c r="B672" s="20"/>
      <c r="C672" s="20"/>
    </row>
    <row r="673" spans="2:3" ht="19.5" customHeight="1" x14ac:dyDescent="0.2">
      <c r="B673" s="20"/>
      <c r="C673" s="20"/>
    </row>
    <row r="674" spans="2:3" ht="19.5" customHeight="1" x14ac:dyDescent="0.2">
      <c r="B674" s="20"/>
      <c r="C674" s="20"/>
    </row>
    <row r="675" spans="2:3" ht="19.5" customHeight="1" x14ac:dyDescent="0.2">
      <c r="B675" s="20"/>
      <c r="C675" s="20"/>
    </row>
    <row r="676" spans="2:3" ht="19.5" customHeight="1" x14ac:dyDescent="0.2">
      <c r="B676" s="20"/>
      <c r="C676" s="20"/>
    </row>
    <row r="677" spans="2:3" ht="19.5" customHeight="1" x14ac:dyDescent="0.2">
      <c r="B677" s="20"/>
      <c r="C677" s="20"/>
    </row>
    <row r="678" spans="2:3" ht="19.5" customHeight="1" x14ac:dyDescent="0.2">
      <c r="B678" s="20"/>
      <c r="C678" s="20"/>
    </row>
    <row r="679" spans="2:3" ht="19.5" customHeight="1" x14ac:dyDescent="0.2">
      <c r="B679" s="20"/>
      <c r="C679" s="20"/>
    </row>
    <row r="680" spans="2:3" ht="19.5" customHeight="1" x14ac:dyDescent="0.2">
      <c r="B680" s="20"/>
      <c r="C680" s="20"/>
    </row>
    <row r="681" spans="2:3" ht="19.5" customHeight="1" x14ac:dyDescent="0.2">
      <c r="B681" s="20"/>
      <c r="C681" s="20"/>
    </row>
    <row r="682" spans="2:3" ht="19.5" customHeight="1" x14ac:dyDescent="0.2">
      <c r="B682" s="20"/>
      <c r="C682" s="20"/>
    </row>
    <row r="683" spans="2:3" ht="19.5" customHeight="1" x14ac:dyDescent="0.2">
      <c r="B683" s="20"/>
      <c r="C683" s="20"/>
    </row>
    <row r="684" spans="2:3" ht="19.5" customHeight="1" x14ac:dyDescent="0.2">
      <c r="B684" s="20"/>
      <c r="C684" s="20"/>
    </row>
    <row r="685" spans="2:3" ht="19.5" customHeight="1" x14ac:dyDescent="0.2">
      <c r="B685" s="20"/>
      <c r="C685" s="20"/>
    </row>
    <row r="686" spans="2:3" ht="19.5" customHeight="1" x14ac:dyDescent="0.2">
      <c r="B686" s="20"/>
      <c r="C686" s="20"/>
    </row>
    <row r="687" spans="2:3" ht="19.5" customHeight="1" x14ac:dyDescent="0.2">
      <c r="B687" s="20"/>
      <c r="C687" s="20"/>
    </row>
    <row r="688" spans="2:3" ht="19.5" customHeight="1" x14ac:dyDescent="0.2">
      <c r="B688" s="20"/>
      <c r="C688" s="20"/>
    </row>
    <row r="689" spans="2:3" ht="19.5" customHeight="1" x14ac:dyDescent="0.2">
      <c r="B689" s="20"/>
      <c r="C689" s="20"/>
    </row>
    <row r="690" spans="2:3" ht="19.5" customHeight="1" x14ac:dyDescent="0.2">
      <c r="B690" s="20"/>
      <c r="C690" s="20"/>
    </row>
    <row r="691" spans="2:3" ht="19.5" customHeight="1" x14ac:dyDescent="0.2">
      <c r="B691" s="20"/>
      <c r="C691" s="20"/>
    </row>
    <row r="692" spans="2:3" ht="19.5" customHeight="1" x14ac:dyDescent="0.2">
      <c r="B692" s="20"/>
      <c r="C692" s="20"/>
    </row>
    <row r="693" spans="2:3" ht="19.5" customHeight="1" x14ac:dyDescent="0.2">
      <c r="B693" s="20"/>
      <c r="C693" s="20"/>
    </row>
    <row r="694" spans="2:3" ht="19.5" customHeight="1" x14ac:dyDescent="0.2">
      <c r="B694" s="20"/>
      <c r="C694" s="20"/>
    </row>
    <row r="695" spans="2:3" ht="19.5" customHeight="1" x14ac:dyDescent="0.2">
      <c r="B695" s="20"/>
      <c r="C695" s="20"/>
    </row>
    <row r="696" spans="2:3" ht="19.5" customHeight="1" x14ac:dyDescent="0.2">
      <c r="B696" s="20"/>
      <c r="C696" s="20"/>
    </row>
    <row r="697" spans="2:3" ht="19.5" customHeight="1" x14ac:dyDescent="0.2">
      <c r="B697" s="20"/>
      <c r="C697" s="20"/>
    </row>
    <row r="698" spans="2:3" ht="19.5" customHeight="1" x14ac:dyDescent="0.2">
      <c r="B698" s="20"/>
      <c r="C698" s="20"/>
    </row>
    <row r="699" spans="2:3" ht="19.5" customHeight="1" x14ac:dyDescent="0.2">
      <c r="B699" s="20"/>
      <c r="C699" s="20"/>
    </row>
    <row r="700" spans="2:3" ht="19.5" customHeight="1" x14ac:dyDescent="0.2">
      <c r="B700" s="20"/>
      <c r="C700" s="20"/>
    </row>
    <row r="701" spans="2:3" ht="19.5" customHeight="1" x14ac:dyDescent="0.2">
      <c r="B701" s="20"/>
      <c r="C701" s="20"/>
    </row>
    <row r="702" spans="2:3" ht="19.5" customHeight="1" x14ac:dyDescent="0.2">
      <c r="B702" s="20"/>
      <c r="C702" s="20"/>
    </row>
    <row r="703" spans="2:3" ht="19.5" customHeight="1" x14ac:dyDescent="0.2">
      <c r="B703" s="20"/>
      <c r="C703" s="20"/>
    </row>
    <row r="704" spans="2:3" ht="19.5" customHeight="1" x14ac:dyDescent="0.2">
      <c r="B704" s="20"/>
      <c r="C704" s="20"/>
    </row>
    <row r="705" spans="2:3" ht="19.5" customHeight="1" x14ac:dyDescent="0.2">
      <c r="B705" s="20"/>
      <c r="C705" s="20"/>
    </row>
    <row r="706" spans="2:3" ht="19.5" customHeight="1" x14ac:dyDescent="0.2">
      <c r="B706" s="20"/>
      <c r="C706" s="20"/>
    </row>
    <row r="707" spans="2:3" ht="19.5" customHeight="1" x14ac:dyDescent="0.2">
      <c r="B707" s="20"/>
      <c r="C707" s="20"/>
    </row>
    <row r="708" spans="2:3" ht="19.5" customHeight="1" x14ac:dyDescent="0.2">
      <c r="B708" s="20"/>
      <c r="C708" s="20"/>
    </row>
    <row r="709" spans="2:3" ht="19.5" customHeight="1" x14ac:dyDescent="0.2">
      <c r="B709" s="20"/>
      <c r="C709" s="20"/>
    </row>
    <row r="710" spans="2:3" ht="19.5" customHeight="1" x14ac:dyDescent="0.2">
      <c r="B710" s="20"/>
      <c r="C710" s="20"/>
    </row>
    <row r="711" spans="2:3" ht="19.5" customHeight="1" x14ac:dyDescent="0.2">
      <c r="B711" s="20"/>
      <c r="C711" s="20"/>
    </row>
    <row r="712" spans="2:3" ht="19.5" customHeight="1" x14ac:dyDescent="0.2">
      <c r="B712" s="20"/>
      <c r="C712" s="20"/>
    </row>
    <row r="713" spans="2:3" ht="19.5" customHeight="1" x14ac:dyDescent="0.2">
      <c r="B713" s="20"/>
      <c r="C713" s="20"/>
    </row>
    <row r="714" spans="2:3" ht="19.5" customHeight="1" x14ac:dyDescent="0.2">
      <c r="B714" s="20"/>
      <c r="C714" s="20"/>
    </row>
    <row r="715" spans="2:3" ht="19.5" customHeight="1" x14ac:dyDescent="0.2">
      <c r="B715" s="20"/>
      <c r="C715" s="20"/>
    </row>
    <row r="716" spans="2:3" ht="19.5" customHeight="1" x14ac:dyDescent="0.2">
      <c r="B716" s="20"/>
      <c r="C716" s="20"/>
    </row>
    <row r="717" spans="2:3" ht="19.5" customHeight="1" x14ac:dyDescent="0.2">
      <c r="B717" s="20"/>
      <c r="C717" s="20"/>
    </row>
    <row r="718" spans="2:3" ht="19.5" customHeight="1" x14ac:dyDescent="0.2">
      <c r="B718" s="20"/>
      <c r="C718" s="20"/>
    </row>
    <row r="719" spans="2:3" ht="19.5" customHeight="1" x14ac:dyDescent="0.2">
      <c r="B719" s="20"/>
      <c r="C719" s="20"/>
    </row>
    <row r="720" spans="2:3" ht="19.5" customHeight="1" x14ac:dyDescent="0.2">
      <c r="B720" s="20"/>
      <c r="C720" s="20"/>
    </row>
    <row r="721" spans="2:3" ht="19.5" customHeight="1" x14ac:dyDescent="0.2">
      <c r="B721" s="20"/>
      <c r="C721" s="20"/>
    </row>
    <row r="722" spans="2:3" ht="19.5" customHeight="1" x14ac:dyDescent="0.2">
      <c r="B722" s="20"/>
      <c r="C722" s="20"/>
    </row>
    <row r="723" spans="2:3" ht="19.5" customHeight="1" x14ac:dyDescent="0.2">
      <c r="B723" s="20"/>
      <c r="C723" s="20"/>
    </row>
    <row r="724" spans="2:3" ht="19.5" customHeight="1" x14ac:dyDescent="0.2">
      <c r="B724" s="20"/>
      <c r="C724" s="20"/>
    </row>
    <row r="725" spans="2:3" ht="19.5" customHeight="1" x14ac:dyDescent="0.2">
      <c r="B725" s="20"/>
      <c r="C725" s="20"/>
    </row>
    <row r="726" spans="2:3" ht="19.5" customHeight="1" x14ac:dyDescent="0.2">
      <c r="B726" s="20"/>
      <c r="C726" s="20"/>
    </row>
    <row r="727" spans="2:3" ht="19.5" customHeight="1" x14ac:dyDescent="0.2">
      <c r="B727" s="20"/>
      <c r="C727" s="20"/>
    </row>
    <row r="728" spans="2:3" ht="19.5" customHeight="1" x14ac:dyDescent="0.2">
      <c r="B728" s="20"/>
      <c r="C728" s="20"/>
    </row>
    <row r="729" spans="2:3" ht="19.5" customHeight="1" x14ac:dyDescent="0.2">
      <c r="B729" s="20"/>
      <c r="C729" s="20"/>
    </row>
    <row r="730" spans="2:3" ht="19.5" customHeight="1" x14ac:dyDescent="0.2">
      <c r="B730" s="20"/>
      <c r="C730" s="20"/>
    </row>
    <row r="731" spans="2:3" ht="19.5" customHeight="1" x14ac:dyDescent="0.2">
      <c r="B731" s="20"/>
      <c r="C731" s="20"/>
    </row>
    <row r="732" spans="2:3" ht="19.5" customHeight="1" x14ac:dyDescent="0.2">
      <c r="B732" s="20"/>
      <c r="C732" s="20"/>
    </row>
    <row r="733" spans="2:3" ht="19.5" customHeight="1" x14ac:dyDescent="0.2">
      <c r="B733" s="20"/>
      <c r="C733" s="20"/>
    </row>
    <row r="734" spans="2:3" ht="19.5" customHeight="1" x14ac:dyDescent="0.2">
      <c r="B734" s="20"/>
      <c r="C734" s="20"/>
    </row>
    <row r="735" spans="2:3" ht="19.5" customHeight="1" x14ac:dyDescent="0.2">
      <c r="B735" s="20"/>
      <c r="C735" s="20"/>
    </row>
    <row r="736" spans="2:3" ht="19.5" customHeight="1" x14ac:dyDescent="0.2">
      <c r="B736" s="20"/>
      <c r="C736" s="20"/>
    </row>
    <row r="737" spans="2:3" ht="19.5" customHeight="1" x14ac:dyDescent="0.2">
      <c r="B737" s="20"/>
      <c r="C737" s="20"/>
    </row>
    <row r="738" spans="2:3" ht="19.5" customHeight="1" x14ac:dyDescent="0.2">
      <c r="B738" s="20"/>
      <c r="C738" s="20"/>
    </row>
    <row r="739" spans="2:3" ht="19.5" customHeight="1" x14ac:dyDescent="0.2">
      <c r="B739" s="20"/>
      <c r="C739" s="20"/>
    </row>
    <row r="740" spans="2:3" ht="19.5" customHeight="1" x14ac:dyDescent="0.2">
      <c r="B740" s="20"/>
      <c r="C740" s="20"/>
    </row>
    <row r="741" spans="2:3" ht="19.5" customHeight="1" x14ac:dyDescent="0.2">
      <c r="B741" s="20"/>
      <c r="C741" s="20"/>
    </row>
    <row r="742" spans="2:3" ht="19.5" customHeight="1" x14ac:dyDescent="0.2">
      <c r="B742" s="20"/>
      <c r="C742" s="20"/>
    </row>
    <row r="743" spans="2:3" ht="19.5" customHeight="1" x14ac:dyDescent="0.2">
      <c r="B743" s="20"/>
      <c r="C743" s="20"/>
    </row>
    <row r="744" spans="2:3" ht="19.5" customHeight="1" x14ac:dyDescent="0.2">
      <c r="B744" s="20"/>
      <c r="C744" s="20"/>
    </row>
    <row r="745" spans="2:3" ht="19.5" customHeight="1" x14ac:dyDescent="0.2">
      <c r="B745" s="20"/>
      <c r="C745" s="20"/>
    </row>
    <row r="746" spans="2:3" ht="19.5" customHeight="1" x14ac:dyDescent="0.2">
      <c r="B746" s="20"/>
      <c r="C746" s="20"/>
    </row>
    <row r="747" spans="2:3" ht="19.5" customHeight="1" x14ac:dyDescent="0.2">
      <c r="B747" s="20"/>
      <c r="C747" s="20"/>
    </row>
    <row r="748" spans="2:3" ht="19.5" customHeight="1" x14ac:dyDescent="0.2">
      <c r="B748" s="20"/>
      <c r="C748" s="20"/>
    </row>
    <row r="749" spans="2:3" ht="19.5" customHeight="1" x14ac:dyDescent="0.2">
      <c r="B749" s="20"/>
      <c r="C749" s="20"/>
    </row>
    <row r="750" spans="2:3" ht="19.5" customHeight="1" x14ac:dyDescent="0.2">
      <c r="B750" s="20"/>
      <c r="C750" s="20"/>
    </row>
    <row r="751" spans="2:3" ht="19.5" customHeight="1" x14ac:dyDescent="0.2">
      <c r="B751" s="20"/>
      <c r="C751" s="20"/>
    </row>
    <row r="752" spans="2:3" ht="19.5" customHeight="1" x14ac:dyDescent="0.2">
      <c r="B752" s="20"/>
      <c r="C752" s="20"/>
    </row>
    <row r="753" spans="2:3" ht="19.5" customHeight="1" x14ac:dyDescent="0.2">
      <c r="B753" s="20"/>
      <c r="C753" s="20"/>
    </row>
    <row r="754" spans="2:3" ht="19.5" customHeight="1" x14ac:dyDescent="0.2">
      <c r="B754" s="20"/>
      <c r="C754" s="20"/>
    </row>
    <row r="755" spans="2:3" ht="19.5" customHeight="1" x14ac:dyDescent="0.2">
      <c r="B755" s="20"/>
      <c r="C755" s="20"/>
    </row>
    <row r="756" spans="2:3" ht="19.5" customHeight="1" x14ac:dyDescent="0.2">
      <c r="B756" s="20"/>
      <c r="C756" s="20"/>
    </row>
    <row r="757" spans="2:3" ht="19.5" customHeight="1" x14ac:dyDescent="0.2">
      <c r="B757" s="20"/>
      <c r="C757" s="20"/>
    </row>
    <row r="758" spans="2:3" ht="19.5" customHeight="1" x14ac:dyDescent="0.2">
      <c r="B758" s="20"/>
      <c r="C758" s="20"/>
    </row>
    <row r="759" spans="2:3" ht="19.5" customHeight="1" x14ac:dyDescent="0.2">
      <c r="B759" s="20"/>
      <c r="C759" s="20"/>
    </row>
    <row r="760" spans="2:3" ht="19.5" customHeight="1" x14ac:dyDescent="0.2">
      <c r="B760" s="20"/>
      <c r="C760" s="20"/>
    </row>
    <row r="761" spans="2:3" ht="19.5" customHeight="1" x14ac:dyDescent="0.2">
      <c r="B761" s="20"/>
      <c r="C761" s="20"/>
    </row>
    <row r="762" spans="2:3" ht="19.5" customHeight="1" x14ac:dyDescent="0.2">
      <c r="B762" s="20"/>
      <c r="C762" s="20"/>
    </row>
    <row r="763" spans="2:3" ht="19.5" customHeight="1" x14ac:dyDescent="0.2">
      <c r="B763" s="20"/>
      <c r="C763" s="20"/>
    </row>
    <row r="764" spans="2:3" ht="19.5" customHeight="1" x14ac:dyDescent="0.2">
      <c r="B764" s="20"/>
      <c r="C764" s="20"/>
    </row>
    <row r="765" spans="2:3" ht="19.5" customHeight="1" x14ac:dyDescent="0.2">
      <c r="B765" s="20"/>
      <c r="C765" s="20"/>
    </row>
    <row r="766" spans="2:3" ht="19.5" customHeight="1" x14ac:dyDescent="0.2">
      <c r="B766" s="20"/>
      <c r="C766" s="20"/>
    </row>
    <row r="767" spans="2:3" ht="19.5" customHeight="1" x14ac:dyDescent="0.2">
      <c r="B767" s="20"/>
      <c r="C767" s="20"/>
    </row>
    <row r="768" spans="2:3" ht="19.5" customHeight="1" x14ac:dyDescent="0.2">
      <c r="B768" s="20"/>
      <c r="C768" s="20"/>
    </row>
    <row r="769" spans="2:3" ht="19.5" customHeight="1" x14ac:dyDescent="0.2">
      <c r="B769" s="20"/>
      <c r="C769" s="20"/>
    </row>
    <row r="770" spans="2:3" ht="19.5" customHeight="1" x14ac:dyDescent="0.2">
      <c r="B770" s="20"/>
      <c r="C770" s="20"/>
    </row>
    <row r="771" spans="2:3" ht="19.5" customHeight="1" x14ac:dyDescent="0.2">
      <c r="B771" s="20"/>
      <c r="C771" s="20"/>
    </row>
    <row r="772" spans="2:3" ht="19.5" customHeight="1" x14ac:dyDescent="0.2">
      <c r="B772" s="20"/>
      <c r="C772" s="20"/>
    </row>
    <row r="773" spans="2:3" ht="19.5" customHeight="1" x14ac:dyDescent="0.2">
      <c r="B773" s="20"/>
      <c r="C773" s="20"/>
    </row>
    <row r="774" spans="2:3" ht="19.5" customHeight="1" x14ac:dyDescent="0.2">
      <c r="B774" s="20"/>
      <c r="C774" s="20"/>
    </row>
    <row r="775" spans="2:3" ht="19.5" customHeight="1" x14ac:dyDescent="0.2">
      <c r="B775" s="20"/>
      <c r="C775" s="20"/>
    </row>
    <row r="776" spans="2:3" ht="19.5" customHeight="1" x14ac:dyDescent="0.2">
      <c r="B776" s="20"/>
      <c r="C776" s="20"/>
    </row>
    <row r="777" spans="2:3" ht="19.5" customHeight="1" x14ac:dyDescent="0.2">
      <c r="B777" s="20"/>
      <c r="C777" s="20"/>
    </row>
    <row r="778" spans="2:3" ht="19.5" customHeight="1" x14ac:dyDescent="0.2">
      <c r="B778" s="20"/>
      <c r="C778" s="20"/>
    </row>
    <row r="779" spans="2:3" ht="19.5" customHeight="1" x14ac:dyDescent="0.2">
      <c r="B779" s="20"/>
      <c r="C779" s="20"/>
    </row>
    <row r="780" spans="2:3" ht="19.5" customHeight="1" x14ac:dyDescent="0.2">
      <c r="B780" s="20"/>
      <c r="C780" s="20"/>
    </row>
    <row r="781" spans="2:3" ht="19.5" customHeight="1" x14ac:dyDescent="0.2">
      <c r="B781" s="20"/>
      <c r="C781" s="20"/>
    </row>
    <row r="782" spans="2:3" ht="19.5" customHeight="1" x14ac:dyDescent="0.2">
      <c r="B782" s="20"/>
      <c r="C782" s="20"/>
    </row>
    <row r="783" spans="2:3" ht="19.5" customHeight="1" x14ac:dyDescent="0.2">
      <c r="B783" s="20"/>
      <c r="C783" s="20"/>
    </row>
    <row r="784" spans="2:3" ht="19.5" customHeight="1" x14ac:dyDescent="0.2">
      <c r="B784" s="20"/>
      <c r="C784" s="20"/>
    </row>
    <row r="785" spans="2:3" ht="19.5" customHeight="1" x14ac:dyDescent="0.2">
      <c r="B785" s="20"/>
      <c r="C785" s="20"/>
    </row>
    <row r="786" spans="2:3" ht="19.5" customHeight="1" x14ac:dyDescent="0.2">
      <c r="B786" s="20"/>
      <c r="C786" s="20"/>
    </row>
    <row r="787" spans="2:3" ht="19.5" customHeight="1" x14ac:dyDescent="0.2">
      <c r="B787" s="20"/>
      <c r="C787" s="20"/>
    </row>
    <row r="788" spans="2:3" ht="19.5" customHeight="1" x14ac:dyDescent="0.2">
      <c r="B788" s="20"/>
      <c r="C788" s="20"/>
    </row>
    <row r="789" spans="2:3" ht="19.5" customHeight="1" x14ac:dyDescent="0.2">
      <c r="B789" s="20"/>
      <c r="C789" s="20"/>
    </row>
    <row r="790" spans="2:3" ht="19.5" customHeight="1" x14ac:dyDescent="0.2">
      <c r="B790" s="20"/>
      <c r="C790" s="20"/>
    </row>
    <row r="791" spans="2:3" ht="19.5" customHeight="1" x14ac:dyDescent="0.2">
      <c r="B791" s="20"/>
      <c r="C791" s="20"/>
    </row>
    <row r="792" spans="2:3" ht="19.5" customHeight="1" x14ac:dyDescent="0.2">
      <c r="B792" s="20"/>
      <c r="C792" s="20"/>
    </row>
    <row r="793" spans="2:3" ht="19.5" customHeight="1" x14ac:dyDescent="0.2">
      <c r="B793" s="20"/>
      <c r="C793" s="20"/>
    </row>
    <row r="794" spans="2:3" ht="19.5" customHeight="1" x14ac:dyDescent="0.2">
      <c r="B794" s="20"/>
      <c r="C794" s="20"/>
    </row>
    <row r="795" spans="2:3" ht="19.5" customHeight="1" x14ac:dyDescent="0.2">
      <c r="B795" s="20"/>
      <c r="C795" s="20"/>
    </row>
    <row r="796" spans="2:3" ht="19.5" customHeight="1" x14ac:dyDescent="0.2">
      <c r="B796" s="20"/>
      <c r="C796" s="20"/>
    </row>
    <row r="797" spans="2:3" ht="19.5" customHeight="1" x14ac:dyDescent="0.2">
      <c r="B797" s="20"/>
      <c r="C797" s="20"/>
    </row>
    <row r="798" spans="2:3" ht="19.5" customHeight="1" x14ac:dyDescent="0.2">
      <c r="B798" s="20"/>
      <c r="C798" s="20"/>
    </row>
    <row r="799" spans="2:3" ht="19.5" customHeight="1" x14ac:dyDescent="0.2">
      <c r="B799" s="20"/>
      <c r="C799" s="20"/>
    </row>
    <row r="800" spans="2:3" ht="19.5" customHeight="1" x14ac:dyDescent="0.2">
      <c r="B800" s="20"/>
      <c r="C800" s="20"/>
    </row>
    <row r="801" spans="2:3" ht="19.5" customHeight="1" x14ac:dyDescent="0.2">
      <c r="B801" s="20"/>
      <c r="C801" s="20"/>
    </row>
    <row r="802" spans="2:3" ht="19.5" customHeight="1" x14ac:dyDescent="0.2">
      <c r="B802" s="20"/>
      <c r="C802" s="20"/>
    </row>
    <row r="803" spans="2:3" ht="19.5" customHeight="1" x14ac:dyDescent="0.2">
      <c r="B803" s="20"/>
      <c r="C803" s="20"/>
    </row>
    <row r="804" spans="2:3" ht="19.5" customHeight="1" x14ac:dyDescent="0.2">
      <c r="B804" s="20"/>
      <c r="C804" s="20"/>
    </row>
    <row r="805" spans="2:3" ht="19.5" customHeight="1" x14ac:dyDescent="0.2">
      <c r="B805" s="20"/>
      <c r="C805" s="20"/>
    </row>
    <row r="806" spans="2:3" ht="19.5" customHeight="1" x14ac:dyDescent="0.2">
      <c r="B806" s="20"/>
      <c r="C806" s="20"/>
    </row>
    <row r="807" spans="2:3" ht="19.5" customHeight="1" x14ac:dyDescent="0.2">
      <c r="B807" s="20"/>
      <c r="C807" s="20"/>
    </row>
    <row r="808" spans="2:3" ht="19.5" customHeight="1" x14ac:dyDescent="0.2">
      <c r="B808" s="20"/>
      <c r="C808" s="20"/>
    </row>
    <row r="809" spans="2:3" ht="19.5" customHeight="1" x14ac:dyDescent="0.2">
      <c r="B809" s="20"/>
      <c r="C809" s="20"/>
    </row>
    <row r="810" spans="2:3" ht="19.5" customHeight="1" x14ac:dyDescent="0.2">
      <c r="B810" s="20"/>
      <c r="C810" s="20"/>
    </row>
    <row r="811" spans="2:3" ht="19.5" customHeight="1" x14ac:dyDescent="0.2">
      <c r="B811" s="20"/>
      <c r="C811" s="20"/>
    </row>
    <row r="812" spans="2:3" ht="19.5" customHeight="1" x14ac:dyDescent="0.2">
      <c r="B812" s="20"/>
      <c r="C812" s="20"/>
    </row>
    <row r="813" spans="2:3" ht="19.5" customHeight="1" x14ac:dyDescent="0.2">
      <c r="B813" s="20"/>
      <c r="C813" s="20"/>
    </row>
    <row r="814" spans="2:3" ht="19.5" customHeight="1" x14ac:dyDescent="0.2">
      <c r="B814" s="20"/>
      <c r="C814" s="20"/>
    </row>
    <row r="815" spans="2:3" ht="19.5" customHeight="1" x14ac:dyDescent="0.2">
      <c r="B815" s="20"/>
      <c r="C815" s="20"/>
    </row>
    <row r="816" spans="2:3" ht="19.5" customHeight="1" x14ac:dyDescent="0.2">
      <c r="B816" s="20"/>
      <c r="C816" s="20"/>
    </row>
    <row r="817" spans="2:3" ht="19.5" customHeight="1" x14ac:dyDescent="0.2">
      <c r="B817" s="20"/>
      <c r="C817" s="20"/>
    </row>
    <row r="818" spans="2:3" ht="19.5" customHeight="1" x14ac:dyDescent="0.2">
      <c r="B818" s="20"/>
      <c r="C818" s="20"/>
    </row>
    <row r="819" spans="2:3" ht="19.5" customHeight="1" x14ac:dyDescent="0.2">
      <c r="B819" s="20"/>
      <c r="C819" s="20"/>
    </row>
    <row r="820" spans="2:3" ht="19.5" customHeight="1" x14ac:dyDescent="0.2">
      <c r="B820" s="20"/>
      <c r="C820" s="20"/>
    </row>
    <row r="821" spans="2:3" ht="19.5" customHeight="1" x14ac:dyDescent="0.2">
      <c r="B821" s="20"/>
      <c r="C821" s="20"/>
    </row>
    <row r="822" spans="2:3" ht="19.5" customHeight="1" x14ac:dyDescent="0.2">
      <c r="B822" s="20"/>
      <c r="C822" s="20"/>
    </row>
    <row r="823" spans="2:3" ht="19.5" customHeight="1" x14ac:dyDescent="0.2">
      <c r="B823" s="20"/>
      <c r="C823" s="20"/>
    </row>
    <row r="824" spans="2:3" ht="19.5" customHeight="1" x14ac:dyDescent="0.2">
      <c r="B824" s="20"/>
      <c r="C824" s="20"/>
    </row>
    <row r="825" spans="2:3" ht="19.5" customHeight="1" x14ac:dyDescent="0.2">
      <c r="B825" s="20"/>
      <c r="C825" s="20"/>
    </row>
    <row r="826" spans="2:3" ht="19.5" customHeight="1" x14ac:dyDescent="0.2">
      <c r="B826" s="20"/>
      <c r="C826" s="20"/>
    </row>
    <row r="827" spans="2:3" ht="19.5" customHeight="1" x14ac:dyDescent="0.2">
      <c r="B827" s="20"/>
      <c r="C827" s="20"/>
    </row>
    <row r="828" spans="2:3" ht="19.5" customHeight="1" x14ac:dyDescent="0.2">
      <c r="B828" s="20"/>
      <c r="C828" s="20"/>
    </row>
    <row r="829" spans="2:3" ht="19.5" customHeight="1" x14ac:dyDescent="0.2">
      <c r="B829" s="20"/>
      <c r="C829" s="20"/>
    </row>
    <row r="830" spans="2:3" ht="19.5" customHeight="1" x14ac:dyDescent="0.2">
      <c r="B830" s="20"/>
      <c r="C830" s="20"/>
    </row>
    <row r="831" spans="2:3" ht="19.5" customHeight="1" x14ac:dyDescent="0.2">
      <c r="B831" s="20"/>
      <c r="C831" s="20"/>
    </row>
    <row r="832" spans="2:3" ht="19.5" customHeight="1" x14ac:dyDescent="0.2">
      <c r="B832" s="20"/>
      <c r="C832" s="20"/>
    </row>
    <row r="833" spans="2:3" ht="19.5" customHeight="1" x14ac:dyDescent="0.2">
      <c r="B833" s="20"/>
      <c r="C833" s="20"/>
    </row>
    <row r="834" spans="2:3" ht="19.5" customHeight="1" x14ac:dyDescent="0.2">
      <c r="B834" s="20"/>
      <c r="C834" s="20"/>
    </row>
    <row r="835" spans="2:3" ht="19.5" customHeight="1" x14ac:dyDescent="0.2">
      <c r="B835" s="20"/>
      <c r="C835" s="20"/>
    </row>
    <row r="836" spans="2:3" ht="19.5" customHeight="1" x14ac:dyDescent="0.2">
      <c r="B836" s="20"/>
      <c r="C836" s="20"/>
    </row>
    <row r="837" spans="2:3" ht="19.5" customHeight="1" x14ac:dyDescent="0.2">
      <c r="B837" s="20"/>
      <c r="C837" s="20"/>
    </row>
    <row r="838" spans="2:3" ht="19.5" customHeight="1" x14ac:dyDescent="0.2">
      <c r="B838" s="20"/>
      <c r="C838" s="20"/>
    </row>
    <row r="839" spans="2:3" ht="19.5" customHeight="1" x14ac:dyDescent="0.2">
      <c r="B839" s="20"/>
      <c r="C839" s="20"/>
    </row>
    <row r="840" spans="2:3" ht="19.5" customHeight="1" x14ac:dyDescent="0.2">
      <c r="B840" s="20"/>
      <c r="C840" s="20"/>
    </row>
    <row r="841" spans="2:3" ht="19.5" customHeight="1" x14ac:dyDescent="0.2">
      <c r="B841" s="20"/>
      <c r="C841" s="20"/>
    </row>
    <row r="842" spans="2:3" ht="19.5" customHeight="1" x14ac:dyDescent="0.2">
      <c r="B842" s="20"/>
      <c r="C842" s="20"/>
    </row>
    <row r="843" spans="2:3" ht="19.5" customHeight="1" x14ac:dyDescent="0.2">
      <c r="B843" s="20"/>
      <c r="C843" s="20"/>
    </row>
    <row r="844" spans="2:3" ht="19.5" customHeight="1" x14ac:dyDescent="0.2">
      <c r="B844" s="20"/>
      <c r="C844" s="20"/>
    </row>
    <row r="845" spans="2:3" ht="19.5" customHeight="1" x14ac:dyDescent="0.2">
      <c r="B845" s="20"/>
      <c r="C845" s="20"/>
    </row>
    <row r="846" spans="2:3" ht="19.5" customHeight="1" x14ac:dyDescent="0.2">
      <c r="B846" s="20"/>
      <c r="C846" s="20"/>
    </row>
    <row r="847" spans="2:3" ht="19.5" customHeight="1" x14ac:dyDescent="0.2">
      <c r="B847" s="20"/>
      <c r="C847" s="20"/>
    </row>
    <row r="848" spans="2:3" ht="19.5" customHeight="1" x14ac:dyDescent="0.2">
      <c r="B848" s="20"/>
      <c r="C848" s="20"/>
    </row>
    <row r="849" spans="2:3" ht="19.5" customHeight="1" x14ac:dyDescent="0.2">
      <c r="B849" s="20"/>
      <c r="C849" s="20"/>
    </row>
    <row r="850" spans="2:3" ht="19.5" customHeight="1" x14ac:dyDescent="0.2">
      <c r="B850" s="20"/>
      <c r="C850" s="20"/>
    </row>
    <row r="851" spans="2:3" ht="19.5" customHeight="1" x14ac:dyDescent="0.2">
      <c r="B851" s="20"/>
      <c r="C851" s="20"/>
    </row>
    <row r="852" spans="2:3" ht="19.5" customHeight="1" x14ac:dyDescent="0.2">
      <c r="B852" s="20"/>
      <c r="C852" s="20"/>
    </row>
    <row r="853" spans="2:3" ht="19.5" customHeight="1" x14ac:dyDescent="0.2">
      <c r="B853" s="20"/>
      <c r="C853" s="20"/>
    </row>
    <row r="854" spans="2:3" ht="19.5" customHeight="1" x14ac:dyDescent="0.2">
      <c r="B854" s="20"/>
      <c r="C854" s="20"/>
    </row>
    <row r="855" spans="2:3" ht="19.5" customHeight="1" x14ac:dyDescent="0.2">
      <c r="B855" s="20"/>
      <c r="C855" s="20"/>
    </row>
    <row r="856" spans="2:3" ht="19.5" customHeight="1" x14ac:dyDescent="0.2">
      <c r="B856" s="20"/>
      <c r="C856" s="20"/>
    </row>
    <row r="857" spans="2:3" ht="19.5" customHeight="1" x14ac:dyDescent="0.2">
      <c r="B857" s="20"/>
      <c r="C857" s="20"/>
    </row>
    <row r="858" spans="2:3" ht="19.5" customHeight="1" x14ac:dyDescent="0.2">
      <c r="B858" s="20"/>
      <c r="C858" s="20"/>
    </row>
    <row r="859" spans="2:3" ht="19.5" customHeight="1" x14ac:dyDescent="0.2">
      <c r="B859" s="20"/>
      <c r="C859" s="20"/>
    </row>
    <row r="860" spans="2:3" ht="19.5" customHeight="1" x14ac:dyDescent="0.2">
      <c r="B860" s="20"/>
      <c r="C860" s="20"/>
    </row>
    <row r="861" spans="2:3" ht="19.5" customHeight="1" x14ac:dyDescent="0.2">
      <c r="B861" s="20"/>
      <c r="C861" s="20"/>
    </row>
    <row r="862" spans="2:3" ht="19.5" customHeight="1" x14ac:dyDescent="0.2">
      <c r="B862" s="20"/>
      <c r="C862" s="20"/>
    </row>
    <row r="863" spans="2:3" ht="19.5" customHeight="1" x14ac:dyDescent="0.2">
      <c r="B863" s="20"/>
      <c r="C863" s="20"/>
    </row>
    <row r="864" spans="2:3" ht="19.5" customHeight="1" x14ac:dyDescent="0.2">
      <c r="B864" s="20"/>
      <c r="C864" s="20"/>
    </row>
    <row r="865" spans="2:3" ht="19.5" customHeight="1" x14ac:dyDescent="0.2">
      <c r="B865" s="20"/>
      <c r="C865" s="20"/>
    </row>
    <row r="866" spans="2:3" ht="19.5" customHeight="1" x14ac:dyDescent="0.2">
      <c r="B866" s="20"/>
      <c r="C866" s="20"/>
    </row>
    <row r="867" spans="2:3" ht="19.5" customHeight="1" x14ac:dyDescent="0.2">
      <c r="B867" s="20"/>
      <c r="C867" s="20"/>
    </row>
    <row r="868" spans="2:3" ht="19.5" customHeight="1" x14ac:dyDescent="0.2">
      <c r="B868" s="20"/>
      <c r="C868" s="20"/>
    </row>
    <row r="869" spans="2:3" ht="19.5" customHeight="1" x14ac:dyDescent="0.2">
      <c r="B869" s="20"/>
      <c r="C869" s="20"/>
    </row>
    <row r="870" spans="2:3" ht="19.5" customHeight="1" x14ac:dyDescent="0.2">
      <c r="B870" s="20"/>
      <c r="C870" s="20"/>
    </row>
    <row r="871" spans="2:3" ht="19.5" customHeight="1" x14ac:dyDescent="0.2">
      <c r="B871" s="20"/>
      <c r="C871" s="20"/>
    </row>
    <row r="872" spans="2:3" ht="19.5" customHeight="1" x14ac:dyDescent="0.2">
      <c r="B872" s="20"/>
      <c r="C872" s="20"/>
    </row>
    <row r="873" spans="2:3" ht="19.5" customHeight="1" x14ac:dyDescent="0.2">
      <c r="B873" s="20"/>
      <c r="C873" s="20"/>
    </row>
    <row r="874" spans="2:3" ht="19.5" customHeight="1" x14ac:dyDescent="0.2">
      <c r="B874" s="20"/>
      <c r="C874" s="20"/>
    </row>
    <row r="875" spans="2:3" ht="19.5" customHeight="1" x14ac:dyDescent="0.2">
      <c r="B875" s="20"/>
      <c r="C875" s="20"/>
    </row>
    <row r="876" spans="2:3" ht="19.5" customHeight="1" x14ac:dyDescent="0.2">
      <c r="B876" s="20"/>
      <c r="C876" s="20"/>
    </row>
    <row r="877" spans="2:3" ht="19.5" customHeight="1" x14ac:dyDescent="0.2">
      <c r="B877" s="20"/>
      <c r="C877" s="20"/>
    </row>
    <row r="878" spans="2:3" ht="19.5" customHeight="1" x14ac:dyDescent="0.2">
      <c r="B878" s="20"/>
      <c r="C878" s="20"/>
    </row>
    <row r="879" spans="2:3" ht="19.5" customHeight="1" x14ac:dyDescent="0.2">
      <c r="B879" s="20"/>
      <c r="C879" s="20"/>
    </row>
    <row r="880" spans="2:3" ht="19.5" customHeight="1" x14ac:dyDescent="0.2">
      <c r="B880" s="20"/>
      <c r="C880" s="20"/>
    </row>
    <row r="881" spans="2:3" ht="19.5" customHeight="1" x14ac:dyDescent="0.2">
      <c r="B881" s="20"/>
      <c r="C881" s="20"/>
    </row>
    <row r="882" spans="2:3" ht="19.5" customHeight="1" x14ac:dyDescent="0.2">
      <c r="B882" s="20"/>
      <c r="C882" s="20"/>
    </row>
    <row r="883" spans="2:3" ht="19.5" customHeight="1" x14ac:dyDescent="0.2">
      <c r="B883" s="20"/>
      <c r="C883" s="20"/>
    </row>
    <row r="884" spans="2:3" ht="19.5" customHeight="1" x14ac:dyDescent="0.2">
      <c r="B884" s="20"/>
      <c r="C884" s="20"/>
    </row>
    <row r="885" spans="2:3" ht="19.5" customHeight="1" x14ac:dyDescent="0.2">
      <c r="B885" s="20"/>
      <c r="C885" s="20"/>
    </row>
    <row r="886" spans="2:3" ht="19.5" customHeight="1" x14ac:dyDescent="0.2">
      <c r="B886" s="20"/>
      <c r="C886" s="20"/>
    </row>
    <row r="887" spans="2:3" ht="19.5" customHeight="1" x14ac:dyDescent="0.2">
      <c r="B887" s="20"/>
      <c r="C887" s="20"/>
    </row>
    <row r="888" spans="2:3" ht="19.5" customHeight="1" x14ac:dyDescent="0.2">
      <c r="B888" s="20"/>
      <c r="C888" s="20"/>
    </row>
    <row r="889" spans="2:3" ht="19.5" customHeight="1" x14ac:dyDescent="0.2">
      <c r="B889" s="20"/>
      <c r="C889" s="20"/>
    </row>
    <row r="890" spans="2:3" ht="19.5" customHeight="1" x14ac:dyDescent="0.2">
      <c r="B890" s="20"/>
      <c r="C890" s="20"/>
    </row>
    <row r="891" spans="2:3" ht="19.5" customHeight="1" x14ac:dyDescent="0.2">
      <c r="B891" s="20"/>
      <c r="C891" s="20"/>
    </row>
    <row r="892" spans="2:3" ht="19.5" customHeight="1" x14ac:dyDescent="0.2">
      <c r="B892" s="20"/>
      <c r="C892" s="20"/>
    </row>
    <row r="893" spans="2:3" ht="19.5" customHeight="1" x14ac:dyDescent="0.2">
      <c r="B893" s="20"/>
      <c r="C893" s="20"/>
    </row>
    <row r="894" spans="2:3" ht="19.5" customHeight="1" x14ac:dyDescent="0.2">
      <c r="B894" s="20"/>
      <c r="C894" s="20"/>
    </row>
    <row r="895" spans="2:3" ht="19.5" customHeight="1" x14ac:dyDescent="0.2">
      <c r="B895" s="20"/>
      <c r="C895" s="20"/>
    </row>
    <row r="896" spans="2:3" ht="19.5" customHeight="1" x14ac:dyDescent="0.2">
      <c r="B896" s="20"/>
      <c r="C896" s="20"/>
    </row>
    <row r="897" spans="2:3" ht="19.5" customHeight="1" x14ac:dyDescent="0.2">
      <c r="B897" s="20"/>
      <c r="C897" s="20"/>
    </row>
    <row r="898" spans="2:3" ht="19.5" customHeight="1" x14ac:dyDescent="0.2">
      <c r="B898" s="20"/>
      <c r="C898" s="20"/>
    </row>
    <row r="899" spans="2:3" ht="19.5" customHeight="1" x14ac:dyDescent="0.2">
      <c r="B899" s="20"/>
      <c r="C899" s="20"/>
    </row>
    <row r="900" spans="2:3" ht="19.5" customHeight="1" x14ac:dyDescent="0.2">
      <c r="B900" s="20"/>
      <c r="C900" s="20"/>
    </row>
    <row r="901" spans="2:3" ht="19.5" customHeight="1" x14ac:dyDescent="0.2">
      <c r="B901" s="20"/>
      <c r="C901" s="20"/>
    </row>
    <row r="902" spans="2:3" ht="19.5" customHeight="1" x14ac:dyDescent="0.2">
      <c r="B902" s="20"/>
      <c r="C902" s="20"/>
    </row>
    <row r="903" spans="2:3" ht="19.5" customHeight="1" x14ac:dyDescent="0.2">
      <c r="B903" s="20"/>
      <c r="C903" s="20"/>
    </row>
    <row r="904" spans="2:3" ht="19.5" customHeight="1" x14ac:dyDescent="0.2">
      <c r="B904" s="20"/>
      <c r="C904" s="20"/>
    </row>
    <row r="905" spans="2:3" ht="19.5" customHeight="1" x14ac:dyDescent="0.2">
      <c r="B905" s="20"/>
      <c r="C905" s="20"/>
    </row>
    <row r="906" spans="2:3" ht="19.5" customHeight="1" x14ac:dyDescent="0.2">
      <c r="B906" s="20"/>
      <c r="C906" s="20"/>
    </row>
    <row r="907" spans="2:3" ht="19.5" customHeight="1" x14ac:dyDescent="0.2">
      <c r="B907" s="20"/>
      <c r="C907" s="20"/>
    </row>
    <row r="908" spans="2:3" ht="19.5" customHeight="1" x14ac:dyDescent="0.2">
      <c r="B908" s="20"/>
      <c r="C908" s="20"/>
    </row>
    <row r="909" spans="2:3" ht="19.5" customHeight="1" x14ac:dyDescent="0.2">
      <c r="B909" s="20"/>
      <c r="C909" s="20"/>
    </row>
    <row r="910" spans="2:3" ht="19.5" customHeight="1" x14ac:dyDescent="0.2">
      <c r="B910" s="20"/>
      <c r="C910" s="20"/>
    </row>
    <row r="911" spans="2:3" ht="19.5" customHeight="1" x14ac:dyDescent="0.2">
      <c r="B911" s="20"/>
      <c r="C911" s="20"/>
    </row>
    <row r="912" spans="2:3" ht="19.5" customHeight="1" x14ac:dyDescent="0.2">
      <c r="B912" s="20"/>
      <c r="C912" s="20"/>
    </row>
    <row r="913" spans="2:3" ht="19.5" customHeight="1" x14ac:dyDescent="0.2">
      <c r="B913" s="20"/>
      <c r="C913" s="20"/>
    </row>
    <row r="914" spans="2:3" ht="19.5" customHeight="1" x14ac:dyDescent="0.2">
      <c r="B914" s="20"/>
      <c r="C914" s="20"/>
    </row>
    <row r="915" spans="2:3" ht="19.5" customHeight="1" x14ac:dyDescent="0.2">
      <c r="B915" s="20"/>
      <c r="C915" s="20"/>
    </row>
    <row r="916" spans="2:3" ht="19.5" customHeight="1" x14ac:dyDescent="0.2">
      <c r="B916" s="20"/>
      <c r="C916" s="20"/>
    </row>
    <row r="917" spans="2:3" ht="19.5" customHeight="1" x14ac:dyDescent="0.2">
      <c r="B917" s="20"/>
      <c r="C917" s="20"/>
    </row>
    <row r="918" spans="2:3" ht="19.5" customHeight="1" x14ac:dyDescent="0.2">
      <c r="B918" s="20"/>
      <c r="C918" s="20"/>
    </row>
    <row r="919" spans="2:3" ht="19.5" customHeight="1" x14ac:dyDescent="0.2">
      <c r="B919" s="20"/>
      <c r="C919" s="20"/>
    </row>
    <row r="920" spans="2:3" ht="19.5" customHeight="1" x14ac:dyDescent="0.2">
      <c r="B920" s="20"/>
      <c r="C920" s="20"/>
    </row>
    <row r="921" spans="2:3" ht="19.5" customHeight="1" x14ac:dyDescent="0.2">
      <c r="B921" s="20"/>
      <c r="C921" s="20"/>
    </row>
    <row r="922" spans="2:3" ht="19.5" customHeight="1" x14ac:dyDescent="0.2">
      <c r="B922" s="20"/>
      <c r="C922" s="20"/>
    </row>
    <row r="923" spans="2:3" ht="19.5" customHeight="1" x14ac:dyDescent="0.2">
      <c r="B923" s="20"/>
      <c r="C923" s="20"/>
    </row>
    <row r="924" spans="2:3" ht="19.5" customHeight="1" x14ac:dyDescent="0.2">
      <c r="B924" s="20"/>
      <c r="C924" s="20"/>
    </row>
    <row r="925" spans="2:3" ht="19.5" customHeight="1" x14ac:dyDescent="0.2">
      <c r="B925" s="20"/>
      <c r="C925" s="20"/>
    </row>
    <row r="926" spans="2:3" ht="19.5" customHeight="1" x14ac:dyDescent="0.2">
      <c r="B926" s="20"/>
      <c r="C926" s="20"/>
    </row>
    <row r="927" spans="2:3" ht="19.5" customHeight="1" x14ac:dyDescent="0.2">
      <c r="B927" s="20"/>
      <c r="C927" s="20"/>
    </row>
    <row r="928" spans="2:3" ht="19.5" customHeight="1" x14ac:dyDescent="0.2">
      <c r="B928" s="20"/>
      <c r="C928" s="20"/>
    </row>
    <row r="929" spans="2:3" ht="19.5" customHeight="1" x14ac:dyDescent="0.2">
      <c r="B929" s="20"/>
      <c r="C929" s="20"/>
    </row>
    <row r="930" spans="2:3" ht="19.5" customHeight="1" x14ac:dyDescent="0.2">
      <c r="B930" s="20"/>
      <c r="C930" s="20"/>
    </row>
    <row r="931" spans="2:3" ht="19.5" customHeight="1" x14ac:dyDescent="0.2">
      <c r="B931" s="20"/>
      <c r="C931" s="20"/>
    </row>
    <row r="932" spans="2:3" ht="19.5" customHeight="1" x14ac:dyDescent="0.2">
      <c r="B932" s="20"/>
      <c r="C932" s="20"/>
    </row>
    <row r="933" spans="2:3" ht="19.5" customHeight="1" x14ac:dyDescent="0.2">
      <c r="B933" s="20"/>
      <c r="C933" s="20"/>
    </row>
    <row r="934" spans="2:3" ht="19.5" customHeight="1" x14ac:dyDescent="0.2">
      <c r="B934" s="20"/>
      <c r="C934" s="20"/>
    </row>
    <row r="935" spans="2:3" ht="19.5" customHeight="1" x14ac:dyDescent="0.2">
      <c r="B935" s="20"/>
      <c r="C935" s="20"/>
    </row>
    <row r="936" spans="2:3" ht="19.5" customHeight="1" x14ac:dyDescent="0.2">
      <c r="B936" s="20"/>
      <c r="C936" s="20"/>
    </row>
    <row r="937" spans="2:3" ht="19.5" customHeight="1" x14ac:dyDescent="0.2">
      <c r="B937" s="20"/>
      <c r="C937" s="20"/>
    </row>
    <row r="938" spans="2:3" ht="19.5" customHeight="1" x14ac:dyDescent="0.2">
      <c r="B938" s="20"/>
      <c r="C938" s="20"/>
    </row>
    <row r="939" spans="2:3" ht="19.5" customHeight="1" x14ac:dyDescent="0.2">
      <c r="B939" s="20"/>
      <c r="C939" s="20"/>
    </row>
    <row r="940" spans="2:3" ht="19.5" customHeight="1" x14ac:dyDescent="0.2">
      <c r="B940" s="20"/>
      <c r="C940" s="20"/>
    </row>
    <row r="941" spans="2:3" ht="19.5" customHeight="1" x14ac:dyDescent="0.2">
      <c r="B941" s="20"/>
      <c r="C941" s="20"/>
    </row>
    <row r="942" spans="2:3" ht="19.5" customHeight="1" x14ac:dyDescent="0.2">
      <c r="B942" s="20"/>
      <c r="C942" s="20"/>
    </row>
    <row r="943" spans="2:3" ht="19.5" customHeight="1" x14ac:dyDescent="0.2">
      <c r="B943" s="20"/>
      <c r="C943" s="20"/>
    </row>
    <row r="944" spans="2:3" ht="19.5" customHeight="1" x14ac:dyDescent="0.2">
      <c r="B944" s="20"/>
      <c r="C944" s="20"/>
    </row>
    <row r="945" spans="2:3" ht="19.5" customHeight="1" x14ac:dyDescent="0.2">
      <c r="B945" s="20"/>
      <c r="C945" s="20"/>
    </row>
    <row r="946" spans="2:3" ht="19.5" customHeight="1" x14ac:dyDescent="0.2">
      <c r="B946" s="20"/>
      <c r="C946" s="20"/>
    </row>
    <row r="947" spans="2:3" ht="19.5" customHeight="1" x14ac:dyDescent="0.2">
      <c r="B947" s="20"/>
      <c r="C947" s="20"/>
    </row>
    <row r="948" spans="2:3" ht="19.5" customHeight="1" x14ac:dyDescent="0.2">
      <c r="B948" s="20"/>
      <c r="C948" s="20"/>
    </row>
    <row r="949" spans="2:3" ht="19.5" customHeight="1" x14ac:dyDescent="0.2">
      <c r="B949" s="20"/>
      <c r="C949" s="20"/>
    </row>
    <row r="950" spans="2:3" ht="19.5" customHeight="1" x14ac:dyDescent="0.2">
      <c r="B950" s="20"/>
      <c r="C950" s="20"/>
    </row>
    <row r="951" spans="2:3" ht="19.5" customHeight="1" x14ac:dyDescent="0.2">
      <c r="B951" s="20"/>
      <c r="C951" s="20"/>
    </row>
    <row r="952" spans="2:3" ht="19.5" customHeight="1" x14ac:dyDescent="0.2">
      <c r="B952" s="20"/>
      <c r="C952" s="20"/>
    </row>
    <row r="953" spans="2:3" ht="19.5" customHeight="1" x14ac:dyDescent="0.2">
      <c r="B953" s="20"/>
      <c r="C953" s="20"/>
    </row>
    <row r="954" spans="2:3" ht="19.5" customHeight="1" x14ac:dyDescent="0.2">
      <c r="B954" s="20"/>
      <c r="C954" s="20"/>
    </row>
    <row r="955" spans="2:3" ht="19.5" customHeight="1" x14ac:dyDescent="0.2">
      <c r="B955" s="20"/>
      <c r="C955" s="20"/>
    </row>
    <row r="956" spans="2:3" ht="19.5" customHeight="1" x14ac:dyDescent="0.2">
      <c r="B956" s="20"/>
      <c r="C956" s="20"/>
    </row>
    <row r="957" spans="2:3" ht="19.5" customHeight="1" x14ac:dyDescent="0.2">
      <c r="B957" s="20"/>
      <c r="C957" s="20"/>
    </row>
    <row r="958" spans="2:3" ht="19.5" customHeight="1" x14ac:dyDescent="0.2">
      <c r="B958" s="20"/>
      <c r="C958" s="20"/>
    </row>
    <row r="959" spans="2:3" ht="19.5" customHeight="1" x14ac:dyDescent="0.2">
      <c r="B959" s="20"/>
      <c r="C959" s="20"/>
    </row>
    <row r="960" spans="2:3" ht="19.5" customHeight="1" x14ac:dyDescent="0.2">
      <c r="B960" s="20"/>
      <c r="C960" s="20"/>
    </row>
    <row r="961" spans="2:3" ht="19.5" customHeight="1" x14ac:dyDescent="0.2">
      <c r="B961" s="20"/>
      <c r="C961" s="20"/>
    </row>
    <row r="962" spans="2:3" ht="19.5" customHeight="1" x14ac:dyDescent="0.2">
      <c r="B962" s="20"/>
      <c r="C962" s="20"/>
    </row>
    <row r="963" spans="2:3" ht="19.5" customHeight="1" x14ac:dyDescent="0.2">
      <c r="B963" s="20"/>
      <c r="C963" s="20"/>
    </row>
    <row r="964" spans="2:3" ht="19.5" customHeight="1" x14ac:dyDescent="0.2">
      <c r="B964" s="20"/>
      <c r="C964" s="20"/>
    </row>
    <row r="965" spans="2:3" ht="19.5" customHeight="1" x14ac:dyDescent="0.2">
      <c r="B965" s="20"/>
      <c r="C965" s="20"/>
    </row>
    <row r="966" spans="2:3" ht="19.5" customHeight="1" x14ac:dyDescent="0.2">
      <c r="B966" s="20"/>
      <c r="C966" s="20"/>
    </row>
    <row r="967" spans="2:3" ht="19.5" customHeight="1" x14ac:dyDescent="0.2">
      <c r="B967" s="20"/>
      <c r="C967" s="20"/>
    </row>
    <row r="968" spans="2:3" ht="19.5" customHeight="1" x14ac:dyDescent="0.2">
      <c r="B968" s="20"/>
      <c r="C968" s="20"/>
    </row>
    <row r="969" spans="2:3" ht="19.5" customHeight="1" x14ac:dyDescent="0.2">
      <c r="B969" s="20"/>
      <c r="C969" s="20"/>
    </row>
    <row r="970" spans="2:3" ht="19.5" customHeight="1" x14ac:dyDescent="0.2">
      <c r="B970" s="20"/>
      <c r="C970" s="20"/>
    </row>
    <row r="971" spans="2:3" ht="19.5" customHeight="1" x14ac:dyDescent="0.2">
      <c r="B971" s="20"/>
      <c r="C971" s="20"/>
    </row>
    <row r="972" spans="2:3" ht="19.5" customHeight="1" x14ac:dyDescent="0.2">
      <c r="B972" s="20"/>
      <c r="C972" s="20"/>
    </row>
    <row r="973" spans="2:3" ht="19.5" customHeight="1" x14ac:dyDescent="0.2">
      <c r="B973" s="20"/>
      <c r="C973" s="20"/>
    </row>
    <row r="974" spans="2:3" ht="19.5" customHeight="1" x14ac:dyDescent="0.2">
      <c r="B974" s="20"/>
      <c r="C974" s="20"/>
    </row>
    <row r="975" spans="2:3" ht="19.5" customHeight="1" x14ac:dyDescent="0.2">
      <c r="B975" s="20"/>
      <c r="C975" s="20"/>
    </row>
    <row r="976" spans="2:3" ht="19.5" customHeight="1" x14ac:dyDescent="0.2">
      <c r="B976" s="20"/>
      <c r="C976" s="20"/>
    </row>
    <row r="977" spans="2:3" ht="19.5" customHeight="1" x14ac:dyDescent="0.2">
      <c r="B977" s="20"/>
      <c r="C977" s="20"/>
    </row>
    <row r="978" spans="2:3" ht="19.5" customHeight="1" x14ac:dyDescent="0.2">
      <c r="B978" s="20"/>
      <c r="C978" s="20"/>
    </row>
    <row r="979" spans="2:3" ht="19.5" customHeight="1" x14ac:dyDescent="0.2">
      <c r="B979" s="20"/>
      <c r="C979" s="20"/>
    </row>
    <row r="980" spans="2:3" ht="19.5" customHeight="1" x14ac:dyDescent="0.2">
      <c r="B980" s="20"/>
      <c r="C980" s="20"/>
    </row>
    <row r="981" spans="2:3" ht="19.5" customHeight="1" x14ac:dyDescent="0.2">
      <c r="B981" s="20"/>
      <c r="C981" s="20"/>
    </row>
    <row r="982" spans="2:3" ht="19.5" customHeight="1" x14ac:dyDescent="0.2">
      <c r="B982" s="20"/>
      <c r="C982" s="20"/>
    </row>
    <row r="983" spans="2:3" ht="19.5" customHeight="1" x14ac:dyDescent="0.2">
      <c r="B983" s="20"/>
      <c r="C983" s="20"/>
    </row>
    <row r="984" spans="2:3" ht="19.5" customHeight="1" x14ac:dyDescent="0.2">
      <c r="B984" s="20"/>
      <c r="C984" s="20"/>
    </row>
    <row r="985" spans="2:3" ht="19.5" customHeight="1" x14ac:dyDescent="0.2">
      <c r="B985" s="20"/>
      <c r="C985" s="20"/>
    </row>
    <row r="986" spans="2:3" ht="19.5" customHeight="1" x14ac:dyDescent="0.2">
      <c r="B986" s="20"/>
      <c r="C986" s="20"/>
    </row>
    <row r="987" spans="2:3" ht="19.5" customHeight="1" x14ac:dyDescent="0.2">
      <c r="B987" s="20"/>
      <c r="C987" s="20"/>
    </row>
    <row r="988" spans="2:3" ht="19.5" customHeight="1" x14ac:dyDescent="0.2">
      <c r="B988" s="20"/>
      <c r="C988" s="20"/>
    </row>
    <row r="989" spans="2:3" ht="19.5" customHeight="1" x14ac:dyDescent="0.2">
      <c r="B989" s="20"/>
      <c r="C989" s="20"/>
    </row>
    <row r="990" spans="2:3" ht="19.5" customHeight="1" x14ac:dyDescent="0.2">
      <c r="B990" s="20"/>
      <c r="C990" s="20"/>
    </row>
    <row r="991" spans="2:3" ht="19.5" customHeight="1" x14ac:dyDescent="0.2">
      <c r="B991" s="20"/>
      <c r="C991" s="20"/>
    </row>
    <row r="992" spans="2:3" ht="19.5" customHeight="1" x14ac:dyDescent="0.2">
      <c r="B992" s="20"/>
      <c r="C992" s="20"/>
    </row>
    <row r="993" spans="2:3" ht="19.5" customHeight="1" x14ac:dyDescent="0.2">
      <c r="B993" s="20"/>
      <c r="C993" s="20"/>
    </row>
    <row r="994" spans="2:3" ht="19.5" customHeight="1" x14ac:dyDescent="0.2">
      <c r="B994" s="20"/>
      <c r="C994" s="20"/>
    </row>
    <row r="995" spans="2:3" ht="19.5" customHeight="1" x14ac:dyDescent="0.2">
      <c r="B995" s="20"/>
      <c r="C995" s="20"/>
    </row>
    <row r="996" spans="2:3" ht="19.5" customHeight="1" x14ac:dyDescent="0.2">
      <c r="B996" s="20"/>
      <c r="C996" s="20"/>
    </row>
    <row r="997" spans="2:3" ht="19.5" customHeight="1" x14ac:dyDescent="0.2">
      <c r="B997" s="20"/>
      <c r="C997" s="20"/>
    </row>
    <row r="998" spans="2:3" ht="19.5" customHeight="1" x14ac:dyDescent="0.2">
      <c r="B998" s="20"/>
      <c r="C998" s="20"/>
    </row>
    <row r="999" spans="2:3" ht="19.5" customHeight="1" x14ac:dyDescent="0.2">
      <c r="B999" s="20"/>
      <c r="C999" s="20"/>
    </row>
    <row r="1000" spans="2:3" ht="19.5" customHeight="1" x14ac:dyDescent="0.2">
      <c r="B1000" s="20"/>
      <c r="C1000" s="20"/>
    </row>
    <row r="1001" spans="2:3" ht="19.5" customHeight="1" x14ac:dyDescent="0.2">
      <c r="B1001" s="20"/>
      <c r="C1001" s="20"/>
    </row>
    <row r="1002" spans="2:3" ht="19.5" customHeight="1" x14ac:dyDescent="0.2">
      <c r="B1002" s="20"/>
      <c r="C1002" s="20"/>
    </row>
    <row r="1003" spans="2:3" ht="19.5" customHeight="1" x14ac:dyDescent="0.2">
      <c r="B1003" s="20"/>
      <c r="C1003" s="20"/>
    </row>
    <row r="1004" spans="2:3" ht="19.5" customHeight="1" x14ac:dyDescent="0.2">
      <c r="B1004" s="20"/>
      <c r="C1004" s="20"/>
    </row>
    <row r="1005" spans="2:3" ht="19.5" customHeight="1" x14ac:dyDescent="0.2">
      <c r="B1005" s="20"/>
      <c r="C1005" s="20"/>
    </row>
    <row r="1006" spans="2:3" ht="19.5" customHeight="1" x14ac:dyDescent="0.2">
      <c r="B1006" s="20"/>
      <c r="C1006" s="20"/>
    </row>
    <row r="1007" spans="2:3" ht="19.5" customHeight="1" x14ac:dyDescent="0.2">
      <c r="B1007" s="20"/>
      <c r="C1007" s="20"/>
    </row>
    <row r="1008" spans="2:3" ht="19.5" customHeight="1" x14ac:dyDescent="0.2">
      <c r="B1008" s="20"/>
      <c r="C1008" s="20"/>
    </row>
    <row r="1009" spans="2:3" ht="19.5" customHeight="1" x14ac:dyDescent="0.2">
      <c r="B1009" s="20"/>
      <c r="C1009" s="20"/>
    </row>
    <row r="1010" spans="2:3" ht="19.5" customHeight="1" x14ac:dyDescent="0.2">
      <c r="B1010" s="20"/>
      <c r="C1010" s="20"/>
    </row>
    <row r="1011" spans="2:3" ht="19.5" customHeight="1" x14ac:dyDescent="0.2">
      <c r="B1011" s="20"/>
      <c r="C1011" s="20"/>
    </row>
    <row r="1012" spans="2:3" ht="19.5" customHeight="1" x14ac:dyDescent="0.2">
      <c r="B1012" s="20"/>
      <c r="C1012" s="20"/>
    </row>
    <row r="1013" spans="2:3" ht="19.5" customHeight="1" x14ac:dyDescent="0.2">
      <c r="B1013" s="20"/>
      <c r="C1013" s="20"/>
    </row>
    <row r="1014" spans="2:3" ht="19.5" customHeight="1" x14ac:dyDescent="0.2">
      <c r="B1014" s="20"/>
      <c r="C1014" s="20"/>
    </row>
    <row r="1015" spans="2:3" ht="19.5" customHeight="1" x14ac:dyDescent="0.2">
      <c r="B1015" s="20"/>
      <c r="C1015" s="20"/>
    </row>
    <row r="1016" spans="2:3" ht="19.5" customHeight="1" x14ac:dyDescent="0.2">
      <c r="B1016" s="20"/>
      <c r="C1016" s="20"/>
    </row>
    <row r="1017" spans="2:3" ht="19.5" customHeight="1" x14ac:dyDescent="0.2">
      <c r="B1017" s="20"/>
      <c r="C1017" s="20"/>
    </row>
    <row r="1018" spans="2:3" ht="19.5" customHeight="1" x14ac:dyDescent="0.2">
      <c r="B1018" s="20"/>
      <c r="C1018" s="20"/>
    </row>
    <row r="1019" spans="2:3" ht="19.5" customHeight="1" x14ac:dyDescent="0.2">
      <c r="B1019" s="20"/>
      <c r="C1019" s="20"/>
    </row>
    <row r="1020" spans="2:3" ht="19.5" customHeight="1" x14ac:dyDescent="0.2">
      <c r="B1020" s="20"/>
      <c r="C1020" s="20"/>
    </row>
    <row r="1021" spans="2:3" ht="19.5" customHeight="1" x14ac:dyDescent="0.2">
      <c r="B1021" s="20"/>
      <c r="C1021" s="20"/>
    </row>
    <row r="1022" spans="2:3" ht="19.5" customHeight="1" x14ac:dyDescent="0.2">
      <c r="B1022" s="20"/>
      <c r="C1022" s="20"/>
    </row>
    <row r="1023" spans="2:3" ht="19.5" customHeight="1" x14ac:dyDescent="0.2">
      <c r="B1023" s="20"/>
      <c r="C1023" s="20"/>
    </row>
    <row r="1024" spans="2:3" ht="19.5" customHeight="1" x14ac:dyDescent="0.2">
      <c r="B1024" s="20"/>
      <c r="C1024" s="20"/>
    </row>
    <row r="1025" spans="2:3" ht="19.5" customHeight="1" x14ac:dyDescent="0.2">
      <c r="B1025" s="20"/>
      <c r="C1025" s="20"/>
    </row>
    <row r="1026" spans="2:3" ht="19.5" customHeight="1" x14ac:dyDescent="0.2">
      <c r="B1026" s="20"/>
      <c r="C1026" s="20"/>
    </row>
    <row r="1027" spans="2:3" ht="19.5" customHeight="1" x14ac:dyDescent="0.2">
      <c r="B1027" s="20"/>
      <c r="C1027" s="20"/>
    </row>
    <row r="1028" spans="2:3" ht="19.5" customHeight="1" x14ac:dyDescent="0.2">
      <c r="B1028" s="20"/>
      <c r="C1028" s="20"/>
    </row>
    <row r="1029" spans="2:3" ht="19.5" customHeight="1" x14ac:dyDescent="0.2">
      <c r="B1029" s="20"/>
      <c r="C1029" s="20"/>
    </row>
    <row r="1030" spans="2:3" ht="19.5" customHeight="1" x14ac:dyDescent="0.2">
      <c r="B1030" s="20"/>
      <c r="C1030" s="20"/>
    </row>
    <row r="1031" spans="2:3" ht="19.5" customHeight="1" x14ac:dyDescent="0.2">
      <c r="B1031" s="20"/>
      <c r="C1031" s="20"/>
    </row>
    <row r="1032" spans="2:3" ht="19.5" customHeight="1" x14ac:dyDescent="0.2">
      <c r="B1032" s="20"/>
      <c r="C1032" s="20"/>
    </row>
    <row r="1033" spans="2:3" ht="19.5" customHeight="1" x14ac:dyDescent="0.2">
      <c r="B1033" s="20"/>
      <c r="C1033" s="20"/>
    </row>
    <row r="1034" spans="2:3" ht="19.5" customHeight="1" x14ac:dyDescent="0.2">
      <c r="B1034" s="20"/>
      <c r="C1034" s="20"/>
    </row>
    <row r="1035" spans="2:3" ht="19.5" customHeight="1" x14ac:dyDescent="0.2">
      <c r="B1035" s="20"/>
      <c r="C1035" s="20"/>
    </row>
    <row r="1036" spans="2:3" ht="19.5" customHeight="1" x14ac:dyDescent="0.2">
      <c r="B1036" s="20"/>
      <c r="C1036" s="20"/>
    </row>
    <row r="1037" spans="2:3" ht="19.5" customHeight="1" x14ac:dyDescent="0.2">
      <c r="B1037" s="20"/>
      <c r="C1037" s="20"/>
    </row>
    <row r="1038" spans="2:3" ht="19.5" customHeight="1" x14ac:dyDescent="0.2">
      <c r="B1038" s="20"/>
      <c r="C1038" s="20"/>
    </row>
    <row r="1039" spans="2:3" ht="19.5" customHeight="1" x14ac:dyDescent="0.2">
      <c r="B1039" s="20"/>
      <c r="C1039" s="20"/>
    </row>
    <row r="1040" spans="2:3" ht="19.5" customHeight="1" x14ac:dyDescent="0.2">
      <c r="B1040" s="20"/>
      <c r="C1040" s="20"/>
    </row>
    <row r="1041" spans="2:3" ht="19.5" customHeight="1" x14ac:dyDescent="0.2">
      <c r="B1041" s="20"/>
      <c r="C1041" s="20"/>
    </row>
    <row r="1042" spans="2:3" ht="19.5" customHeight="1" x14ac:dyDescent="0.2">
      <c r="B1042" s="20"/>
      <c r="C1042" s="20"/>
    </row>
    <row r="1043" spans="2:3" ht="19.5" customHeight="1" x14ac:dyDescent="0.2">
      <c r="B1043" s="20"/>
      <c r="C1043" s="20"/>
    </row>
    <row r="1044" spans="2:3" ht="19.5" customHeight="1" x14ac:dyDescent="0.2">
      <c r="B1044" s="20"/>
      <c r="C1044" s="20"/>
    </row>
    <row r="1045" spans="2:3" ht="19.5" customHeight="1" x14ac:dyDescent="0.2">
      <c r="B1045" s="20"/>
      <c r="C1045" s="20"/>
    </row>
    <row r="1046" spans="2:3" ht="19.5" customHeight="1" x14ac:dyDescent="0.2">
      <c r="B1046" s="20"/>
      <c r="C1046" s="20"/>
    </row>
    <row r="1047" spans="2:3" ht="19.5" customHeight="1" x14ac:dyDescent="0.2">
      <c r="B1047" s="20"/>
      <c r="C1047" s="20"/>
    </row>
    <row r="1048" spans="2:3" ht="19.5" customHeight="1" x14ac:dyDescent="0.2">
      <c r="B1048" s="20"/>
      <c r="C1048" s="20"/>
    </row>
    <row r="1049" spans="2:3" ht="19.5" customHeight="1" x14ac:dyDescent="0.2">
      <c r="B1049" s="20"/>
      <c r="C1049" s="20"/>
    </row>
    <row r="1050" spans="2:3" ht="19.5" customHeight="1" x14ac:dyDescent="0.2">
      <c r="B1050" s="20"/>
      <c r="C1050" s="20"/>
    </row>
    <row r="1051" spans="2:3" ht="19.5" customHeight="1" x14ac:dyDescent="0.2">
      <c r="B1051" s="20"/>
      <c r="C1051" s="20"/>
    </row>
    <row r="1052" spans="2:3" ht="19.5" customHeight="1" x14ac:dyDescent="0.2">
      <c r="B1052" s="20"/>
      <c r="C1052" s="20"/>
    </row>
    <row r="1053" spans="2:3" ht="19.5" customHeight="1" x14ac:dyDescent="0.2">
      <c r="B1053" s="20"/>
      <c r="C1053" s="20"/>
    </row>
    <row r="1054" spans="2:3" ht="19.5" customHeight="1" x14ac:dyDescent="0.2">
      <c r="B1054" s="20"/>
      <c r="C1054" s="20"/>
    </row>
    <row r="1055" spans="2:3" ht="19.5" customHeight="1" x14ac:dyDescent="0.2">
      <c r="B1055" s="20"/>
      <c r="C1055" s="20"/>
    </row>
    <row r="1056" spans="2:3" ht="19.5" customHeight="1" x14ac:dyDescent="0.2">
      <c r="B1056" s="20"/>
      <c r="C1056" s="20"/>
    </row>
    <row r="1057" spans="2:3" ht="19.5" customHeight="1" x14ac:dyDescent="0.2">
      <c r="B1057" s="20"/>
      <c r="C1057" s="20"/>
    </row>
    <row r="1058" spans="2:3" ht="19.5" customHeight="1" x14ac:dyDescent="0.2">
      <c r="B1058" s="20"/>
      <c r="C1058" s="20"/>
    </row>
    <row r="1059" spans="2:3" ht="19.5" customHeight="1" x14ac:dyDescent="0.2">
      <c r="B1059" s="20"/>
      <c r="C1059" s="20"/>
    </row>
    <row r="1060" spans="2:3" ht="19.5" customHeight="1" x14ac:dyDescent="0.2">
      <c r="B1060" s="20"/>
      <c r="C1060" s="20"/>
    </row>
    <row r="1061" spans="2:3" ht="19.5" customHeight="1" x14ac:dyDescent="0.2">
      <c r="B1061" s="20"/>
      <c r="C1061" s="20"/>
    </row>
    <row r="1062" spans="2:3" ht="19.5" customHeight="1" x14ac:dyDescent="0.2">
      <c r="B1062" s="20"/>
      <c r="C1062" s="20"/>
    </row>
    <row r="1063" spans="2:3" ht="19.5" customHeight="1" x14ac:dyDescent="0.2">
      <c r="B1063" s="20"/>
      <c r="C1063" s="20"/>
    </row>
    <row r="1064" spans="2:3" ht="19.5" customHeight="1" x14ac:dyDescent="0.2">
      <c r="B1064" s="20"/>
      <c r="C1064" s="20"/>
    </row>
    <row r="1065" spans="2:3" ht="19.5" customHeight="1" x14ac:dyDescent="0.2">
      <c r="B1065" s="20"/>
      <c r="C1065" s="20"/>
    </row>
    <row r="1066" spans="2:3" ht="19.5" customHeight="1" x14ac:dyDescent="0.2">
      <c r="B1066" s="20"/>
      <c r="C1066" s="20"/>
    </row>
    <row r="1067" spans="2:3" ht="19.5" customHeight="1" x14ac:dyDescent="0.2">
      <c r="B1067" s="20"/>
      <c r="C1067" s="20"/>
    </row>
    <row r="1068" spans="2:3" ht="19.5" customHeight="1" x14ac:dyDescent="0.2">
      <c r="B1068" s="20"/>
      <c r="C1068" s="20"/>
    </row>
    <row r="1069" spans="2:3" ht="19.5" customHeight="1" x14ac:dyDescent="0.2">
      <c r="B1069" s="20"/>
      <c r="C1069" s="20"/>
    </row>
    <row r="1070" spans="2:3" ht="19.5" customHeight="1" x14ac:dyDescent="0.2">
      <c r="B1070" s="20"/>
      <c r="C1070" s="20"/>
    </row>
    <row r="1071" spans="2:3" ht="19.5" customHeight="1" x14ac:dyDescent="0.2">
      <c r="B1071" s="20"/>
      <c r="C1071" s="20"/>
    </row>
    <row r="1072" spans="2:3" ht="19.5" customHeight="1" x14ac:dyDescent="0.2">
      <c r="B1072" s="20"/>
      <c r="C1072" s="20"/>
    </row>
    <row r="1073" spans="2:3" ht="19.5" customHeight="1" x14ac:dyDescent="0.2">
      <c r="B1073" s="20"/>
      <c r="C1073" s="20"/>
    </row>
    <row r="1074" spans="2:3" ht="19.5" customHeight="1" x14ac:dyDescent="0.2">
      <c r="B1074" s="20"/>
      <c r="C1074" s="20"/>
    </row>
    <row r="1075" spans="2:3" ht="19.5" customHeight="1" x14ac:dyDescent="0.2">
      <c r="B1075" s="20"/>
      <c r="C1075" s="20"/>
    </row>
    <row r="1076" spans="2:3" ht="19.5" customHeight="1" x14ac:dyDescent="0.2">
      <c r="B1076" s="20"/>
      <c r="C1076" s="20"/>
    </row>
    <row r="1077" spans="2:3" ht="19.5" customHeight="1" x14ac:dyDescent="0.2">
      <c r="B1077" s="20"/>
      <c r="C1077" s="20"/>
    </row>
    <row r="1078" spans="2:3" ht="19.5" customHeight="1" x14ac:dyDescent="0.2">
      <c r="B1078" s="20"/>
      <c r="C1078" s="20"/>
    </row>
    <row r="1079" spans="2:3" ht="19.5" customHeight="1" x14ac:dyDescent="0.2">
      <c r="B1079" s="20"/>
      <c r="C1079" s="20"/>
    </row>
    <row r="1080" spans="2:3" ht="19.5" customHeight="1" x14ac:dyDescent="0.2">
      <c r="B1080" s="20"/>
      <c r="C1080" s="20"/>
    </row>
    <row r="1081" spans="2:3" ht="19.5" customHeight="1" x14ac:dyDescent="0.2">
      <c r="B1081" s="20"/>
      <c r="C1081" s="20"/>
    </row>
    <row r="1082" spans="2:3" ht="19.5" customHeight="1" x14ac:dyDescent="0.2">
      <c r="B1082" s="20"/>
      <c r="C1082" s="20"/>
    </row>
    <row r="1083" spans="2:3" ht="19.5" customHeight="1" x14ac:dyDescent="0.2">
      <c r="B1083" s="20"/>
      <c r="C1083" s="20"/>
    </row>
    <row r="1084" spans="2:3" ht="19.5" customHeight="1" x14ac:dyDescent="0.2">
      <c r="B1084" s="20"/>
      <c r="C1084" s="20"/>
    </row>
    <row r="1085" spans="2:3" ht="19.5" customHeight="1" x14ac:dyDescent="0.2">
      <c r="B1085" s="20"/>
      <c r="C1085" s="20"/>
    </row>
    <row r="1086" spans="2:3" ht="19.5" customHeight="1" x14ac:dyDescent="0.2">
      <c r="B1086" s="20"/>
      <c r="C1086" s="20"/>
    </row>
    <row r="1087" spans="2:3" ht="19.5" customHeight="1" x14ac:dyDescent="0.2">
      <c r="B1087" s="20"/>
      <c r="C1087" s="20"/>
    </row>
    <row r="1088" spans="2:3" ht="19.5" customHeight="1" x14ac:dyDescent="0.2">
      <c r="B1088" s="20"/>
      <c r="C1088" s="20"/>
    </row>
    <row r="1089" spans="2:3" ht="19.5" customHeight="1" x14ac:dyDescent="0.2">
      <c r="B1089" s="20"/>
      <c r="C1089" s="20"/>
    </row>
    <row r="1090" spans="2:3" ht="19.5" customHeight="1" x14ac:dyDescent="0.2">
      <c r="B1090" s="20"/>
      <c r="C1090" s="20"/>
    </row>
    <row r="1091" spans="2:3" ht="19.5" customHeight="1" x14ac:dyDescent="0.2">
      <c r="B1091" s="20"/>
      <c r="C1091" s="20"/>
    </row>
    <row r="1092" spans="2:3" ht="19.5" customHeight="1" x14ac:dyDescent="0.2">
      <c r="B1092" s="20"/>
      <c r="C1092" s="20"/>
    </row>
    <row r="1093" spans="2:3" ht="19.5" customHeight="1" x14ac:dyDescent="0.2">
      <c r="B1093" s="20"/>
      <c r="C1093" s="20"/>
    </row>
    <row r="1094" spans="2:3" ht="19.5" customHeight="1" x14ac:dyDescent="0.2">
      <c r="B1094" s="20"/>
      <c r="C1094" s="20"/>
    </row>
    <row r="1095" spans="2:3" ht="19.5" customHeight="1" x14ac:dyDescent="0.2">
      <c r="B1095" s="20"/>
      <c r="C1095" s="20"/>
    </row>
    <row r="1096" spans="2:3" ht="19.5" customHeight="1" x14ac:dyDescent="0.2">
      <c r="B1096" s="20"/>
      <c r="C1096" s="20"/>
    </row>
    <row r="1097" spans="2:3" ht="19.5" customHeight="1" x14ac:dyDescent="0.2">
      <c r="B1097" s="20"/>
      <c r="C1097" s="20"/>
    </row>
    <row r="1098" spans="2:3" ht="19.5" customHeight="1" x14ac:dyDescent="0.2">
      <c r="B1098" s="20"/>
      <c r="C1098" s="20"/>
    </row>
    <row r="1099" spans="2:3" ht="19.5" customHeight="1" x14ac:dyDescent="0.2">
      <c r="B1099" s="20"/>
      <c r="C1099" s="20"/>
    </row>
    <row r="1100" spans="2:3" ht="19.5" customHeight="1" x14ac:dyDescent="0.2">
      <c r="B1100" s="20"/>
      <c r="C1100" s="20"/>
    </row>
    <row r="1101" spans="2:3" ht="19.5" customHeight="1" x14ac:dyDescent="0.2">
      <c r="B1101" s="20"/>
      <c r="C1101" s="20"/>
    </row>
    <row r="1102" spans="2:3" ht="19.5" customHeight="1" x14ac:dyDescent="0.2">
      <c r="B1102" s="20"/>
      <c r="C1102" s="20"/>
    </row>
    <row r="1103" spans="2:3" ht="19.5" customHeight="1" x14ac:dyDescent="0.2">
      <c r="B1103" s="20"/>
      <c r="C1103" s="20"/>
    </row>
    <row r="1104" spans="2:3" ht="19.5" customHeight="1" x14ac:dyDescent="0.2">
      <c r="B1104" s="20"/>
      <c r="C1104" s="20"/>
    </row>
    <row r="1105" spans="2:3" ht="19.5" customHeight="1" x14ac:dyDescent="0.2">
      <c r="B1105" s="20"/>
      <c r="C1105" s="20"/>
    </row>
    <row r="1106" spans="2:3" ht="19.5" customHeight="1" x14ac:dyDescent="0.2">
      <c r="B1106" s="20"/>
      <c r="C1106" s="20"/>
    </row>
    <row r="1107" spans="2:3" ht="19.5" customHeight="1" x14ac:dyDescent="0.2">
      <c r="B1107" s="20"/>
      <c r="C1107" s="20"/>
    </row>
    <row r="1108" spans="2:3" ht="19.5" customHeight="1" x14ac:dyDescent="0.2">
      <c r="B1108" s="20"/>
      <c r="C1108" s="20"/>
    </row>
    <row r="1109" spans="2:3" ht="19.5" customHeight="1" x14ac:dyDescent="0.2">
      <c r="B1109" s="20"/>
      <c r="C1109" s="20"/>
    </row>
    <row r="1110" spans="2:3" ht="19.5" customHeight="1" x14ac:dyDescent="0.2">
      <c r="B1110" s="20"/>
      <c r="C1110" s="20"/>
    </row>
    <row r="1111" spans="2:3" ht="19.5" customHeight="1" x14ac:dyDescent="0.2">
      <c r="B1111" s="20"/>
      <c r="C1111" s="20"/>
    </row>
    <row r="1112" spans="2:3" ht="19.5" customHeight="1" x14ac:dyDescent="0.2">
      <c r="B1112" s="20"/>
      <c r="C1112" s="20"/>
    </row>
    <row r="1113" spans="2:3" ht="19.5" customHeight="1" x14ac:dyDescent="0.2">
      <c r="B1113" s="20"/>
      <c r="C1113" s="20"/>
    </row>
    <row r="1114" spans="2:3" ht="19.5" customHeight="1" x14ac:dyDescent="0.2">
      <c r="B1114" s="20"/>
      <c r="C1114" s="20"/>
    </row>
    <row r="1115" spans="2:3" ht="19.5" customHeight="1" x14ac:dyDescent="0.2">
      <c r="B1115" s="20"/>
      <c r="C1115" s="20"/>
    </row>
    <row r="1116" spans="2:3" ht="19.5" customHeight="1" x14ac:dyDescent="0.2">
      <c r="B1116" s="20"/>
      <c r="C1116" s="20"/>
    </row>
    <row r="1117" spans="2:3" ht="19.5" customHeight="1" x14ac:dyDescent="0.2">
      <c r="B1117" s="20"/>
      <c r="C1117" s="20"/>
    </row>
    <row r="1118" spans="2:3" ht="19.5" customHeight="1" x14ac:dyDescent="0.2">
      <c r="B1118" s="20"/>
      <c r="C1118" s="20"/>
    </row>
    <row r="1119" spans="2:3" ht="19.5" customHeight="1" x14ac:dyDescent="0.2">
      <c r="B1119" s="20"/>
      <c r="C1119" s="20"/>
    </row>
    <row r="1120" spans="2:3" ht="19.5" customHeight="1" x14ac:dyDescent="0.2">
      <c r="B1120" s="20"/>
      <c r="C1120" s="20"/>
    </row>
    <row r="1121" spans="2:3" ht="19.5" customHeight="1" x14ac:dyDescent="0.2">
      <c r="B1121" s="20"/>
      <c r="C1121" s="20"/>
    </row>
    <row r="1122" spans="2:3" ht="19.5" customHeight="1" x14ac:dyDescent="0.2">
      <c r="B1122" s="20"/>
      <c r="C1122" s="20"/>
    </row>
    <row r="1123" spans="2:3" ht="19.5" customHeight="1" x14ac:dyDescent="0.2">
      <c r="B1123" s="20"/>
      <c r="C1123" s="20"/>
    </row>
    <row r="1124" spans="2:3" ht="19.5" customHeight="1" x14ac:dyDescent="0.2">
      <c r="B1124" s="20"/>
      <c r="C1124" s="20"/>
    </row>
    <row r="1125" spans="2:3" ht="19.5" customHeight="1" x14ac:dyDescent="0.2">
      <c r="B1125" s="20"/>
      <c r="C1125" s="20"/>
    </row>
    <row r="1126" spans="2:3" ht="19.5" customHeight="1" x14ac:dyDescent="0.2">
      <c r="B1126" s="20"/>
      <c r="C1126" s="20"/>
    </row>
    <row r="1127" spans="2:3" ht="19.5" customHeight="1" x14ac:dyDescent="0.2">
      <c r="B1127" s="20"/>
      <c r="C1127" s="20"/>
    </row>
    <row r="1128" spans="2:3" ht="19.5" customHeight="1" x14ac:dyDescent="0.2">
      <c r="B1128" s="20"/>
      <c r="C1128" s="20"/>
    </row>
    <row r="1129" spans="2:3" ht="19.5" customHeight="1" x14ac:dyDescent="0.2">
      <c r="B1129" s="20"/>
      <c r="C1129" s="20"/>
    </row>
    <row r="1130" spans="2:3" ht="19.5" customHeight="1" x14ac:dyDescent="0.2">
      <c r="B1130" s="20"/>
      <c r="C1130" s="20"/>
    </row>
    <row r="1131" spans="2:3" ht="19.5" customHeight="1" x14ac:dyDescent="0.2">
      <c r="B1131" s="20"/>
      <c r="C1131" s="20"/>
    </row>
    <row r="1132" spans="2:3" ht="19.5" customHeight="1" x14ac:dyDescent="0.2">
      <c r="B1132" s="20"/>
      <c r="C1132" s="20"/>
    </row>
    <row r="1133" spans="2:3" ht="19.5" customHeight="1" x14ac:dyDescent="0.2">
      <c r="B1133" s="20"/>
      <c r="C1133" s="20"/>
    </row>
    <row r="1134" spans="2:3" ht="19.5" customHeight="1" x14ac:dyDescent="0.2">
      <c r="B1134" s="20"/>
      <c r="C1134" s="20"/>
    </row>
    <row r="1135" spans="2:3" ht="19.5" customHeight="1" x14ac:dyDescent="0.2">
      <c r="B1135" s="20"/>
      <c r="C1135" s="20"/>
    </row>
    <row r="1136" spans="2:3" ht="19.5" customHeight="1" x14ac:dyDescent="0.2">
      <c r="B1136" s="20"/>
      <c r="C1136" s="20"/>
    </row>
    <row r="1137" spans="2:3" ht="19.5" customHeight="1" x14ac:dyDescent="0.2">
      <c r="B1137" s="20"/>
      <c r="C1137" s="20"/>
    </row>
    <row r="1138" spans="2:3" ht="19.5" customHeight="1" x14ac:dyDescent="0.2">
      <c r="B1138" s="20"/>
      <c r="C1138" s="20"/>
    </row>
    <row r="1139" spans="2:3" ht="19.5" customHeight="1" x14ac:dyDescent="0.2">
      <c r="B1139" s="20"/>
      <c r="C1139" s="20"/>
    </row>
    <row r="1140" spans="2:3" ht="19.5" customHeight="1" x14ac:dyDescent="0.2">
      <c r="B1140" s="20"/>
      <c r="C1140" s="20"/>
    </row>
    <row r="1141" spans="2:3" ht="19.5" customHeight="1" x14ac:dyDescent="0.2">
      <c r="B1141" s="20"/>
      <c r="C1141" s="20"/>
    </row>
    <row r="1142" spans="2:3" ht="19.5" customHeight="1" x14ac:dyDescent="0.2">
      <c r="B1142" s="20"/>
      <c r="C1142" s="20"/>
    </row>
    <row r="1143" spans="2:3" ht="19.5" customHeight="1" x14ac:dyDescent="0.2">
      <c r="B1143" s="20"/>
      <c r="C1143" s="20"/>
    </row>
    <row r="1144" spans="2:3" ht="19.5" customHeight="1" x14ac:dyDescent="0.2">
      <c r="B1144" s="20"/>
      <c r="C1144" s="20"/>
    </row>
    <row r="1145" spans="2:3" ht="19.5" customHeight="1" x14ac:dyDescent="0.2">
      <c r="B1145" s="20"/>
      <c r="C1145" s="20"/>
    </row>
    <row r="1146" spans="2:3" ht="19.5" customHeight="1" x14ac:dyDescent="0.2">
      <c r="B1146" s="20"/>
      <c r="C1146" s="20"/>
    </row>
    <row r="1147" spans="2:3" ht="19.5" customHeight="1" x14ac:dyDescent="0.2">
      <c r="B1147" s="20"/>
      <c r="C1147" s="20"/>
    </row>
    <row r="1148" spans="2:3" ht="19.5" customHeight="1" x14ac:dyDescent="0.2">
      <c r="B1148" s="20"/>
      <c r="C1148" s="20"/>
    </row>
    <row r="1149" spans="2:3" ht="19.5" customHeight="1" x14ac:dyDescent="0.2">
      <c r="B1149" s="20"/>
      <c r="C1149" s="20"/>
    </row>
    <row r="1150" spans="2:3" ht="19.5" customHeight="1" x14ac:dyDescent="0.2">
      <c r="B1150" s="20"/>
      <c r="C1150" s="20"/>
    </row>
    <row r="1151" spans="2:3" ht="19.5" customHeight="1" x14ac:dyDescent="0.2">
      <c r="B1151" s="20"/>
      <c r="C1151" s="20"/>
    </row>
    <row r="1152" spans="2:3" ht="19.5" customHeight="1" x14ac:dyDescent="0.2">
      <c r="B1152" s="20"/>
      <c r="C1152" s="20"/>
    </row>
    <row r="1153" spans="2:3" ht="19.5" customHeight="1" x14ac:dyDescent="0.2">
      <c r="B1153" s="20"/>
      <c r="C1153" s="20"/>
    </row>
    <row r="1154" spans="2:3" ht="19.5" customHeight="1" x14ac:dyDescent="0.2">
      <c r="B1154" s="20"/>
      <c r="C1154" s="20"/>
    </row>
    <row r="1155" spans="2:3" ht="19.5" customHeight="1" x14ac:dyDescent="0.2">
      <c r="B1155" s="20"/>
      <c r="C1155" s="20"/>
    </row>
    <row r="1156" spans="2:3" ht="19.5" customHeight="1" x14ac:dyDescent="0.2">
      <c r="B1156" s="20"/>
      <c r="C1156" s="20"/>
    </row>
    <row r="1157" spans="2:3" ht="19.5" customHeight="1" x14ac:dyDescent="0.2">
      <c r="B1157" s="20"/>
      <c r="C1157" s="20"/>
    </row>
    <row r="1158" spans="2:3" ht="19.5" customHeight="1" x14ac:dyDescent="0.2">
      <c r="B1158" s="20"/>
      <c r="C1158" s="20"/>
    </row>
    <row r="1159" spans="2:3" ht="19.5" customHeight="1" x14ac:dyDescent="0.2">
      <c r="B1159" s="20"/>
      <c r="C1159" s="20"/>
    </row>
    <row r="1160" spans="2:3" ht="19.5" customHeight="1" x14ac:dyDescent="0.2">
      <c r="B1160" s="20"/>
      <c r="C1160" s="20"/>
    </row>
    <row r="1161" spans="2:3" ht="19.5" customHeight="1" x14ac:dyDescent="0.2">
      <c r="B1161" s="20"/>
      <c r="C1161" s="20"/>
    </row>
    <row r="1162" spans="2:3" ht="19.5" customHeight="1" x14ac:dyDescent="0.2">
      <c r="B1162" s="20"/>
      <c r="C1162" s="20"/>
    </row>
    <row r="1163" spans="2:3" ht="19.5" customHeight="1" x14ac:dyDescent="0.2">
      <c r="B1163" s="20"/>
      <c r="C1163" s="20"/>
    </row>
    <row r="1164" spans="2:3" ht="19.5" customHeight="1" x14ac:dyDescent="0.2">
      <c r="B1164" s="20"/>
      <c r="C1164" s="20"/>
    </row>
    <row r="1165" spans="2:3" ht="19.5" customHeight="1" x14ac:dyDescent="0.2">
      <c r="B1165" s="20"/>
      <c r="C1165" s="20"/>
    </row>
    <row r="1166" spans="2:3" ht="19.5" customHeight="1" x14ac:dyDescent="0.2">
      <c r="B1166" s="20"/>
      <c r="C1166" s="20"/>
    </row>
    <row r="1167" spans="2:3" ht="19.5" customHeight="1" x14ac:dyDescent="0.2">
      <c r="B1167" s="20"/>
      <c r="C1167" s="20"/>
    </row>
    <row r="1168" spans="2:3" ht="19.5" customHeight="1" x14ac:dyDescent="0.2">
      <c r="B1168" s="20"/>
      <c r="C1168" s="20"/>
    </row>
    <row r="1169" spans="2:3" ht="19.5" customHeight="1" x14ac:dyDescent="0.2">
      <c r="B1169" s="20"/>
      <c r="C1169" s="20"/>
    </row>
    <row r="1170" spans="2:3" ht="19.5" customHeight="1" x14ac:dyDescent="0.2">
      <c r="B1170" s="20"/>
      <c r="C1170" s="20"/>
    </row>
    <row r="1171" spans="2:3" ht="19.5" customHeight="1" x14ac:dyDescent="0.2">
      <c r="B1171" s="20"/>
      <c r="C1171" s="20"/>
    </row>
    <row r="1172" spans="2:3" ht="19.5" customHeight="1" x14ac:dyDescent="0.2">
      <c r="B1172" s="20"/>
      <c r="C1172" s="20"/>
    </row>
    <row r="1173" spans="2:3" ht="19.5" customHeight="1" x14ac:dyDescent="0.2">
      <c r="B1173" s="20"/>
      <c r="C1173" s="20"/>
    </row>
    <row r="1174" spans="2:3" ht="19.5" customHeight="1" x14ac:dyDescent="0.2">
      <c r="B1174" s="20"/>
      <c r="C1174" s="20"/>
    </row>
    <row r="1175" spans="2:3" ht="19.5" customHeight="1" x14ac:dyDescent="0.2">
      <c r="B1175" s="20"/>
      <c r="C1175" s="20"/>
    </row>
    <row r="1176" spans="2:3" ht="19.5" customHeight="1" x14ac:dyDescent="0.2">
      <c r="B1176" s="20"/>
      <c r="C1176" s="20"/>
    </row>
    <row r="1177" spans="2:3" ht="19.5" customHeight="1" x14ac:dyDescent="0.2">
      <c r="B1177" s="20"/>
      <c r="C1177" s="20"/>
    </row>
    <row r="1178" spans="2:3" ht="19.5" customHeight="1" x14ac:dyDescent="0.2">
      <c r="B1178" s="20"/>
      <c r="C1178" s="20"/>
    </row>
    <row r="1179" spans="2:3" ht="19.5" customHeight="1" x14ac:dyDescent="0.2">
      <c r="B1179" s="20"/>
      <c r="C1179" s="20"/>
    </row>
    <row r="1180" spans="2:3" ht="19.5" customHeight="1" x14ac:dyDescent="0.2">
      <c r="B1180" s="20"/>
      <c r="C1180" s="20"/>
    </row>
    <row r="1181" spans="2:3" ht="19.5" customHeight="1" x14ac:dyDescent="0.2">
      <c r="B1181" s="20"/>
      <c r="C1181" s="20"/>
    </row>
    <row r="1182" spans="2:3" ht="19.5" customHeight="1" x14ac:dyDescent="0.2">
      <c r="B1182" s="20"/>
      <c r="C1182" s="20"/>
    </row>
    <row r="1183" spans="2:3" ht="19.5" customHeight="1" x14ac:dyDescent="0.2">
      <c r="B1183" s="20"/>
      <c r="C1183" s="20"/>
    </row>
    <row r="1184" spans="2:3" ht="19.5" customHeight="1" x14ac:dyDescent="0.2">
      <c r="B1184" s="20"/>
      <c r="C1184" s="20"/>
    </row>
    <row r="1185" spans="2:3" ht="19.5" customHeight="1" x14ac:dyDescent="0.2">
      <c r="B1185" s="20"/>
      <c r="C1185" s="20"/>
    </row>
    <row r="1186" spans="2:3" ht="19.5" customHeight="1" x14ac:dyDescent="0.2">
      <c r="B1186" s="20"/>
      <c r="C1186" s="20"/>
    </row>
    <row r="1187" spans="2:3" ht="19.5" customHeight="1" x14ac:dyDescent="0.2">
      <c r="B1187" s="20"/>
      <c r="C1187" s="20"/>
    </row>
    <row r="1188" spans="2:3" ht="19.5" customHeight="1" x14ac:dyDescent="0.2">
      <c r="B1188" s="20"/>
      <c r="C1188" s="20"/>
    </row>
    <row r="1189" spans="2:3" ht="19.5" customHeight="1" x14ac:dyDescent="0.2">
      <c r="B1189" s="20"/>
      <c r="C1189" s="20"/>
    </row>
    <row r="1190" spans="2:3" ht="19.5" customHeight="1" x14ac:dyDescent="0.2">
      <c r="B1190" s="20"/>
      <c r="C1190" s="20"/>
    </row>
    <row r="1191" spans="2:3" ht="19.5" customHeight="1" x14ac:dyDescent="0.2">
      <c r="B1191" s="20"/>
      <c r="C1191" s="20"/>
    </row>
    <row r="1192" spans="2:3" ht="19.5" customHeight="1" x14ac:dyDescent="0.2">
      <c r="B1192" s="20"/>
      <c r="C1192" s="20"/>
    </row>
    <row r="1193" spans="2:3" ht="19.5" customHeight="1" x14ac:dyDescent="0.2">
      <c r="B1193" s="20"/>
      <c r="C1193" s="20"/>
    </row>
    <row r="1194" spans="2:3" ht="19.5" customHeight="1" x14ac:dyDescent="0.2">
      <c r="B1194" s="20"/>
      <c r="C1194" s="20"/>
    </row>
    <row r="1195" spans="2:3" ht="19.5" customHeight="1" x14ac:dyDescent="0.2">
      <c r="B1195" s="20"/>
      <c r="C1195" s="20"/>
    </row>
    <row r="1196" spans="2:3" ht="19.5" customHeight="1" x14ac:dyDescent="0.2">
      <c r="B1196" s="20"/>
      <c r="C1196" s="20"/>
    </row>
    <row r="1197" spans="2:3" ht="19.5" customHeight="1" x14ac:dyDescent="0.2">
      <c r="B1197" s="20"/>
      <c r="C1197" s="20"/>
    </row>
    <row r="1198" spans="2:3" ht="19.5" customHeight="1" x14ac:dyDescent="0.2">
      <c r="B1198" s="20"/>
      <c r="C1198" s="20"/>
    </row>
    <row r="1199" spans="2:3" ht="19.5" customHeight="1" x14ac:dyDescent="0.2">
      <c r="B1199" s="20"/>
      <c r="C1199" s="20"/>
    </row>
    <row r="1200" spans="2:3" ht="19.5" customHeight="1" x14ac:dyDescent="0.2">
      <c r="B1200" s="20"/>
      <c r="C1200" s="20"/>
    </row>
    <row r="1201" spans="2:3" ht="19.5" customHeight="1" x14ac:dyDescent="0.2">
      <c r="B1201" s="20"/>
      <c r="C1201" s="20"/>
    </row>
    <row r="1202" spans="2:3" ht="19.5" customHeight="1" x14ac:dyDescent="0.2">
      <c r="B1202" s="20"/>
      <c r="C1202" s="20"/>
    </row>
    <row r="1203" spans="2:3" ht="19.5" customHeight="1" x14ac:dyDescent="0.2">
      <c r="B1203" s="20"/>
      <c r="C1203" s="20"/>
    </row>
    <row r="1204" spans="2:3" ht="19.5" customHeight="1" x14ac:dyDescent="0.2">
      <c r="B1204" s="20"/>
      <c r="C1204" s="20"/>
    </row>
    <row r="1205" spans="2:3" ht="19.5" customHeight="1" x14ac:dyDescent="0.2">
      <c r="B1205" s="20"/>
      <c r="C1205" s="20"/>
    </row>
    <row r="1206" spans="2:3" ht="19.5" customHeight="1" x14ac:dyDescent="0.2">
      <c r="B1206" s="20"/>
      <c r="C1206" s="20"/>
    </row>
    <row r="1207" spans="2:3" ht="19.5" customHeight="1" x14ac:dyDescent="0.2">
      <c r="B1207" s="20"/>
      <c r="C1207" s="20"/>
    </row>
    <row r="1208" spans="2:3" ht="19.5" customHeight="1" x14ac:dyDescent="0.2">
      <c r="B1208" s="20"/>
      <c r="C1208" s="20"/>
    </row>
    <row r="1209" spans="2:3" ht="19.5" customHeight="1" x14ac:dyDescent="0.2">
      <c r="B1209" s="20"/>
      <c r="C1209" s="20"/>
    </row>
    <row r="1210" spans="2:3" ht="19.5" customHeight="1" x14ac:dyDescent="0.2">
      <c r="B1210" s="20"/>
      <c r="C1210" s="20"/>
    </row>
    <row r="1211" spans="2:3" ht="19.5" customHeight="1" x14ac:dyDescent="0.2">
      <c r="B1211" s="20"/>
      <c r="C1211" s="20"/>
    </row>
    <row r="1212" spans="2:3" ht="19.5" customHeight="1" x14ac:dyDescent="0.2">
      <c r="B1212" s="20"/>
      <c r="C1212" s="20"/>
    </row>
    <row r="1213" spans="2:3" ht="19.5" customHeight="1" x14ac:dyDescent="0.2">
      <c r="B1213" s="20"/>
      <c r="C1213" s="20"/>
    </row>
    <row r="1214" spans="2:3" ht="19.5" customHeight="1" x14ac:dyDescent="0.2">
      <c r="B1214" s="20"/>
      <c r="C1214" s="20"/>
    </row>
    <row r="1215" spans="2:3" ht="19.5" customHeight="1" x14ac:dyDescent="0.2">
      <c r="B1215" s="20"/>
      <c r="C1215" s="20"/>
    </row>
    <row r="1216" spans="2:3" ht="19.5" customHeight="1" x14ac:dyDescent="0.2">
      <c r="B1216" s="20"/>
      <c r="C1216" s="20"/>
    </row>
    <row r="1217" spans="2:3" ht="19.5" customHeight="1" x14ac:dyDescent="0.2">
      <c r="B1217" s="20"/>
      <c r="C1217" s="20"/>
    </row>
    <row r="1218" spans="2:3" ht="19.5" customHeight="1" x14ac:dyDescent="0.2">
      <c r="B1218" s="20"/>
      <c r="C1218" s="20"/>
    </row>
    <row r="1219" spans="2:3" ht="19.5" customHeight="1" x14ac:dyDescent="0.2">
      <c r="B1219" s="20"/>
      <c r="C1219" s="20"/>
    </row>
    <row r="1220" spans="2:3" ht="19.5" customHeight="1" x14ac:dyDescent="0.2">
      <c r="B1220" s="20"/>
      <c r="C1220" s="20"/>
    </row>
    <row r="1221" spans="2:3" ht="19.5" hidden="1" customHeight="1" x14ac:dyDescent="0.2"/>
  </sheetData>
  <sheetProtection selectLockedCells="1"/>
  <mergeCells count="3">
    <mergeCell ref="A1:C1"/>
    <mergeCell ref="F1:H1"/>
    <mergeCell ref="F6:H6"/>
  </mergeCells>
  <dataValidations count="2">
    <dataValidation type="list" allowBlank="1" showInputMessage="1" showErrorMessage="1" sqref="G2">
      <formula1>"1,2,3,4,5,6,7,8,9"</formula1>
    </dataValidation>
    <dataValidation type="list" allowBlank="1" showInputMessage="1" showErrorMessage="1" sqref="G4">
      <formula1>вероятности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CheckBox1">
          <controlPr locked="0" defaultSize="0" autoLine="0" linkedCell="расчёт!C40" r:id="rId4">
            <anchor moveWithCells="1">
              <from>
                <xdr:col>3</xdr:col>
                <xdr:colOff>171450</xdr:colOff>
                <xdr:row>17</xdr:row>
                <xdr:rowOff>161925</xdr:rowOff>
              </from>
              <to>
                <xdr:col>8</xdr:col>
                <xdr:colOff>47625</xdr:colOff>
                <xdr:row>18</xdr:row>
                <xdr:rowOff>95250</xdr:rowOff>
              </to>
            </anchor>
          </controlPr>
        </control>
      </mc:Choice>
      <mc:Fallback>
        <control shapeId="1026" r:id="rId3" name="CheckBox1"/>
      </mc:Fallback>
    </mc:AlternateContent>
    <mc:AlternateContent xmlns:mc="http://schemas.openxmlformats.org/markup-compatibility/2006">
      <mc:Choice Requires="x14">
        <control shapeId="1027" r:id="rId5" name="CheckBox2">
          <controlPr locked="0" defaultSize="0" autoLine="0" linkedCell="расчёт!C41" r:id="rId6">
            <anchor moveWithCells="1">
              <from>
                <xdr:col>3</xdr:col>
                <xdr:colOff>180975</xdr:colOff>
                <xdr:row>18</xdr:row>
                <xdr:rowOff>85725</xdr:rowOff>
              </from>
              <to>
                <xdr:col>8</xdr:col>
                <xdr:colOff>57150</xdr:colOff>
                <xdr:row>19</xdr:row>
                <xdr:rowOff>28575</xdr:rowOff>
              </to>
            </anchor>
          </controlPr>
        </control>
      </mc:Choice>
      <mc:Fallback>
        <control shapeId="1027" r:id="rId5" name="CheckBox2"/>
      </mc:Fallback>
    </mc:AlternateContent>
    <mc:AlternateContent xmlns:mc="http://schemas.openxmlformats.org/markup-compatibility/2006">
      <mc:Choice Requires="x14">
        <control shapeId="1028" r:id="rId7" name="CheckBox3">
          <controlPr locked="0" defaultSize="0" autoLine="0" linkedCell="расчёт!C42" r:id="rId8">
            <anchor moveWithCells="1">
              <from>
                <xdr:col>3</xdr:col>
                <xdr:colOff>190500</xdr:colOff>
                <xdr:row>19</xdr:row>
                <xdr:rowOff>19050</xdr:rowOff>
              </from>
              <to>
                <xdr:col>8</xdr:col>
                <xdr:colOff>66675</xdr:colOff>
                <xdr:row>19</xdr:row>
                <xdr:rowOff>209550</xdr:rowOff>
              </to>
            </anchor>
          </controlPr>
        </control>
      </mc:Choice>
      <mc:Fallback>
        <control shapeId="1028" r:id="rId7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75"/>
  <sheetViews>
    <sheetView topLeftCell="A28" workbookViewId="0">
      <selection activeCell="D16" sqref="D16"/>
    </sheetView>
  </sheetViews>
  <sheetFormatPr defaultRowHeight="11.25" x14ac:dyDescent="0.2"/>
  <cols>
    <col min="1" max="1" width="31.83203125" customWidth="1"/>
    <col min="2" max="2" width="18.1640625" customWidth="1"/>
    <col min="3" max="3" width="34.1640625" customWidth="1"/>
  </cols>
  <sheetData>
    <row r="1" spans="1:12" ht="12.75" x14ac:dyDescent="0.2">
      <c r="A1" s="1" t="s">
        <v>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</row>
    <row r="2" spans="1:12" ht="12.75" x14ac:dyDescent="0.2">
      <c r="A2" s="6" t="s">
        <v>1</v>
      </c>
      <c r="B2" s="7" t="s">
        <v>2</v>
      </c>
      <c r="C2" s="3">
        <f>MIN(COUNT(главная!B3:B1220),COUNT(главная!C3:C1220))</f>
        <v>101</v>
      </c>
      <c r="D2" s="4"/>
      <c r="E2" s="4"/>
      <c r="F2" s="5"/>
      <c r="G2" s="5"/>
      <c r="H2" s="5"/>
      <c r="I2" s="5"/>
      <c r="J2" s="5"/>
      <c r="K2" s="5"/>
      <c r="L2" s="5"/>
    </row>
    <row r="3" spans="1:12" ht="12.75" x14ac:dyDescent="0.2">
      <c r="A3" s="6" t="s">
        <v>3</v>
      </c>
      <c r="B3" s="7" t="s">
        <v>4</v>
      </c>
      <c r="C3" s="3">
        <f>C2-2</f>
        <v>99</v>
      </c>
      <c r="D3" s="4"/>
      <c r="E3" s="4"/>
      <c r="F3" s="5"/>
      <c r="G3" s="5"/>
      <c r="H3" s="5"/>
      <c r="I3" s="5"/>
      <c r="J3" s="5"/>
      <c r="K3" s="5"/>
      <c r="L3" s="5"/>
    </row>
    <row r="4" spans="1:12" ht="12.75" x14ac:dyDescent="0.2">
      <c r="A4" s="6" t="s">
        <v>5</v>
      </c>
      <c r="B4" s="8" t="s">
        <v>6</v>
      </c>
      <c r="C4" s="9">
        <f>STEYX(главная!C3:C1220,главная!B3:B1220)</f>
        <v>2.860498617568509</v>
      </c>
      <c r="D4" s="4"/>
      <c r="E4" s="4"/>
      <c r="F4" s="5"/>
      <c r="G4" s="5"/>
      <c r="H4" s="5"/>
      <c r="I4" s="5"/>
      <c r="J4" s="5"/>
      <c r="K4" s="5"/>
      <c r="L4" s="5"/>
    </row>
    <row r="5" spans="1:12" ht="12.75" x14ac:dyDescent="0.2">
      <c r="A5" s="6" t="s">
        <v>7</v>
      </c>
      <c r="B5" s="7" t="s">
        <v>8</v>
      </c>
      <c r="C5" s="9">
        <f>(100-главная!G4)/100</f>
        <v>0.05</v>
      </c>
      <c r="D5" s="4"/>
      <c r="E5" s="4"/>
      <c r="F5" s="5"/>
      <c r="G5" s="5"/>
      <c r="H5" s="5"/>
      <c r="I5" s="5"/>
      <c r="J5" s="5"/>
      <c r="K5" s="5"/>
      <c r="L5" s="5"/>
    </row>
    <row r="6" spans="1:12" ht="12.75" x14ac:dyDescent="0.2">
      <c r="A6" s="6" t="s">
        <v>9</v>
      </c>
      <c r="B6" s="8" t="s">
        <v>10</v>
      </c>
      <c r="C6" s="3">
        <f>_xlfn.T.INV.2T(C5,C3)</f>
        <v>1.9842169515864165</v>
      </c>
      <c r="D6" s="4"/>
      <c r="E6" s="4"/>
      <c r="F6" s="5"/>
      <c r="G6" s="5"/>
      <c r="H6" s="5"/>
      <c r="I6" s="5"/>
      <c r="J6" s="5"/>
      <c r="K6" s="5"/>
      <c r="L6" s="5"/>
    </row>
    <row r="7" spans="1:12" ht="12.75" x14ac:dyDescent="0.2">
      <c r="A7" s="6" t="s">
        <v>11</v>
      </c>
      <c r="B7" s="8" t="s">
        <v>12</v>
      </c>
      <c r="C7" s="3">
        <f>AVERAGE(главная!B3:B1220)</f>
        <v>1965</v>
      </c>
      <c r="D7" s="4"/>
      <c r="E7" s="4"/>
      <c r="F7" s="5"/>
      <c r="G7" s="5"/>
      <c r="H7" s="5"/>
      <c r="I7" s="5"/>
      <c r="J7" s="5"/>
      <c r="K7" s="5"/>
      <c r="L7" s="5"/>
    </row>
    <row r="8" spans="1:12" ht="15.75" x14ac:dyDescent="0.2">
      <c r="A8" s="10" t="s">
        <v>13</v>
      </c>
      <c r="B8" s="8"/>
      <c r="C8" s="3">
        <f>SUMSQ(главная!B3:B1220)</f>
        <v>390069575</v>
      </c>
      <c r="D8" s="4"/>
      <c r="E8" s="4"/>
      <c r="F8" s="5"/>
      <c r="G8" s="5"/>
      <c r="H8" s="5"/>
      <c r="I8" s="5"/>
      <c r="J8" s="5"/>
      <c r="K8" s="5"/>
      <c r="L8" s="5"/>
    </row>
    <row r="9" spans="1:12" ht="15.75" x14ac:dyDescent="0.2">
      <c r="A9" s="10" t="s">
        <v>14</v>
      </c>
      <c r="B9" s="8"/>
      <c r="C9" s="3">
        <f>DEVSQ(главная!B3:B1220)</f>
        <v>85850</v>
      </c>
      <c r="D9" s="4"/>
      <c r="E9" s="4"/>
      <c r="F9" s="5"/>
      <c r="G9" s="5"/>
      <c r="H9" s="5"/>
      <c r="I9" s="5"/>
      <c r="J9" s="5"/>
      <c r="K9" s="5"/>
      <c r="L9" s="5"/>
    </row>
    <row r="10" spans="1:12" ht="12.75" x14ac:dyDescent="0.2">
      <c r="A10" s="6"/>
      <c r="B10" s="8"/>
      <c r="C10" s="3"/>
      <c r="D10" s="4"/>
      <c r="E10" s="4"/>
      <c r="F10" s="5"/>
      <c r="G10" s="5"/>
      <c r="H10" s="5"/>
      <c r="I10" s="5"/>
      <c r="J10" s="5"/>
      <c r="K10" s="5"/>
      <c r="L10" s="5"/>
    </row>
    <row r="11" spans="1:12" ht="12.75" x14ac:dyDescent="0.2">
      <c r="A11" s="1" t="s">
        <v>15</v>
      </c>
      <c r="B11" s="8" t="s">
        <v>16</v>
      </c>
      <c r="C11" s="9">
        <f>CORREL(главная!B3:B1220,главная!C3:C1220)</f>
        <v>0.43056551964804557</v>
      </c>
      <c r="D11" s="4"/>
      <c r="E11" s="4"/>
      <c r="F11" s="5"/>
      <c r="G11" s="5"/>
      <c r="H11" s="5"/>
      <c r="I11" s="5"/>
      <c r="J11" s="5"/>
      <c r="K11" s="5"/>
      <c r="L11" s="5"/>
    </row>
    <row r="12" spans="1:12" ht="14.25" x14ac:dyDescent="0.2">
      <c r="A12" s="10" t="s">
        <v>17</v>
      </c>
      <c r="B12" s="8" t="s">
        <v>18</v>
      </c>
      <c r="C12" s="3">
        <f>C6/SQRT(C3+C6*C6)</f>
        <v>0.19557041415493653</v>
      </c>
      <c r="D12" s="4"/>
      <c r="E12" s="4"/>
      <c r="F12" s="5"/>
      <c r="G12" s="5"/>
      <c r="H12" s="5"/>
      <c r="I12" s="5"/>
      <c r="J12" s="5"/>
      <c r="K12" s="5"/>
      <c r="L12" s="5"/>
    </row>
    <row r="13" spans="1:12" ht="12.75" x14ac:dyDescent="0.2">
      <c r="A13" s="10" t="s">
        <v>19</v>
      </c>
      <c r="B13" s="8"/>
      <c r="C13" s="3" t="str">
        <f>IF(ABS(C11)&gt;C12,"не равен нулю","равен нулю")</f>
        <v>не равен нулю</v>
      </c>
      <c r="D13" s="4"/>
      <c r="E13" s="4"/>
      <c r="F13" s="5"/>
      <c r="G13" s="5"/>
      <c r="H13" s="5"/>
      <c r="I13" s="5"/>
      <c r="J13" s="5"/>
      <c r="K13" s="5"/>
      <c r="L13" s="5"/>
    </row>
    <row r="14" spans="1:12" ht="12.75" x14ac:dyDescent="0.2">
      <c r="A14" s="10"/>
      <c r="B14" s="8"/>
      <c r="C14" s="3"/>
      <c r="D14" s="4"/>
      <c r="E14" s="4"/>
      <c r="F14" s="5"/>
      <c r="G14" s="5"/>
      <c r="H14" s="5"/>
      <c r="I14" s="5"/>
      <c r="J14" s="5"/>
      <c r="K14" s="5"/>
      <c r="L14" s="5"/>
    </row>
    <row r="15" spans="1:12" ht="12.75" x14ac:dyDescent="0.2">
      <c r="A15" s="1" t="s">
        <v>20</v>
      </c>
      <c r="B15" s="8" t="s">
        <v>21</v>
      </c>
      <c r="C15" s="9">
        <f>INTERCEPT(главная!C3:C1220,главная!B3:B1220)</f>
        <v>-106.65485239457243</v>
      </c>
      <c r="D15" s="4"/>
      <c r="E15" s="4"/>
      <c r="F15" s="5"/>
      <c r="G15" s="5"/>
      <c r="H15" s="5"/>
      <c r="I15" s="5"/>
      <c r="J15" s="5"/>
      <c r="K15" s="5"/>
      <c r="L15" s="5"/>
    </row>
    <row r="16" spans="1:12" ht="14.25" x14ac:dyDescent="0.2">
      <c r="A16" s="10" t="s">
        <v>22</v>
      </c>
      <c r="B16" s="8" t="s">
        <v>23</v>
      </c>
      <c r="C16" s="3">
        <f>C4*SQRT(C8/C9/C2)</f>
        <v>19.185889733970445</v>
      </c>
      <c r="D16" s="4"/>
      <c r="E16" s="4"/>
      <c r="F16" s="5"/>
      <c r="G16" s="5"/>
      <c r="H16" s="5"/>
      <c r="I16" s="5"/>
      <c r="J16" s="5"/>
      <c r="K16" s="5"/>
      <c r="L16" s="5"/>
    </row>
    <row r="17" spans="1:12" ht="14.25" x14ac:dyDescent="0.2">
      <c r="A17" s="10" t="s">
        <v>24</v>
      </c>
      <c r="B17" s="8" t="s">
        <v>25</v>
      </c>
      <c r="C17" s="3">
        <f>C16*C6</f>
        <v>38.068967641411959</v>
      </c>
      <c r="D17" s="5"/>
      <c r="E17" s="4"/>
      <c r="F17" s="5"/>
      <c r="G17" s="5"/>
      <c r="H17" s="5"/>
      <c r="I17" s="5"/>
      <c r="J17" s="5"/>
      <c r="K17" s="5"/>
      <c r="L17" s="5"/>
    </row>
    <row r="18" spans="1:12" ht="12.75" x14ac:dyDescent="0.2">
      <c r="A18" s="10" t="s">
        <v>26</v>
      </c>
      <c r="B18" s="8"/>
      <c r="C18" s="3" t="str">
        <f>IF(ABS(C15)&gt;C17,"значим","незначим")</f>
        <v>значим</v>
      </c>
      <c r="D18" s="5"/>
      <c r="E18" s="4"/>
      <c r="F18" s="5"/>
      <c r="G18" s="5"/>
      <c r="H18" s="5"/>
      <c r="I18" s="5"/>
      <c r="J18" s="5"/>
      <c r="K18" s="5"/>
      <c r="L18" s="5"/>
    </row>
    <row r="19" spans="1:12" ht="12.75" x14ac:dyDescent="0.2">
      <c r="A19" s="10"/>
      <c r="B19" s="8"/>
      <c r="C19" s="3"/>
      <c r="D19" s="5"/>
      <c r="E19" s="4"/>
      <c r="F19" s="5"/>
      <c r="G19" s="5"/>
      <c r="H19" s="5"/>
      <c r="I19" s="5"/>
      <c r="J19" s="5"/>
      <c r="K19" s="5"/>
      <c r="L19" s="5"/>
    </row>
    <row r="20" spans="1:12" ht="12.75" x14ac:dyDescent="0.2">
      <c r="A20" s="1" t="s">
        <v>27</v>
      </c>
      <c r="B20" s="8" t="s">
        <v>28</v>
      </c>
      <c r="C20" s="9">
        <f>SLOPE(главная!C3:C1220,главная!B3:B1220)</f>
        <v>4.6339642670709606E-2</v>
      </c>
      <c r="D20" s="4"/>
      <c r="E20" s="4"/>
      <c r="F20" s="5"/>
      <c r="G20" s="5"/>
      <c r="H20" s="5"/>
      <c r="I20" s="5"/>
      <c r="J20" s="5"/>
      <c r="K20" s="5"/>
      <c r="L20" s="5"/>
    </row>
    <row r="21" spans="1:12" ht="14.25" x14ac:dyDescent="0.2">
      <c r="A21" s="10" t="s">
        <v>29</v>
      </c>
      <c r="B21" s="8" t="s">
        <v>30</v>
      </c>
      <c r="C21" s="3">
        <f>C4*SQRT(1/C9)</f>
        <v>9.7627370568470172E-3</v>
      </c>
      <c r="D21" s="5"/>
      <c r="E21" s="4"/>
      <c r="F21" s="5"/>
      <c r="G21" s="5"/>
      <c r="H21" s="5"/>
      <c r="I21" s="5"/>
      <c r="J21" s="5"/>
      <c r="K21" s="5"/>
      <c r="L21" s="5"/>
    </row>
    <row r="22" spans="1:12" ht="14.25" x14ac:dyDescent="0.2">
      <c r="A22" s="10" t="s">
        <v>31</v>
      </c>
      <c r="B22" s="8" t="s">
        <v>32</v>
      </c>
      <c r="C22" s="3">
        <f>C6*C21</f>
        <v>1.9371388362076733E-2</v>
      </c>
      <c r="D22" s="4"/>
      <c r="E22" s="4"/>
      <c r="F22" s="5"/>
      <c r="G22" s="5"/>
      <c r="H22" s="5"/>
      <c r="I22" s="5"/>
      <c r="J22" s="5"/>
      <c r="K22" s="5"/>
      <c r="L22" s="5"/>
    </row>
    <row r="23" spans="1:12" ht="12.75" x14ac:dyDescent="0.2">
      <c r="A23" s="10" t="s">
        <v>33</v>
      </c>
      <c r="B23" s="11"/>
      <c r="C23" s="3" t="str">
        <f>IF(ABS(C20)&gt;C22,"значим","незначим")</f>
        <v>значим</v>
      </c>
      <c r="D23" s="4"/>
      <c r="E23" s="4"/>
      <c r="F23" s="5"/>
      <c r="G23" s="5"/>
      <c r="H23" s="5"/>
      <c r="I23" s="5"/>
      <c r="J23" s="5"/>
      <c r="K23" s="5"/>
      <c r="L23" s="5"/>
    </row>
    <row r="24" spans="1:12" x14ac:dyDescent="0.2">
      <c r="A24" s="12"/>
      <c r="B24" s="11"/>
      <c r="C24" s="12"/>
      <c r="D24" s="4"/>
      <c r="E24" s="4"/>
      <c r="F24" s="5"/>
      <c r="G24" s="5"/>
      <c r="H24" s="5"/>
      <c r="I24" s="5"/>
      <c r="J24" s="5"/>
      <c r="K24" s="5"/>
      <c r="L24" s="5"/>
    </row>
    <row r="25" spans="1:12" x14ac:dyDescent="0.15">
      <c r="A25" s="13" t="s">
        <v>34</v>
      </c>
      <c r="B25" s="11"/>
      <c r="C25" s="11"/>
      <c r="D25" s="4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12"/>
      <c r="B26" s="11"/>
      <c r="C26" s="19"/>
      <c r="D26" s="4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12"/>
      <c r="B27" s="11"/>
      <c r="C27" s="14">
        <v>50</v>
      </c>
      <c r="D27" s="4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12"/>
      <c r="B28" s="11"/>
      <c r="C28" s="14">
        <v>75</v>
      </c>
      <c r="D28" s="4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12"/>
      <c r="B29" s="11"/>
      <c r="C29" s="14">
        <v>90</v>
      </c>
      <c r="D29" s="4"/>
      <c r="E29" s="5"/>
      <c r="F29" s="5"/>
      <c r="G29" s="5"/>
      <c r="H29" s="12"/>
      <c r="I29" s="12"/>
      <c r="J29" s="12"/>
      <c r="K29" s="12"/>
      <c r="L29" s="12"/>
    </row>
    <row r="30" spans="1:12" x14ac:dyDescent="0.2">
      <c r="A30" s="3"/>
      <c r="B30" s="15"/>
      <c r="C30" s="14">
        <v>95</v>
      </c>
      <c r="D30" s="4"/>
      <c r="E30" s="5"/>
      <c r="F30" s="5"/>
      <c r="G30" s="5"/>
      <c r="H30" s="12"/>
      <c r="I30" s="12"/>
      <c r="J30" s="12"/>
      <c r="K30" s="12"/>
      <c r="L30" s="12"/>
    </row>
    <row r="31" spans="1:12" x14ac:dyDescent="0.2">
      <c r="A31" s="3"/>
      <c r="B31" s="15"/>
      <c r="C31" s="14">
        <v>97.5</v>
      </c>
      <c r="D31" s="4"/>
      <c r="E31" s="5"/>
      <c r="F31" s="5"/>
      <c r="G31" s="5"/>
      <c r="H31" s="12"/>
      <c r="I31" s="12"/>
      <c r="J31" s="12"/>
      <c r="K31" s="12"/>
      <c r="L31" s="12"/>
    </row>
    <row r="32" spans="1:12" x14ac:dyDescent="0.2">
      <c r="A32" s="3"/>
      <c r="B32" s="15"/>
      <c r="C32" s="14">
        <v>99</v>
      </c>
      <c r="D32" s="4"/>
      <c r="E32" s="5"/>
      <c r="F32" s="5"/>
      <c r="G32" s="5"/>
      <c r="H32" s="12"/>
      <c r="I32" s="12"/>
      <c r="J32" s="12"/>
      <c r="K32" s="12"/>
      <c r="L32" s="12"/>
    </row>
    <row r="33" spans="1:12" x14ac:dyDescent="0.2">
      <c r="A33" s="3"/>
      <c r="B33" s="15"/>
      <c r="C33" s="14">
        <v>99.5</v>
      </c>
      <c r="D33" s="4"/>
      <c r="E33" s="5"/>
      <c r="F33" s="5"/>
      <c r="G33" s="5"/>
      <c r="H33" s="12"/>
      <c r="I33" s="12"/>
      <c r="J33" s="12"/>
      <c r="K33" s="12"/>
      <c r="L33" s="12"/>
    </row>
    <row r="34" spans="1:12" x14ac:dyDescent="0.2">
      <c r="A34" s="3"/>
      <c r="B34" s="15"/>
      <c r="C34" s="14">
        <v>99.9</v>
      </c>
      <c r="D34" s="4"/>
      <c r="E34" s="5"/>
      <c r="F34" s="5"/>
      <c r="G34" s="5"/>
      <c r="H34" s="12"/>
      <c r="I34" s="12"/>
      <c r="J34" s="12"/>
      <c r="K34" s="12"/>
      <c r="L34" s="12"/>
    </row>
    <row r="35" spans="1:12" x14ac:dyDescent="0.2">
      <c r="A35" s="3"/>
      <c r="B35" s="15"/>
      <c r="C35" s="14">
        <v>99.99</v>
      </c>
      <c r="D35" s="4"/>
      <c r="E35" s="5"/>
      <c r="F35" s="5"/>
      <c r="G35" s="5"/>
      <c r="H35" s="12"/>
      <c r="I35" s="12"/>
      <c r="J35" s="12"/>
      <c r="K35" s="12"/>
      <c r="L35" s="12"/>
    </row>
    <row r="36" spans="1:12" x14ac:dyDescent="0.2">
      <c r="A36" s="3"/>
      <c r="B36" s="15"/>
      <c r="C36" s="14">
        <v>99.998999999999995</v>
      </c>
      <c r="D36" s="4"/>
      <c r="E36" s="4"/>
      <c r="F36" s="5"/>
      <c r="G36" s="5"/>
      <c r="H36" s="12"/>
      <c r="I36" s="12"/>
      <c r="J36" s="12"/>
      <c r="K36" s="12"/>
      <c r="L36" s="12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15"/>
      <c r="J37" s="3"/>
      <c r="K37" s="3"/>
      <c r="L37" s="3"/>
    </row>
    <row r="38" spans="1:12" x14ac:dyDescent="0.2">
      <c r="A38" s="2" t="s">
        <v>35</v>
      </c>
      <c r="B38" s="3"/>
      <c r="C38" s="3"/>
      <c r="D38" s="3"/>
      <c r="E38" s="3"/>
      <c r="F38" s="3"/>
      <c r="G38" s="3"/>
      <c r="H38" s="3"/>
      <c r="I38" s="15"/>
      <c r="J38" s="29"/>
      <c r="K38" s="29"/>
      <c r="L38" s="29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15"/>
      <c r="J39" s="3"/>
      <c r="K39" s="3"/>
      <c r="L39" s="29"/>
    </row>
    <row r="40" spans="1:12" x14ac:dyDescent="0.2">
      <c r="A40" s="16" t="s">
        <v>36</v>
      </c>
      <c r="B40" s="3"/>
      <c r="C40" s="3" t="b">
        <v>1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15">
      <c r="A41" s="17" t="s">
        <v>37</v>
      </c>
      <c r="B41" s="3"/>
      <c r="C41" s="3" t="b">
        <v>1</v>
      </c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15">
      <c r="A42" s="17" t="s">
        <v>38</v>
      </c>
      <c r="B42" s="3"/>
      <c r="C42" s="3" t="b">
        <v>1</v>
      </c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15">
      <c r="A43" s="17" t="s">
        <v>39</v>
      </c>
      <c r="B43" s="3"/>
      <c r="C43" s="3">
        <f>главная!G7</f>
        <v>1915</v>
      </c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15">
      <c r="A44" s="17" t="s">
        <v>40</v>
      </c>
      <c r="B44" s="3"/>
      <c r="C44" s="3">
        <f>главная!G8</f>
        <v>2015</v>
      </c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5"/>
      <c r="B46" s="3"/>
      <c r="C46" s="3"/>
      <c r="D46" s="2" t="s">
        <v>41</v>
      </c>
      <c r="E46" s="3"/>
      <c r="F46" s="3" t="s">
        <v>42</v>
      </c>
      <c r="G46" s="3"/>
      <c r="H46" s="3"/>
      <c r="I46" s="3"/>
      <c r="J46" s="3"/>
      <c r="K46" s="3"/>
      <c r="L46" s="3"/>
    </row>
    <row r="47" spans="1:12" x14ac:dyDescent="0.2">
      <c r="A47" s="5"/>
      <c r="B47" s="3" t="s">
        <v>43</v>
      </c>
      <c r="C47" s="3" t="s">
        <v>44</v>
      </c>
      <c r="D47" s="3" t="s">
        <v>45</v>
      </c>
      <c r="E47" s="3" t="s">
        <v>46</v>
      </c>
      <c r="F47" s="3" t="s">
        <v>45</v>
      </c>
      <c r="G47" s="3" t="s">
        <v>46</v>
      </c>
      <c r="H47" s="3" t="s">
        <v>47</v>
      </c>
      <c r="I47" s="3" t="s">
        <v>48</v>
      </c>
      <c r="J47" s="3"/>
      <c r="K47" s="3"/>
      <c r="L47" s="3"/>
    </row>
    <row r="48" spans="1:12" x14ac:dyDescent="0.2">
      <c r="A48" s="5"/>
      <c r="B48" s="3"/>
      <c r="C48" s="3" t="s">
        <v>49</v>
      </c>
      <c r="D48" s="3" t="s">
        <v>50</v>
      </c>
      <c r="E48" s="3" t="s">
        <v>51</v>
      </c>
      <c r="F48" s="3" t="s">
        <v>52</v>
      </c>
      <c r="G48" s="3" t="s">
        <v>53</v>
      </c>
      <c r="H48" s="18" t="s">
        <v>54</v>
      </c>
      <c r="I48" s="18" t="s">
        <v>55</v>
      </c>
      <c r="J48" s="3"/>
      <c r="K48" s="3"/>
      <c r="L48" s="3"/>
    </row>
    <row r="49" spans="1:12" x14ac:dyDescent="0.2">
      <c r="A49" s="5">
        <v>1</v>
      </c>
      <c r="B49" s="3">
        <f>C43</f>
        <v>1915</v>
      </c>
      <c r="C49" s="3">
        <f>IF($C$40,$C$15+$C$20*B49,#N/A)</f>
        <v>-17.914436680163533</v>
      </c>
      <c r="D49" s="3">
        <f>IF($C$41,$C$15+$C$20*B49-H49,#N/A)</f>
        <v>-19.035636841463578</v>
      </c>
      <c r="E49" s="3">
        <f>IF($C$41,$C$15+$C$20*B49+H49,#N/A)</f>
        <v>-16.793236518863488</v>
      </c>
      <c r="F49" s="3">
        <f>IF($C$42,$C$15+$C$20*B49-I49,#N/A)</f>
        <v>-23.699967017741642</v>
      </c>
      <c r="G49" s="3">
        <f>IF($C$42,$C$15+$C$20*B49+I49,#N/A)</f>
        <v>-12.128906342585424</v>
      </c>
      <c r="H49" s="3">
        <f>SQRT(1/$C$2+(B49-$C$7)^2/$C$9)*$C$4*$C$6</f>
        <v>1.1212001613000446</v>
      </c>
      <c r="I49" s="3">
        <f>SQRT(1+1/$C$2+(B49-$C$7)^2/$C$9)*$C$4*$C$6</f>
        <v>5.7855303375781082</v>
      </c>
      <c r="J49" s="3"/>
      <c r="K49" s="3"/>
      <c r="L49" s="3"/>
    </row>
    <row r="50" spans="1:12" x14ac:dyDescent="0.2">
      <c r="A50" s="5">
        <v>2</v>
      </c>
      <c r="B50" s="3">
        <f>B49+($C$44-$C$43)/24</f>
        <v>1919.1666666666667</v>
      </c>
      <c r="C50" s="3">
        <f t="shared" ref="C50:C73" si="0">IF($C$40,$C$15+$C$20*B50,#N/A)</f>
        <v>-17.721354835702243</v>
      </c>
      <c r="D50" s="3">
        <f t="shared" ref="D50:D73" si="1">IF($C$41,$C$15+$C$20*B50-H50,#N/A)</f>
        <v>-18.773614365297675</v>
      </c>
      <c r="E50" s="3">
        <f t="shared" ref="E50:E73" si="2">IF($C$41,$C$15+$C$20*B50+H50,#N/A)</f>
        <v>-16.669095306106811</v>
      </c>
      <c r="F50" s="3">
        <f t="shared" ref="F50:F73" si="3">IF($C$42,$C$15+$C$20*B50-I50,#N/A)</f>
        <v>-23.493921128345558</v>
      </c>
      <c r="G50" s="3">
        <f t="shared" ref="G50:G73" si="4">IF($C$42,$C$15+$C$20*B50+I50,#N/A)</f>
        <v>-11.948788543058928</v>
      </c>
      <c r="H50" s="3">
        <f t="shared" ref="H50:H73" si="5">SQRT(1/$C$2+(B50-$C$7)^2/$C$9)*$C$4*$C$6</f>
        <v>1.0522595295954302</v>
      </c>
      <c r="I50" s="3">
        <f t="shared" ref="I50:I73" si="6">SQRT(1+1/$C$2+(B50-$C$7)^2/$C$9)*$C$4*$C$6</f>
        <v>5.7725662926433161</v>
      </c>
      <c r="J50" s="3"/>
      <c r="K50" s="3"/>
      <c r="L50" s="3"/>
    </row>
    <row r="51" spans="1:12" x14ac:dyDescent="0.2">
      <c r="A51" s="5">
        <v>3</v>
      </c>
      <c r="B51" s="3">
        <f t="shared" ref="B51:B73" si="7">B50+($C$44-$C$43)/24</f>
        <v>1923.3333333333335</v>
      </c>
      <c r="C51" s="3">
        <f t="shared" si="0"/>
        <v>-17.528272991240954</v>
      </c>
      <c r="D51" s="3">
        <f t="shared" si="1"/>
        <v>-18.513382107681963</v>
      </c>
      <c r="E51" s="3">
        <f t="shared" si="2"/>
        <v>-16.543163874799944</v>
      </c>
      <c r="F51" s="3">
        <f t="shared" si="3"/>
        <v>-23.288977067708743</v>
      </c>
      <c r="G51" s="3">
        <f t="shared" si="4"/>
        <v>-11.767568914773165</v>
      </c>
      <c r="H51" s="3">
        <f t="shared" si="5"/>
        <v>0.98510911644100863</v>
      </c>
      <c r="I51" s="3">
        <f t="shared" si="6"/>
        <v>5.7607040764677881</v>
      </c>
      <c r="J51" s="3"/>
      <c r="K51" s="3"/>
      <c r="L51" s="3"/>
    </row>
    <row r="52" spans="1:12" x14ac:dyDescent="0.2">
      <c r="A52" s="5">
        <v>4</v>
      </c>
      <c r="B52" s="3">
        <f t="shared" si="7"/>
        <v>1927.5000000000002</v>
      </c>
      <c r="C52" s="3">
        <f t="shared" si="0"/>
        <v>-17.33519114677965</v>
      </c>
      <c r="D52" s="3">
        <f t="shared" si="1"/>
        <v>-18.255332093978293</v>
      </c>
      <c r="E52" s="3">
        <f t="shared" si="2"/>
        <v>-16.415050199581007</v>
      </c>
      <c r="F52" s="3">
        <f t="shared" si="3"/>
        <v>-23.085141655092656</v>
      </c>
      <c r="G52" s="3">
        <f t="shared" si="4"/>
        <v>-11.585240638466642</v>
      </c>
      <c r="H52" s="3">
        <f t="shared" si="5"/>
        <v>0.92014094719864137</v>
      </c>
      <c r="I52" s="3">
        <f t="shared" si="6"/>
        <v>5.7499505083130078</v>
      </c>
      <c r="J52" s="3"/>
      <c r="K52" s="3"/>
      <c r="L52" s="3"/>
    </row>
    <row r="53" spans="1:12" x14ac:dyDescent="0.2">
      <c r="A53" s="5">
        <v>5</v>
      </c>
      <c r="B53" s="3">
        <f t="shared" si="7"/>
        <v>1931.666666666667</v>
      </c>
      <c r="C53" s="3">
        <f t="shared" si="0"/>
        <v>-17.14210930231836</v>
      </c>
      <c r="D53" s="3">
        <f t="shared" si="1"/>
        <v>-17.999960275316397</v>
      </c>
      <c r="E53" s="3">
        <f t="shared" si="2"/>
        <v>-16.284258329320323</v>
      </c>
      <c r="F53" s="3">
        <f t="shared" si="3"/>
        <v>-22.882421121131959</v>
      </c>
      <c r="G53" s="3">
        <f t="shared" si="4"/>
        <v>-11.401797483504762</v>
      </c>
      <c r="H53" s="3">
        <f t="shared" si="5"/>
        <v>0.85785097299803803</v>
      </c>
      <c r="I53" s="3">
        <f t="shared" si="6"/>
        <v>5.7403118188135984</v>
      </c>
      <c r="J53" s="3"/>
      <c r="K53" s="3"/>
      <c r="L53" s="3"/>
    </row>
    <row r="54" spans="1:12" x14ac:dyDescent="0.2">
      <c r="A54" s="5">
        <v>6</v>
      </c>
      <c r="B54" s="3">
        <f t="shared" si="7"/>
        <v>1935.8333333333337</v>
      </c>
      <c r="C54" s="3">
        <f t="shared" si="0"/>
        <v>-16.949027457857071</v>
      </c>
      <c r="D54" s="3">
        <f t="shared" si="1"/>
        <v>-17.747893378260105</v>
      </c>
      <c r="E54" s="3">
        <f t="shared" si="2"/>
        <v>-16.150161537454036</v>
      </c>
      <c r="F54" s="3">
        <f t="shared" si="3"/>
        <v>-22.68082109023069</v>
      </c>
      <c r="G54" s="3">
        <f t="shared" si="4"/>
        <v>-11.217233825483451</v>
      </c>
      <c r="H54" s="3">
        <f t="shared" si="5"/>
        <v>0.79886592040303461</v>
      </c>
      <c r="I54" s="3">
        <f t="shared" si="6"/>
        <v>5.7317936323736207</v>
      </c>
      <c r="J54" s="3"/>
      <c r="K54" s="3"/>
      <c r="L54" s="3"/>
    </row>
    <row r="55" spans="1:12" x14ac:dyDescent="0.2">
      <c r="A55" s="5">
        <v>7</v>
      </c>
      <c r="B55" s="3">
        <f t="shared" si="7"/>
        <v>1940.0000000000005</v>
      </c>
      <c r="C55" s="3">
        <f t="shared" si="0"/>
        <v>-16.755945613395767</v>
      </c>
      <c r="D55" s="3">
        <f t="shared" si="1"/>
        <v>-17.499917900134147</v>
      </c>
      <c r="E55" s="3">
        <f t="shared" si="2"/>
        <v>-16.011973326657387</v>
      </c>
      <c r="F55" s="3">
        <f t="shared" si="3"/>
        <v>-22.480346564479831</v>
      </c>
      <c r="G55" s="3">
        <f t="shared" si="4"/>
        <v>-11.031544662311703</v>
      </c>
      <c r="H55" s="3">
        <f t="shared" si="5"/>
        <v>0.7439722867383799</v>
      </c>
      <c r="I55" s="3">
        <f t="shared" si="6"/>
        <v>5.7244009510840641</v>
      </c>
      <c r="J55" s="3"/>
      <c r="K55" s="3"/>
      <c r="L55" s="3"/>
    </row>
    <row r="56" spans="1:12" x14ac:dyDescent="0.2">
      <c r="A56" s="5">
        <v>8</v>
      </c>
      <c r="B56" s="3">
        <f t="shared" si="7"/>
        <v>1944.1666666666672</v>
      </c>
      <c r="C56" s="3">
        <f t="shared" si="0"/>
        <v>-16.562863768934477</v>
      </c>
      <c r="D56" s="3">
        <f t="shared" si="1"/>
        <v>-17.257005185242221</v>
      </c>
      <c r="E56" s="3">
        <f t="shared" si="2"/>
        <v>-15.868722352626733</v>
      </c>
      <c r="F56" s="3">
        <f t="shared" si="3"/>
        <v>-22.281001909201038</v>
      </c>
      <c r="G56" s="3">
        <f t="shared" si="4"/>
        <v>-10.844725628667916</v>
      </c>
      <c r="H56" s="3">
        <f t="shared" si="5"/>
        <v>0.69414141630774362</v>
      </c>
      <c r="I56" s="3">
        <f t="shared" si="6"/>
        <v>5.7181381402665608</v>
      </c>
      <c r="J56" s="3"/>
      <c r="K56" s="3"/>
      <c r="L56" s="3"/>
    </row>
    <row r="57" spans="1:12" x14ac:dyDescent="0.2">
      <c r="A57" s="5">
        <v>9</v>
      </c>
      <c r="B57" s="3">
        <f t="shared" si="7"/>
        <v>1948.3333333333339</v>
      </c>
      <c r="C57" s="3">
        <f t="shared" si="0"/>
        <v>-16.369781924473187</v>
      </c>
      <c r="D57" s="3">
        <f t="shared" si="1"/>
        <v>-17.02031969123108</v>
      </c>
      <c r="E57" s="3">
        <f t="shared" si="2"/>
        <v>-15.719244157715295</v>
      </c>
      <c r="F57" s="3">
        <f t="shared" si="3"/>
        <v>-22.0827908402124</v>
      </c>
      <c r="G57" s="3">
        <f t="shared" si="4"/>
        <v>-10.656773008733975</v>
      </c>
      <c r="H57" s="3">
        <f t="shared" si="5"/>
        <v>0.65053776675789221</v>
      </c>
      <c r="I57" s="3">
        <f t="shared" si="6"/>
        <v>5.7130089157392137</v>
      </c>
      <c r="J57" s="3"/>
      <c r="K57" s="3"/>
      <c r="L57" s="3"/>
    </row>
    <row r="58" spans="1:12" x14ac:dyDescent="0.2">
      <c r="A58" s="5">
        <v>10</v>
      </c>
      <c r="B58" s="3">
        <f t="shared" si="7"/>
        <v>1952.5000000000007</v>
      </c>
      <c r="C58" s="3">
        <f t="shared" si="0"/>
        <v>-16.176700080011898</v>
      </c>
      <c r="D58" s="3">
        <f t="shared" si="1"/>
        <v>-16.791188488257824</v>
      </c>
      <c r="E58" s="3">
        <f t="shared" si="2"/>
        <v>-15.562211671765972</v>
      </c>
      <c r="F58" s="3">
        <f t="shared" si="3"/>
        <v>-21.885716412902006</v>
      </c>
      <c r="G58" s="3">
        <f t="shared" si="4"/>
        <v>-10.467683747121789</v>
      </c>
      <c r="H58" s="3">
        <f t="shared" si="5"/>
        <v>0.61448840824592499</v>
      </c>
      <c r="I58" s="3">
        <f t="shared" si="6"/>
        <v>5.7090163328901076</v>
      </c>
      <c r="J58" s="3"/>
      <c r="K58" s="3"/>
      <c r="L58" s="3"/>
    </row>
    <row r="59" spans="1:12" x14ac:dyDescent="0.2">
      <c r="A59" s="5">
        <v>11</v>
      </c>
      <c r="B59" s="3">
        <f t="shared" si="7"/>
        <v>1956.6666666666674</v>
      </c>
      <c r="C59" s="3">
        <f t="shared" si="0"/>
        <v>-15.983618235550594</v>
      </c>
      <c r="D59" s="3">
        <f t="shared" si="1"/>
        <v>-16.571004104894175</v>
      </c>
      <c r="E59" s="3">
        <f t="shared" si="2"/>
        <v>-15.396232366207013</v>
      </c>
      <c r="F59" s="3">
        <f t="shared" si="3"/>
        <v>-21.689781013183381</v>
      </c>
      <c r="G59" s="3">
        <f t="shared" si="4"/>
        <v>-10.277455457917807</v>
      </c>
      <c r="H59" s="3">
        <f t="shared" si="5"/>
        <v>0.58738586934358128</v>
      </c>
      <c r="I59" s="3">
        <f t="shared" si="6"/>
        <v>5.7061627776327866</v>
      </c>
      <c r="J59" s="3"/>
      <c r="K59" s="3"/>
      <c r="L59" s="3"/>
    </row>
    <row r="60" spans="1:12" x14ac:dyDescent="0.2">
      <c r="A60" s="5">
        <v>12</v>
      </c>
      <c r="B60" s="3">
        <f t="shared" si="7"/>
        <v>1960.8333333333342</v>
      </c>
      <c r="C60" s="3">
        <f t="shared" si="0"/>
        <v>-15.790536391089304</v>
      </c>
      <c r="D60" s="3">
        <f t="shared" si="1"/>
        <v>-16.361043054403641</v>
      </c>
      <c r="E60" s="3">
        <f t="shared" si="2"/>
        <v>-15.220029727774968</v>
      </c>
      <c r="F60" s="3">
        <f t="shared" si="3"/>
        <v>-21.494986350395063</v>
      </c>
      <c r="G60" s="3">
        <f t="shared" si="4"/>
        <v>-10.086086431783546</v>
      </c>
      <c r="H60" s="3">
        <f t="shared" si="5"/>
        <v>0.57050666331433719</v>
      </c>
      <c r="I60" s="3">
        <f t="shared" si="6"/>
        <v>5.7044499593057587</v>
      </c>
      <c r="J60" s="3"/>
      <c r="K60" s="3"/>
      <c r="L60" s="3"/>
    </row>
    <row r="61" spans="1:12" x14ac:dyDescent="0.2">
      <c r="A61" s="5">
        <v>13</v>
      </c>
      <c r="B61" s="3">
        <f t="shared" si="7"/>
        <v>1965.0000000000009</v>
      </c>
      <c r="C61" s="3">
        <f t="shared" si="0"/>
        <v>-15.597454546628015</v>
      </c>
      <c r="D61" s="3">
        <f t="shared" si="1"/>
        <v>-16.162222715006191</v>
      </c>
      <c r="E61" s="3">
        <f t="shared" si="2"/>
        <v>-15.032686378249837</v>
      </c>
      <c r="F61" s="3">
        <f t="shared" si="3"/>
        <v>-21.301333452193127</v>
      </c>
      <c r="G61" s="3">
        <f t="shared" si="4"/>
        <v>-9.8935756410629043</v>
      </c>
      <c r="H61" s="3">
        <f t="shared" si="5"/>
        <v>0.56476816837817767</v>
      </c>
      <c r="I61" s="3">
        <f t="shared" si="6"/>
        <v>5.7038789055651105</v>
      </c>
      <c r="J61" s="3"/>
      <c r="K61" s="3"/>
      <c r="L61" s="3"/>
    </row>
    <row r="62" spans="1:12" x14ac:dyDescent="0.2">
      <c r="A62" s="5">
        <v>14</v>
      </c>
      <c r="B62" s="3">
        <f t="shared" si="7"/>
        <v>1969.1666666666677</v>
      </c>
      <c r="C62" s="3">
        <f t="shared" si="0"/>
        <v>-15.404372702166711</v>
      </c>
      <c r="D62" s="3">
        <f t="shared" si="1"/>
        <v>-15.974879365481053</v>
      </c>
      <c r="E62" s="3">
        <f t="shared" si="2"/>
        <v>-14.833866038852369</v>
      </c>
      <c r="F62" s="3">
        <f t="shared" si="3"/>
        <v>-21.10882266147247</v>
      </c>
      <c r="G62" s="3">
        <f t="shared" si="4"/>
        <v>-9.6999227428609522</v>
      </c>
      <c r="H62" s="3">
        <f t="shared" si="5"/>
        <v>0.57050666331434219</v>
      </c>
      <c r="I62" s="3">
        <f t="shared" si="6"/>
        <v>5.7044499593057587</v>
      </c>
      <c r="J62" s="3"/>
      <c r="K62" s="3"/>
      <c r="L62" s="3"/>
    </row>
    <row r="63" spans="1:12" x14ac:dyDescent="0.2">
      <c r="A63" s="5">
        <v>15</v>
      </c>
      <c r="B63" s="3">
        <f t="shared" si="7"/>
        <v>1973.3333333333344</v>
      </c>
      <c r="C63" s="3">
        <f t="shared" si="0"/>
        <v>-15.211290857705421</v>
      </c>
      <c r="D63" s="3">
        <f t="shared" si="1"/>
        <v>-15.798676727049012</v>
      </c>
      <c r="E63" s="3">
        <f t="shared" si="2"/>
        <v>-14.623904988361831</v>
      </c>
      <c r="F63" s="3">
        <f t="shared" si="3"/>
        <v>-20.917453635338209</v>
      </c>
      <c r="G63" s="3">
        <f t="shared" si="4"/>
        <v>-9.5051280800726339</v>
      </c>
      <c r="H63" s="3">
        <f t="shared" si="5"/>
        <v>0.58738586934359105</v>
      </c>
      <c r="I63" s="3">
        <f t="shared" si="6"/>
        <v>5.7061627776327875</v>
      </c>
      <c r="J63" s="3"/>
      <c r="K63" s="3"/>
      <c r="L63" s="3"/>
    </row>
    <row r="64" spans="1:12" x14ac:dyDescent="0.2">
      <c r="A64" s="5">
        <v>16</v>
      </c>
      <c r="B64" s="3">
        <f t="shared" si="7"/>
        <v>1977.5000000000011</v>
      </c>
      <c r="C64" s="3">
        <f t="shared" si="0"/>
        <v>-15.018209013244132</v>
      </c>
      <c r="D64" s="3">
        <f t="shared" si="1"/>
        <v>-15.63269742149007</v>
      </c>
      <c r="E64" s="3">
        <f t="shared" si="2"/>
        <v>-14.403720604998194</v>
      </c>
      <c r="F64" s="3">
        <f t="shared" si="3"/>
        <v>-20.72722534613424</v>
      </c>
      <c r="G64" s="3">
        <f t="shared" si="4"/>
        <v>-9.3091926803540233</v>
      </c>
      <c r="H64" s="3">
        <f t="shared" si="5"/>
        <v>0.61448840824593887</v>
      </c>
      <c r="I64" s="3">
        <f t="shared" si="6"/>
        <v>5.7090163328901093</v>
      </c>
      <c r="J64" s="3"/>
      <c r="K64" s="3"/>
      <c r="L64" s="3"/>
    </row>
    <row r="65" spans="1:12" x14ac:dyDescent="0.2">
      <c r="A65" s="5">
        <v>17</v>
      </c>
      <c r="B65" s="3">
        <f t="shared" si="7"/>
        <v>1981.6666666666679</v>
      </c>
      <c r="C65" s="3">
        <f t="shared" si="0"/>
        <v>-14.825127168782842</v>
      </c>
      <c r="D65" s="3">
        <f t="shared" si="1"/>
        <v>-15.475664935540753</v>
      </c>
      <c r="E65" s="3">
        <f t="shared" si="2"/>
        <v>-14.174589402024932</v>
      </c>
      <c r="F65" s="3">
        <f t="shared" si="3"/>
        <v>-20.538136084522058</v>
      </c>
      <c r="G65" s="3">
        <f t="shared" si="4"/>
        <v>-9.1121182530436258</v>
      </c>
      <c r="H65" s="3">
        <f t="shared" si="5"/>
        <v>0.65053776675790964</v>
      </c>
      <c r="I65" s="3">
        <f t="shared" si="6"/>
        <v>5.7130089157392154</v>
      </c>
      <c r="J65" s="3"/>
      <c r="K65" s="3"/>
      <c r="L65" s="3"/>
    </row>
    <row r="66" spans="1:12" x14ac:dyDescent="0.2">
      <c r="A66" s="5">
        <v>18</v>
      </c>
      <c r="B66" s="3">
        <f t="shared" si="7"/>
        <v>1985.8333333333346</v>
      </c>
      <c r="C66" s="3">
        <f t="shared" si="0"/>
        <v>-14.632045324321538</v>
      </c>
      <c r="D66" s="3">
        <f t="shared" si="1"/>
        <v>-15.326186740629302</v>
      </c>
      <c r="E66" s="3">
        <f t="shared" si="2"/>
        <v>-13.937903908013775</v>
      </c>
      <c r="F66" s="3">
        <f t="shared" si="3"/>
        <v>-20.350183464588103</v>
      </c>
      <c r="G66" s="3">
        <f t="shared" si="4"/>
        <v>-8.913907184054974</v>
      </c>
      <c r="H66" s="3">
        <f t="shared" si="5"/>
        <v>0.69414141630776405</v>
      </c>
      <c r="I66" s="3">
        <f t="shared" si="6"/>
        <v>5.7181381402665634</v>
      </c>
      <c r="J66" s="3"/>
      <c r="K66" s="3"/>
      <c r="L66" s="3"/>
    </row>
    <row r="67" spans="1:12" x14ac:dyDescent="0.2">
      <c r="A67" s="5">
        <v>19</v>
      </c>
      <c r="B67" s="3">
        <f t="shared" si="7"/>
        <v>1990.0000000000014</v>
      </c>
      <c r="C67" s="3">
        <f t="shared" si="0"/>
        <v>-14.438963479860249</v>
      </c>
      <c r="D67" s="3">
        <f t="shared" si="1"/>
        <v>-15.182935766598652</v>
      </c>
      <c r="E67" s="3">
        <f t="shared" si="2"/>
        <v>-13.694991193121846</v>
      </c>
      <c r="F67" s="3">
        <f t="shared" si="3"/>
        <v>-20.163364430944316</v>
      </c>
      <c r="G67" s="3">
        <f t="shared" si="4"/>
        <v>-8.714562528776181</v>
      </c>
      <c r="H67" s="3">
        <f t="shared" si="5"/>
        <v>0.74397228673840288</v>
      </c>
      <c r="I67" s="3">
        <f t="shared" si="6"/>
        <v>5.7244009510840677</v>
      </c>
      <c r="J67" s="3"/>
      <c r="K67" s="3"/>
      <c r="L67" s="3"/>
    </row>
    <row r="68" spans="1:12" x14ac:dyDescent="0.2">
      <c r="A68" s="5">
        <v>20</v>
      </c>
      <c r="B68" s="3">
        <f t="shared" si="7"/>
        <v>1994.1666666666681</v>
      </c>
      <c r="C68" s="3">
        <f t="shared" si="0"/>
        <v>-14.245881635398959</v>
      </c>
      <c r="D68" s="3">
        <f t="shared" si="1"/>
        <v>-15.044747555802019</v>
      </c>
      <c r="E68" s="3">
        <f t="shared" si="2"/>
        <v>-13.447015714995899</v>
      </c>
      <c r="F68" s="3">
        <f t="shared" si="3"/>
        <v>-19.977675267772582</v>
      </c>
      <c r="G68" s="3">
        <f t="shared" si="4"/>
        <v>-8.5140880030253339</v>
      </c>
      <c r="H68" s="3">
        <f t="shared" si="5"/>
        <v>0.7988659204030597</v>
      </c>
      <c r="I68" s="3">
        <f t="shared" si="6"/>
        <v>5.7317936323736252</v>
      </c>
      <c r="J68" s="3"/>
      <c r="K68" s="3"/>
      <c r="L68" s="3"/>
    </row>
    <row r="69" spans="1:12" x14ac:dyDescent="0.2">
      <c r="A69" s="5">
        <v>21</v>
      </c>
      <c r="B69" s="3">
        <f t="shared" si="7"/>
        <v>1998.3333333333348</v>
      </c>
      <c r="C69" s="3">
        <f t="shared" si="0"/>
        <v>-14.052799790937669</v>
      </c>
      <c r="D69" s="3">
        <f t="shared" si="1"/>
        <v>-14.910650763935735</v>
      </c>
      <c r="E69" s="3">
        <f t="shared" si="2"/>
        <v>-13.194948817939604</v>
      </c>
      <c r="F69" s="3">
        <f t="shared" si="3"/>
        <v>-19.793111609751271</v>
      </c>
      <c r="G69" s="3">
        <f t="shared" si="4"/>
        <v>-8.3124879721240674</v>
      </c>
      <c r="H69" s="3">
        <f t="shared" si="5"/>
        <v>0.85785097299806456</v>
      </c>
      <c r="I69" s="3">
        <f t="shared" si="6"/>
        <v>5.7403118188136029</v>
      </c>
      <c r="J69" s="3"/>
      <c r="K69" s="3"/>
      <c r="L69" s="3"/>
    </row>
    <row r="70" spans="1:12" x14ac:dyDescent="0.2">
      <c r="A70" s="5">
        <v>22</v>
      </c>
      <c r="B70" s="3">
        <f t="shared" si="7"/>
        <v>2002.5000000000016</v>
      </c>
      <c r="C70" s="3">
        <f t="shared" si="0"/>
        <v>-13.859717946476366</v>
      </c>
      <c r="D70" s="3">
        <f t="shared" si="1"/>
        <v>-14.779858893675035</v>
      </c>
      <c r="E70" s="3">
        <f t="shared" si="2"/>
        <v>-12.939576999277696</v>
      </c>
      <c r="F70" s="3">
        <f t="shared" si="3"/>
        <v>-19.609668454789379</v>
      </c>
      <c r="G70" s="3">
        <f t="shared" si="4"/>
        <v>-8.1097674381633524</v>
      </c>
      <c r="H70" s="3">
        <f t="shared" si="5"/>
        <v>0.92014094719866912</v>
      </c>
      <c r="I70" s="3">
        <f t="shared" si="6"/>
        <v>5.7499505083130122</v>
      </c>
      <c r="J70" s="3"/>
      <c r="K70" s="3"/>
      <c r="L70" s="3"/>
    </row>
    <row r="71" spans="1:12" x14ac:dyDescent="0.2">
      <c r="A71" s="5">
        <v>23</v>
      </c>
      <c r="B71" s="3">
        <f t="shared" si="7"/>
        <v>2006.6666666666683</v>
      </c>
      <c r="C71" s="3">
        <f t="shared" si="0"/>
        <v>-13.666636102015076</v>
      </c>
      <c r="D71" s="3">
        <f t="shared" si="1"/>
        <v>-14.651745218456114</v>
      </c>
      <c r="E71" s="3">
        <f t="shared" si="2"/>
        <v>-12.681526985574038</v>
      </c>
      <c r="F71" s="3">
        <f t="shared" si="3"/>
        <v>-19.427340178482869</v>
      </c>
      <c r="G71" s="3">
        <f t="shared" si="4"/>
        <v>-7.9059320255472825</v>
      </c>
      <c r="H71" s="3">
        <f t="shared" si="5"/>
        <v>0.98510911644103738</v>
      </c>
      <c r="I71" s="3">
        <f t="shared" si="6"/>
        <v>5.7607040764677935</v>
      </c>
      <c r="J71" s="3"/>
      <c r="K71" s="3"/>
      <c r="L71" s="3"/>
    </row>
    <row r="72" spans="1:12" x14ac:dyDescent="0.2">
      <c r="A72" s="5">
        <v>24</v>
      </c>
      <c r="B72" s="3">
        <f t="shared" si="7"/>
        <v>2010.8333333333351</v>
      </c>
      <c r="C72" s="3">
        <f t="shared" si="0"/>
        <v>-13.473554257553786</v>
      </c>
      <c r="D72" s="3">
        <f t="shared" si="1"/>
        <v>-14.525813787149247</v>
      </c>
      <c r="E72" s="3">
        <f t="shared" si="2"/>
        <v>-12.421294727958326</v>
      </c>
      <c r="F72" s="3">
        <f t="shared" si="3"/>
        <v>-19.246120550197109</v>
      </c>
      <c r="G72" s="3">
        <f t="shared" si="4"/>
        <v>-7.7009879649104649</v>
      </c>
      <c r="H72" s="3">
        <f t="shared" si="5"/>
        <v>1.0522595295954598</v>
      </c>
      <c r="I72" s="3">
        <f t="shared" si="6"/>
        <v>5.7725662926433214</v>
      </c>
      <c r="J72" s="3"/>
      <c r="K72" s="3"/>
      <c r="L72" s="3"/>
    </row>
    <row r="73" spans="1:12" x14ac:dyDescent="0.2">
      <c r="A73" s="5">
        <v>25</v>
      </c>
      <c r="B73" s="3">
        <f t="shared" si="7"/>
        <v>2015.0000000000018</v>
      </c>
      <c r="C73" s="3">
        <f t="shared" si="0"/>
        <v>-13.280472413092482</v>
      </c>
      <c r="D73" s="3">
        <f t="shared" si="1"/>
        <v>-14.401672574392558</v>
      </c>
      <c r="E73" s="3">
        <f t="shared" si="2"/>
        <v>-12.159272251792407</v>
      </c>
      <c r="F73" s="3">
        <f t="shared" si="3"/>
        <v>-19.066002750670595</v>
      </c>
      <c r="G73" s="3">
        <f t="shared" si="4"/>
        <v>-7.494942075514369</v>
      </c>
      <c r="H73" s="3">
        <f t="shared" si="5"/>
        <v>1.121200161300075</v>
      </c>
      <c r="I73" s="3">
        <f t="shared" si="6"/>
        <v>5.7855303375781135</v>
      </c>
      <c r="J73" s="3"/>
      <c r="K73" s="3"/>
      <c r="L73" s="3"/>
    </row>
    <row r="74" spans="1:12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</sheetData>
  <mergeCells count="2">
    <mergeCell ref="J38:K38"/>
    <mergeCell ref="L38:L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главная</vt:lpstr>
      <vt:lpstr>расчёт</vt:lpstr>
      <vt:lpstr>вероятности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 М.А.</cp:lastModifiedBy>
  <dcterms:created xsi:type="dcterms:W3CDTF">2013-12-16T11:22:59Z</dcterms:created>
  <dcterms:modified xsi:type="dcterms:W3CDTF">2017-08-08T07:50:16Z</dcterms:modified>
</cp:coreProperties>
</file>