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10500" windowHeight="9528"/>
  </bookViews>
  <sheets>
    <sheet name="Процен не менялся" sheetId="5" r:id="rId1"/>
    <sheet name="Процент менялся Ставка ЦБ" sheetId="6" r:id="rId2"/>
  </sheets>
  <definedNames>
    <definedName name="_xlnm.Print_Area" localSheetId="0">'Процен не менялся'!$A$1:$G$37</definedName>
    <definedName name="_xlnm.Print_Area" localSheetId="1">'Процент менялся Ставка ЦБ'!$A$1:$K$41</definedName>
    <definedName name="Ставка" localSheetId="0">'Процен не менялся'!$C$1</definedName>
    <definedName name="Ставка" localSheetId="1">'Процент менялся Ставка ЦБ'!#REF!</definedName>
    <definedName name="Ставка">#REF!</definedName>
  </definedNames>
  <calcPr calcId="145621"/>
</workbook>
</file>

<file path=xl/calcChain.xml><?xml version="1.0" encoding="utf-8"?>
<calcChain xmlns="http://schemas.openxmlformats.org/spreadsheetml/2006/main">
  <c r="J8" i="6" l="1"/>
  <c r="H8" i="6"/>
  <c r="F8" i="6"/>
  <c r="G39" i="6"/>
  <c r="G35" i="6"/>
  <c r="G31" i="6"/>
  <c r="E40" i="6"/>
  <c r="E39" i="6"/>
  <c r="E38" i="6"/>
  <c r="G38" i="6" s="1"/>
  <c r="E37" i="6"/>
  <c r="E36" i="6"/>
  <c r="E35" i="6"/>
  <c r="E34" i="6"/>
  <c r="G34" i="6" s="1"/>
  <c r="E33" i="6"/>
  <c r="E32" i="6"/>
  <c r="E31" i="6"/>
  <c r="E12" i="6"/>
  <c r="C30" i="6"/>
  <c r="D30" i="6" s="1"/>
  <c r="C29" i="6"/>
  <c r="C28" i="6"/>
  <c r="D28" i="6" s="1"/>
  <c r="C27" i="6"/>
  <c r="C26" i="6"/>
  <c r="D26" i="6" s="1"/>
  <c r="C25" i="6"/>
  <c r="C24" i="6"/>
  <c r="D24" i="6" s="1"/>
  <c r="C23" i="6"/>
  <c r="C22" i="6"/>
  <c r="D22" i="6" s="1"/>
  <c r="C21" i="6"/>
  <c r="D21" i="6" s="1"/>
  <c r="C20" i="6"/>
  <c r="E20" i="6" s="1"/>
  <c r="C19" i="6"/>
  <c r="C18" i="6"/>
  <c r="D18" i="6" s="1"/>
  <c r="C17" i="6"/>
  <c r="D17" i="6" s="1"/>
  <c r="C16" i="6"/>
  <c r="E16" i="6" s="1"/>
  <c r="C15" i="6"/>
  <c r="C14" i="6"/>
  <c r="D14" i="6" s="1"/>
  <c r="C13" i="6"/>
  <c r="D12" i="6"/>
  <c r="C12" i="6"/>
  <c r="J10" i="6"/>
  <c r="H10" i="6"/>
  <c r="F10" i="6"/>
  <c r="F36" i="6" s="1"/>
  <c r="D10" i="6"/>
  <c r="H39" i="6" l="1"/>
  <c r="H31" i="6"/>
  <c r="H35" i="6"/>
  <c r="F16" i="6"/>
  <c r="F39" i="6"/>
  <c r="F35" i="6"/>
  <c r="F20" i="6"/>
  <c r="F31" i="6"/>
  <c r="F12" i="6"/>
  <c r="I13" i="6"/>
  <c r="J13" i="6" s="1"/>
  <c r="I33" i="6"/>
  <c r="J33" i="6" s="1"/>
  <c r="H34" i="6"/>
  <c r="I34" i="6"/>
  <c r="J34" i="6" s="1"/>
  <c r="H38" i="6"/>
  <c r="I38" i="6"/>
  <c r="J38" i="6" s="1"/>
  <c r="F40" i="6"/>
  <c r="D25" i="6"/>
  <c r="D29" i="6"/>
  <c r="E13" i="6"/>
  <c r="F13" i="6" s="1"/>
  <c r="F33" i="6"/>
  <c r="F37" i="6"/>
  <c r="G12" i="6"/>
  <c r="H12" i="6" s="1"/>
  <c r="G16" i="6"/>
  <c r="H16" i="6" s="1"/>
  <c r="G20" i="6"/>
  <c r="H20" i="6" s="1"/>
  <c r="G24" i="6"/>
  <c r="H24" i="6" s="1"/>
  <c r="G28" i="6"/>
  <c r="H28" i="6" s="1"/>
  <c r="G32" i="6"/>
  <c r="H32" i="6" s="1"/>
  <c r="G36" i="6"/>
  <c r="H36" i="6" s="1"/>
  <c r="G40" i="6"/>
  <c r="H40" i="6" s="1"/>
  <c r="I31" i="6"/>
  <c r="J31" i="6" s="1"/>
  <c r="I35" i="6"/>
  <c r="J35" i="6" s="1"/>
  <c r="I39" i="6"/>
  <c r="J39" i="6" s="1"/>
  <c r="F32" i="6"/>
  <c r="F34" i="6"/>
  <c r="K34" i="6" s="1"/>
  <c r="F38" i="6"/>
  <c r="G13" i="6"/>
  <c r="H13" i="6" s="1"/>
  <c r="G25" i="6"/>
  <c r="H25" i="6" s="1"/>
  <c r="G33" i="6"/>
  <c r="H33" i="6" s="1"/>
  <c r="K33" i="6" s="1"/>
  <c r="G37" i="6"/>
  <c r="H37" i="6" s="1"/>
  <c r="I16" i="6"/>
  <c r="J16" i="6" s="1"/>
  <c r="D15" i="6"/>
  <c r="D19" i="6"/>
  <c r="D23" i="6"/>
  <c r="D27" i="6"/>
  <c r="D13" i="6"/>
  <c r="G22" i="6"/>
  <c r="H22" i="6" s="1"/>
  <c r="D16" i="6"/>
  <c r="E17" i="6"/>
  <c r="F17" i="6" s="1"/>
  <c r="E21" i="6"/>
  <c r="F21" i="6" s="1"/>
  <c r="E25" i="6"/>
  <c r="F25" i="6" s="1"/>
  <c r="E29" i="6"/>
  <c r="F29" i="6" s="1"/>
  <c r="E14" i="6"/>
  <c r="E18" i="6"/>
  <c r="E22" i="6"/>
  <c r="E26" i="6"/>
  <c r="E30" i="6"/>
  <c r="D20" i="6"/>
  <c r="E15" i="6"/>
  <c r="E19" i="6"/>
  <c r="E23" i="6"/>
  <c r="E27" i="6"/>
  <c r="E24" i="6"/>
  <c r="F24" i="6" s="1"/>
  <c r="E28" i="6"/>
  <c r="F28" i="6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I14" i="5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K31" i="6" l="1"/>
  <c r="K39" i="6"/>
  <c r="K35" i="6"/>
  <c r="K38" i="6"/>
  <c r="K13" i="6"/>
  <c r="F18" i="6"/>
  <c r="F23" i="6"/>
  <c r="G23" i="6"/>
  <c r="H23" i="6" s="1"/>
  <c r="F30" i="6"/>
  <c r="F14" i="6"/>
  <c r="F19" i="6"/>
  <c r="G19" i="6"/>
  <c r="H19" i="6" s="1"/>
  <c r="F26" i="6"/>
  <c r="K16" i="6"/>
  <c r="G30" i="6"/>
  <c r="H30" i="6" s="1"/>
  <c r="G14" i="6"/>
  <c r="H14" i="6" s="1"/>
  <c r="I24" i="6"/>
  <c r="J24" i="6" s="1"/>
  <c r="K24" i="6" s="1"/>
  <c r="G17" i="6"/>
  <c r="H17" i="6" s="1"/>
  <c r="I36" i="6"/>
  <c r="J36" i="6" s="1"/>
  <c r="K36" i="6" s="1"/>
  <c r="F15" i="6"/>
  <c r="G15" i="6"/>
  <c r="I22" i="6"/>
  <c r="J22" i="6" s="1"/>
  <c r="F22" i="6"/>
  <c r="I25" i="6"/>
  <c r="J25" i="6" s="1"/>
  <c r="K25" i="6" s="1"/>
  <c r="G26" i="6"/>
  <c r="H26" i="6" s="1"/>
  <c r="I20" i="6"/>
  <c r="J20" i="6" s="1"/>
  <c r="K20" i="6" s="1"/>
  <c r="G29" i="6"/>
  <c r="H29" i="6" s="1"/>
  <c r="I37" i="6"/>
  <c r="J37" i="6" s="1"/>
  <c r="K37" i="6" s="1"/>
  <c r="I32" i="6"/>
  <c r="J32" i="6" s="1"/>
  <c r="K32" i="6" s="1"/>
  <c r="F27" i="6"/>
  <c r="G27" i="6"/>
  <c r="H27" i="6" s="1"/>
  <c r="G18" i="6"/>
  <c r="H18" i="6" s="1"/>
  <c r="I28" i="6"/>
  <c r="J28" i="6" s="1"/>
  <c r="K28" i="6" s="1"/>
  <c r="G21" i="6"/>
  <c r="H21" i="6" s="1"/>
  <c r="I40" i="6"/>
  <c r="J40" i="6" s="1"/>
  <c r="K40" i="6" s="1"/>
  <c r="I12" i="6"/>
  <c r="J12" i="6" s="1"/>
  <c r="K12" i="6" s="1"/>
  <c r="D36" i="5"/>
  <c r="I18" i="6" l="1"/>
  <c r="J18" i="6" s="1"/>
  <c r="K18" i="6" s="1"/>
  <c r="I19" i="6"/>
  <c r="J19" i="6" s="1"/>
  <c r="K19" i="6" s="1"/>
  <c r="I23" i="6"/>
  <c r="J23" i="6" s="1"/>
  <c r="K23" i="6" s="1"/>
  <c r="K22" i="6"/>
  <c r="I14" i="6"/>
  <c r="J14" i="6" s="1"/>
  <c r="K14" i="6" s="1"/>
  <c r="I26" i="6"/>
  <c r="J26" i="6" s="1"/>
  <c r="K26" i="6" s="1"/>
  <c r="I29" i="6"/>
  <c r="J29" i="6" s="1"/>
  <c r="K29" i="6" s="1"/>
  <c r="H15" i="6"/>
  <c r="K15" i="6" s="1"/>
  <c r="I15" i="6"/>
  <c r="J15" i="6" s="1"/>
  <c r="I17" i="6"/>
  <c r="J17" i="6" s="1"/>
  <c r="K17" i="6" s="1"/>
  <c r="I30" i="6"/>
  <c r="J30" i="6" s="1"/>
  <c r="K30" i="6" s="1"/>
  <c r="I21" i="6"/>
  <c r="J21" i="6" s="1"/>
  <c r="K21" i="6" s="1"/>
  <c r="I27" i="6"/>
  <c r="J27" i="6" s="1"/>
  <c r="K27" i="6" s="1"/>
  <c r="K41" i="6" l="1"/>
</calcChain>
</file>

<file path=xl/sharedStrings.xml><?xml version="1.0" encoding="utf-8"?>
<sst xmlns="http://schemas.openxmlformats.org/spreadsheetml/2006/main" count="32" uniqueCount="21">
  <si>
    <t>Ставка по договору</t>
  </si>
  <si>
    <t>Сумма для пени</t>
  </si>
  <si>
    <t>Начало пени</t>
  </si>
  <si>
    <t>в день</t>
  </si>
  <si>
    <t>Дней просрочки</t>
  </si>
  <si>
    <t>Дата погашения</t>
  </si>
  <si>
    <t xml:space="preserve">Сумма </t>
  </si>
  <si>
    <t xml:space="preserve"> с 1 января 2016 года значение ставки рефинансирования Банка России приравнивается к значению ключевой ставки Банка России, определённому на соответствуюш ую дату. </t>
  </si>
  <si>
    <t>Период ставки</t>
  </si>
  <si>
    <t>Сумма для начисления пени</t>
  </si>
  <si>
    <t>Итого пеня</t>
  </si>
  <si>
    <t>Сумма пени за период действия ставка</t>
  </si>
  <si>
    <t>Дней пени</t>
  </si>
  <si>
    <t>Дата погашения ВСЕХ пени</t>
  </si>
  <si>
    <t>Начало ставки</t>
  </si>
  <si>
    <t>Окончание ставки</t>
  </si>
  <si>
    <t>Процен за один день просрочки = Ставка ЦБ / 300</t>
  </si>
  <si>
    <t>Ставка ЦБ / % в день</t>
  </si>
  <si>
    <t>Расчёт суммы пени по ставке Центрального Банка России</t>
  </si>
  <si>
    <t>Сумма пени за все месяцы</t>
  </si>
  <si>
    <t>https://inexsu.wordpress.com/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</si>
</sst>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0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0" fontId="0" fillId="0" borderId="0" xfId="0" applyNumberFormat="1" applyFill="1"/>
    <xf numFmtId="0" fontId="0" fillId="0" borderId="0" xfId="0" applyFill="1" applyAlignment="1">
      <alignment horizontal="left" vertical="top" wrapText="1"/>
    </xf>
    <xf numFmtId="165" fontId="0" fillId="0" borderId="0" xfId="0" applyNumberFormat="1" applyFill="1"/>
    <xf numFmtId="0" fontId="0" fillId="0" borderId="1" xfId="0" applyFont="1" applyFill="1" applyBorder="1"/>
    <xf numFmtId="14" fontId="0" fillId="0" borderId="1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NumberFormat="1" applyFont="1" applyFill="1" applyBorder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1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ont="1" applyFill="1" applyBorder="1"/>
    <xf numFmtId="4" fontId="0" fillId="0" borderId="1" xfId="0" applyNumberFormat="1" applyFill="1" applyBorder="1"/>
    <xf numFmtId="0" fontId="2" fillId="0" borderId="0" xfId="0" applyFont="1" applyFill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4" fontId="3" fillId="0" borderId="1" xfId="0" applyNumberFormat="1" applyFont="1" applyFill="1" applyBorder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exsu.wordpres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nexsu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pane ySplit="6" topLeftCell="A27" activePane="bottomLeft" state="frozen"/>
      <selection pane="bottomLeft" activeCell="A43" sqref="A43"/>
    </sheetView>
  </sheetViews>
  <sheetFormatPr defaultRowHeight="14.4" x14ac:dyDescent="0.3"/>
  <cols>
    <col min="1" max="1" width="9.6640625" style="1" customWidth="1"/>
    <col min="2" max="2" width="11.21875" style="1" customWidth="1"/>
    <col min="3" max="3" width="10.44140625" style="1" customWidth="1"/>
    <col min="4" max="4" width="8.5546875" style="1" customWidth="1"/>
    <col min="5" max="5" width="8.88671875" style="1"/>
    <col min="6" max="6" width="13.21875" style="1" bestFit="1" customWidth="1"/>
    <col min="7" max="7" width="15" style="1" bestFit="1" customWidth="1"/>
    <col min="8" max="16384" width="8.88671875" style="1"/>
  </cols>
  <sheetData>
    <row r="1" spans="1:9" x14ac:dyDescent="0.3">
      <c r="A1" s="1" t="s">
        <v>0</v>
      </c>
      <c r="C1" s="2">
        <v>3.0000000000000001E-3</v>
      </c>
      <c r="D1" s="1" t="s">
        <v>3</v>
      </c>
    </row>
    <row r="3" spans="1:9" x14ac:dyDescent="0.3">
      <c r="A3" s="1" t="s">
        <v>5</v>
      </c>
      <c r="C3" s="26">
        <v>42679</v>
      </c>
      <c r="D3" s="26"/>
    </row>
    <row r="6" spans="1:9" s="3" customFormat="1" ht="43.2" x14ac:dyDescent="0.3">
      <c r="A6" s="13" t="s">
        <v>1</v>
      </c>
      <c r="B6" s="13" t="s">
        <v>2</v>
      </c>
      <c r="C6" s="13" t="s">
        <v>4</v>
      </c>
      <c r="D6" s="13" t="s">
        <v>6</v>
      </c>
    </row>
    <row r="7" spans="1:9" x14ac:dyDescent="0.3">
      <c r="A7" s="5">
        <v>30.71</v>
      </c>
      <c r="B7" s="6">
        <v>41816</v>
      </c>
      <c r="C7" s="5">
        <f t="shared" ref="C7:C35" si="0">$C$3-B7</f>
        <v>863</v>
      </c>
      <c r="D7" s="7">
        <f t="shared" ref="D7:D35" si="1">A7*Ставка*C7</f>
        <v>79.508189999999999</v>
      </c>
    </row>
    <row r="8" spans="1:9" x14ac:dyDescent="0.3">
      <c r="A8" s="5">
        <v>31.74</v>
      </c>
      <c r="B8" s="6">
        <v>41846</v>
      </c>
      <c r="C8" s="5">
        <f t="shared" si="0"/>
        <v>833</v>
      </c>
      <c r="D8" s="7">
        <f t="shared" si="1"/>
        <v>79.318259999999995</v>
      </c>
    </row>
    <row r="9" spans="1:9" x14ac:dyDescent="0.3">
      <c r="A9" s="5">
        <v>31.74</v>
      </c>
      <c r="B9" s="6">
        <v>41877</v>
      </c>
      <c r="C9" s="8">
        <f t="shared" si="0"/>
        <v>802</v>
      </c>
      <c r="D9" s="7">
        <f t="shared" si="1"/>
        <v>76.366439999999997</v>
      </c>
    </row>
    <row r="10" spans="1:9" x14ac:dyDescent="0.3">
      <c r="A10" s="5">
        <v>30.71</v>
      </c>
      <c r="B10" s="6">
        <v>41908</v>
      </c>
      <c r="C10" s="8">
        <f t="shared" si="0"/>
        <v>771</v>
      </c>
      <c r="D10" s="7">
        <f t="shared" si="1"/>
        <v>71.032229999999998</v>
      </c>
    </row>
    <row r="11" spans="1:9" x14ac:dyDescent="0.3">
      <c r="A11" s="5">
        <v>31.74</v>
      </c>
      <c r="B11" s="6">
        <v>41938</v>
      </c>
      <c r="C11" s="8">
        <f t="shared" si="0"/>
        <v>741</v>
      </c>
      <c r="D11" s="7">
        <f t="shared" si="1"/>
        <v>70.558019999999999</v>
      </c>
    </row>
    <row r="12" spans="1:9" x14ac:dyDescent="0.3">
      <c r="A12" s="5">
        <v>30.71</v>
      </c>
      <c r="B12" s="6">
        <v>41969</v>
      </c>
      <c r="C12" s="8">
        <f t="shared" si="0"/>
        <v>710</v>
      </c>
      <c r="D12" s="7">
        <f t="shared" si="1"/>
        <v>65.412300000000002</v>
      </c>
    </row>
    <row r="13" spans="1:9" x14ac:dyDescent="0.3">
      <c r="A13" s="5">
        <v>31.74</v>
      </c>
      <c r="B13" s="6">
        <v>41999</v>
      </c>
      <c r="C13" s="8">
        <f t="shared" si="0"/>
        <v>680</v>
      </c>
      <c r="D13" s="7">
        <f t="shared" si="1"/>
        <v>64.749600000000001</v>
      </c>
    </row>
    <row r="14" spans="1:9" x14ac:dyDescent="0.3">
      <c r="A14" s="5">
        <v>25.1</v>
      </c>
      <c r="B14" s="6">
        <v>42030</v>
      </c>
      <c r="C14" s="8">
        <f t="shared" si="0"/>
        <v>649</v>
      </c>
      <c r="D14" s="7">
        <f t="shared" si="1"/>
        <v>48.869700000000002</v>
      </c>
      <c r="G14" s="4"/>
      <c r="I14" s="1">
        <f>F14*G14*H14</f>
        <v>0</v>
      </c>
    </row>
    <row r="15" spans="1:9" x14ac:dyDescent="0.3">
      <c r="A15" s="5">
        <v>22.67</v>
      </c>
      <c r="B15" s="6">
        <v>42061</v>
      </c>
      <c r="C15" s="8">
        <f t="shared" si="0"/>
        <v>618</v>
      </c>
      <c r="D15" s="7">
        <f t="shared" si="1"/>
        <v>42.030180000000001</v>
      </c>
    </row>
    <row r="16" spans="1:9" x14ac:dyDescent="0.3">
      <c r="A16" s="5">
        <v>25.1</v>
      </c>
      <c r="B16" s="6">
        <v>42089</v>
      </c>
      <c r="C16" s="8">
        <f t="shared" si="0"/>
        <v>590</v>
      </c>
      <c r="D16" s="7">
        <f t="shared" si="1"/>
        <v>44.427000000000007</v>
      </c>
    </row>
    <row r="17" spans="1:4" x14ac:dyDescent="0.3">
      <c r="A17" s="5">
        <v>24.29</v>
      </c>
      <c r="B17" s="6">
        <v>42120</v>
      </c>
      <c r="C17" s="8">
        <f t="shared" si="0"/>
        <v>559</v>
      </c>
      <c r="D17" s="7">
        <f t="shared" si="1"/>
        <v>40.73433</v>
      </c>
    </row>
    <row r="18" spans="1:4" x14ac:dyDescent="0.3">
      <c r="A18" s="5">
        <v>25.1</v>
      </c>
      <c r="B18" s="6">
        <v>42150</v>
      </c>
      <c r="C18" s="8">
        <f t="shared" si="0"/>
        <v>529</v>
      </c>
      <c r="D18" s="7">
        <f t="shared" si="1"/>
        <v>39.8337</v>
      </c>
    </row>
    <row r="19" spans="1:4" x14ac:dyDescent="0.3">
      <c r="A19" s="5">
        <v>24.29</v>
      </c>
      <c r="B19" s="6">
        <v>42181</v>
      </c>
      <c r="C19" s="8">
        <f t="shared" si="0"/>
        <v>498</v>
      </c>
      <c r="D19" s="7">
        <f t="shared" si="1"/>
        <v>36.289259999999999</v>
      </c>
    </row>
    <row r="20" spans="1:4" x14ac:dyDescent="0.3">
      <c r="A20" s="5">
        <v>25.1</v>
      </c>
      <c r="B20" s="6">
        <v>42211</v>
      </c>
      <c r="C20" s="8">
        <f t="shared" si="0"/>
        <v>468</v>
      </c>
      <c r="D20" s="7">
        <f t="shared" si="1"/>
        <v>35.240400000000001</v>
      </c>
    </row>
    <row r="21" spans="1:4" x14ac:dyDescent="0.3">
      <c r="A21" s="5">
        <v>25.1</v>
      </c>
      <c r="B21" s="6">
        <v>42242</v>
      </c>
      <c r="C21" s="8">
        <f t="shared" si="0"/>
        <v>437</v>
      </c>
      <c r="D21" s="7">
        <f t="shared" si="1"/>
        <v>32.906100000000002</v>
      </c>
    </row>
    <row r="22" spans="1:4" x14ac:dyDescent="0.3">
      <c r="A22" s="5">
        <v>24.29</v>
      </c>
      <c r="B22" s="6">
        <v>42273</v>
      </c>
      <c r="C22" s="8">
        <f t="shared" si="0"/>
        <v>406</v>
      </c>
      <c r="D22" s="7">
        <f t="shared" si="1"/>
        <v>29.585220000000003</v>
      </c>
    </row>
    <row r="23" spans="1:4" x14ac:dyDescent="0.3">
      <c r="A23" s="5">
        <v>25.1</v>
      </c>
      <c r="B23" s="6">
        <v>42303</v>
      </c>
      <c r="C23" s="8">
        <f t="shared" si="0"/>
        <v>376</v>
      </c>
      <c r="D23" s="7">
        <f t="shared" si="1"/>
        <v>28.312800000000003</v>
      </c>
    </row>
    <row r="24" spans="1:4" x14ac:dyDescent="0.3">
      <c r="A24" s="5">
        <v>24.29</v>
      </c>
      <c r="B24" s="6">
        <v>42334</v>
      </c>
      <c r="C24" s="8">
        <f t="shared" si="0"/>
        <v>345</v>
      </c>
      <c r="D24" s="7">
        <f t="shared" si="1"/>
        <v>25.140150000000002</v>
      </c>
    </row>
    <row r="25" spans="1:4" x14ac:dyDescent="0.3">
      <c r="A25" s="5">
        <v>25.1</v>
      </c>
      <c r="B25" s="6">
        <v>42364</v>
      </c>
      <c r="C25" s="8">
        <f t="shared" si="0"/>
        <v>315</v>
      </c>
      <c r="D25" s="7">
        <f t="shared" si="1"/>
        <v>23.719500000000004</v>
      </c>
    </row>
    <row r="26" spans="1:4" x14ac:dyDescent="0.3">
      <c r="A26" s="5">
        <v>26.63</v>
      </c>
      <c r="B26" s="6">
        <v>42395</v>
      </c>
      <c r="C26" s="8">
        <f t="shared" si="0"/>
        <v>284</v>
      </c>
      <c r="D26" s="7">
        <f t="shared" si="1"/>
        <v>22.688760000000002</v>
      </c>
    </row>
    <row r="27" spans="1:4" x14ac:dyDescent="0.3">
      <c r="A27" s="5">
        <v>24.94</v>
      </c>
      <c r="B27" s="6">
        <v>42426</v>
      </c>
      <c r="C27" s="8">
        <f t="shared" si="0"/>
        <v>253</v>
      </c>
      <c r="D27" s="7">
        <f t="shared" si="1"/>
        <v>18.929460000000002</v>
      </c>
    </row>
    <row r="28" spans="1:4" x14ac:dyDescent="0.3">
      <c r="A28" s="5">
        <v>26.63</v>
      </c>
      <c r="B28" s="6">
        <v>42455</v>
      </c>
      <c r="C28" s="8">
        <f t="shared" si="0"/>
        <v>224</v>
      </c>
      <c r="D28" s="7">
        <f t="shared" si="1"/>
        <v>17.89536</v>
      </c>
    </row>
    <row r="29" spans="1:4" x14ac:dyDescent="0.3">
      <c r="A29" s="5">
        <v>25.77</v>
      </c>
      <c r="B29" s="6">
        <v>42486</v>
      </c>
      <c r="C29" s="8">
        <f t="shared" si="0"/>
        <v>193</v>
      </c>
      <c r="D29" s="7">
        <f t="shared" si="1"/>
        <v>14.92083</v>
      </c>
    </row>
    <row r="30" spans="1:4" x14ac:dyDescent="0.3">
      <c r="A30" s="5">
        <v>26.63</v>
      </c>
      <c r="B30" s="6">
        <v>42516</v>
      </c>
      <c r="C30" s="8">
        <f t="shared" si="0"/>
        <v>163</v>
      </c>
      <c r="D30" s="7">
        <f t="shared" si="1"/>
        <v>13.022070000000001</v>
      </c>
    </row>
    <row r="31" spans="1:4" x14ac:dyDescent="0.3">
      <c r="A31" s="5">
        <v>25.77</v>
      </c>
      <c r="B31" s="6">
        <v>42547</v>
      </c>
      <c r="C31" s="8">
        <f t="shared" si="0"/>
        <v>132</v>
      </c>
      <c r="D31" s="7">
        <f t="shared" si="1"/>
        <v>10.204920000000001</v>
      </c>
    </row>
    <row r="32" spans="1:4" x14ac:dyDescent="0.3">
      <c r="A32" s="5">
        <v>26.63</v>
      </c>
      <c r="B32" s="6">
        <v>42577</v>
      </c>
      <c r="C32" s="8">
        <f t="shared" si="0"/>
        <v>102</v>
      </c>
      <c r="D32" s="7">
        <f t="shared" si="1"/>
        <v>8.1487800000000004</v>
      </c>
    </row>
    <row r="33" spans="1:4" x14ac:dyDescent="0.3">
      <c r="A33" s="5">
        <v>26.63</v>
      </c>
      <c r="B33" s="6">
        <v>42608</v>
      </c>
      <c r="C33" s="8">
        <f t="shared" si="0"/>
        <v>71</v>
      </c>
      <c r="D33" s="7">
        <f t="shared" si="1"/>
        <v>5.6721900000000005</v>
      </c>
    </row>
    <row r="34" spans="1:4" x14ac:dyDescent="0.3">
      <c r="A34" s="5">
        <v>25.77</v>
      </c>
      <c r="B34" s="6">
        <v>42639</v>
      </c>
      <c r="C34" s="8">
        <f t="shared" si="0"/>
        <v>40</v>
      </c>
      <c r="D34" s="7">
        <f t="shared" si="1"/>
        <v>3.0924</v>
      </c>
    </row>
    <row r="35" spans="1:4" x14ac:dyDescent="0.3">
      <c r="A35" s="5">
        <v>26.63</v>
      </c>
      <c r="B35" s="6">
        <v>42669</v>
      </c>
      <c r="C35" s="8">
        <f t="shared" si="0"/>
        <v>10</v>
      </c>
      <c r="D35" s="7">
        <f t="shared" si="1"/>
        <v>0.79890000000000005</v>
      </c>
    </row>
    <row r="36" spans="1:4" x14ac:dyDescent="0.3">
      <c r="A36" s="9"/>
      <c r="B36" s="10"/>
      <c r="C36" s="11"/>
      <c r="D36" s="12">
        <f>SUBTOTAL(109,'Процен не менялся'!$D$7:$D$35)</f>
        <v>1049.40705</v>
      </c>
    </row>
    <row r="38" spans="1:4" x14ac:dyDescent="0.3">
      <c r="A38" s="28" t="s">
        <v>20</v>
      </c>
    </row>
  </sheetData>
  <mergeCells count="1">
    <mergeCell ref="C3:D3"/>
  </mergeCells>
  <hyperlinks>
    <hyperlink ref="A38" r:id="rId1"/>
  </hyperlinks>
  <pageMargins left="0.23622047244094491" right="0.23622047244094491" top="0.74803149606299213" bottom="0.74803149606299213" header="0.31496062992125984" footer="0.31496062992125984"/>
  <pageSetup paperSize="9" scale="13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zoomScaleSheetLayoutView="100" workbookViewId="0">
      <pane xSplit="1" ySplit="11" topLeftCell="B37" activePane="bottomRight" state="frozen"/>
      <selection pane="topRight" activeCell="B1" sqref="B1"/>
      <selection pane="bottomLeft" activeCell="A12" sqref="A12"/>
      <selection pane="bottomRight" activeCell="B44" sqref="B44"/>
    </sheetView>
  </sheetViews>
  <sheetFormatPr defaultRowHeight="14.4" x14ac:dyDescent="0.3"/>
  <cols>
    <col min="1" max="1" width="9.6640625" style="1" customWidth="1"/>
    <col min="2" max="2" width="12.21875" style="1" customWidth="1"/>
    <col min="3" max="3" width="10.88671875" style="1" customWidth="1"/>
    <col min="4" max="4" width="9.44140625" style="1" customWidth="1"/>
    <col min="5" max="5" width="10.33203125" style="1" customWidth="1"/>
    <col min="6" max="6" width="10.109375" style="1" customWidth="1"/>
    <col min="7" max="7" width="10.88671875" style="1" customWidth="1"/>
    <col min="8" max="8" width="9.44140625" style="1" customWidth="1"/>
    <col min="9" max="9" width="11.21875" style="1" customWidth="1"/>
    <col min="10" max="10" width="8.5546875" style="1" customWidth="1"/>
    <col min="11" max="11" width="8.88671875" style="1" customWidth="1"/>
    <col min="12" max="12" width="15" style="1" bestFit="1" customWidth="1"/>
    <col min="13" max="16384" width="8.88671875" style="1"/>
  </cols>
  <sheetData>
    <row r="1" spans="1:11" ht="23.4" x14ac:dyDescent="0.45">
      <c r="A1" s="22" t="s">
        <v>18</v>
      </c>
    </row>
    <row r="3" spans="1:11" x14ac:dyDescent="0.3">
      <c r="A3" s="1" t="s">
        <v>13</v>
      </c>
      <c r="G3" s="26">
        <v>42679</v>
      </c>
      <c r="H3" s="26"/>
      <c r="I3" s="26"/>
      <c r="J3" s="14"/>
    </row>
    <row r="4" spans="1:11" ht="46.8" customHeight="1" x14ac:dyDescent="0.3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15"/>
    </row>
    <row r="6" spans="1:11" x14ac:dyDescent="0.3">
      <c r="B6" s="1" t="s">
        <v>16</v>
      </c>
    </row>
    <row r="8" spans="1:11" ht="43.2" x14ac:dyDescent="0.3">
      <c r="A8" s="18"/>
      <c r="B8" s="18"/>
      <c r="C8" s="13" t="s">
        <v>8</v>
      </c>
      <c r="D8" s="13" t="s">
        <v>17</v>
      </c>
      <c r="E8" s="13" t="s">
        <v>8</v>
      </c>
      <c r="F8" s="13" t="str">
        <f>D8</f>
        <v>Ставка ЦБ / % в день</v>
      </c>
      <c r="G8" s="13" t="s">
        <v>8</v>
      </c>
      <c r="H8" s="13" t="str">
        <f>F8</f>
        <v>Ставка ЦБ / % в день</v>
      </c>
      <c r="I8" s="13" t="s">
        <v>8</v>
      </c>
      <c r="J8" s="13" t="str">
        <f>H8</f>
        <v>Ставка ЦБ / % в день</v>
      </c>
      <c r="K8" s="18"/>
    </row>
    <row r="9" spans="1:11" s="3" customFormat="1" ht="28.8" x14ac:dyDescent="0.3">
      <c r="A9" s="19"/>
      <c r="B9" s="19" t="s">
        <v>14</v>
      </c>
      <c r="C9" s="16">
        <v>41816</v>
      </c>
      <c r="D9" s="13">
        <v>8.25</v>
      </c>
      <c r="E9" s="16">
        <v>42370</v>
      </c>
      <c r="F9" s="13">
        <v>11</v>
      </c>
      <c r="G9" s="16">
        <v>42535</v>
      </c>
      <c r="H9" s="13">
        <v>10.5</v>
      </c>
      <c r="I9" s="16">
        <v>42632</v>
      </c>
      <c r="J9" s="13">
        <v>10</v>
      </c>
      <c r="K9" s="19"/>
    </row>
    <row r="10" spans="1:11" s="3" customFormat="1" ht="28.8" x14ac:dyDescent="0.3">
      <c r="A10" s="19"/>
      <c r="B10" s="19" t="s">
        <v>15</v>
      </c>
      <c r="C10" s="16">
        <v>42369</v>
      </c>
      <c r="D10" s="13">
        <f>D9/300</f>
        <v>2.75E-2</v>
      </c>
      <c r="E10" s="16">
        <v>42534</v>
      </c>
      <c r="F10" s="13">
        <f>F9/300</f>
        <v>3.6666666666666667E-2</v>
      </c>
      <c r="G10" s="16">
        <v>42631</v>
      </c>
      <c r="H10" s="13">
        <f>H9/300</f>
        <v>3.5000000000000003E-2</v>
      </c>
      <c r="I10" s="16">
        <v>42679</v>
      </c>
      <c r="J10" s="13">
        <f>J9/300</f>
        <v>3.3333333333333333E-2</v>
      </c>
      <c r="K10" s="19"/>
    </row>
    <row r="11" spans="1:11" s="3" customFormat="1" ht="72" x14ac:dyDescent="0.3">
      <c r="A11" s="13" t="s">
        <v>9</v>
      </c>
      <c r="B11" s="13" t="s">
        <v>2</v>
      </c>
      <c r="C11" s="13" t="s">
        <v>12</v>
      </c>
      <c r="D11" s="13" t="s">
        <v>11</v>
      </c>
      <c r="E11" s="13" t="s">
        <v>12</v>
      </c>
      <c r="F11" s="13" t="s">
        <v>11</v>
      </c>
      <c r="G11" s="13" t="s">
        <v>12</v>
      </c>
      <c r="H11" s="13" t="s">
        <v>11</v>
      </c>
      <c r="I11" s="13" t="s">
        <v>12</v>
      </c>
      <c r="J11" s="13" t="s">
        <v>11</v>
      </c>
      <c r="K11" s="17" t="s">
        <v>10</v>
      </c>
    </row>
    <row r="12" spans="1:11" x14ac:dyDescent="0.3">
      <c r="A12" s="5">
        <v>30.71</v>
      </c>
      <c r="B12" s="6">
        <v>41816</v>
      </c>
      <c r="C12" s="20">
        <f t="shared" ref="C12:C30" si="0">$C$10-B12</f>
        <v>553</v>
      </c>
      <c r="D12" s="7">
        <f t="shared" ref="D12:D30" si="1">A12*C12*$D$10%</f>
        <v>4.6702232500000003</v>
      </c>
      <c r="E12" s="20">
        <f>IF($E$10-B12-C12&gt;0,$E$10-B12-C12,0)</f>
        <v>165</v>
      </c>
      <c r="F12" s="7">
        <f t="shared" ref="F12:F40" si="2">A12*E12*$F$10%</f>
        <v>1.8579550000000002</v>
      </c>
      <c r="G12" s="20">
        <f>IF($G$10-B12-C12-E12&gt;0,$G$10-B12-C12-E12,0)</f>
        <v>97</v>
      </c>
      <c r="H12" s="7">
        <f t="shared" ref="H12:H40" si="3">A12*G12*$H$10%</f>
        <v>1.0426045000000002</v>
      </c>
      <c r="I12" s="20">
        <f>IF($I$10-B12-C12-E12-G12&gt;0,$I$10-B12-C12-E12-G12,0)</f>
        <v>48</v>
      </c>
      <c r="J12" s="21">
        <f t="shared" ref="J12:J40" si="4">A12*I12*$J$10%</f>
        <v>0.49135999999999996</v>
      </c>
      <c r="K12" s="21">
        <f>D12+F12+H12+J12</f>
        <v>8.0621427500000014</v>
      </c>
    </row>
    <row r="13" spans="1:11" x14ac:dyDescent="0.3">
      <c r="A13" s="5">
        <v>31.74</v>
      </c>
      <c r="B13" s="6">
        <v>41846</v>
      </c>
      <c r="C13" s="20">
        <f t="shared" si="0"/>
        <v>523</v>
      </c>
      <c r="D13" s="7">
        <f t="shared" si="1"/>
        <v>4.5650055000000007</v>
      </c>
      <c r="E13" s="20">
        <f t="shared" ref="E13:E40" si="5">IF($E$10-B13-C13&gt;0,$E$10-B13-C13,0)</f>
        <v>165</v>
      </c>
      <c r="F13" s="7">
        <f t="shared" si="2"/>
        <v>1.9202699999999999</v>
      </c>
      <c r="G13" s="20">
        <f t="shared" ref="G13:G40" si="6">IF($G$10-B13-C13-E13&gt;0,$G$10-B13-C13-E13,0)</f>
        <v>97</v>
      </c>
      <c r="H13" s="7">
        <f t="shared" si="3"/>
        <v>1.0775730000000001</v>
      </c>
      <c r="I13" s="20">
        <f t="shared" ref="I13:I40" si="7">IF($I$10-B13-C13-E13-G13&gt;0,$I$10-B13-C13-E13-G13,0)</f>
        <v>48</v>
      </c>
      <c r="J13" s="21">
        <f t="shared" si="4"/>
        <v>0.50783999999999996</v>
      </c>
      <c r="K13" s="21">
        <f t="shared" ref="K13:K40" si="8">D13+F13+H13+J13</f>
        <v>8.070688500000001</v>
      </c>
    </row>
    <row r="14" spans="1:11" x14ac:dyDescent="0.3">
      <c r="A14" s="5">
        <v>31.74</v>
      </c>
      <c r="B14" s="6">
        <v>41877</v>
      </c>
      <c r="C14" s="20">
        <f t="shared" si="0"/>
        <v>492</v>
      </c>
      <c r="D14" s="7">
        <f t="shared" si="1"/>
        <v>4.294422</v>
      </c>
      <c r="E14" s="20">
        <f t="shared" si="5"/>
        <v>165</v>
      </c>
      <c r="F14" s="7">
        <f t="shared" si="2"/>
        <v>1.9202699999999999</v>
      </c>
      <c r="G14" s="20">
        <f t="shared" si="6"/>
        <v>97</v>
      </c>
      <c r="H14" s="7">
        <f t="shared" si="3"/>
        <v>1.0775730000000001</v>
      </c>
      <c r="I14" s="20">
        <f t="shared" si="7"/>
        <v>48</v>
      </c>
      <c r="J14" s="21">
        <f t="shared" si="4"/>
        <v>0.50783999999999996</v>
      </c>
      <c r="K14" s="21">
        <f t="shared" si="8"/>
        <v>7.8001049999999994</v>
      </c>
    </row>
    <row r="15" spans="1:11" x14ac:dyDescent="0.3">
      <c r="A15" s="5">
        <v>30.71</v>
      </c>
      <c r="B15" s="6">
        <v>41908</v>
      </c>
      <c r="C15" s="20">
        <f t="shared" si="0"/>
        <v>461</v>
      </c>
      <c r="D15" s="7">
        <f t="shared" si="1"/>
        <v>3.89326025</v>
      </c>
      <c r="E15" s="20">
        <f t="shared" si="5"/>
        <v>165</v>
      </c>
      <c r="F15" s="7">
        <f t="shared" si="2"/>
        <v>1.8579550000000002</v>
      </c>
      <c r="G15" s="20">
        <f t="shared" si="6"/>
        <v>97</v>
      </c>
      <c r="H15" s="7">
        <f t="shared" si="3"/>
        <v>1.0426045000000002</v>
      </c>
      <c r="I15" s="20">
        <f t="shared" si="7"/>
        <v>48</v>
      </c>
      <c r="J15" s="21">
        <f t="shared" si="4"/>
        <v>0.49135999999999996</v>
      </c>
      <c r="K15" s="21">
        <f t="shared" si="8"/>
        <v>7.2851797500000011</v>
      </c>
    </row>
    <row r="16" spans="1:11" x14ac:dyDescent="0.3">
      <c r="A16" s="5">
        <v>31.74</v>
      </c>
      <c r="B16" s="6">
        <v>41938</v>
      </c>
      <c r="C16" s="20">
        <f t="shared" si="0"/>
        <v>431</v>
      </c>
      <c r="D16" s="7">
        <f t="shared" si="1"/>
        <v>3.7619834999999999</v>
      </c>
      <c r="E16" s="20">
        <f t="shared" si="5"/>
        <v>165</v>
      </c>
      <c r="F16" s="7">
        <f t="shared" si="2"/>
        <v>1.9202699999999999</v>
      </c>
      <c r="G16" s="20">
        <f t="shared" si="6"/>
        <v>97</v>
      </c>
      <c r="H16" s="7">
        <f t="shared" si="3"/>
        <v>1.0775730000000001</v>
      </c>
      <c r="I16" s="20">
        <f t="shared" si="7"/>
        <v>48</v>
      </c>
      <c r="J16" s="21">
        <f t="shared" si="4"/>
        <v>0.50783999999999996</v>
      </c>
      <c r="K16" s="21">
        <f t="shared" si="8"/>
        <v>7.2676664999999998</v>
      </c>
    </row>
    <row r="17" spans="1:11" x14ac:dyDescent="0.3">
      <c r="A17" s="5">
        <v>30.71</v>
      </c>
      <c r="B17" s="6">
        <v>41969</v>
      </c>
      <c r="C17" s="20">
        <f t="shared" si="0"/>
        <v>400</v>
      </c>
      <c r="D17" s="7">
        <f t="shared" si="1"/>
        <v>3.3781000000000003</v>
      </c>
      <c r="E17" s="20">
        <f t="shared" si="5"/>
        <v>165</v>
      </c>
      <c r="F17" s="7">
        <f t="shared" si="2"/>
        <v>1.8579550000000002</v>
      </c>
      <c r="G17" s="20">
        <f t="shared" si="6"/>
        <v>97</v>
      </c>
      <c r="H17" s="7">
        <f t="shared" si="3"/>
        <v>1.0426045000000002</v>
      </c>
      <c r="I17" s="20">
        <f t="shared" si="7"/>
        <v>48</v>
      </c>
      <c r="J17" s="21">
        <f t="shared" si="4"/>
        <v>0.49135999999999996</v>
      </c>
      <c r="K17" s="21">
        <f t="shared" si="8"/>
        <v>6.770019500000001</v>
      </c>
    </row>
    <row r="18" spans="1:11" x14ac:dyDescent="0.3">
      <c r="A18" s="5">
        <v>31.74</v>
      </c>
      <c r="B18" s="6">
        <v>41999</v>
      </c>
      <c r="C18" s="20">
        <f t="shared" si="0"/>
        <v>370</v>
      </c>
      <c r="D18" s="7">
        <f t="shared" si="1"/>
        <v>3.2295449999999999</v>
      </c>
      <c r="E18" s="20">
        <f t="shared" si="5"/>
        <v>165</v>
      </c>
      <c r="F18" s="7">
        <f t="shared" si="2"/>
        <v>1.9202699999999999</v>
      </c>
      <c r="G18" s="20">
        <f t="shared" si="6"/>
        <v>97</v>
      </c>
      <c r="H18" s="7">
        <f t="shared" si="3"/>
        <v>1.0775730000000001</v>
      </c>
      <c r="I18" s="20">
        <f t="shared" si="7"/>
        <v>48</v>
      </c>
      <c r="J18" s="21">
        <f t="shared" si="4"/>
        <v>0.50783999999999996</v>
      </c>
      <c r="K18" s="21">
        <f t="shared" si="8"/>
        <v>6.7352280000000002</v>
      </c>
    </row>
    <row r="19" spans="1:11" x14ac:dyDescent="0.3">
      <c r="A19" s="5">
        <v>25.1</v>
      </c>
      <c r="B19" s="6">
        <v>42030</v>
      </c>
      <c r="C19" s="20">
        <f t="shared" si="0"/>
        <v>339</v>
      </c>
      <c r="D19" s="7">
        <f t="shared" si="1"/>
        <v>2.3399475000000001</v>
      </c>
      <c r="E19" s="20">
        <f t="shared" si="5"/>
        <v>165</v>
      </c>
      <c r="F19" s="7">
        <f t="shared" si="2"/>
        <v>1.5185500000000001</v>
      </c>
      <c r="G19" s="20">
        <f t="shared" si="6"/>
        <v>97</v>
      </c>
      <c r="H19" s="7">
        <f t="shared" si="3"/>
        <v>0.85214500000000026</v>
      </c>
      <c r="I19" s="20">
        <f t="shared" si="7"/>
        <v>48</v>
      </c>
      <c r="J19" s="21">
        <f t="shared" si="4"/>
        <v>0.40160000000000007</v>
      </c>
      <c r="K19" s="21">
        <f t="shared" si="8"/>
        <v>5.1122425000000007</v>
      </c>
    </row>
    <row r="20" spans="1:11" x14ac:dyDescent="0.3">
      <c r="A20" s="5">
        <v>22.67</v>
      </c>
      <c r="B20" s="6">
        <v>42061</v>
      </c>
      <c r="C20" s="20">
        <f t="shared" si="0"/>
        <v>308</v>
      </c>
      <c r="D20" s="7">
        <f t="shared" si="1"/>
        <v>1.9201490000000003</v>
      </c>
      <c r="E20" s="20">
        <f t="shared" si="5"/>
        <v>165</v>
      </c>
      <c r="F20" s="7">
        <f t="shared" si="2"/>
        <v>1.3715350000000002</v>
      </c>
      <c r="G20" s="20">
        <f t="shared" si="6"/>
        <v>97</v>
      </c>
      <c r="H20" s="7">
        <f t="shared" si="3"/>
        <v>0.76964650000000023</v>
      </c>
      <c r="I20" s="20">
        <f t="shared" si="7"/>
        <v>48</v>
      </c>
      <c r="J20" s="21">
        <f t="shared" si="4"/>
        <v>0.36272000000000004</v>
      </c>
      <c r="K20" s="21">
        <f t="shared" si="8"/>
        <v>4.4240505000000008</v>
      </c>
    </row>
    <row r="21" spans="1:11" x14ac:dyDescent="0.3">
      <c r="A21" s="5">
        <v>25.1</v>
      </c>
      <c r="B21" s="6">
        <v>42089</v>
      </c>
      <c r="C21" s="20">
        <f t="shared" si="0"/>
        <v>280</v>
      </c>
      <c r="D21" s="7">
        <f t="shared" si="1"/>
        <v>1.9327000000000001</v>
      </c>
      <c r="E21" s="20">
        <f t="shared" si="5"/>
        <v>165</v>
      </c>
      <c r="F21" s="7">
        <f t="shared" si="2"/>
        <v>1.5185500000000001</v>
      </c>
      <c r="G21" s="20">
        <f t="shared" si="6"/>
        <v>97</v>
      </c>
      <c r="H21" s="7">
        <f t="shared" si="3"/>
        <v>0.85214500000000026</v>
      </c>
      <c r="I21" s="20">
        <f t="shared" si="7"/>
        <v>48</v>
      </c>
      <c r="J21" s="21">
        <f t="shared" si="4"/>
        <v>0.40160000000000007</v>
      </c>
      <c r="K21" s="21">
        <f t="shared" si="8"/>
        <v>4.7049950000000003</v>
      </c>
    </row>
    <row r="22" spans="1:11" x14ac:dyDescent="0.3">
      <c r="A22" s="5">
        <v>24.29</v>
      </c>
      <c r="B22" s="6">
        <v>42120</v>
      </c>
      <c r="C22" s="20">
        <f t="shared" si="0"/>
        <v>249</v>
      </c>
      <c r="D22" s="7">
        <f t="shared" si="1"/>
        <v>1.6632577500000001</v>
      </c>
      <c r="E22" s="20">
        <f t="shared" si="5"/>
        <v>165</v>
      </c>
      <c r="F22" s="7">
        <f t="shared" si="2"/>
        <v>1.4695449999999999</v>
      </c>
      <c r="G22" s="20">
        <f t="shared" si="6"/>
        <v>97</v>
      </c>
      <c r="H22" s="7">
        <f t="shared" si="3"/>
        <v>0.82464550000000014</v>
      </c>
      <c r="I22" s="20">
        <f t="shared" si="7"/>
        <v>48</v>
      </c>
      <c r="J22" s="21">
        <f t="shared" si="4"/>
        <v>0.38863999999999999</v>
      </c>
      <c r="K22" s="21">
        <f t="shared" si="8"/>
        <v>4.3460882499999993</v>
      </c>
    </row>
    <row r="23" spans="1:11" x14ac:dyDescent="0.3">
      <c r="A23" s="5">
        <v>25.1</v>
      </c>
      <c r="B23" s="6">
        <v>42150</v>
      </c>
      <c r="C23" s="20">
        <f t="shared" si="0"/>
        <v>219</v>
      </c>
      <c r="D23" s="7">
        <f t="shared" si="1"/>
        <v>1.5116475000000003</v>
      </c>
      <c r="E23" s="20">
        <f t="shared" si="5"/>
        <v>165</v>
      </c>
      <c r="F23" s="7">
        <f t="shared" si="2"/>
        <v>1.5185500000000001</v>
      </c>
      <c r="G23" s="20">
        <f t="shared" si="6"/>
        <v>97</v>
      </c>
      <c r="H23" s="7">
        <f t="shared" si="3"/>
        <v>0.85214500000000026</v>
      </c>
      <c r="I23" s="20">
        <f t="shared" si="7"/>
        <v>48</v>
      </c>
      <c r="J23" s="21">
        <f t="shared" si="4"/>
        <v>0.40160000000000007</v>
      </c>
      <c r="K23" s="21">
        <f t="shared" si="8"/>
        <v>4.2839425000000002</v>
      </c>
    </row>
    <row r="24" spans="1:11" x14ac:dyDescent="0.3">
      <c r="A24" s="5">
        <v>24.29</v>
      </c>
      <c r="B24" s="6">
        <v>42181</v>
      </c>
      <c r="C24" s="20">
        <f t="shared" si="0"/>
        <v>188</v>
      </c>
      <c r="D24" s="7">
        <f t="shared" si="1"/>
        <v>1.2557929999999999</v>
      </c>
      <c r="E24" s="20">
        <f t="shared" si="5"/>
        <v>165</v>
      </c>
      <c r="F24" s="7">
        <f t="shared" si="2"/>
        <v>1.4695449999999999</v>
      </c>
      <c r="G24" s="20">
        <f t="shared" si="6"/>
        <v>97</v>
      </c>
      <c r="H24" s="7">
        <f t="shared" si="3"/>
        <v>0.82464550000000014</v>
      </c>
      <c r="I24" s="20">
        <f t="shared" si="7"/>
        <v>48</v>
      </c>
      <c r="J24" s="21">
        <f t="shared" si="4"/>
        <v>0.38863999999999999</v>
      </c>
      <c r="K24" s="21">
        <f t="shared" si="8"/>
        <v>3.9386234999999998</v>
      </c>
    </row>
    <row r="25" spans="1:11" x14ac:dyDescent="0.3">
      <c r="A25" s="5">
        <v>25.1</v>
      </c>
      <c r="B25" s="6">
        <v>42211</v>
      </c>
      <c r="C25" s="20">
        <f t="shared" si="0"/>
        <v>158</v>
      </c>
      <c r="D25" s="7">
        <f t="shared" si="1"/>
        <v>1.0905950000000002</v>
      </c>
      <c r="E25" s="20">
        <f t="shared" si="5"/>
        <v>165</v>
      </c>
      <c r="F25" s="7">
        <f t="shared" si="2"/>
        <v>1.5185500000000001</v>
      </c>
      <c r="G25" s="20">
        <f t="shared" si="6"/>
        <v>97</v>
      </c>
      <c r="H25" s="7">
        <f t="shared" si="3"/>
        <v>0.85214500000000026</v>
      </c>
      <c r="I25" s="20">
        <f t="shared" si="7"/>
        <v>48</v>
      </c>
      <c r="J25" s="21">
        <f t="shared" si="4"/>
        <v>0.40160000000000007</v>
      </c>
      <c r="K25" s="21">
        <f t="shared" si="8"/>
        <v>3.8628900000000006</v>
      </c>
    </row>
    <row r="26" spans="1:11" x14ac:dyDescent="0.3">
      <c r="A26" s="5">
        <v>25.1</v>
      </c>
      <c r="B26" s="6">
        <v>42242</v>
      </c>
      <c r="C26" s="20">
        <f t="shared" si="0"/>
        <v>127</v>
      </c>
      <c r="D26" s="7">
        <f t="shared" si="1"/>
        <v>0.87661750000000016</v>
      </c>
      <c r="E26" s="20">
        <f t="shared" si="5"/>
        <v>165</v>
      </c>
      <c r="F26" s="7">
        <f t="shared" si="2"/>
        <v>1.5185500000000001</v>
      </c>
      <c r="G26" s="20">
        <f t="shared" si="6"/>
        <v>97</v>
      </c>
      <c r="H26" s="7">
        <f t="shared" si="3"/>
        <v>0.85214500000000026</v>
      </c>
      <c r="I26" s="20">
        <f t="shared" si="7"/>
        <v>48</v>
      </c>
      <c r="J26" s="21">
        <f t="shared" si="4"/>
        <v>0.40160000000000007</v>
      </c>
      <c r="K26" s="21">
        <f t="shared" si="8"/>
        <v>3.6489125000000007</v>
      </c>
    </row>
    <row r="27" spans="1:11" x14ac:dyDescent="0.3">
      <c r="A27" s="5">
        <v>24.29</v>
      </c>
      <c r="B27" s="6">
        <v>42273</v>
      </c>
      <c r="C27" s="20">
        <f t="shared" si="0"/>
        <v>96</v>
      </c>
      <c r="D27" s="7">
        <f t="shared" si="1"/>
        <v>0.64125600000000005</v>
      </c>
      <c r="E27" s="20">
        <f t="shared" si="5"/>
        <v>165</v>
      </c>
      <c r="F27" s="7">
        <f t="shared" si="2"/>
        <v>1.4695449999999999</v>
      </c>
      <c r="G27" s="20">
        <f t="shared" si="6"/>
        <v>97</v>
      </c>
      <c r="H27" s="7">
        <f t="shared" si="3"/>
        <v>0.82464550000000014</v>
      </c>
      <c r="I27" s="20">
        <f t="shared" si="7"/>
        <v>48</v>
      </c>
      <c r="J27" s="21">
        <f t="shared" si="4"/>
        <v>0.38863999999999999</v>
      </c>
      <c r="K27" s="21">
        <f t="shared" si="8"/>
        <v>3.3240865000000004</v>
      </c>
    </row>
    <row r="28" spans="1:11" x14ac:dyDescent="0.3">
      <c r="A28" s="5">
        <v>25.1</v>
      </c>
      <c r="B28" s="6">
        <v>42303</v>
      </c>
      <c r="C28" s="20">
        <f t="shared" si="0"/>
        <v>66</v>
      </c>
      <c r="D28" s="7">
        <f t="shared" si="1"/>
        <v>0.45556500000000005</v>
      </c>
      <c r="E28" s="20">
        <f t="shared" si="5"/>
        <v>165</v>
      </c>
      <c r="F28" s="7">
        <f t="shared" si="2"/>
        <v>1.5185500000000001</v>
      </c>
      <c r="G28" s="20">
        <f t="shared" si="6"/>
        <v>97</v>
      </c>
      <c r="H28" s="7">
        <f t="shared" si="3"/>
        <v>0.85214500000000026</v>
      </c>
      <c r="I28" s="20">
        <f t="shared" si="7"/>
        <v>48</v>
      </c>
      <c r="J28" s="21">
        <f t="shared" si="4"/>
        <v>0.40160000000000007</v>
      </c>
      <c r="K28" s="21">
        <f t="shared" si="8"/>
        <v>3.2278600000000006</v>
      </c>
    </row>
    <row r="29" spans="1:11" x14ac:dyDescent="0.3">
      <c r="A29" s="5">
        <v>24.29</v>
      </c>
      <c r="B29" s="6">
        <v>42334</v>
      </c>
      <c r="C29" s="20">
        <f t="shared" si="0"/>
        <v>35</v>
      </c>
      <c r="D29" s="7">
        <f t="shared" si="1"/>
        <v>0.23379125000000001</v>
      </c>
      <c r="E29" s="20">
        <f t="shared" si="5"/>
        <v>165</v>
      </c>
      <c r="F29" s="7">
        <f t="shared" si="2"/>
        <v>1.4695449999999999</v>
      </c>
      <c r="G29" s="20">
        <f t="shared" si="6"/>
        <v>97</v>
      </c>
      <c r="H29" s="7">
        <f t="shared" si="3"/>
        <v>0.82464550000000014</v>
      </c>
      <c r="I29" s="20">
        <f t="shared" si="7"/>
        <v>48</v>
      </c>
      <c r="J29" s="21">
        <f t="shared" si="4"/>
        <v>0.38863999999999999</v>
      </c>
      <c r="K29" s="21">
        <f t="shared" si="8"/>
        <v>2.9166217500000005</v>
      </c>
    </row>
    <row r="30" spans="1:11" x14ac:dyDescent="0.3">
      <c r="A30" s="5">
        <v>25.1</v>
      </c>
      <c r="B30" s="6">
        <v>42364</v>
      </c>
      <c r="C30" s="20">
        <f t="shared" si="0"/>
        <v>5</v>
      </c>
      <c r="D30" s="7">
        <f t="shared" si="1"/>
        <v>3.4512500000000002E-2</v>
      </c>
      <c r="E30" s="20">
        <f t="shared" si="5"/>
        <v>165</v>
      </c>
      <c r="F30" s="7">
        <f t="shared" si="2"/>
        <v>1.5185500000000001</v>
      </c>
      <c r="G30" s="20">
        <f t="shared" si="6"/>
        <v>97</v>
      </c>
      <c r="H30" s="7">
        <f t="shared" si="3"/>
        <v>0.85214500000000026</v>
      </c>
      <c r="I30" s="20">
        <f t="shared" si="7"/>
        <v>48</v>
      </c>
      <c r="J30" s="21">
        <f t="shared" si="4"/>
        <v>0.40160000000000007</v>
      </c>
      <c r="K30" s="21">
        <f t="shared" si="8"/>
        <v>2.8068075000000006</v>
      </c>
    </row>
    <row r="31" spans="1:11" x14ac:dyDescent="0.3">
      <c r="A31" s="5">
        <v>26.63</v>
      </c>
      <c r="B31" s="6">
        <v>42395</v>
      </c>
      <c r="C31" s="20">
        <v>0</v>
      </c>
      <c r="D31" s="7">
        <v>0</v>
      </c>
      <c r="E31" s="20">
        <f t="shared" si="5"/>
        <v>139</v>
      </c>
      <c r="F31" s="7">
        <f t="shared" si="2"/>
        <v>1.3572423333333332</v>
      </c>
      <c r="G31" s="20">
        <f t="shared" si="6"/>
        <v>97</v>
      </c>
      <c r="H31" s="7">
        <f t="shared" si="3"/>
        <v>0.90408850000000018</v>
      </c>
      <c r="I31" s="20">
        <f t="shared" si="7"/>
        <v>48</v>
      </c>
      <c r="J31" s="21">
        <f t="shared" si="4"/>
        <v>0.42608000000000001</v>
      </c>
      <c r="K31" s="21">
        <f t="shared" si="8"/>
        <v>2.6874108333333337</v>
      </c>
    </row>
    <row r="32" spans="1:11" x14ac:dyDescent="0.3">
      <c r="A32" s="5">
        <v>24.94</v>
      </c>
      <c r="B32" s="6">
        <v>42426</v>
      </c>
      <c r="C32" s="20">
        <v>0</v>
      </c>
      <c r="D32" s="7">
        <v>0</v>
      </c>
      <c r="E32" s="20">
        <f t="shared" si="5"/>
        <v>108</v>
      </c>
      <c r="F32" s="7">
        <f t="shared" si="2"/>
        <v>0.98762400000000006</v>
      </c>
      <c r="G32" s="20">
        <f t="shared" si="6"/>
        <v>97</v>
      </c>
      <c r="H32" s="7">
        <f t="shared" si="3"/>
        <v>0.84671300000000027</v>
      </c>
      <c r="I32" s="20">
        <f t="shared" si="7"/>
        <v>48</v>
      </c>
      <c r="J32" s="21">
        <f t="shared" si="4"/>
        <v>0.39904000000000001</v>
      </c>
      <c r="K32" s="21">
        <f t="shared" si="8"/>
        <v>2.2333770000000004</v>
      </c>
    </row>
    <row r="33" spans="1:11" x14ac:dyDescent="0.3">
      <c r="A33" s="5">
        <v>26.63</v>
      </c>
      <c r="B33" s="6">
        <v>42455</v>
      </c>
      <c r="C33" s="20">
        <v>0</v>
      </c>
      <c r="D33" s="7">
        <v>0</v>
      </c>
      <c r="E33" s="20">
        <f t="shared" si="5"/>
        <v>79</v>
      </c>
      <c r="F33" s="7">
        <f t="shared" si="2"/>
        <v>0.77138233333333328</v>
      </c>
      <c r="G33" s="20">
        <f t="shared" si="6"/>
        <v>97</v>
      </c>
      <c r="H33" s="7">
        <f t="shared" si="3"/>
        <v>0.90408850000000018</v>
      </c>
      <c r="I33" s="20">
        <f t="shared" si="7"/>
        <v>48</v>
      </c>
      <c r="J33" s="21">
        <f t="shared" si="4"/>
        <v>0.42608000000000001</v>
      </c>
      <c r="K33" s="21">
        <f t="shared" si="8"/>
        <v>2.1015508333333335</v>
      </c>
    </row>
    <row r="34" spans="1:11" x14ac:dyDescent="0.3">
      <c r="A34" s="5">
        <v>25.77</v>
      </c>
      <c r="B34" s="6">
        <v>42486</v>
      </c>
      <c r="C34" s="20">
        <v>0</v>
      </c>
      <c r="D34" s="7">
        <v>0</v>
      </c>
      <c r="E34" s="20">
        <f t="shared" si="5"/>
        <v>48</v>
      </c>
      <c r="F34" s="7">
        <f t="shared" si="2"/>
        <v>0.45355200000000001</v>
      </c>
      <c r="G34" s="20">
        <f t="shared" si="6"/>
        <v>97</v>
      </c>
      <c r="H34" s="7">
        <f t="shared" si="3"/>
        <v>0.87489150000000016</v>
      </c>
      <c r="I34" s="20">
        <f t="shared" si="7"/>
        <v>48</v>
      </c>
      <c r="J34" s="21">
        <f t="shared" si="4"/>
        <v>0.41232000000000002</v>
      </c>
      <c r="K34" s="21">
        <f t="shared" si="8"/>
        <v>1.7407635000000001</v>
      </c>
    </row>
    <row r="35" spans="1:11" x14ac:dyDescent="0.3">
      <c r="A35" s="5">
        <v>26.63</v>
      </c>
      <c r="B35" s="6">
        <v>42516</v>
      </c>
      <c r="C35" s="20">
        <v>0</v>
      </c>
      <c r="D35" s="7">
        <v>0</v>
      </c>
      <c r="E35" s="20">
        <f t="shared" si="5"/>
        <v>18</v>
      </c>
      <c r="F35" s="7">
        <f t="shared" si="2"/>
        <v>0.175758</v>
      </c>
      <c r="G35" s="20">
        <f t="shared" si="6"/>
        <v>97</v>
      </c>
      <c r="H35" s="7">
        <f t="shared" si="3"/>
        <v>0.90408850000000018</v>
      </c>
      <c r="I35" s="20">
        <f t="shared" si="7"/>
        <v>48</v>
      </c>
      <c r="J35" s="21">
        <f t="shared" si="4"/>
        <v>0.42608000000000001</v>
      </c>
      <c r="K35" s="21">
        <f t="shared" si="8"/>
        <v>1.5059265000000002</v>
      </c>
    </row>
    <row r="36" spans="1:11" x14ac:dyDescent="0.3">
      <c r="A36" s="5">
        <v>25.77</v>
      </c>
      <c r="B36" s="6">
        <v>42547</v>
      </c>
      <c r="C36" s="20">
        <v>0</v>
      </c>
      <c r="D36" s="7">
        <v>0</v>
      </c>
      <c r="E36" s="20">
        <f t="shared" si="5"/>
        <v>0</v>
      </c>
      <c r="F36" s="7">
        <f t="shared" si="2"/>
        <v>0</v>
      </c>
      <c r="G36" s="20">
        <f t="shared" si="6"/>
        <v>84</v>
      </c>
      <c r="H36" s="7">
        <f t="shared" si="3"/>
        <v>0.75763800000000003</v>
      </c>
      <c r="I36" s="20">
        <f t="shared" si="7"/>
        <v>48</v>
      </c>
      <c r="J36" s="21">
        <f t="shared" si="4"/>
        <v>0.41232000000000002</v>
      </c>
      <c r="K36" s="21">
        <f t="shared" si="8"/>
        <v>1.1699580000000001</v>
      </c>
    </row>
    <row r="37" spans="1:11" x14ac:dyDescent="0.3">
      <c r="A37" s="5">
        <v>26.63</v>
      </c>
      <c r="B37" s="6">
        <v>42577</v>
      </c>
      <c r="C37" s="20">
        <v>0</v>
      </c>
      <c r="D37" s="7">
        <v>0</v>
      </c>
      <c r="E37" s="20">
        <f t="shared" si="5"/>
        <v>0</v>
      </c>
      <c r="F37" s="7">
        <f t="shared" si="2"/>
        <v>0</v>
      </c>
      <c r="G37" s="20">
        <f t="shared" si="6"/>
        <v>54</v>
      </c>
      <c r="H37" s="7">
        <f t="shared" si="3"/>
        <v>0.50330700000000006</v>
      </c>
      <c r="I37" s="20">
        <f t="shared" si="7"/>
        <v>48</v>
      </c>
      <c r="J37" s="21">
        <f t="shared" si="4"/>
        <v>0.42608000000000001</v>
      </c>
      <c r="K37" s="21">
        <f t="shared" si="8"/>
        <v>0.92938700000000007</v>
      </c>
    </row>
    <row r="38" spans="1:11" x14ac:dyDescent="0.3">
      <c r="A38" s="5">
        <v>26.63</v>
      </c>
      <c r="B38" s="6">
        <v>42608</v>
      </c>
      <c r="C38" s="20">
        <v>0</v>
      </c>
      <c r="D38" s="7">
        <v>0</v>
      </c>
      <c r="E38" s="20">
        <f t="shared" si="5"/>
        <v>0</v>
      </c>
      <c r="F38" s="7">
        <f t="shared" si="2"/>
        <v>0</v>
      </c>
      <c r="G38" s="20">
        <f t="shared" si="6"/>
        <v>23</v>
      </c>
      <c r="H38" s="7">
        <f t="shared" si="3"/>
        <v>0.21437150000000002</v>
      </c>
      <c r="I38" s="20">
        <f t="shared" si="7"/>
        <v>48</v>
      </c>
      <c r="J38" s="21">
        <f t="shared" si="4"/>
        <v>0.42608000000000001</v>
      </c>
      <c r="K38" s="21">
        <f t="shared" si="8"/>
        <v>0.64045150000000006</v>
      </c>
    </row>
    <row r="39" spans="1:11" x14ac:dyDescent="0.3">
      <c r="A39" s="5">
        <v>25.77</v>
      </c>
      <c r="B39" s="6">
        <v>42639</v>
      </c>
      <c r="C39" s="20">
        <v>0</v>
      </c>
      <c r="D39" s="7">
        <v>0</v>
      </c>
      <c r="E39" s="20">
        <f t="shared" si="5"/>
        <v>0</v>
      </c>
      <c r="F39" s="7">
        <f t="shared" si="2"/>
        <v>0</v>
      </c>
      <c r="G39" s="20">
        <f t="shared" si="6"/>
        <v>0</v>
      </c>
      <c r="H39" s="7">
        <f t="shared" si="3"/>
        <v>0</v>
      </c>
      <c r="I39" s="20">
        <f t="shared" si="7"/>
        <v>40</v>
      </c>
      <c r="J39" s="21">
        <f t="shared" si="4"/>
        <v>0.34359999999999996</v>
      </c>
      <c r="K39" s="21">
        <f t="shared" si="8"/>
        <v>0.34359999999999996</v>
      </c>
    </row>
    <row r="40" spans="1:11" x14ac:dyDescent="0.3">
      <c r="A40" s="5">
        <v>26.63</v>
      </c>
      <c r="B40" s="6">
        <v>42669</v>
      </c>
      <c r="C40" s="20">
        <v>0</v>
      </c>
      <c r="D40" s="7">
        <v>0</v>
      </c>
      <c r="E40" s="20">
        <f t="shared" si="5"/>
        <v>0</v>
      </c>
      <c r="F40" s="7">
        <f t="shared" si="2"/>
        <v>0</v>
      </c>
      <c r="G40" s="20">
        <f t="shared" si="6"/>
        <v>0</v>
      </c>
      <c r="H40" s="7">
        <f t="shared" si="3"/>
        <v>0</v>
      </c>
      <c r="I40" s="20">
        <f t="shared" si="7"/>
        <v>10</v>
      </c>
      <c r="J40" s="21">
        <f t="shared" si="4"/>
        <v>8.8766666666666674E-2</v>
      </c>
      <c r="K40" s="21">
        <f t="shared" si="8"/>
        <v>8.8766666666666674E-2</v>
      </c>
    </row>
    <row r="41" spans="1:11" ht="18" x14ac:dyDescent="0.35">
      <c r="A41" s="9"/>
      <c r="B41" s="10"/>
      <c r="C41" s="10"/>
      <c r="D41" s="10"/>
      <c r="E41" s="10"/>
      <c r="F41" s="10"/>
      <c r="G41" s="10"/>
      <c r="H41" s="23"/>
      <c r="I41" s="23"/>
      <c r="J41" s="24" t="s">
        <v>19</v>
      </c>
      <c r="K41" s="25">
        <f>SUM(K12:K40)</f>
        <v>112.02934233333336</v>
      </c>
    </row>
    <row r="44" spans="1:11" x14ac:dyDescent="0.3">
      <c r="A44" s="28" t="s">
        <v>20</v>
      </c>
    </row>
  </sheetData>
  <mergeCells count="2">
    <mergeCell ref="G3:I3"/>
    <mergeCell ref="A4:I4"/>
  </mergeCells>
  <hyperlinks>
    <hyperlink ref="A44" r:id="rId1"/>
  </hyperlinks>
  <pageMargins left="0.25" right="0.25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Процен не менялся</vt:lpstr>
      <vt:lpstr>Процент менялся Ставка ЦБ</vt:lpstr>
      <vt:lpstr>'Процен не менялся'!Область_печати</vt:lpstr>
      <vt:lpstr>'Процент менялся Ставка ЦБ'!Область_печати</vt:lpstr>
      <vt:lpstr>'Процен не менялся'!Ставка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ПегаТрон</dc:creator>
  <cp:lastModifiedBy>Некто</cp:lastModifiedBy>
  <cp:lastPrinted>2017-07-10T07:59:55Z</cp:lastPrinted>
  <dcterms:created xsi:type="dcterms:W3CDTF">2017-07-09T18:54:42Z</dcterms:created>
  <dcterms:modified xsi:type="dcterms:W3CDTF">2017-07-29T18:42:38Z</dcterms:modified>
</cp:coreProperties>
</file>