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Клиенты" sheetId="4" r:id="rId1"/>
    <sheet name="Доставка" sheetId="3" r:id="rId2"/>
    <sheet name="Доход" sheetId="2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5" i="3"/>
  <c r="I6"/>
  <c r="I7"/>
  <c r="I8"/>
  <c r="I9"/>
  <c r="I10"/>
  <c r="I11"/>
  <c r="I12"/>
  <c r="I13"/>
  <c r="I14"/>
  <c r="I15"/>
  <c r="G8"/>
  <c r="G5"/>
  <c r="G6"/>
  <c r="G7"/>
  <c r="G9"/>
  <c r="G10"/>
  <c r="G11"/>
  <c r="G12"/>
  <c r="G13"/>
  <c r="G14"/>
  <c r="G15"/>
  <c r="F6"/>
  <c r="F7"/>
  <c r="F8"/>
  <c r="F9"/>
  <c r="F10"/>
  <c r="F11"/>
  <c r="F12"/>
  <c r="F13"/>
  <c r="F14"/>
  <c r="F15"/>
  <c r="F5"/>
  <c r="E5"/>
  <c r="E6"/>
  <c r="E7"/>
  <c r="E8"/>
  <c r="E9"/>
  <c r="E10"/>
  <c r="E11"/>
  <c r="E12"/>
  <c r="E13"/>
  <c r="E14"/>
  <c r="E15"/>
  <c r="D5"/>
  <c r="D6"/>
  <c r="D7"/>
  <c r="D8"/>
  <c r="D9"/>
  <c r="D10"/>
  <c r="D11"/>
  <c r="D12"/>
  <c r="D13"/>
  <c r="D14"/>
  <c r="D15"/>
  <c r="C5"/>
  <c r="C6"/>
  <c r="C7"/>
  <c r="C8"/>
  <c r="C9"/>
  <c r="C10"/>
  <c r="C11"/>
  <c r="C12"/>
  <c r="C13"/>
  <c r="C14"/>
  <c r="C15"/>
  <c r="B5"/>
  <c r="B6"/>
  <c r="B7"/>
  <c r="B8"/>
  <c r="B9"/>
  <c r="B10"/>
  <c r="B11"/>
  <c r="B12"/>
  <c r="B13"/>
  <c r="B14"/>
  <c r="B15"/>
  <c r="S3" i="4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"/>
  <c r="P2" l="1"/>
  <c r="P3"/>
  <c r="P4"/>
  <c r="J12" i="2"/>
  <c r="J11"/>
  <c r="J10"/>
  <c r="J9"/>
</calcChain>
</file>

<file path=xl/sharedStrings.xml><?xml version="1.0" encoding="utf-8"?>
<sst xmlns="http://schemas.openxmlformats.org/spreadsheetml/2006/main" count="83" uniqueCount="51">
  <si>
    <t>Счет</t>
  </si>
  <si>
    <t>Товар</t>
  </si>
  <si>
    <t>Контакт</t>
  </si>
  <si>
    <t>Орг-я</t>
  </si>
  <si>
    <t>ИНН</t>
  </si>
  <si>
    <t>Почта</t>
  </si>
  <si>
    <t>Телефон</t>
  </si>
  <si>
    <t>Комментарии</t>
  </si>
  <si>
    <t>1</t>
  </si>
  <si>
    <t>Город</t>
  </si>
  <si>
    <t>Ист.</t>
  </si>
  <si>
    <t>Дата</t>
  </si>
  <si>
    <t>москва</t>
  </si>
  <si>
    <t>и</t>
  </si>
  <si>
    <t>1071                 1114</t>
  </si>
  <si>
    <t>ashport@ecp.ru</t>
  </si>
  <si>
    <t>красноярск</t>
  </si>
  <si>
    <t>п</t>
  </si>
  <si>
    <t>Наталья</t>
  </si>
  <si>
    <t>ставраполь</t>
  </si>
  <si>
    <t>к</t>
  </si>
  <si>
    <t>доставить</t>
  </si>
  <si>
    <t>ООО "Лидер"</t>
  </si>
  <si>
    <t>snabsan.ru</t>
  </si>
  <si>
    <t>8 (499) 391 81 19</t>
  </si>
  <si>
    <t>№</t>
  </si>
  <si>
    <t>Адрес доставки</t>
  </si>
  <si>
    <t>БЕЗНАЛИЧНЫЙ</t>
  </si>
  <si>
    <t>КАРТА</t>
  </si>
  <si>
    <t>НАЛИЧНЫЕ</t>
  </si>
  <si>
    <t>Доход</t>
  </si>
  <si>
    <t>Расход</t>
  </si>
  <si>
    <t>Сумма</t>
  </si>
  <si>
    <t>Источник</t>
  </si>
  <si>
    <t>ПП</t>
  </si>
  <si>
    <t>Профит</t>
  </si>
  <si>
    <t>дата</t>
  </si>
  <si>
    <t>info@moy.ru</t>
  </si>
  <si>
    <t>арбуз х 39</t>
  </si>
  <si>
    <t>ящик х 10</t>
  </si>
  <si>
    <t>банка х 34</t>
  </si>
  <si>
    <t>"РОСАТОМ"</t>
  </si>
  <si>
    <t>Алексей</t>
  </si>
  <si>
    <t xml:space="preserve">Евгений </t>
  </si>
  <si>
    <t>ООО «Мго»</t>
  </si>
  <si>
    <t>502545983</t>
  </si>
  <si>
    <t>8 (495) 000 00 00</t>
  </si>
  <si>
    <t>6000002@mail.ru</t>
  </si>
  <si>
    <t>оплата</t>
  </si>
  <si>
    <t>закупка</t>
  </si>
  <si>
    <t>Прибыль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</si>
</sst>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11"/>
      <color theme="0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7"/>
      <color theme="0"/>
      <name val="Arial Narrow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28"/>
      <color theme="1"/>
      <name val="Bernard MT Condensed"/>
      <family val="1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CC66"/>
        <bgColor rgb="FF00CC6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theme="4" tint="0.39997558519241921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theme="8"/>
      </bottom>
      <diagonal/>
    </border>
    <border>
      <left style="thin">
        <color indexed="64"/>
      </left>
      <right style="thin">
        <color indexed="64"/>
      </right>
      <top/>
      <bottom style="medium">
        <color theme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3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5" fillId="0" borderId="0" xfId="0" applyFont="1"/>
    <xf numFmtId="0" fontId="17" fillId="6" borderId="19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26" xfId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3" fontId="26" fillId="0" borderId="23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7" fillId="0" borderId="28" xfId="0" applyFont="1" applyFill="1" applyBorder="1"/>
    <xf numFmtId="3" fontId="28" fillId="0" borderId="29" xfId="0" applyNumberFormat="1" applyFont="1" applyFill="1" applyBorder="1"/>
    <xf numFmtId="0" fontId="27" fillId="0" borderId="29" xfId="0" applyFont="1" applyFill="1" applyBorder="1"/>
    <xf numFmtId="49" fontId="27" fillId="0" borderId="30" xfId="0" applyNumberFormat="1" applyFont="1" applyFill="1" applyBorder="1" applyAlignment="1">
      <alignment horizontal="center" vertical="center"/>
    </xf>
    <xf numFmtId="164" fontId="2" fillId="2" borderId="31" xfId="1" applyNumberFormat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3" fontId="28" fillId="0" borderId="32" xfId="0" applyNumberFormat="1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7" fillId="0" borderId="36" xfId="0" applyFont="1" applyFill="1" applyBorder="1"/>
    <xf numFmtId="0" fontId="27" fillId="0" borderId="37" xfId="0" applyFont="1" applyFill="1" applyBorder="1"/>
    <xf numFmtId="3" fontId="27" fillId="0" borderId="7" xfId="0" applyNumberFormat="1" applyFont="1" applyFill="1" applyBorder="1"/>
    <xf numFmtId="0" fontId="29" fillId="0" borderId="7" xfId="0" applyFont="1" applyFill="1" applyBorder="1"/>
    <xf numFmtId="0" fontId="27" fillId="0" borderId="7" xfId="0" applyFont="1" applyFill="1" applyBorder="1"/>
    <xf numFmtId="49" fontId="27" fillId="0" borderId="8" xfId="0" applyNumberFormat="1" applyFont="1" applyFill="1" applyBorder="1" applyAlignment="1">
      <alignment horizontal="center" vertical="center"/>
    </xf>
    <xf numFmtId="164" fontId="2" fillId="2" borderId="38" xfId="1" applyNumberFormat="1" applyBorder="1" applyAlignment="1">
      <alignment horizontal="center" vertical="center"/>
    </xf>
    <xf numFmtId="0" fontId="27" fillId="0" borderId="39" xfId="0" applyFont="1" applyFill="1" applyBorder="1"/>
    <xf numFmtId="3" fontId="27" fillId="0" borderId="40" xfId="0" applyNumberFormat="1" applyFont="1" applyFill="1" applyBorder="1"/>
    <xf numFmtId="0" fontId="27" fillId="0" borderId="40" xfId="0" applyFont="1" applyFill="1" applyBorder="1"/>
    <xf numFmtId="0" fontId="27" fillId="0" borderId="41" xfId="0" applyFont="1" applyFill="1" applyBorder="1"/>
    <xf numFmtId="3" fontId="28" fillId="0" borderId="22" xfId="0" applyNumberFormat="1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7" fillId="0" borderId="27" xfId="0" applyFont="1" applyFill="1" applyBorder="1"/>
    <xf numFmtId="0" fontId="27" fillId="0" borderId="25" xfId="0" applyFont="1" applyFill="1" applyBorder="1"/>
    <xf numFmtId="0" fontId="27" fillId="0" borderId="7" xfId="0" applyFont="1" applyFill="1" applyBorder="1" applyAlignment="1">
      <alignment horizontal="center" vertical="center"/>
    </xf>
    <xf numFmtId="3" fontId="28" fillId="0" borderId="7" xfId="0" applyNumberFormat="1" applyFont="1" applyFill="1" applyBorder="1"/>
    <xf numFmtId="0" fontId="28" fillId="0" borderId="7" xfId="0" applyFont="1" applyFill="1" applyBorder="1"/>
    <xf numFmtId="0" fontId="27" fillId="0" borderId="11" xfId="0" applyFont="1" applyFill="1" applyBorder="1"/>
    <xf numFmtId="0" fontId="27" fillId="0" borderId="8" xfId="0" applyFont="1" applyFill="1" applyBorder="1"/>
    <xf numFmtId="3" fontId="28" fillId="0" borderId="42" xfId="0" applyNumberFormat="1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7" fillId="0" borderId="44" xfId="0" applyFont="1" applyFill="1" applyBorder="1"/>
    <xf numFmtId="3" fontId="28" fillId="0" borderId="45" xfId="0" applyNumberFormat="1" applyFont="1" applyFill="1" applyBorder="1" applyAlignment="1">
      <alignment horizontal="center" vertical="center"/>
    </xf>
    <xf numFmtId="0" fontId="27" fillId="0" borderId="46" xfId="0" applyFont="1" applyFill="1" applyBorder="1"/>
    <xf numFmtId="3" fontId="13" fillId="0" borderId="7" xfId="0" applyNumberFormat="1" applyFont="1" applyFill="1" applyBorder="1"/>
    <xf numFmtId="0" fontId="13" fillId="0" borderId="7" xfId="0" applyFont="1" applyFill="1" applyBorder="1"/>
    <xf numFmtId="49" fontId="1" fillId="0" borderId="8" xfId="0" applyNumberFormat="1" applyFont="1" applyFill="1" applyBorder="1" applyAlignment="1">
      <alignment horizontal="center" vertical="center"/>
    </xf>
    <xf numFmtId="0" fontId="27" fillId="0" borderId="47" xfId="0" applyFont="1" applyFill="1" applyBorder="1"/>
    <xf numFmtId="16" fontId="27" fillId="0" borderId="7" xfId="0" applyNumberFormat="1" applyFont="1" applyFill="1" applyBorder="1"/>
    <xf numFmtId="0" fontId="1" fillId="0" borderId="0" xfId="0" applyFont="1" applyFill="1"/>
    <xf numFmtId="49" fontId="27" fillId="0" borderId="41" xfId="0" applyNumberFormat="1" applyFont="1" applyFill="1" applyBorder="1" applyAlignment="1">
      <alignment horizontal="center" vertical="center"/>
    </xf>
    <xf numFmtId="0" fontId="27" fillId="0" borderId="48" xfId="0" applyFont="1" applyFill="1" applyBorder="1"/>
    <xf numFmtId="0" fontId="27" fillId="0" borderId="49" xfId="0" applyFont="1" applyFill="1" applyBorder="1"/>
    <xf numFmtId="0" fontId="4" fillId="3" borderId="5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16" fontId="3" fillId="4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7" xfId="0" applyFont="1" applyFill="1" applyBorder="1" applyAlignment="1">
      <alignment horizontal="center" vertical="center" wrapText="1"/>
    </xf>
    <xf numFmtId="16" fontId="14" fillId="0" borderId="7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18" fillId="6" borderId="0" xfId="2" applyFont="1" applyFill="1" applyAlignment="1">
      <alignment horizontal="right"/>
    </xf>
    <xf numFmtId="0" fontId="18" fillId="6" borderId="0" xfId="0" applyFont="1" applyFill="1" applyAlignment="1">
      <alignment horizontal="right"/>
    </xf>
    <xf numFmtId="0" fontId="0" fillId="7" borderId="0" xfId="0" applyFill="1"/>
    <xf numFmtId="0" fontId="3" fillId="0" borderId="10" xfId="0" applyNumberFormat="1" applyFont="1" applyBorder="1" applyAlignment="1">
      <alignment horizontal="center" vertical="center" wrapText="1"/>
    </xf>
    <xf numFmtId="0" fontId="20" fillId="0" borderId="16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0" fontId="23" fillId="0" borderId="16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4" fillId="0" borderId="17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left" vertical="center"/>
    </xf>
    <xf numFmtId="0" fontId="0" fillId="0" borderId="10" xfId="0" applyNumberFormat="1" applyFill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Хороший" xfId="1" builtinId="26"/>
  </cellStyles>
  <dxfs count="22">
    <dxf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none">
          <bgColor auto="1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relativeIndent="255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indent="0" relativeIndent="255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rgb="FF00CC66"/>
          <bgColor rgb="FF00CC66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0;&#1072;\PZ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лиенты"/>
      <sheetName val="Доход"/>
      <sheetName val="данные"/>
      <sheetName val="Статистика"/>
      <sheetName val="Закупка"/>
      <sheetName val="Доход 3"/>
      <sheetName val="ДОХОД!"/>
      <sheetName val="Доход 2016 (2)"/>
      <sheetName val="Доход 2016"/>
      <sheetName val="Лист2"/>
      <sheetName val="PZ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P4" totalsRowShown="0" headerRowDxfId="21" tableBorderDxfId="20">
  <autoFilter ref="A1:P4"/>
  <tableColumns count="16">
    <tableColumn id="1" name="Счет"/>
    <tableColumn id="2" name="Товар"/>
    <tableColumn id="3" name="Контакт"/>
    <tableColumn id="4" name="Орг-я"/>
    <tableColumn id="5" name="ИНН"/>
    <tableColumn id="6" name="Почта"/>
    <tableColumn id="7" name="Телефон"/>
    <tableColumn id="8" name="Комментарии" dataDxfId="19"/>
    <tableColumn id="9" name="1" dataDxfId="18"/>
    <tableColumn id="10" name="Город" dataDxfId="17"/>
    <tableColumn id="11" name="Ист."/>
    <tableColumn id="12" name="Дата"/>
    <tableColumn id="13" name="оплата" dataDxfId="16"/>
    <tableColumn id="14" name="ПП" dataDxfId="15"/>
    <tableColumn id="15" name="закупка" dataDxfId="14"/>
    <tableColumn id="16" name="Прибыль" dataDxfId="13">
      <calculatedColumnFormula>Таблица1[[#This Row],[оплата]]-Таблица1[[#This Row],[закупка]]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4:I15" totalsRowShown="0" headerRowDxfId="12" dataDxfId="10" headerRowBorderDxfId="11" tableBorderDxfId="9">
  <autoFilter ref="A4:I15"/>
  <tableColumns count="9">
    <tableColumn id="1" name="№" dataDxfId="8"/>
    <tableColumn id="2" name="Счет" dataDxfId="7">
      <calculatedColumnFormula>IF(Клиенты!S2&lt;&gt;"",INDEX(Клиенты!A:S,MATCH(Клиенты!S2,Клиенты!R:R,0),1),"")</calculatedColumnFormula>
    </tableColumn>
    <tableColumn id="3" name="Товар" dataDxfId="6">
      <calculatedColumnFormula>IF(Клиенты!S2&lt;&gt;"",INDEX(Клиенты!A:S,MATCH(Клиенты!S2,Клиенты!R:R,0),2),"")</calculatedColumnFormula>
    </tableColumn>
    <tableColumn id="4" name="Контакт" dataDxfId="5">
      <calculatedColumnFormula>IF(Клиенты!S2&lt;&gt;"",INDEX(Клиенты!A:S,MATCH(Клиенты!S2,Клиенты!R:R,0),3),"")</calculatedColumnFormula>
    </tableColumn>
    <tableColumn id="5" name="Орг-я" dataDxfId="4">
      <calculatedColumnFormula>IF(Клиенты!S2&lt;&gt;"",INDEX(Клиенты!A:S,MATCH(Клиенты!S2,Клиенты!R:R,0),4),"")</calculatedColumnFormula>
    </tableColumn>
    <tableColumn id="6" name="ИНН" dataDxfId="3">
      <calculatedColumnFormula>IF(Клиенты!S2&lt;&gt;"",INDEX(Клиенты!A:S,MATCH(Клиенты!S2,Клиенты!R:R,0),5),"")</calculatedColumnFormula>
    </tableColumn>
    <tableColumn id="7" name="Телефон" dataDxfId="2">
      <calculatedColumnFormula>IF(Клиенты!S2&lt;&gt;"",INDEX(Клиенты!A:S,MATCH(Клиенты!S2,Клиенты!R:R,0),7),"")</calculatedColumnFormula>
    </tableColumn>
    <tableColumn id="8" name="Адрес доставки" dataDxfId="1"/>
    <tableColumn id="9" name="Город" dataDxfId="0">
      <calculatedColumnFormula>IF(Клиенты!S2&lt;&gt;"",INDEX(Клиенты!A:S,MATCH(Клиенты!S2,Клиенты!R:R,0),10),"")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73opm@knaap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info@top-eko.ru,%208%20(495)%20223%2010%2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zoomScale="75" zoomScaleNormal="75" workbookViewId="0">
      <selection activeCell="S2" sqref="S2"/>
    </sheetView>
  </sheetViews>
  <sheetFormatPr defaultRowHeight="15"/>
  <cols>
    <col min="1" max="1" width="7.28515625" customWidth="1"/>
    <col min="2" max="2" width="30.140625" customWidth="1"/>
    <col min="3" max="3" width="13.7109375" customWidth="1"/>
    <col min="4" max="4" width="15" customWidth="1"/>
    <col min="5" max="5" width="8.140625" customWidth="1"/>
    <col min="6" max="6" width="16.7109375" customWidth="1"/>
    <col min="7" max="7" width="16.42578125" customWidth="1"/>
    <col min="8" max="8" width="15.42578125" customWidth="1"/>
    <col min="9" max="9" width="11.5703125" customWidth="1"/>
    <col min="11" max="11" width="6.7109375" customWidth="1"/>
    <col min="12" max="12" width="7.7109375" customWidth="1"/>
    <col min="16" max="16" width="11.140625" customWidth="1"/>
    <col min="17" max="17" width="3.85546875" customWidth="1"/>
    <col min="18" max="18" width="5.140625" customWidth="1"/>
    <col min="19" max="19" width="4.85546875" customWidth="1"/>
  </cols>
  <sheetData>
    <row r="1" spans="1:19" ht="16.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6" t="s">
        <v>9</v>
      </c>
      <c r="K1" s="7" t="s">
        <v>10</v>
      </c>
      <c r="L1" s="8" t="s">
        <v>11</v>
      </c>
      <c r="M1" s="99" t="s">
        <v>48</v>
      </c>
      <c r="N1" s="99" t="s">
        <v>34</v>
      </c>
      <c r="O1" s="99" t="s">
        <v>49</v>
      </c>
      <c r="P1" s="99" t="s">
        <v>50</v>
      </c>
    </row>
    <row r="2" spans="1:19">
      <c r="A2" s="9">
        <v>1079</v>
      </c>
      <c r="B2" s="10" t="s">
        <v>38</v>
      </c>
      <c r="C2" s="11" t="s">
        <v>43</v>
      </c>
      <c r="D2" s="12" t="s">
        <v>44</v>
      </c>
      <c r="E2" s="13" t="s">
        <v>45</v>
      </c>
      <c r="F2" t="s">
        <v>37</v>
      </c>
      <c r="G2" s="14" t="s">
        <v>46</v>
      </c>
      <c r="H2" s="15"/>
      <c r="I2" s="105" t="s">
        <v>21</v>
      </c>
      <c r="J2" s="16" t="s">
        <v>12</v>
      </c>
      <c r="K2" s="17" t="s">
        <v>13</v>
      </c>
      <c r="L2" s="101">
        <v>42927</v>
      </c>
      <c r="M2" s="104">
        <v>20000</v>
      </c>
      <c r="N2" s="104">
        <v>22</v>
      </c>
      <c r="O2" s="104">
        <v>15000</v>
      </c>
      <c r="P2" s="104">
        <f>Таблица1[[#This Row],[оплата]]-Таблица1[[#This Row],[закупка]]</f>
        <v>5000</v>
      </c>
      <c r="R2" s="119">
        <f>IF(I2="доставить",ROW(),"")</f>
        <v>2</v>
      </c>
      <c r="S2" s="119">
        <f>IFERROR(SMALL(R:R,ROW()-1),"")</f>
        <v>2</v>
      </c>
    </row>
    <row r="3" spans="1:19" ht="30">
      <c r="A3" s="18" t="s">
        <v>14</v>
      </c>
      <c r="B3" s="19" t="s">
        <v>39</v>
      </c>
      <c r="C3" s="19" t="s">
        <v>42</v>
      </c>
      <c r="D3" s="20" t="s">
        <v>41</v>
      </c>
      <c r="E3" s="21"/>
      <c r="F3" s="22" t="s">
        <v>15</v>
      </c>
      <c r="G3" s="18"/>
      <c r="H3" s="19"/>
      <c r="I3" s="106">
        <v>42928</v>
      </c>
      <c r="J3" s="23" t="s">
        <v>16</v>
      </c>
      <c r="K3" s="24" t="s">
        <v>17</v>
      </c>
      <c r="L3" s="102">
        <v>23</v>
      </c>
      <c r="M3" s="104"/>
      <c r="N3" s="104"/>
      <c r="O3" s="104"/>
      <c r="P3" s="104">
        <f>Таблица1[[#This Row],[оплата]]-Таблица1[[#This Row],[закупка]]</f>
        <v>0</v>
      </c>
      <c r="R3" s="119" t="str">
        <f t="shared" ref="R3:R27" si="0">IF(I3="доставить",ROW(),"")</f>
        <v/>
      </c>
      <c r="S3" s="119">
        <f t="shared" ref="S3:S27" si="1">IFERROR(SMALL(R:R,ROW()-1),"")</f>
        <v>4</v>
      </c>
    </row>
    <row r="4" spans="1:19">
      <c r="A4" s="25">
        <v>500</v>
      </c>
      <c r="B4" s="26" t="s">
        <v>40</v>
      </c>
      <c r="C4" s="26" t="s">
        <v>18</v>
      </c>
      <c r="D4" s="27"/>
      <c r="E4" s="28"/>
      <c r="F4" t="s">
        <v>47</v>
      </c>
      <c r="G4" s="29">
        <v>2222222222</v>
      </c>
      <c r="H4" s="26"/>
      <c r="I4" s="107" t="s">
        <v>21</v>
      </c>
      <c r="J4" s="30" t="s">
        <v>19</v>
      </c>
      <c r="K4" s="31" t="s">
        <v>20</v>
      </c>
      <c r="L4" s="103">
        <v>4</v>
      </c>
      <c r="M4" s="104"/>
      <c r="N4" s="104"/>
      <c r="O4" s="104"/>
      <c r="P4" s="104">
        <f>Таблица1[[#This Row],[оплата]]-Таблица1[[#This Row],[закупка]]</f>
        <v>0</v>
      </c>
      <c r="R4" s="119">
        <f t="shared" si="0"/>
        <v>4</v>
      </c>
      <c r="S4" s="119" t="str">
        <f t="shared" si="1"/>
        <v/>
      </c>
    </row>
    <row r="5" spans="1:19">
      <c r="R5" s="119" t="str">
        <f t="shared" si="0"/>
        <v/>
      </c>
      <c r="S5" s="119" t="str">
        <f t="shared" si="1"/>
        <v/>
      </c>
    </row>
    <row r="6" spans="1:19">
      <c r="R6" s="119" t="str">
        <f t="shared" si="0"/>
        <v/>
      </c>
      <c r="S6" s="119" t="str">
        <f t="shared" si="1"/>
        <v/>
      </c>
    </row>
    <row r="7" spans="1:19">
      <c r="R7" s="119" t="str">
        <f t="shared" si="0"/>
        <v/>
      </c>
      <c r="S7" s="119" t="str">
        <f t="shared" si="1"/>
        <v/>
      </c>
    </row>
    <row r="8" spans="1:19">
      <c r="R8" s="119" t="str">
        <f t="shared" si="0"/>
        <v/>
      </c>
      <c r="S8" s="119" t="str">
        <f t="shared" si="1"/>
        <v/>
      </c>
    </row>
    <row r="9" spans="1:19">
      <c r="R9" s="119" t="str">
        <f t="shared" si="0"/>
        <v/>
      </c>
      <c r="S9" s="119" t="str">
        <f t="shared" si="1"/>
        <v/>
      </c>
    </row>
    <row r="10" spans="1:19">
      <c r="R10" s="119" t="str">
        <f t="shared" si="0"/>
        <v/>
      </c>
      <c r="S10" s="119" t="str">
        <f t="shared" si="1"/>
        <v/>
      </c>
    </row>
    <row r="11" spans="1:19">
      <c r="R11" s="119" t="str">
        <f t="shared" si="0"/>
        <v/>
      </c>
      <c r="S11" s="119" t="str">
        <f t="shared" si="1"/>
        <v/>
      </c>
    </row>
    <row r="12" spans="1:19">
      <c r="R12" s="119" t="str">
        <f t="shared" si="0"/>
        <v/>
      </c>
      <c r="S12" s="119" t="str">
        <f t="shared" si="1"/>
        <v/>
      </c>
    </row>
    <row r="13" spans="1:19">
      <c r="R13" s="119" t="str">
        <f t="shared" si="0"/>
        <v/>
      </c>
      <c r="S13" s="119" t="str">
        <f t="shared" si="1"/>
        <v/>
      </c>
    </row>
    <row r="14" spans="1:19">
      <c r="R14" s="119" t="str">
        <f t="shared" si="0"/>
        <v/>
      </c>
      <c r="S14" s="119" t="str">
        <f t="shared" si="1"/>
        <v/>
      </c>
    </row>
    <row r="15" spans="1:19">
      <c r="R15" s="119" t="str">
        <f t="shared" si="0"/>
        <v/>
      </c>
      <c r="S15" s="119" t="str">
        <f t="shared" si="1"/>
        <v/>
      </c>
    </row>
    <row r="16" spans="1:19">
      <c r="R16" s="119" t="str">
        <f t="shared" si="0"/>
        <v/>
      </c>
      <c r="S16" s="119" t="str">
        <f t="shared" si="1"/>
        <v/>
      </c>
    </row>
    <row r="17" spans="18:19">
      <c r="R17" s="119" t="str">
        <f t="shared" si="0"/>
        <v/>
      </c>
      <c r="S17" s="119" t="str">
        <f t="shared" si="1"/>
        <v/>
      </c>
    </row>
    <row r="18" spans="18:19">
      <c r="R18" s="119" t="str">
        <f t="shared" si="0"/>
        <v/>
      </c>
      <c r="S18" s="119" t="str">
        <f t="shared" si="1"/>
        <v/>
      </c>
    </row>
    <row r="19" spans="18:19">
      <c r="R19" s="119" t="str">
        <f t="shared" si="0"/>
        <v/>
      </c>
      <c r="S19" s="119" t="str">
        <f t="shared" si="1"/>
        <v/>
      </c>
    </row>
    <row r="20" spans="18:19">
      <c r="R20" s="119" t="str">
        <f t="shared" si="0"/>
        <v/>
      </c>
      <c r="S20" s="119" t="str">
        <f t="shared" si="1"/>
        <v/>
      </c>
    </row>
    <row r="21" spans="18:19">
      <c r="R21" s="119" t="str">
        <f t="shared" si="0"/>
        <v/>
      </c>
      <c r="S21" s="119" t="str">
        <f t="shared" si="1"/>
        <v/>
      </c>
    </row>
    <row r="22" spans="18:19">
      <c r="R22" s="119" t="str">
        <f t="shared" si="0"/>
        <v/>
      </c>
      <c r="S22" s="119" t="str">
        <f t="shared" si="1"/>
        <v/>
      </c>
    </row>
    <row r="23" spans="18:19">
      <c r="R23" s="119" t="str">
        <f t="shared" si="0"/>
        <v/>
      </c>
      <c r="S23" s="119" t="str">
        <f t="shared" si="1"/>
        <v/>
      </c>
    </row>
    <row r="24" spans="18:19">
      <c r="R24" s="119" t="str">
        <f t="shared" si="0"/>
        <v/>
      </c>
      <c r="S24" s="119" t="str">
        <f t="shared" si="1"/>
        <v/>
      </c>
    </row>
    <row r="25" spans="18:19">
      <c r="R25" s="119" t="str">
        <f t="shared" si="0"/>
        <v/>
      </c>
      <c r="S25" s="119" t="str">
        <f t="shared" si="1"/>
        <v/>
      </c>
    </row>
    <row r="26" spans="18:19">
      <c r="R26" s="119" t="str">
        <f t="shared" si="0"/>
        <v/>
      </c>
      <c r="S26" s="119" t="str">
        <f t="shared" si="1"/>
        <v/>
      </c>
    </row>
    <row r="27" spans="18:19">
      <c r="R27" s="119" t="str">
        <f t="shared" si="0"/>
        <v/>
      </c>
      <c r="S27" s="119" t="str">
        <f t="shared" si="1"/>
        <v/>
      </c>
    </row>
  </sheetData>
  <hyperlinks>
    <hyperlink ref="I1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="75" zoomScaleNormal="75" workbookViewId="0">
      <selection activeCell="B5" sqref="B5"/>
    </sheetView>
  </sheetViews>
  <sheetFormatPr defaultRowHeight="15"/>
  <cols>
    <col min="1" max="1" width="4.5703125" customWidth="1"/>
    <col min="3" max="3" width="27.7109375" customWidth="1"/>
    <col min="4" max="4" width="20.42578125" customWidth="1"/>
    <col min="5" max="5" width="21.140625" customWidth="1"/>
    <col min="6" max="6" width="17.5703125" customWidth="1"/>
    <col min="7" max="7" width="15.7109375" customWidth="1"/>
    <col min="8" max="8" width="25.5703125" customWidth="1"/>
    <col min="9" max="9" width="15.42578125" customWidth="1"/>
  </cols>
  <sheetData>
    <row r="1" spans="1:9" ht="15.75">
      <c r="A1" s="114"/>
      <c r="B1" s="114"/>
      <c r="C1" s="114"/>
      <c r="D1" s="114"/>
      <c r="E1" s="114"/>
      <c r="F1" s="114"/>
      <c r="G1" s="114"/>
      <c r="H1" s="115" t="s">
        <v>22</v>
      </c>
      <c r="I1" s="115"/>
    </row>
    <row r="2" spans="1:9">
      <c r="A2" s="114"/>
      <c r="B2" s="114"/>
      <c r="C2" s="114"/>
      <c r="D2" s="114"/>
      <c r="E2" s="114"/>
      <c r="F2" s="114"/>
      <c r="G2" s="114"/>
      <c r="H2" s="116" t="s">
        <v>23</v>
      </c>
      <c r="I2" s="116"/>
    </row>
    <row r="3" spans="1:9">
      <c r="A3" s="114"/>
      <c r="B3" s="114"/>
      <c r="C3" s="114"/>
      <c r="D3" s="114"/>
      <c r="E3" s="114"/>
      <c r="F3" s="114"/>
      <c r="G3" s="114"/>
      <c r="H3" s="117" t="s">
        <v>24</v>
      </c>
      <c r="I3" s="118"/>
    </row>
    <row r="4" spans="1:9" ht="18.75" thickBot="1">
      <c r="A4" s="32" t="s">
        <v>25</v>
      </c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2" t="s">
        <v>6</v>
      </c>
      <c r="H4" s="33" t="s">
        <v>26</v>
      </c>
      <c r="I4" s="6" t="s">
        <v>9</v>
      </c>
    </row>
    <row r="5" spans="1:9">
      <c r="A5" s="34"/>
      <c r="B5" s="120">
        <f>IF(Клиенты!S2&lt;&gt;"",INDEX(Клиенты!A:S,MATCH(Клиенты!S2,Клиенты!R:R,0),1),"")</f>
        <v>1079</v>
      </c>
      <c r="C5" s="123" t="str">
        <f>IF(Клиенты!S2&lt;&gt;"",INDEX(Клиенты!A:S,MATCH(Клиенты!S2,Клиенты!R:R,0),2),"")</f>
        <v>арбуз х 39</v>
      </c>
      <c r="D5" s="126" t="str">
        <f>IF(Клиенты!S2&lt;&gt;"",INDEX(Клиенты!A:S,MATCH(Клиенты!S2,Клиенты!R:R,0),3),"")</f>
        <v xml:space="preserve">Евгений </v>
      </c>
      <c r="E5" s="128" t="str">
        <f>IF(Клиенты!S2&lt;&gt;"",INDEX(Клиенты!A:S,MATCH(Клиенты!S2,Клиенты!R:R,0),4),"")</f>
        <v>ООО «Мго»</v>
      </c>
      <c r="F5" s="130" t="str">
        <f>IF(Клиенты!S2&lt;&gt;"",INDEX(Клиенты!A:S,MATCH(Клиенты!S2,Клиенты!R:R,0),5),"")</f>
        <v>502545983</v>
      </c>
      <c r="G5" s="120" t="str">
        <f>IF(Клиенты!S2&lt;&gt;"",INDEX(Клиенты!A:S,MATCH(Клиенты!S2,Клиенты!R:R,0),7),"")</f>
        <v>8 (495) 000 00 00</v>
      </c>
      <c r="H5" s="35"/>
      <c r="I5" s="131" t="str">
        <f>IF(Клиенты!S2&lt;&gt;"",INDEX(Клиенты!A:S,MATCH(Клиенты!S2,Клиенты!R:R,0),10),"")</f>
        <v>москва</v>
      </c>
    </row>
    <row r="6" spans="1:9">
      <c r="A6" s="36"/>
      <c r="B6" s="121">
        <f>IF(Клиенты!S3&lt;&gt;"",INDEX(Клиенты!A:S,MATCH(Клиенты!S3,Клиенты!R:R,0),1),"")</f>
        <v>500</v>
      </c>
      <c r="C6" s="124" t="str">
        <f>IF(Клиенты!S3&lt;&gt;"",INDEX(Клиенты!A:S,MATCH(Клиенты!S3,Клиенты!R:R,0),2),"")</f>
        <v>банка х 34</v>
      </c>
      <c r="D6" s="124" t="str">
        <f>IF(Клиенты!S3&lt;&gt;"",INDEX(Клиенты!A:S,MATCH(Клиенты!S3,Клиенты!R:R,0),3),"")</f>
        <v>Наталья</v>
      </c>
      <c r="E6" s="121">
        <f>IF(Клиенты!S3&lt;&gt;"",INDEX(Клиенты!A:S,MATCH(Клиенты!S3,Клиенты!R:R,0),4),"")</f>
        <v>0</v>
      </c>
      <c r="F6" s="130">
        <f>IF(Клиенты!S3&lt;&gt;"",INDEX(Клиенты!A:S,MATCH(Клиенты!S3,Клиенты!R:R,0),5),"")</f>
        <v>0</v>
      </c>
      <c r="G6" s="121">
        <f>IF(Клиенты!S3&lt;&gt;"",INDEX(Клиенты!A:S,MATCH(Клиенты!S3,Клиенты!R:R,0),7),"")</f>
        <v>2222222222</v>
      </c>
      <c r="H6" s="37"/>
      <c r="I6" s="131" t="str">
        <f>IF(Клиенты!S3&lt;&gt;"",INDEX(Клиенты!A:S,MATCH(Клиенты!S3,Клиенты!R:R,0),10),"")</f>
        <v>ставраполь</v>
      </c>
    </row>
    <row r="7" spans="1:9">
      <c r="A7" s="38"/>
      <c r="B7" s="122" t="str">
        <f>IF(Клиенты!S4&lt;&gt;"",INDEX(Клиенты!A:S,MATCH(Клиенты!S4,Клиенты!R:R,0),1),"")</f>
        <v/>
      </c>
      <c r="C7" s="125" t="str">
        <f>IF(Клиенты!S4&lt;&gt;"",INDEX(Клиенты!A:S,MATCH(Клиенты!S4,Клиенты!R:R,0),2),"")</f>
        <v/>
      </c>
      <c r="D7" s="127" t="str">
        <f>IF(Клиенты!S4&lt;&gt;"",INDEX(Клиенты!A:S,MATCH(Клиенты!S4,Клиенты!R:R,0),3),"")</f>
        <v/>
      </c>
      <c r="E7" s="129" t="str">
        <f>IF(Клиенты!S4&lt;&gt;"",INDEX(Клиенты!A:S,MATCH(Клиенты!S4,Клиенты!R:R,0),4),"")</f>
        <v/>
      </c>
      <c r="F7" s="130" t="str">
        <f>IF(Клиенты!S4&lt;&gt;"",INDEX(Клиенты!A:S,MATCH(Клиенты!S4,Клиенты!R:R,0),5),"")</f>
        <v/>
      </c>
      <c r="G7" s="129" t="str">
        <f>IF(Клиенты!S4&lt;&gt;"",INDEX(Клиенты!A:S,MATCH(Клиенты!S4,Клиенты!R:R,0),7),"")</f>
        <v/>
      </c>
      <c r="H7" s="39"/>
      <c r="I7" s="132" t="str">
        <f>IF(Клиенты!S4&lt;&gt;"",INDEX(Клиенты!A:S,MATCH(Клиенты!S4,Клиенты!R:R,0),10),"")</f>
        <v/>
      </c>
    </row>
    <row r="8" spans="1:9">
      <c r="A8" s="36"/>
      <c r="B8" s="121" t="str">
        <f>IF(Клиенты!S5&lt;&gt;"",INDEX(Клиенты!A:S,MATCH(Клиенты!S5,Клиенты!R:R,0),1),"")</f>
        <v/>
      </c>
      <c r="C8" s="124" t="str">
        <f>IF(Клиенты!S5&lt;&gt;"",INDEX(Клиенты!A:S,MATCH(Клиенты!S5,Клиенты!R:R,0),2),"")</f>
        <v/>
      </c>
      <c r="D8" s="124" t="str">
        <f>IF(Клиенты!S5&lt;&gt;"",INDEX(Клиенты!A:S,MATCH(Клиенты!S5,Клиенты!R:R,0),3),"")</f>
        <v/>
      </c>
      <c r="E8" s="121" t="str">
        <f>IF(Клиенты!S5&lt;&gt;"",INDEX(Клиенты!A:S,MATCH(Клиенты!S5,Клиенты!R:R,0),4),"")</f>
        <v/>
      </c>
      <c r="F8" s="130" t="str">
        <f>IF(Клиенты!S5&lt;&gt;"",INDEX(Клиенты!A:S,MATCH(Клиенты!S5,Клиенты!R:R,0),5),"")</f>
        <v/>
      </c>
      <c r="G8" s="121" t="str">
        <f>IF(Клиенты!S5&lt;&gt;"",INDEX(Клиенты!A:S,MATCH(Клиенты!S5,Клиенты!R:R,0),7),"")</f>
        <v/>
      </c>
      <c r="H8" s="37"/>
      <c r="I8" s="131" t="str">
        <f>IF(Клиенты!S5&lt;&gt;"",INDEX(Клиенты!A:S,MATCH(Клиенты!S5,Клиенты!R:R,0),10),"")</f>
        <v/>
      </c>
    </row>
    <row r="9" spans="1:9">
      <c r="A9" s="38"/>
      <c r="B9" s="122" t="str">
        <f>IF(Клиенты!S6&lt;&gt;"",INDEX(Клиенты!A:S,MATCH(Клиенты!S6,Клиенты!R:R,0),1),"")</f>
        <v/>
      </c>
      <c r="C9" s="125" t="str">
        <f>IF(Клиенты!S6&lt;&gt;"",INDEX(Клиенты!A:S,MATCH(Клиенты!S6,Клиенты!R:R,0),2),"")</f>
        <v/>
      </c>
      <c r="D9" s="127" t="str">
        <f>IF(Клиенты!S6&lt;&gt;"",INDEX(Клиенты!A:S,MATCH(Клиенты!S6,Клиенты!R:R,0),3),"")</f>
        <v/>
      </c>
      <c r="E9" s="129" t="str">
        <f>IF(Клиенты!S6&lt;&gt;"",INDEX(Клиенты!A:S,MATCH(Клиенты!S6,Клиенты!R:R,0),4),"")</f>
        <v/>
      </c>
      <c r="F9" s="130" t="str">
        <f>IF(Клиенты!S6&lt;&gt;"",INDEX(Клиенты!A:S,MATCH(Клиенты!S6,Клиенты!R:R,0),5),"")</f>
        <v/>
      </c>
      <c r="G9" s="129" t="str">
        <f>IF(Клиенты!S6&lt;&gt;"",INDEX(Клиенты!A:S,MATCH(Клиенты!S6,Клиенты!R:R,0),7),"")</f>
        <v/>
      </c>
      <c r="H9" s="39"/>
      <c r="I9" s="132" t="str">
        <f>IF(Клиенты!S6&lt;&gt;"",INDEX(Клиенты!A:S,MATCH(Клиенты!S6,Клиенты!R:R,0),10),"")</f>
        <v/>
      </c>
    </row>
    <row r="10" spans="1:9">
      <c r="A10" s="36"/>
      <c r="B10" s="121" t="str">
        <f>IF(Клиенты!S7&lt;&gt;"",INDEX(Клиенты!A:S,MATCH(Клиенты!S7,Клиенты!R:R,0),1),"")</f>
        <v/>
      </c>
      <c r="C10" s="124" t="str">
        <f>IF(Клиенты!S7&lt;&gt;"",INDEX(Клиенты!A:S,MATCH(Клиенты!S7,Клиенты!R:R,0),2),"")</f>
        <v/>
      </c>
      <c r="D10" s="124" t="str">
        <f>IF(Клиенты!S7&lt;&gt;"",INDEX(Клиенты!A:S,MATCH(Клиенты!S7,Клиенты!R:R,0),3),"")</f>
        <v/>
      </c>
      <c r="E10" s="121" t="str">
        <f>IF(Клиенты!S7&lt;&gt;"",INDEX(Клиенты!A:S,MATCH(Клиенты!S7,Клиенты!R:R,0),4),"")</f>
        <v/>
      </c>
      <c r="F10" s="130" t="str">
        <f>IF(Клиенты!S7&lt;&gt;"",INDEX(Клиенты!A:S,MATCH(Клиенты!S7,Клиенты!R:R,0),5),"")</f>
        <v/>
      </c>
      <c r="G10" s="121" t="str">
        <f>IF(Клиенты!S7&lt;&gt;"",INDEX(Клиенты!A:S,MATCH(Клиенты!S7,Клиенты!R:R,0),7),"")</f>
        <v/>
      </c>
      <c r="H10" s="37"/>
      <c r="I10" s="131" t="str">
        <f>IF(Клиенты!S7&lt;&gt;"",INDEX(Клиенты!A:S,MATCH(Клиенты!S7,Клиенты!R:R,0),10),"")</f>
        <v/>
      </c>
    </row>
    <row r="11" spans="1:9">
      <c r="A11" s="38"/>
      <c r="B11" s="122" t="str">
        <f>IF(Клиенты!S8&lt;&gt;"",INDEX(Клиенты!A:S,MATCH(Клиенты!S8,Клиенты!R:R,0),1),"")</f>
        <v/>
      </c>
      <c r="C11" s="125" t="str">
        <f>IF(Клиенты!S8&lt;&gt;"",INDEX(Клиенты!A:S,MATCH(Клиенты!S8,Клиенты!R:R,0),2),"")</f>
        <v/>
      </c>
      <c r="D11" s="127" t="str">
        <f>IF(Клиенты!S8&lt;&gt;"",INDEX(Клиенты!A:S,MATCH(Клиенты!S8,Клиенты!R:R,0),3),"")</f>
        <v/>
      </c>
      <c r="E11" s="129" t="str">
        <f>IF(Клиенты!S8&lt;&gt;"",INDEX(Клиенты!A:S,MATCH(Клиенты!S8,Клиенты!R:R,0),4),"")</f>
        <v/>
      </c>
      <c r="F11" s="130" t="str">
        <f>IF(Клиенты!S8&lt;&gt;"",INDEX(Клиенты!A:S,MATCH(Клиенты!S8,Клиенты!R:R,0),5),"")</f>
        <v/>
      </c>
      <c r="G11" s="129" t="str">
        <f>IF(Клиенты!S8&lt;&gt;"",INDEX(Клиенты!A:S,MATCH(Клиенты!S8,Клиенты!R:R,0),7),"")</f>
        <v/>
      </c>
      <c r="H11" s="39"/>
      <c r="I11" s="132" t="str">
        <f>IF(Клиенты!S8&lt;&gt;"",INDEX(Клиенты!A:S,MATCH(Клиенты!S8,Клиенты!R:R,0),10),"")</f>
        <v/>
      </c>
    </row>
    <row r="12" spans="1:9">
      <c r="A12" s="36"/>
      <c r="B12" s="121" t="str">
        <f>IF(Клиенты!S9&lt;&gt;"",INDEX(Клиенты!A:S,MATCH(Клиенты!S9,Клиенты!R:R,0),1),"")</f>
        <v/>
      </c>
      <c r="C12" s="124" t="str">
        <f>IF(Клиенты!S9&lt;&gt;"",INDEX(Клиенты!A:S,MATCH(Клиенты!S9,Клиенты!R:R,0),2),"")</f>
        <v/>
      </c>
      <c r="D12" s="124" t="str">
        <f>IF(Клиенты!S9&lt;&gt;"",INDEX(Клиенты!A:S,MATCH(Клиенты!S9,Клиенты!R:R,0),3),"")</f>
        <v/>
      </c>
      <c r="E12" s="121" t="str">
        <f>IF(Клиенты!S9&lt;&gt;"",INDEX(Клиенты!A:S,MATCH(Клиенты!S9,Клиенты!R:R,0),4),"")</f>
        <v/>
      </c>
      <c r="F12" s="130" t="str">
        <f>IF(Клиенты!S9&lt;&gt;"",INDEX(Клиенты!A:S,MATCH(Клиенты!S9,Клиенты!R:R,0),5),"")</f>
        <v/>
      </c>
      <c r="G12" s="121" t="str">
        <f>IF(Клиенты!S9&lt;&gt;"",INDEX(Клиенты!A:S,MATCH(Клиенты!S9,Клиенты!R:R,0),7),"")</f>
        <v/>
      </c>
      <c r="H12" s="37"/>
      <c r="I12" s="131" t="str">
        <f>IF(Клиенты!S9&lt;&gt;"",INDEX(Клиенты!A:S,MATCH(Клиенты!S9,Клиенты!R:R,0),10),"")</f>
        <v/>
      </c>
    </row>
    <row r="13" spans="1:9">
      <c r="A13" s="38"/>
      <c r="B13" s="122" t="str">
        <f>IF(Клиенты!S10&lt;&gt;"",INDEX(Клиенты!A:S,MATCH(Клиенты!S10,Клиенты!R:R,0),1),"")</f>
        <v/>
      </c>
      <c r="C13" s="125" t="str">
        <f>IF(Клиенты!S10&lt;&gt;"",INDEX(Клиенты!A:S,MATCH(Клиенты!S10,Клиенты!R:R,0),2),"")</f>
        <v/>
      </c>
      <c r="D13" s="127" t="str">
        <f>IF(Клиенты!S10&lt;&gt;"",INDEX(Клиенты!A:S,MATCH(Клиенты!S10,Клиенты!R:R,0),3),"")</f>
        <v/>
      </c>
      <c r="E13" s="129" t="str">
        <f>IF(Клиенты!S10&lt;&gt;"",INDEX(Клиенты!A:S,MATCH(Клиенты!S10,Клиенты!R:R,0),4),"")</f>
        <v/>
      </c>
      <c r="F13" s="130" t="str">
        <f>IF(Клиенты!S10&lt;&gt;"",INDEX(Клиенты!A:S,MATCH(Клиенты!S10,Клиенты!R:R,0),5),"")</f>
        <v/>
      </c>
      <c r="G13" s="129" t="str">
        <f>IF(Клиенты!S10&lt;&gt;"",INDEX(Клиенты!A:S,MATCH(Клиенты!S10,Клиенты!R:R,0),7),"")</f>
        <v/>
      </c>
      <c r="H13" s="39"/>
      <c r="I13" s="132" t="str">
        <f>IF(Клиенты!S10&lt;&gt;"",INDEX(Клиенты!A:S,MATCH(Клиенты!S10,Клиенты!R:R,0),10),"")</f>
        <v/>
      </c>
    </row>
    <row r="14" spans="1:9">
      <c r="A14" s="36"/>
      <c r="B14" s="121" t="str">
        <f>IF(Клиенты!S11&lt;&gt;"",INDEX(Клиенты!A:S,MATCH(Клиенты!S11,Клиенты!R:R,0),1),"")</f>
        <v/>
      </c>
      <c r="C14" s="124" t="str">
        <f>IF(Клиенты!S11&lt;&gt;"",INDEX(Клиенты!A:S,MATCH(Клиенты!S11,Клиенты!R:R,0),2),"")</f>
        <v/>
      </c>
      <c r="D14" s="124" t="str">
        <f>IF(Клиенты!S11&lt;&gt;"",INDEX(Клиенты!A:S,MATCH(Клиенты!S11,Клиенты!R:R,0),3),"")</f>
        <v/>
      </c>
      <c r="E14" s="121" t="str">
        <f>IF(Клиенты!S11&lt;&gt;"",INDEX(Клиенты!A:S,MATCH(Клиенты!S11,Клиенты!R:R,0),4),"")</f>
        <v/>
      </c>
      <c r="F14" s="130" t="str">
        <f>IF(Клиенты!S11&lt;&gt;"",INDEX(Клиенты!A:S,MATCH(Клиенты!S11,Клиенты!R:R,0),5),"")</f>
        <v/>
      </c>
      <c r="G14" s="121" t="str">
        <f>IF(Клиенты!S11&lt;&gt;"",INDEX(Клиенты!A:S,MATCH(Клиенты!S11,Клиенты!R:R,0),7),"")</f>
        <v/>
      </c>
      <c r="H14" s="37"/>
      <c r="I14" s="131" t="str">
        <f>IF(Клиенты!S11&lt;&gt;"",INDEX(Клиенты!A:S,MATCH(Клиенты!S11,Клиенты!R:R,0),10),"")</f>
        <v/>
      </c>
    </row>
    <row r="15" spans="1:9">
      <c r="A15" s="38"/>
      <c r="B15" s="122" t="str">
        <f>IF(Клиенты!S12&lt;&gt;"",INDEX(Клиенты!A:S,MATCH(Клиенты!S12,Клиенты!R:R,0),1),"")</f>
        <v/>
      </c>
      <c r="C15" s="125" t="str">
        <f>IF(Клиенты!S12&lt;&gt;"",INDEX(Клиенты!A:S,MATCH(Клиенты!S12,Клиенты!R:R,0),2),"")</f>
        <v/>
      </c>
      <c r="D15" s="127" t="str">
        <f>IF(Клиенты!S12&lt;&gt;"",INDEX(Клиенты!A:S,MATCH(Клиенты!S12,Клиенты!R:R,0),3),"")</f>
        <v/>
      </c>
      <c r="E15" s="129" t="str">
        <f>IF(Клиенты!S12&lt;&gt;"",INDEX(Клиенты!A:S,MATCH(Клиенты!S12,Клиенты!R:R,0),4),"")</f>
        <v/>
      </c>
      <c r="F15" s="130" t="str">
        <f>IF(Клиенты!S12&lt;&gt;"",INDEX(Клиенты!A:S,MATCH(Клиенты!S12,Клиенты!R:R,0),5),"")</f>
        <v/>
      </c>
      <c r="G15" s="129" t="str">
        <f>IF(Клиенты!S12&lt;&gt;"",INDEX(Клиенты!A:S,MATCH(Клиенты!S12,Клиенты!R:R,0),7),"")</f>
        <v/>
      </c>
      <c r="H15" s="39"/>
      <c r="I15" s="132" t="str">
        <f>IF(Клиенты!S12&lt;&gt;"",INDEX(Клиенты!A:S,MATCH(Клиенты!S12,Клиенты!R:R,0),10),"")</f>
        <v/>
      </c>
    </row>
    <row r="16" spans="1:9">
      <c r="B16" s="40"/>
      <c r="E16" s="40"/>
      <c r="G16" s="40"/>
    </row>
  </sheetData>
  <mergeCells count="4">
    <mergeCell ref="A1:G3"/>
    <mergeCell ref="H1:I1"/>
    <mergeCell ref="H2:I2"/>
    <mergeCell ref="H3:I3"/>
  </mergeCells>
  <hyperlinks>
    <hyperlink ref="H3" r:id="rId1" display="info@top-eko.ru, 8 (495) 223 10 74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4:X12"/>
  <sheetViews>
    <sheetView workbookViewId="0">
      <selection activeCell="G7" sqref="G7"/>
    </sheetView>
  </sheetViews>
  <sheetFormatPr defaultRowHeight="15"/>
  <sheetData>
    <row r="4" spans="1:24" ht="15.75" thickBot="1"/>
    <row r="5" spans="1:24" ht="16.5" thickBot="1">
      <c r="A5" s="108" t="s">
        <v>27</v>
      </c>
      <c r="B5" s="109"/>
      <c r="C5" s="109"/>
      <c r="D5" s="109"/>
      <c r="E5" s="109"/>
      <c r="F5" s="109"/>
      <c r="G5" s="109"/>
      <c r="H5" s="109"/>
      <c r="I5" s="109"/>
      <c r="J5" s="41"/>
      <c r="K5" s="110" t="s">
        <v>28</v>
      </c>
      <c r="L5" s="111"/>
      <c r="M5" s="111"/>
      <c r="N5" s="111"/>
      <c r="O5" s="111"/>
      <c r="P5" s="111"/>
      <c r="Q5" s="112"/>
      <c r="R5" s="110" t="s">
        <v>29</v>
      </c>
      <c r="S5" s="111"/>
      <c r="T5" s="111"/>
      <c r="U5" s="111"/>
      <c r="V5" s="111"/>
      <c r="W5" s="111"/>
      <c r="X5" s="112"/>
    </row>
    <row r="6" spans="1:24" ht="16.5" thickBot="1">
      <c r="A6" s="108" t="s">
        <v>30</v>
      </c>
      <c r="B6" s="109"/>
      <c r="C6" s="109"/>
      <c r="D6" s="109"/>
      <c r="E6" s="113"/>
      <c r="F6" s="109" t="s">
        <v>31</v>
      </c>
      <c r="G6" s="109"/>
      <c r="H6" s="109"/>
      <c r="I6" s="109"/>
      <c r="J6" s="42"/>
      <c r="K6" s="110" t="s">
        <v>30</v>
      </c>
      <c r="L6" s="111"/>
      <c r="M6" s="111"/>
      <c r="N6" s="112"/>
      <c r="O6" s="111" t="s">
        <v>31</v>
      </c>
      <c r="P6" s="111"/>
      <c r="Q6" s="112"/>
      <c r="R6" s="110" t="s">
        <v>30</v>
      </c>
      <c r="S6" s="111"/>
      <c r="T6" s="111"/>
      <c r="U6" s="112"/>
      <c r="V6" s="110" t="s">
        <v>31</v>
      </c>
      <c r="W6" s="111"/>
      <c r="X6" s="112"/>
    </row>
    <row r="7" spans="1:24" ht="17.25" thickBot="1">
      <c r="A7" s="1" t="s">
        <v>0</v>
      </c>
      <c r="B7" s="100" t="s">
        <v>48</v>
      </c>
      <c r="C7" s="2" t="s">
        <v>3</v>
      </c>
      <c r="D7" s="100" t="s">
        <v>34</v>
      </c>
      <c r="E7" s="45" t="s">
        <v>11</v>
      </c>
      <c r="F7" s="44" t="s">
        <v>0</v>
      </c>
      <c r="G7" s="100" t="s">
        <v>49</v>
      </c>
      <c r="H7" s="44" t="s">
        <v>33</v>
      </c>
      <c r="I7" s="46" t="s">
        <v>11</v>
      </c>
      <c r="J7" s="47" t="s">
        <v>35</v>
      </c>
      <c r="K7" s="45" t="s">
        <v>0</v>
      </c>
      <c r="L7" s="44" t="s">
        <v>32</v>
      </c>
      <c r="M7" s="44" t="s">
        <v>33</v>
      </c>
      <c r="N7" s="44" t="s">
        <v>11</v>
      </c>
      <c r="O7" s="44" t="s">
        <v>32</v>
      </c>
      <c r="P7" s="44" t="s">
        <v>33</v>
      </c>
      <c r="Q7" s="48" t="s">
        <v>36</v>
      </c>
      <c r="R7" s="43" t="s">
        <v>0</v>
      </c>
      <c r="S7" s="44" t="s">
        <v>32</v>
      </c>
      <c r="T7" s="44" t="s">
        <v>33</v>
      </c>
      <c r="U7" s="44" t="s">
        <v>11</v>
      </c>
      <c r="V7" s="44" t="s">
        <v>32</v>
      </c>
      <c r="W7" s="44" t="s">
        <v>33</v>
      </c>
      <c r="X7" s="48" t="s">
        <v>11</v>
      </c>
    </row>
    <row r="8" spans="1:24" ht="16.5" thickBot="1">
      <c r="A8" s="49"/>
      <c r="B8" s="50"/>
      <c r="C8" s="51"/>
      <c r="D8" s="51"/>
      <c r="E8" s="52"/>
      <c r="F8" s="53"/>
      <c r="G8" s="54"/>
      <c r="H8" s="55"/>
      <c r="I8" s="56"/>
      <c r="J8" s="57"/>
      <c r="K8" s="58"/>
      <c r="L8" s="50"/>
      <c r="M8" s="51"/>
      <c r="N8" s="59"/>
      <c r="O8" s="60"/>
      <c r="P8" s="61"/>
      <c r="Q8" s="62"/>
      <c r="R8" s="63"/>
      <c r="S8" s="50"/>
      <c r="T8" s="51"/>
      <c r="U8" s="52"/>
      <c r="V8" s="60"/>
      <c r="W8" s="64"/>
      <c r="X8" s="65"/>
    </row>
    <row r="9" spans="1:24" ht="15.75" thickBot="1">
      <c r="A9" s="66"/>
      <c r="B9" s="67"/>
      <c r="C9" s="68"/>
      <c r="D9" s="69"/>
      <c r="E9" s="69"/>
      <c r="F9" s="69"/>
      <c r="G9" s="67"/>
      <c r="H9" s="69"/>
      <c r="I9" s="70"/>
      <c r="J9" s="71">
        <f>[1]!Таблица1314202814263238485460218294129[[#This Row],[Сумма]]-[1]!Таблица35152139152733394955611019243624[[#This Row],[Сумма]]</f>
        <v>0</v>
      </c>
      <c r="K9" s="72"/>
      <c r="L9" s="73"/>
      <c r="M9" s="74"/>
      <c r="N9" s="75"/>
      <c r="O9" s="76"/>
      <c r="P9" s="77"/>
      <c r="Q9" s="78"/>
      <c r="R9" s="66"/>
      <c r="S9" s="67"/>
      <c r="T9" s="69"/>
      <c r="U9" s="69"/>
      <c r="V9" s="76"/>
      <c r="W9" s="77"/>
      <c r="X9" s="79"/>
    </row>
    <row r="10" spans="1:24" ht="15.75" thickBot="1">
      <c r="A10" s="66"/>
      <c r="B10" s="67"/>
      <c r="C10" s="68"/>
      <c r="D10" s="69"/>
      <c r="E10" s="69"/>
      <c r="F10" s="80"/>
      <c r="G10" s="81"/>
      <c r="H10" s="82"/>
      <c r="I10" s="70"/>
      <c r="J10" s="71">
        <f>[1]!Таблица1314202814263238485460218294129[[#This Row],[Сумма]]-[1]!Таблица35152139152733394955611019243624[[#This Row],[Сумма]]</f>
        <v>0</v>
      </c>
      <c r="K10" s="83"/>
      <c r="L10" s="67"/>
      <c r="M10" s="69"/>
      <c r="N10" s="84"/>
      <c r="O10" s="85"/>
      <c r="P10" s="86"/>
      <c r="Q10" s="87"/>
      <c r="R10" s="66"/>
      <c r="S10" s="67"/>
      <c r="T10" s="69"/>
      <c r="U10" s="84"/>
      <c r="V10" s="88"/>
      <c r="W10" s="86"/>
      <c r="X10" s="89"/>
    </row>
    <row r="11" spans="1:24" ht="15.75" thickBot="1">
      <c r="A11" s="66"/>
      <c r="B11" s="67"/>
      <c r="C11" s="68"/>
      <c r="D11" s="68"/>
      <c r="E11" s="84"/>
      <c r="F11" s="69"/>
      <c r="G11" s="90"/>
      <c r="H11" s="91"/>
      <c r="I11" s="92"/>
      <c r="J11" s="71">
        <f>[1]!Таблица1314202814263238485460218294129[[#This Row],[Сумма]]-[1]!Таблица35152139152733394955611019243624[[#This Row],[Сумма]]</f>
        <v>0</v>
      </c>
      <c r="K11" s="83"/>
      <c r="L11" s="67"/>
      <c r="M11" s="69"/>
      <c r="N11" s="69"/>
      <c r="O11" s="73"/>
      <c r="P11" s="74"/>
      <c r="Q11" s="93"/>
      <c r="R11" s="66"/>
      <c r="S11" s="67"/>
      <c r="T11" s="69"/>
      <c r="U11" s="84"/>
      <c r="V11" s="76"/>
      <c r="W11" s="77"/>
      <c r="X11" s="79"/>
    </row>
    <row r="12" spans="1:24" ht="15.75" thickBot="1">
      <c r="A12" s="66"/>
      <c r="B12" s="67"/>
      <c r="C12" s="68"/>
      <c r="D12" s="68"/>
      <c r="E12" s="94"/>
      <c r="F12" s="82"/>
      <c r="G12" s="67"/>
      <c r="H12" s="95"/>
      <c r="I12" s="96"/>
      <c r="J12" s="71">
        <f>[1]!Таблица1314202814263238485460218294129[[#This Row],[Сумма]]-[1]!Таблица35152139152733394955611019243624[[#This Row],[Сумма]]</f>
        <v>0</v>
      </c>
      <c r="K12" s="83"/>
      <c r="L12" s="67"/>
      <c r="M12" s="69"/>
      <c r="N12" s="69"/>
      <c r="O12" s="67"/>
      <c r="P12" s="69"/>
      <c r="Q12" s="97"/>
      <c r="R12" s="66"/>
      <c r="S12" s="67"/>
      <c r="T12" s="69"/>
      <c r="U12" s="84"/>
      <c r="V12" s="85"/>
      <c r="W12" s="86"/>
      <c r="X12" s="98"/>
    </row>
  </sheetData>
  <mergeCells count="9">
    <mergeCell ref="A5:I5"/>
    <mergeCell ref="K5:Q5"/>
    <mergeCell ref="R5:X5"/>
    <mergeCell ref="A6:E6"/>
    <mergeCell ref="F6:I6"/>
    <mergeCell ref="K6:N6"/>
    <mergeCell ref="O6:Q6"/>
    <mergeCell ref="R6:U6"/>
    <mergeCell ref="V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Клиенты</vt:lpstr>
      <vt:lpstr>Доставка</vt:lpstr>
      <vt:lpstr>Доход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2017-08-15T11:05:23Z</dcterms:modified>
</cp:coreProperties>
</file>