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 activeTab="1"/>
  </bookViews>
  <sheets>
    <sheet name="расчетная ведомость" sheetId="1" r:id="rId1"/>
    <sheet name="расче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2" i="2"/>
  <c r="B11" i="2"/>
  <c r="B10" i="2" l="1"/>
  <c r="E5" i="2" l="1"/>
  <c r="D5" i="2" s="1"/>
</calcChain>
</file>

<file path=xl/sharedStrings.xml><?xml version="1.0" encoding="utf-8"?>
<sst xmlns="http://schemas.openxmlformats.org/spreadsheetml/2006/main" count="155" uniqueCount="78">
  <si>
    <t>Учреждение</t>
  </si>
  <si>
    <t>Всего начислено</t>
  </si>
  <si>
    <t>доплата за совмещение</t>
  </si>
  <si>
    <t>доплата за мат.ответственность</t>
  </si>
  <si>
    <t>Стимулирующая выплата за непрерывный стаж</t>
  </si>
  <si>
    <t>Стимулирующая выплата за интенсивность и высокие результаты</t>
  </si>
  <si>
    <t>Стимулирующая выплата за качество работ</t>
  </si>
  <si>
    <t>Повышающий коэф. по занимаемой должности</t>
  </si>
  <si>
    <t>Повышающий коэф. к окладу</t>
  </si>
  <si>
    <t>ЕДП</t>
  </si>
  <si>
    <t>Процентная надбавка за стаж работы в южных районах Дальнего Востока</t>
  </si>
  <si>
    <t>Оклад по дням</t>
  </si>
  <si>
    <t>Оплата праздничных и выходных дней</t>
  </si>
  <si>
    <t>Доплата за работу в праздники и выходные</t>
  </si>
  <si>
    <t>Оплата больничных листов</t>
  </si>
  <si>
    <t>Отпуск по беременности и родам</t>
  </si>
  <si>
    <t>Оплата больничных листов за счет работодателя</t>
  </si>
  <si>
    <t>Оплата по среднему заработку</t>
  </si>
  <si>
    <t>Допотпуск</t>
  </si>
  <si>
    <t>Оплата отпуска по календарным дням</t>
  </si>
  <si>
    <t>Отпуск по уходу за ребенком без оплаты</t>
  </si>
  <si>
    <t>Отпуск за свой счет</t>
  </si>
  <si>
    <t>Отсутствие по невыясненной причине</t>
  </si>
  <si>
    <t>Районный коэффициент</t>
  </si>
  <si>
    <t>Пособие по уходу за ребёнком до 1.5 лет</t>
  </si>
  <si>
    <t>Отсутствие по болезни</t>
  </si>
  <si>
    <t>Надбавка за непрерывный стаж работы</t>
  </si>
  <si>
    <t>За интенсивность и высокие результаты работы</t>
  </si>
  <si>
    <t>За качество выполняемых работ</t>
  </si>
  <si>
    <t>Компенсация отпуска при увольнении по календарным дням</t>
  </si>
  <si>
    <t>Пособие за счет ФСС при постановке на учет в ранние сроки беременности</t>
  </si>
  <si>
    <t>Всего удержано</t>
  </si>
  <si>
    <t>Удержание по исп. листу процентом</t>
  </si>
  <si>
    <t>Удержание по исп. листу процентом до предела</t>
  </si>
  <si>
    <t>НДФЛ</t>
  </si>
  <si>
    <t>Всего выплачено</t>
  </si>
  <si>
    <t>Перечислено в банк (межрасчет)</t>
  </si>
  <si>
    <t>Через кассу (межрасчет)</t>
  </si>
  <si>
    <t>Перечислено в банк (под расчет)</t>
  </si>
  <si>
    <t>Перечислено в банк (аванс)</t>
  </si>
  <si>
    <t>Через кассу (аванс)</t>
  </si>
  <si>
    <t>Через кассу (под расчет)</t>
  </si>
  <si>
    <t>Премия к празднику (суммой)</t>
  </si>
  <si>
    <t>Перерасчет  с учетом надбавки за стаж работы в южных регионах Дальнего Востока за 12.12 - 08.15 вкл.</t>
  </si>
  <si>
    <t>Надбавка за стаж работы в южных районах ДВ по аппеляционному опр. суда от 04.04.2016 № 33АП-1636/16</t>
  </si>
  <si>
    <t>Удержание по исп. листу процентом без учета БЛ</t>
  </si>
  <si>
    <t>Исполнительский сбор</t>
  </si>
  <si>
    <t>Удержание по постановлению об обращении взыскания на доход должника от 25.05.2016 г. 7430/16/28004ИП</t>
  </si>
  <si>
    <t>Удержание по судебному приказу от 15.01.16 № 2-308/2016 г. Белогорск</t>
  </si>
  <si>
    <t>Удержание по судебному приказу от 01.02.2016  № 2-50/2016  г.Свободный</t>
  </si>
  <si>
    <t>Удержание по судебному приказу от 23.03.2015  № 2-269/2015 г.Свободный</t>
  </si>
  <si>
    <t>Подразделение</t>
  </si>
  <si>
    <t>Сумма</t>
  </si>
  <si>
    <t>Работник, Код</t>
  </si>
  <si>
    <t>Администрация</t>
  </si>
  <si>
    <t>Иванов Иван Иванович  (осн.), 0000000206</t>
  </si>
  <si>
    <t>январь 2017</t>
  </si>
  <si>
    <t>февраль 2017</t>
  </si>
  <si>
    <t>март 2017</t>
  </si>
  <si>
    <t>апрель 2017</t>
  </si>
  <si>
    <t>май 2017</t>
  </si>
  <si>
    <t>июнь 2017</t>
  </si>
  <si>
    <t>июль 2017</t>
  </si>
  <si>
    <t>август 2017</t>
  </si>
  <si>
    <t>сентябрь 2017</t>
  </si>
  <si>
    <t>октябрь 2017</t>
  </si>
  <si>
    <t>ноябрь 2017</t>
  </si>
  <si>
    <t>декабрь 2017</t>
  </si>
  <si>
    <t>Расчетная ведомость</t>
  </si>
  <si>
    <t xml:space="preserve">Период:  2017 г.
Группировки строк: Учреждение; Подразделение; Работник; 
Группировки колонок: Вид расчета; 
Дополнительные поля: Работник.Код; 
Показатели: Сумма; </t>
  </si>
  <si>
    <t>дата индексации</t>
  </si>
  <si>
    <t>процент индексации</t>
  </si>
  <si>
    <t>дата начала отпуска</t>
  </si>
  <si>
    <t>расчетный период</t>
  </si>
  <si>
    <t>суммы из Расчетной ведомости после даты индексации умножаются в процент индексации</t>
  </si>
  <si>
    <t>итого сумма для расчета отпускных</t>
  </si>
  <si>
    <t>ФИО</t>
  </si>
  <si>
    <t>ОО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</si>
</sst>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&quot;£&quot;#,##0.00;\-&quot;£&quot;#,##0.00"/>
    <numFmt numFmtId="165" formatCode="dd/mm/yyyy"/>
  </numFmts>
  <fonts count="10" x14ac:knownFonts="1">
    <font>
      <sz val="14"/>
      <color theme="1"/>
      <name val="Times New Roman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Calibri"/>
      <family val="2"/>
      <charset val="204"/>
    </font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/>
      <bottom style="thin">
        <color rgb="FF993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left" vertical="top" wrapText="1" indent="2"/>
    </xf>
    <xf numFmtId="0" fontId="3" fillId="5" borderId="1" xfId="0" applyFont="1" applyFill="1" applyBorder="1" applyAlignment="1">
      <alignment horizontal="left" vertical="top" wrapText="1" indent="4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5" borderId="1" xfId="0" applyFont="1" applyFill="1" applyBorder="1" applyAlignment="1">
      <alignment horizontal="left" vertical="top" wrapText="1"/>
    </xf>
    <xf numFmtId="2" fontId="3" fillId="5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14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4" xfId="0" applyBorder="1"/>
    <xf numFmtId="0" fontId="5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43" fontId="9" fillId="6" borderId="4" xfId="1" applyFont="1" applyFill="1" applyBorder="1"/>
    <xf numFmtId="14" fontId="0" fillId="0" borderId="0" xfId="0" applyNumberFormat="1"/>
    <xf numFmtId="165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2"/>
  <sheetViews>
    <sheetView topLeftCell="A25" workbookViewId="0">
      <selection activeCell="B16" sqref="B16"/>
    </sheetView>
  </sheetViews>
  <sheetFormatPr defaultRowHeight="18.75" x14ac:dyDescent="0.3"/>
  <sheetData>
    <row r="1" spans="1:64" ht="63.75" x14ac:dyDescent="0.3">
      <c r="A1" s="18" t="s">
        <v>68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</row>
    <row r="2" spans="1:64" ht="56.25" customHeight="1" x14ac:dyDescent="0.3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4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1:64" ht="136.5" x14ac:dyDescent="0.3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28</v>
      </c>
      <c r="AE4" s="3" t="s">
        <v>29</v>
      </c>
      <c r="AF4" s="3" t="s">
        <v>30</v>
      </c>
      <c r="AG4" s="2" t="s">
        <v>31</v>
      </c>
      <c r="AH4" s="3" t="s">
        <v>32</v>
      </c>
      <c r="AI4" s="3" t="s">
        <v>33</v>
      </c>
      <c r="AJ4" s="3" t="s">
        <v>34</v>
      </c>
      <c r="AK4" s="2" t="s">
        <v>35</v>
      </c>
      <c r="AL4" s="3" t="s">
        <v>36</v>
      </c>
      <c r="AM4" s="3" t="s">
        <v>37</v>
      </c>
      <c r="AN4" s="3" t="s">
        <v>38</v>
      </c>
      <c r="AO4" s="3" t="s">
        <v>39</v>
      </c>
      <c r="AP4" s="3" t="s">
        <v>40</v>
      </c>
      <c r="AQ4" s="3" t="s">
        <v>41</v>
      </c>
      <c r="AR4" s="3" t="s">
        <v>30</v>
      </c>
      <c r="AS4" s="3" t="s">
        <v>42</v>
      </c>
      <c r="AT4" s="3" t="s">
        <v>43</v>
      </c>
      <c r="AU4" s="3" t="s">
        <v>44</v>
      </c>
      <c r="AV4" s="2" t="s">
        <v>31</v>
      </c>
      <c r="AW4" s="3" t="s">
        <v>32</v>
      </c>
      <c r="AX4" s="3" t="s">
        <v>45</v>
      </c>
      <c r="AY4" s="3" t="s">
        <v>33</v>
      </c>
      <c r="AZ4" s="3" t="s">
        <v>46</v>
      </c>
      <c r="BA4" s="3" t="s">
        <v>47</v>
      </c>
      <c r="BB4" s="3" t="s">
        <v>48</v>
      </c>
      <c r="BC4" s="3" t="s">
        <v>49</v>
      </c>
      <c r="BD4" s="3" t="s">
        <v>50</v>
      </c>
      <c r="BE4" s="3" t="s">
        <v>34</v>
      </c>
      <c r="BF4" s="2" t="s">
        <v>35</v>
      </c>
      <c r="BG4" s="3" t="s">
        <v>38</v>
      </c>
      <c r="BH4" s="3" t="s">
        <v>39</v>
      </c>
      <c r="BI4" s="3" t="s">
        <v>40</v>
      </c>
      <c r="BJ4" s="3" t="s">
        <v>41</v>
      </c>
      <c r="BK4" s="3" t="s">
        <v>36</v>
      </c>
      <c r="BL4" s="3" t="s">
        <v>37</v>
      </c>
    </row>
    <row r="5" spans="1:64" ht="25.5" x14ac:dyDescent="0.3">
      <c r="A5" s="1" t="s">
        <v>51</v>
      </c>
      <c r="B5" s="26" t="s">
        <v>52</v>
      </c>
      <c r="C5" s="26" t="s">
        <v>52</v>
      </c>
      <c r="D5" s="26" t="s">
        <v>52</v>
      </c>
      <c r="E5" s="26" t="s">
        <v>52</v>
      </c>
      <c r="F5" s="26" t="s">
        <v>52</v>
      </c>
      <c r="G5" s="26" t="s">
        <v>52</v>
      </c>
      <c r="H5" s="26" t="s">
        <v>52</v>
      </c>
      <c r="I5" s="26" t="s">
        <v>52</v>
      </c>
      <c r="J5" s="26" t="s">
        <v>52</v>
      </c>
      <c r="K5" s="26" t="s">
        <v>52</v>
      </c>
      <c r="L5" s="26" t="s">
        <v>52</v>
      </c>
      <c r="M5" s="26" t="s">
        <v>52</v>
      </c>
      <c r="N5" s="26" t="s">
        <v>52</v>
      </c>
      <c r="O5" s="26" t="s">
        <v>52</v>
      </c>
      <c r="P5" s="26" t="s">
        <v>52</v>
      </c>
      <c r="Q5" s="26" t="s">
        <v>52</v>
      </c>
      <c r="R5" s="26" t="s">
        <v>52</v>
      </c>
      <c r="S5" s="26" t="s">
        <v>52</v>
      </c>
      <c r="T5" s="26" t="s">
        <v>52</v>
      </c>
      <c r="U5" s="26" t="s">
        <v>52</v>
      </c>
      <c r="V5" s="26" t="s">
        <v>52</v>
      </c>
      <c r="W5" s="26" t="s">
        <v>52</v>
      </c>
      <c r="X5" s="26" t="s">
        <v>52</v>
      </c>
      <c r="Y5" s="26" t="s">
        <v>52</v>
      </c>
      <c r="Z5" s="26" t="s">
        <v>52</v>
      </c>
      <c r="AA5" s="26" t="s">
        <v>52</v>
      </c>
      <c r="AB5" s="26" t="s">
        <v>52</v>
      </c>
      <c r="AC5" s="26" t="s">
        <v>52</v>
      </c>
      <c r="AD5" s="26" t="s">
        <v>52</v>
      </c>
      <c r="AE5" s="26" t="s">
        <v>52</v>
      </c>
      <c r="AF5" s="26" t="s">
        <v>52</v>
      </c>
      <c r="AG5" s="26" t="s">
        <v>52</v>
      </c>
      <c r="AH5" s="26" t="s">
        <v>52</v>
      </c>
      <c r="AI5" s="26" t="s">
        <v>52</v>
      </c>
      <c r="AJ5" s="26" t="s">
        <v>52</v>
      </c>
      <c r="AK5" s="26" t="s">
        <v>52</v>
      </c>
      <c r="AL5" s="26" t="s">
        <v>52</v>
      </c>
      <c r="AM5" s="26" t="s">
        <v>52</v>
      </c>
      <c r="AN5" s="26" t="s">
        <v>52</v>
      </c>
      <c r="AO5" s="26" t="s">
        <v>52</v>
      </c>
      <c r="AP5" s="26" t="s">
        <v>52</v>
      </c>
      <c r="AQ5" s="26" t="s">
        <v>52</v>
      </c>
      <c r="AR5" s="4" t="s">
        <v>52</v>
      </c>
      <c r="AS5" s="4" t="s">
        <v>52</v>
      </c>
      <c r="AT5" s="4" t="s">
        <v>52</v>
      </c>
      <c r="AU5" s="4" t="s">
        <v>52</v>
      </c>
      <c r="AV5" s="4" t="s">
        <v>52</v>
      </c>
      <c r="AW5" s="4" t="s">
        <v>52</v>
      </c>
      <c r="AX5" s="4" t="s">
        <v>52</v>
      </c>
      <c r="AY5" s="4" t="s">
        <v>52</v>
      </c>
      <c r="AZ5" s="4" t="s">
        <v>52</v>
      </c>
      <c r="BA5" s="4" t="s">
        <v>52</v>
      </c>
      <c r="BB5" s="4" t="s">
        <v>52</v>
      </c>
      <c r="BC5" s="4" t="s">
        <v>52</v>
      </c>
      <c r="BD5" s="4" t="s">
        <v>52</v>
      </c>
      <c r="BE5" s="4" t="s">
        <v>52</v>
      </c>
      <c r="BF5" s="4" t="s">
        <v>52</v>
      </c>
      <c r="BG5" s="4" t="s">
        <v>52</v>
      </c>
      <c r="BH5" s="4" t="s">
        <v>52</v>
      </c>
      <c r="BI5" s="4" t="s">
        <v>52</v>
      </c>
      <c r="BJ5" s="4" t="s">
        <v>52</v>
      </c>
      <c r="BK5" s="4" t="s">
        <v>52</v>
      </c>
      <c r="BL5" s="4" t="s">
        <v>52</v>
      </c>
    </row>
    <row r="6" spans="1:64" ht="25.5" x14ac:dyDescent="0.3">
      <c r="A6" s="1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x14ac:dyDescent="0.3">
      <c r="A7" s="6" t="s">
        <v>77</v>
      </c>
      <c r="B7" s="7">
        <v>6061454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4168</v>
      </c>
      <c r="I7" s="7">
        <v>2733</v>
      </c>
      <c r="J7" s="7">
        <v>2766</v>
      </c>
      <c r="K7" s="7">
        <v>0</v>
      </c>
      <c r="L7" s="7">
        <v>2914</v>
      </c>
      <c r="M7" s="7">
        <v>0</v>
      </c>
      <c r="N7" s="7">
        <v>0</v>
      </c>
      <c r="O7" s="7">
        <v>600</v>
      </c>
      <c r="P7" s="7">
        <v>0</v>
      </c>
      <c r="Q7" s="7">
        <v>0</v>
      </c>
      <c r="R7" s="7">
        <v>800</v>
      </c>
      <c r="S7" s="7">
        <v>0</v>
      </c>
      <c r="T7" s="7">
        <v>500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544.4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1557</v>
      </c>
      <c r="AK7" s="7">
        <v>10419.81</v>
      </c>
      <c r="AL7" s="7">
        <v>0</v>
      </c>
      <c r="AM7" s="7">
        <v>0</v>
      </c>
      <c r="AN7" s="7">
        <v>10419.81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7">
        <v>0</v>
      </c>
      <c r="BL7" s="7">
        <v>0</v>
      </c>
    </row>
    <row r="8" spans="1:64" ht="22.5" x14ac:dyDescent="0.3">
      <c r="A8" s="8" t="s">
        <v>54</v>
      </c>
      <c r="B8" s="7">
        <v>6061454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4168</v>
      </c>
      <c r="I8" s="7">
        <v>2733</v>
      </c>
      <c r="J8" s="7">
        <v>2766</v>
      </c>
      <c r="K8" s="7">
        <v>0</v>
      </c>
      <c r="L8" s="7">
        <v>2914</v>
      </c>
      <c r="M8" s="7">
        <v>0</v>
      </c>
      <c r="N8" s="7">
        <v>0</v>
      </c>
      <c r="O8" s="7">
        <v>600</v>
      </c>
      <c r="P8" s="7">
        <v>0</v>
      </c>
      <c r="Q8" s="7">
        <v>0</v>
      </c>
      <c r="R8" s="7">
        <v>800</v>
      </c>
      <c r="S8" s="7">
        <v>0</v>
      </c>
      <c r="T8" s="7">
        <v>500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544.4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1557</v>
      </c>
      <c r="AK8" s="7">
        <v>10419.81</v>
      </c>
      <c r="AL8" s="7">
        <v>0</v>
      </c>
      <c r="AM8" s="7">
        <v>0</v>
      </c>
      <c r="AN8" s="7">
        <v>10419.81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0</v>
      </c>
      <c r="BL8" s="7">
        <v>0</v>
      </c>
    </row>
    <row r="9" spans="1:64" ht="90" x14ac:dyDescent="0.3">
      <c r="A9" s="9" t="s">
        <v>54</v>
      </c>
      <c r="B9" s="7">
        <v>6061454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4168</v>
      </c>
      <c r="I9" s="7">
        <v>2733</v>
      </c>
      <c r="J9" s="7">
        <v>2766</v>
      </c>
      <c r="K9" s="7">
        <v>0</v>
      </c>
      <c r="L9" s="7">
        <v>2914</v>
      </c>
      <c r="M9" s="7">
        <v>0</v>
      </c>
      <c r="N9" s="7">
        <v>0</v>
      </c>
      <c r="O9" s="7">
        <v>600</v>
      </c>
      <c r="P9" s="7">
        <v>0</v>
      </c>
      <c r="Q9" s="7">
        <v>0</v>
      </c>
      <c r="R9" s="7">
        <v>800</v>
      </c>
      <c r="S9" s="7">
        <v>0</v>
      </c>
      <c r="T9" s="7">
        <v>500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544.4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1557</v>
      </c>
      <c r="AK9" s="7">
        <v>10419.81</v>
      </c>
      <c r="AL9" s="7">
        <v>0</v>
      </c>
      <c r="AM9" s="7">
        <v>0</v>
      </c>
      <c r="AN9" s="7">
        <v>10419.81</v>
      </c>
      <c r="AO9" s="7">
        <v>0</v>
      </c>
      <c r="AP9" s="7">
        <v>0</v>
      </c>
      <c r="AQ9" s="7">
        <v>0</v>
      </c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ht="45" x14ac:dyDescent="0.3">
      <c r="A10" s="11" t="s">
        <v>55</v>
      </c>
      <c r="B10" s="12">
        <v>6061454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4168</v>
      </c>
      <c r="I10" s="12">
        <v>2733</v>
      </c>
      <c r="J10" s="12">
        <v>2766</v>
      </c>
      <c r="K10" s="12">
        <v>0</v>
      </c>
      <c r="L10" s="12">
        <v>2914</v>
      </c>
      <c r="M10" s="12">
        <v>0</v>
      </c>
      <c r="N10" s="12">
        <v>0</v>
      </c>
      <c r="O10" s="12">
        <v>600</v>
      </c>
      <c r="P10" s="12">
        <v>0</v>
      </c>
      <c r="Q10" s="12">
        <v>0</v>
      </c>
      <c r="R10" s="12">
        <v>800</v>
      </c>
      <c r="S10" s="12">
        <v>0</v>
      </c>
      <c r="T10" s="12">
        <v>500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544.4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0"/>
      <c r="AI10" s="10"/>
      <c r="AJ10" s="12">
        <v>1557</v>
      </c>
      <c r="AK10" s="12">
        <v>10419.81</v>
      </c>
      <c r="AL10" s="10"/>
      <c r="AM10" s="10"/>
      <c r="AN10" s="12">
        <v>10419.81</v>
      </c>
      <c r="AO10" s="10"/>
      <c r="AP10" s="10"/>
      <c r="AQ10" s="10"/>
      <c r="AR10" s="13"/>
      <c r="AS10" s="7">
        <v>60000</v>
      </c>
      <c r="AT10" s="13"/>
      <c r="AU10" s="13"/>
      <c r="AV10" s="7">
        <v>5448428</v>
      </c>
      <c r="AW10" s="13"/>
      <c r="AX10" s="13"/>
      <c r="AY10" s="13"/>
      <c r="AZ10" s="13"/>
      <c r="BA10" s="13"/>
      <c r="BB10" s="13"/>
      <c r="BC10" s="13"/>
      <c r="BD10" s="13"/>
      <c r="BE10" s="7">
        <v>5448428</v>
      </c>
      <c r="BF10" s="7">
        <v>36865925.310000002</v>
      </c>
      <c r="BG10" s="7">
        <v>30989105.34</v>
      </c>
      <c r="BH10" s="7">
        <v>3635657.34</v>
      </c>
      <c r="BI10" s="7">
        <v>15474.5</v>
      </c>
      <c r="BJ10" s="7">
        <v>219497.55</v>
      </c>
      <c r="BK10" s="7">
        <v>2005660.01</v>
      </c>
      <c r="BL10" s="14">
        <v>530.57000000000005</v>
      </c>
    </row>
    <row r="11" spans="1:64" ht="37.5" x14ac:dyDescent="0.3">
      <c r="A11" s="15" t="s">
        <v>56</v>
      </c>
      <c r="B11" s="16">
        <v>500</v>
      </c>
      <c r="C11" s="20"/>
      <c r="D11" s="16"/>
      <c r="E11" s="16"/>
      <c r="F11" s="16"/>
      <c r="G11" s="16"/>
      <c r="H11" s="16">
        <v>409</v>
      </c>
      <c r="I11" s="16">
        <v>467</v>
      </c>
      <c r="J11" s="16">
        <v>440</v>
      </c>
      <c r="K11" s="16"/>
      <c r="L11" s="16">
        <v>91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</row>
    <row r="12" spans="1:64" ht="37.5" x14ac:dyDescent="0.3">
      <c r="A12" s="15" t="s">
        <v>57</v>
      </c>
      <c r="B12" s="16">
        <v>1255</v>
      </c>
      <c r="C12" s="20"/>
      <c r="D12" s="16"/>
      <c r="E12" s="16"/>
      <c r="F12" s="16"/>
      <c r="G12" s="16"/>
      <c r="H12" s="16">
        <v>487</v>
      </c>
      <c r="I12" s="16">
        <v>125</v>
      </c>
      <c r="J12" s="16">
        <v>18</v>
      </c>
      <c r="K12" s="16"/>
      <c r="L12" s="16">
        <v>322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ht="37.5" x14ac:dyDescent="0.3">
      <c r="A13" s="15" t="s">
        <v>58</v>
      </c>
      <c r="B13" s="16">
        <v>45646</v>
      </c>
      <c r="C13" s="16"/>
      <c r="D13" s="16"/>
      <c r="E13" s="16"/>
      <c r="F13" s="16"/>
      <c r="G13" s="16"/>
      <c r="H13" s="16">
        <v>423</v>
      </c>
      <c r="I13" s="16">
        <v>242</v>
      </c>
      <c r="J13" s="16">
        <v>105</v>
      </c>
      <c r="K13" s="16"/>
      <c r="L13" s="16">
        <v>73</v>
      </c>
      <c r="M13" s="16"/>
      <c r="N13" s="16"/>
      <c r="O13" s="16">
        <v>600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ht="37.5" x14ac:dyDescent="0.3">
      <c r="A14" s="15" t="s">
        <v>59</v>
      </c>
      <c r="B14" s="16">
        <v>78799</v>
      </c>
      <c r="C14" s="16"/>
      <c r="D14" s="16"/>
      <c r="E14" s="16"/>
      <c r="F14" s="16"/>
      <c r="G14" s="16"/>
      <c r="H14" s="16">
        <v>43</v>
      </c>
      <c r="I14" s="16">
        <v>78</v>
      </c>
      <c r="J14" s="16">
        <v>23</v>
      </c>
      <c r="K14" s="16"/>
      <c r="L14" s="16">
        <v>118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>
        <v>544.4</v>
      </c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x14ac:dyDescent="0.3">
      <c r="A15" s="15" t="s">
        <v>60</v>
      </c>
      <c r="B15" s="16">
        <v>5456132</v>
      </c>
      <c r="C15" s="16"/>
      <c r="D15" s="16"/>
      <c r="E15" s="16"/>
      <c r="F15" s="16"/>
      <c r="G15" s="16"/>
      <c r="H15" s="16">
        <v>438</v>
      </c>
      <c r="I15" s="16">
        <v>173</v>
      </c>
      <c r="J15" s="16">
        <v>374</v>
      </c>
      <c r="K15" s="16"/>
      <c r="L15" s="16">
        <v>413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ht="37.5" x14ac:dyDescent="0.3">
      <c r="A16" s="15" t="s">
        <v>61</v>
      </c>
      <c r="B16" s="16">
        <v>156651</v>
      </c>
      <c r="C16" s="16"/>
      <c r="D16" s="16"/>
      <c r="E16" s="16"/>
      <c r="F16" s="16"/>
      <c r="G16" s="16"/>
      <c r="H16" s="16">
        <v>284</v>
      </c>
      <c r="I16" s="16">
        <v>387</v>
      </c>
      <c r="J16" s="16">
        <v>239</v>
      </c>
      <c r="K16" s="16"/>
      <c r="L16" s="16">
        <v>300</v>
      </c>
      <c r="M16" s="16"/>
      <c r="N16" s="16"/>
      <c r="O16" s="16"/>
      <c r="P16" s="16"/>
      <c r="Q16" s="16"/>
      <c r="R16" s="16">
        <v>800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ht="37.5" x14ac:dyDescent="0.3">
      <c r="A17" s="15" t="s">
        <v>62</v>
      </c>
      <c r="B17" s="16">
        <v>12313</v>
      </c>
      <c r="C17" s="16"/>
      <c r="D17" s="16"/>
      <c r="E17" s="16"/>
      <c r="F17" s="16"/>
      <c r="G17" s="16"/>
      <c r="H17" s="16">
        <v>266</v>
      </c>
      <c r="I17" s="16">
        <v>138</v>
      </c>
      <c r="J17" s="16">
        <v>408</v>
      </c>
      <c r="K17" s="16"/>
      <c r="L17" s="16">
        <v>293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ht="37.5" x14ac:dyDescent="0.3">
      <c r="A18" s="15" t="s">
        <v>63</v>
      </c>
      <c r="B18" s="16">
        <v>156654</v>
      </c>
      <c r="C18" s="16"/>
      <c r="D18" s="16"/>
      <c r="E18" s="16"/>
      <c r="F18" s="16"/>
      <c r="G18" s="16"/>
      <c r="H18" s="16">
        <v>359</v>
      </c>
      <c r="I18" s="16">
        <v>148</v>
      </c>
      <c r="J18" s="16">
        <v>148</v>
      </c>
      <c r="K18" s="16"/>
      <c r="L18" s="16">
        <v>474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ht="37.5" x14ac:dyDescent="0.3">
      <c r="A19" s="15" t="s">
        <v>64</v>
      </c>
      <c r="B19" s="16">
        <v>21321</v>
      </c>
      <c r="C19" s="16"/>
      <c r="D19" s="16"/>
      <c r="E19" s="16"/>
      <c r="F19" s="16"/>
      <c r="G19" s="16"/>
      <c r="H19" s="16">
        <v>466</v>
      </c>
      <c r="I19" s="16">
        <v>277</v>
      </c>
      <c r="J19" s="16">
        <v>206</v>
      </c>
      <c r="K19" s="16"/>
      <c r="L19" s="16">
        <v>10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ht="37.5" x14ac:dyDescent="0.3">
      <c r="A20" s="15" t="s">
        <v>65</v>
      </c>
      <c r="B20" s="16">
        <v>132156</v>
      </c>
      <c r="C20" s="16"/>
      <c r="D20" s="16"/>
      <c r="E20" s="16"/>
      <c r="F20" s="16"/>
      <c r="G20" s="16"/>
      <c r="H20" s="16">
        <v>209</v>
      </c>
      <c r="I20" s="16">
        <v>359</v>
      </c>
      <c r="J20" s="16">
        <v>287</v>
      </c>
      <c r="K20" s="16"/>
      <c r="L20" s="16">
        <v>461</v>
      </c>
      <c r="M20" s="16"/>
      <c r="N20" s="16"/>
      <c r="O20" s="16"/>
      <c r="P20" s="16"/>
      <c r="Q20" s="16"/>
      <c r="R20" s="16"/>
      <c r="S20" s="16"/>
      <c r="T20" s="16">
        <v>500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64" ht="37.5" x14ac:dyDescent="0.3">
      <c r="A21" s="15" t="s">
        <v>66</v>
      </c>
      <c r="B21" s="16">
        <v>15</v>
      </c>
      <c r="C21" s="16"/>
      <c r="D21" s="16"/>
      <c r="E21" s="16"/>
      <c r="F21" s="16"/>
      <c r="G21" s="16"/>
      <c r="H21" s="16">
        <v>500</v>
      </c>
      <c r="I21" s="16">
        <v>267</v>
      </c>
      <c r="J21" s="16">
        <v>41</v>
      </c>
      <c r="K21" s="16"/>
      <c r="L21" s="16">
        <v>156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</row>
    <row r="22" spans="1:64" ht="37.5" x14ac:dyDescent="0.3">
      <c r="A22" s="15" t="s">
        <v>67</v>
      </c>
      <c r="B22" s="16">
        <v>12</v>
      </c>
      <c r="C22" s="16"/>
      <c r="D22" s="16"/>
      <c r="E22" s="16"/>
      <c r="F22" s="16"/>
      <c r="G22" s="16"/>
      <c r="H22" s="16">
        <v>284</v>
      </c>
      <c r="I22" s="16">
        <v>72</v>
      </c>
      <c r="J22" s="16">
        <v>477</v>
      </c>
      <c r="K22" s="16"/>
      <c r="L22" s="16">
        <v>203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</sheetData>
  <mergeCells count="43">
    <mergeCell ref="G5:G6"/>
    <mergeCell ref="A2:AQ2"/>
    <mergeCell ref="B5:B6"/>
    <mergeCell ref="C5:C6"/>
    <mergeCell ref="D5:D6"/>
    <mergeCell ref="E5:E6"/>
    <mergeCell ref="F5:F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Q5:AQ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14" sqref="I14"/>
    </sheetView>
  </sheetViews>
  <sheetFormatPr defaultRowHeight="18.75" x14ac:dyDescent="0.3"/>
  <cols>
    <col min="2" max="2" width="14.21875" bestFit="1" customWidth="1"/>
    <col min="5" max="5" width="10.109375" bestFit="1" customWidth="1"/>
    <col min="10" max="10" width="10.109375" bestFit="1" customWidth="1"/>
  </cols>
  <sheetData>
    <row r="1" spans="1:10" x14ac:dyDescent="0.3">
      <c r="B1" s="22" t="s">
        <v>70</v>
      </c>
      <c r="C1" s="16"/>
      <c r="D1" s="20">
        <v>42887</v>
      </c>
    </row>
    <row r="2" spans="1:10" x14ac:dyDescent="0.3">
      <c r="B2" s="22" t="s">
        <v>71</v>
      </c>
      <c r="C2" s="16"/>
      <c r="D2" s="21">
        <v>0.1</v>
      </c>
      <c r="J2" s="30"/>
    </row>
    <row r="3" spans="1:10" x14ac:dyDescent="0.3">
      <c r="J3" s="30"/>
    </row>
    <row r="4" spans="1:10" x14ac:dyDescent="0.3">
      <c r="B4" s="22" t="s">
        <v>72</v>
      </c>
      <c r="D4" s="20">
        <v>42917</v>
      </c>
      <c r="J4" s="30"/>
    </row>
    <row r="5" spans="1:10" x14ac:dyDescent="0.3">
      <c r="B5" s="22" t="s">
        <v>73</v>
      </c>
      <c r="D5" s="20">
        <f>DATE(YEAR(E5),MONTH(E5)-11,1)</f>
        <v>42552</v>
      </c>
      <c r="E5" s="20">
        <f>EOMONTH(DATE(YEAR(D4),MONTH(D4)-1,DAY(D4)),0)</f>
        <v>42916</v>
      </c>
      <c r="J5" s="30"/>
    </row>
    <row r="6" spans="1:10" x14ac:dyDescent="0.3">
      <c r="J6" s="31"/>
    </row>
    <row r="7" spans="1:10" x14ac:dyDescent="0.3">
      <c r="B7" s="22" t="s">
        <v>74</v>
      </c>
      <c r="J7" s="31"/>
    </row>
    <row r="9" spans="1:10" x14ac:dyDescent="0.3">
      <c r="A9" s="23" t="s">
        <v>76</v>
      </c>
      <c r="B9" s="24" t="s">
        <v>75</v>
      </c>
    </row>
    <row r="10" spans="1:10" ht="45" x14ac:dyDescent="0.3">
      <c r="A10" s="25" t="s">
        <v>55</v>
      </c>
      <c r="B10" s="29">
        <f>SUMPRODUCT((--TEXT("1 "&amp;'расчетная ведомость'!$A$11:$A$22,"ДД.ММ.ГГГГ")&gt;=$D$5)*(--TEXT("1 "&amp;'расчетная ведомость'!$A$11:$A$22,"ДД.ММ.ГГГГ")&lt;=$E$5)*'расчетная ведомость'!$B$11:$B$22*(1+$D$2*(--TEXT("1 "&amp;'расчетная ведомость'!$A$11:$A$22,"ДД.ММ.ГГГГ")&gt;=$D$1)))</f>
        <v>5754648.0999999996</v>
      </c>
    </row>
    <row r="11" spans="1:10" x14ac:dyDescent="0.3">
      <c r="B11">
        <f>SUMPRODUCT((--("1 "&amp;'расчетная ведомость'!$A$11:$A$22)&gt;=$D$5)*(--("1 "&amp;'расчетная ведомость'!$A$11:$A$22)&lt;=$E$5)*'расчетная ведомость'!$B$11:$B$22*(1+$D$2*(--("1 "&amp;'расчетная ведомость'!$A$11:$A$22)&gt;=$D$1)))</f>
        <v>5754648.0999999996</v>
      </c>
    </row>
    <row r="12" spans="1:10" x14ac:dyDescent="0.3">
      <c r="B12">
        <f>SUMPRODUCT((--'расчетная ведомость'!$A$11:$A$22&gt;=$D$5)*(--'расчетная ведомость'!$A$11:$A$22&lt;=$E$5)*'расчетная ведомость'!$B$11:$B$22*(1+$D$2*(--'расчетная ведомость'!$A$11:$A$22&gt;=$D$1)))</f>
        <v>5754648.0999999996</v>
      </c>
    </row>
    <row r="13" spans="1:10" x14ac:dyDescent="0.3">
      <c r="B13">
        <f>SUMPRODUCT(TEXT('расчетная ведомость'!$A$11:$A$22,"[&lt;"&amp;D$5&amp;"]\0;[&gt;"&amp;E$5&amp;"]\0;1")*'расчетная ведомость'!$B$11:$B$22*(1+$D$2*(--'расчетная ведомость'!$A$11:$A$22&gt;=$D$1)))</f>
        <v>5754648.0999999996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расчетная ведомость</vt:lpstr>
      <vt:lpstr>расчет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Вова</dc:creator>
  <cp:lastModifiedBy>ГАВ</cp:lastModifiedBy>
  <dcterms:created xsi:type="dcterms:W3CDTF">2017-08-22T20:18:54Z</dcterms:created>
  <dcterms:modified xsi:type="dcterms:W3CDTF">2017-08-23T07:22:18Z</dcterms:modified>
</cp:coreProperties>
</file>