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0730" windowHeight="11460"/>
  </bookViews>
  <sheets>
    <sheet name="С ЗАКАЗЧИКАМИ" sheetId="1" r:id="rId1"/>
    <sheet name="Лист1 (2)" sheetId="4" r:id="rId2"/>
    <sheet name="Лист2" sheetId="6" r:id="rId3"/>
  </sheets>
  <definedNames>
    <definedName name="_xlnm._FilterDatabase" localSheetId="1" hidden="1">'Лист1 (2)'!#REF!</definedName>
    <definedName name="доп_раб_дни">'Лист1 (2)'!$B$2:$B$3</definedName>
    <definedName name="_xlnm.Print_Area" localSheetId="0">'С ЗАКАЗЧИКАМИ'!$A$1:$U$22</definedName>
    <definedName name="Праздники">'Лист1 (2)'!$A$2:$A$18</definedName>
  </definedNames>
  <calcPr calcId="145621"/>
</workbook>
</file>

<file path=xl/calcChain.xml><?xml version="1.0" encoding="utf-8"?>
<calcChain xmlns="http://schemas.openxmlformats.org/spreadsheetml/2006/main">
  <c r="Q4" i="1" l="1"/>
  <c r="S4" i="1"/>
  <c r="T4" i="1"/>
  <c r="Q3" i="1" l="1"/>
  <c r="S3" i="1" l="1"/>
  <c r="C1" i="1" s="1" a="1"/>
  <c r="C1" i="1" s="1"/>
  <c r="T3" i="1" l="1"/>
</calcChain>
</file>

<file path=xl/sharedStrings.xml><?xml version="1.0" encoding="utf-8"?>
<sst xmlns="http://schemas.openxmlformats.org/spreadsheetml/2006/main" count="38" uniqueCount="34">
  <si>
    <t>№пп</t>
  </si>
  <si>
    <t>№ДОГОВОРА/КОНТРАКТА</t>
  </si>
  <si>
    <t>ДАТА ПОДПИСАНИЯ</t>
  </si>
  <si>
    <t>ЗАКАЗЧИК</t>
  </si>
  <si>
    <t>УСЛОВИЯ ОПЛАТЫ</t>
  </si>
  <si>
    <t>ДАТА ПРЕДОПЛАТЫ</t>
  </si>
  <si>
    <t>СРОК ПОСТАВКИ(РАБ.ДНЕЙ)</t>
  </si>
  <si>
    <t>ДАТА ПОСТАВКИ(ПЛАН)</t>
  </si>
  <si>
    <t>ПРИМЕЧАНИЯ</t>
  </si>
  <si>
    <t>ПРЕДМЕТ ПОСТАВКИ</t>
  </si>
  <si>
    <t>ОТСТАВАНИЕ/ОПЕРЕЖЕНИЕ</t>
  </si>
  <si>
    <t>ВАЛЮТА</t>
  </si>
  <si>
    <t>тенге</t>
  </si>
  <si>
    <t>по факту поставки</t>
  </si>
  <si>
    <t>ИТОГО, поставок на сумму:</t>
  </si>
  <si>
    <t>КУРС К ТЕНГЕ НА ДАТУ ПРЕДОПЛАТЫ</t>
  </si>
  <si>
    <t>ДАТА ОПЛАТЫ ПРОМЕЖУТ.ПЛАТЕЖА</t>
  </si>
  <si>
    <t>КУРС К ТЕНГЕ НА ДАТУ ОПЛАТЫ</t>
  </si>
  <si>
    <t>ДАТА ОПЛАТЫ ОКОНЧ.ПЛАТЕЖА</t>
  </si>
  <si>
    <t>КУРС К ТЕНГЕ НА ДАТУ ОПЛАТЫ2</t>
  </si>
  <si>
    <t>СРЕДНИЙ КУРС</t>
  </si>
  <si>
    <t>ДАТА ПОСТАВКИ(ФАКТ)2</t>
  </si>
  <si>
    <t>СУММА(С НДС)</t>
  </si>
  <si>
    <t>СРОК ПОСТАВКИ(КЛД.ДНЕЙ)</t>
  </si>
  <si>
    <t>ДОГОВОР</t>
  </si>
  <si>
    <t>Спички</t>
  </si>
  <si>
    <t>ТОО "Рога и копыта"</t>
  </si>
  <si>
    <t>Праздники, выходные кроме Сб и Вс</t>
  </si>
  <si>
    <t>Доп. Рабочие дни</t>
  </si>
  <si>
    <t>ООО Карусель ЛТД</t>
  </si>
  <si>
    <t>Газеты</t>
  </si>
  <si>
    <t>18/05</t>
  </si>
  <si>
    <t>100% предоплата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</si>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</sst>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тенге]"/>
    <numFmt numFmtId="165" formatCode="\+##;\-##"/>
    <numFmt numFmtId="166" formatCode="ddd"/>
  </numFmts>
  <fonts count="6" x14ac:knownFonts="1">
    <font>
      <sz val="11"/>
      <color theme="1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.5"/>
      <color theme="1"/>
      <name val="Calibri"/>
      <scheme val="minor"/>
    </font>
    <font>
      <b/>
      <sz val="10.5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14" fontId="1" fillId="0" borderId="0" xfId="0" applyNumberFormat="1" applyFont="1" applyAlignment="1" applyProtection="1">
      <alignment wrapText="1"/>
      <protection locked="0"/>
    </xf>
    <xf numFmtId="14" fontId="1" fillId="0" borderId="0" xfId="0" quotePrefix="1" applyNumberFormat="1" applyFont="1" applyAlignment="1" applyProtection="1">
      <alignment wrapText="1"/>
      <protection hidden="1"/>
    </xf>
    <xf numFmtId="14" fontId="2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164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4" fontId="1" fillId="0" borderId="0" xfId="0" applyNumberFormat="1" applyFont="1" applyAlignment="1" applyProtection="1">
      <alignment wrapText="1"/>
    </xf>
    <xf numFmtId="2" fontId="0" fillId="0" borderId="0" xfId="0" applyNumberFormat="1"/>
    <xf numFmtId="165" fontId="1" fillId="0" borderId="0" xfId="0" applyNumberFormat="1" applyFont="1" applyAlignment="1" applyProtection="1">
      <alignment horizontal="center" wrapText="1"/>
      <protection hidden="1"/>
    </xf>
    <xf numFmtId="14" fontId="2" fillId="0" borderId="0" xfId="0" applyNumberFormat="1" applyFont="1" applyProtection="1">
      <protection locked="0"/>
    </xf>
    <xf numFmtId="166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14" fontId="4" fillId="0" borderId="0" xfId="0" applyNumberFormat="1" applyFont="1" applyAlignment="1" applyProtection="1">
      <alignment wrapText="1"/>
      <protection locked="0"/>
    </xf>
    <xf numFmtId="14" fontId="5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14" fontId="5" fillId="0" borderId="0" xfId="0" applyNumberFormat="1" applyFont="1" applyAlignment="1" applyProtection="1">
      <alignment wrapText="1"/>
      <protection hidden="1"/>
    </xf>
    <xf numFmtId="4" fontId="2" fillId="0" borderId="0" xfId="0" applyNumberFormat="1" applyFont="1" applyProtection="1">
      <protection locked="0"/>
    </xf>
    <xf numFmtId="165" fontId="5" fillId="0" borderId="0" xfId="0" applyNumberFormat="1" applyFont="1" applyAlignment="1" applyProtection="1">
      <alignment horizontal="center" wrapText="1"/>
      <protection hidden="1"/>
    </xf>
    <xf numFmtId="49" fontId="2" fillId="0" borderId="0" xfId="0" applyNumberFormat="1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26">
    <dxf>
      <fill>
        <patternFill>
          <bgColor theme="8" tint="0.79998168889431442"/>
        </patternFill>
      </fill>
    </dxf>
    <dxf>
      <font>
        <b/>
        <i val="0"/>
        <color theme="3" tint="-0.24994659260841701"/>
      </font>
      <numFmt numFmtId="167" formatCode="\+##"/>
    </dxf>
    <dxf>
      <font>
        <b/>
        <i val="0"/>
        <color rgb="FFFF0000"/>
      </font>
      <numFmt numFmtId="168" formatCode="\-\ 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65" formatCode="\+##;\-##"/>
      <alignment horizontal="center" vertical="bottom" textRotation="0" wrapText="1" indent="0" justifyLastLine="0" shrinkToFit="0" readingOrder="0"/>
      <protection locked="1" hidden="1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9" formatCode="dd/mm/yyyy"/>
      <alignment vertical="bottom" textRotation="0" wrapTex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9" formatCode="dd/mm/yyyy"/>
      <alignment vertical="bottom" textRotation="0" wrapText="1" justifyLastLine="0" shrinkToFit="0" readingOrder="0"/>
      <protection locked="1" hidden="1"/>
    </dxf>
    <dxf>
      <numFmt numFmtId="19" formatCode="dd/mm/yyyy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9" formatCode="dd/mm/yyyy"/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9" formatCode="dd/mm/yyyy"/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4" formatCode="#,##0.00"/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0" hidden="0"/>
    </dxf>
    <dxf>
      <fill>
        <patternFill>
          <bgColor theme="8" tint="0.79998168889431442"/>
        </patternFill>
      </fill>
    </dxf>
    <dxf>
      <font>
        <b/>
        <i val="0"/>
        <color theme="3" tint="-0.24994659260841701"/>
      </font>
      <numFmt numFmtId="167" formatCode="\+##"/>
    </dxf>
    <dxf>
      <font>
        <b/>
        <i val="0"/>
        <color rgb="FFFF0000"/>
      </font>
      <numFmt numFmtId="168" formatCode="\-\ 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U4" totalsRowShown="0" headerRowDxfId="22" dataDxfId="21">
  <autoFilter ref="A2:U4"/>
  <tableColumns count="21">
    <tableColumn id="1" name="№пп" dataDxfId="20"/>
    <tableColumn id="2" name="ЗАКАЗЧИК" dataDxfId="19"/>
    <tableColumn id="11" name="ПРЕДМЕТ ПОСТАВКИ" dataDxfId="18"/>
    <tableColumn id="3" name="№ДОГОВОРА/КОНТРАКТА" dataDxfId="17"/>
    <tableColumn id="13" name="СУММА(С НДС)" dataDxfId="16"/>
    <tableColumn id="14" name="ВАЛЮТА" dataDxfId="15"/>
    <tableColumn id="4" name="ДАТА ПОДПИСАНИЯ" dataDxfId="14"/>
    <tableColumn id="5" name="УСЛОВИЯ ОПЛАТЫ" dataDxfId="13"/>
    <tableColumn id="6" name="СРОК ПОСТАВКИ(РАБ.ДНЕЙ)" dataDxfId="12"/>
    <tableColumn id="20" name="СРОК ПОСТАВКИ(КЛД.ДНЕЙ)" dataDxfId="11"/>
    <tableColumn id="7" name="ДАТА ПРЕДОПЛАТЫ" dataDxfId="10"/>
    <tableColumn id="15" name="КУРС К ТЕНГЕ НА ДАТУ ПРЕДОПЛАТЫ" dataDxfId="9"/>
    <tableColumn id="19" name="ДАТА ОПЛАТЫ ПРОМЕЖУТ.ПЛАТЕЖА"/>
    <tableColumn id="18" name="КУРС К ТЕНГЕ НА ДАТУ ОПЛАТЫ"/>
    <tableColumn id="17" name="ДАТА ОПЛАТЫ ОКОНЧ.ПЛАТЕЖА" dataDxfId="8"/>
    <tableColumn id="21" name="КУРС К ТЕНГЕ НА ДАТУ ОПЛАТЫ2"/>
    <tableColumn id="8" name="ДАТА ПОСТАВКИ(ПЛАН)" dataDxfId="7">
      <calculatedColumnFormula>IFERROR(IF(Таблица1[СРОК ПОСТАВКИ(КЛД.ДНЕЙ)]&gt;0,IF(Таблица1[УСЛОВИЯ ОПЛАТЫ]="по факту поставки",Таблица1[ДАТА ПОДПИСАНИЯ]+Таблица1[СРОК ПОСТАВКИ(КЛД.ДНЕЙ)],Таблица1[СРОК ПОСТАВКИ(КЛД.ДНЕЙ)]+Таблица1[ДАТА ПРЕДОПЛАТЫ]),IF(Таблица1[СРОК ПОСТАВКИ(РАБ.ДНЕЙ)]=0,"",IF(Таблица1[УСЛОВИЯ ОПЛАТЫ]="по факту поставки",WORKDAY(Таблица1[ДАТА ПОДПИСАНИЯ],Таблица1[СРОК ПОСТАВКИ(РАБ.ДНЕЙ)]-SUMPRODUCT((доп_раб_дни&gt;=Таблица1[ДАТА ПОДПИСАНИЯ])*(доп_раб_дни&lt;=WORKDAY(Таблица1[ДАТА ПОДПИСАНИЯ],Таблица1[СРОК ПОСТАВКИ(РАБ.ДНЕЙ)],Праздники))),Праздники),  WORKDAY(Таблица1[ДАТА ПРЕДОПЛАТЫ],Таблица1[СРОК ПОСТАВКИ(РАБ.ДНЕЙ)]-SUMPRODUCT((доп_раб_дни&gt;=Таблица1[ДАТА ПРЕДОПЛАТЫ])*(доп_раб_дни&lt;=WORKDAY(Таблица1[ДАТА ПРЕДОПЛАТЫ],Таблица1[СРОК ПОСТАВКИ(РАБ.ДНЕЙ)],Праздники))),Праздники)))),"")</calculatedColumnFormula>
    </tableColumn>
    <tableColumn id="9" name="ДАТА ПОСТАВКИ(ФАКТ)2" dataDxfId="6"/>
    <tableColumn id="16" name="СРЕДНИЙ КУРС" dataDxfId="5">
      <calculatedColumnFormula>IF(Таблица1[[#This Row],[ВАЛЮТА]]&lt;&gt;"тенге",AVERAGE(Таблица1[[#This Row],[КУРС К ТЕНГЕ НА ДАТУ ПРЕДОПЛАТЫ]],Таблица1[[#This Row],[КУРС К ТЕНГЕ НА ДАТУ ОПЛАТЫ]],Таблица1[[#This Row],[КУРС К ТЕНГЕ НА ДАТУ ОПЛАТЫ2]]),1)</calculatedColumnFormula>
    </tableColumn>
    <tableColumn id="12" name="ОТСТАВАНИЕ/ОПЕРЕЖЕНИЕ" dataDxfId="4">
      <calculatedColumnFormula>IFERROR(IF(Таблица1[[#This Row],[ДАТА ПОСТАВКИ(ФАКТ)2]]=0,"",Таблица1[[#This Row],[ДАТА ПОСТАВКИ(ПЛАН)]]-Таблица1[[#This Row],[ДАТА ПОСТАВКИ(ФАКТ)2]]),"")</calculatedColumnFormula>
    </tableColumn>
    <tableColumn id="10" name="ПРИМЕЧАНИЯ" dataDxfId="3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9"/>
  <sheetViews>
    <sheetView tabSelected="1" topLeftCell="E1" zoomScaleNormal="100" workbookViewId="0">
      <selection activeCell="P4" sqref="P4"/>
    </sheetView>
  </sheetViews>
  <sheetFormatPr defaultRowHeight="14.25" x14ac:dyDescent="0.25"/>
  <cols>
    <col min="1" max="1" width="6.140625" style="4" customWidth="1"/>
    <col min="2" max="2" width="27.28515625" style="4" customWidth="1"/>
    <col min="3" max="3" width="25.140625" style="4" customWidth="1"/>
    <col min="4" max="4" width="14" style="4" customWidth="1"/>
    <col min="5" max="5" width="18.42578125" style="4" customWidth="1"/>
    <col min="6" max="6" width="8.5703125" style="4" customWidth="1"/>
    <col min="7" max="7" width="15.28515625" style="4" customWidth="1"/>
    <col min="8" max="8" width="18.140625" style="4" customWidth="1"/>
    <col min="9" max="10" width="15.140625" style="4" customWidth="1"/>
    <col min="11" max="12" width="14.140625" style="4" customWidth="1"/>
    <col min="13" max="13" width="12" style="4" customWidth="1"/>
    <col min="14" max="14" width="14.140625" style="4" customWidth="1"/>
    <col min="15" max="15" width="11.42578125" style="4" customWidth="1"/>
    <col min="16" max="16" width="12.28515625" style="4" customWidth="1"/>
    <col min="17" max="17" width="10.42578125" style="4" customWidth="1"/>
    <col min="18" max="18" width="10.140625" style="4" customWidth="1"/>
    <col min="19" max="19" width="10.140625" style="4" hidden="1" customWidth="1"/>
    <col min="20" max="20" width="13.85546875" style="4" customWidth="1"/>
    <col min="21" max="21" width="33.42578125" style="4" customWidth="1"/>
    <col min="22" max="16384" width="9.140625" style="4"/>
  </cols>
  <sheetData>
    <row r="1" spans="1:21" x14ac:dyDescent="0.25">
      <c r="B1" s="13" t="s">
        <v>14</v>
      </c>
      <c r="C1" s="11">
        <f t="array" ref="C1">IFERROR(ROUND(SUM(Таблица1[СУММА(С НДС)]*Таблица1[СРЕДНИЙ КУРС]), 2),"")</f>
        <v>300</v>
      </c>
    </row>
    <row r="2" spans="1:21" s="3" customFormat="1" ht="57" x14ac:dyDescent="0.25">
      <c r="A2" s="3" t="s">
        <v>0</v>
      </c>
      <c r="B2" s="3" t="s">
        <v>3</v>
      </c>
      <c r="C2" s="3" t="s">
        <v>9</v>
      </c>
      <c r="D2" s="3" t="s">
        <v>1</v>
      </c>
      <c r="E2" s="3" t="s">
        <v>22</v>
      </c>
      <c r="F2" s="3" t="s">
        <v>11</v>
      </c>
      <c r="G2" s="3" t="s">
        <v>2</v>
      </c>
      <c r="H2" s="3" t="s">
        <v>4</v>
      </c>
      <c r="I2" s="3" t="s">
        <v>6</v>
      </c>
      <c r="J2" s="3" t="s">
        <v>23</v>
      </c>
      <c r="K2" s="3" t="s">
        <v>5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7</v>
      </c>
      <c r="R2" s="3" t="s">
        <v>21</v>
      </c>
      <c r="S2" s="3" t="s">
        <v>20</v>
      </c>
      <c r="T2" s="3" t="s">
        <v>10</v>
      </c>
      <c r="U2" s="3" t="s">
        <v>8</v>
      </c>
    </row>
    <row r="3" spans="1:21" s="5" customFormat="1" x14ac:dyDescent="0.25">
      <c r="A3" s="5">
        <v>1</v>
      </c>
      <c r="B3" s="5" t="s">
        <v>26</v>
      </c>
      <c r="C3" s="5" t="s">
        <v>25</v>
      </c>
      <c r="D3" s="6" t="s">
        <v>24</v>
      </c>
      <c r="E3" s="10">
        <v>100</v>
      </c>
      <c r="F3" s="6" t="s">
        <v>12</v>
      </c>
      <c r="G3" s="9">
        <v>42902</v>
      </c>
      <c r="H3" s="6" t="s">
        <v>13</v>
      </c>
      <c r="I3" s="5">
        <v>12</v>
      </c>
      <c r="K3" s="7"/>
      <c r="L3" s="12">
        <v>1</v>
      </c>
      <c r="M3" s="12"/>
      <c r="N3" s="12"/>
      <c r="O3" s="7"/>
      <c r="P3" s="12"/>
      <c r="Q3" s="8" t="str">
        <f>IFERROR(IF(Таблица1[СРОК ПОСТАВКИ(КЛД.ДНЕЙ)]&gt;0,IF(Таблица1[УСЛОВИЯ ОПЛАТЫ]="по факту поставки",Таблица1[ДАТА ПОДПИСАНИЯ]+Таблица1[СРОК ПОСТАВКИ(КЛД.ДНЕЙ)],Таблица1[СРОК ПОСТАВКИ(КЛД.ДНЕЙ)]+Таблица1[ДАТА ПРЕДОПЛАТЫ]),IF(Таблица1[СРОК ПОСТАВКИ(РАБ.ДНЕЙ)]=0,"",IF(Таблица1[УСЛОВИЯ ОПЛАТЫ]="по факту поставки",WORKDAY(Таблица1[ДАТА ПОДПИСАНИЯ],Таблица1[СРОК ПОСТАВКИ(РАБ.ДНЕЙ)]-SUMPRODUCT((доп_раб_дни&gt;=Таблица1[ДАТА ПОДПИСАНИЯ])*(доп_раб_дни&lt;=WORKDAY(Таблица1[ДАТА ПОДПИСАНИЯ],Таблица1[СРОК ПОСТАВКИ(РАБ.ДНЕЙ)],Праздники))),Праздники),  WORKDAY(Таблица1[ДАТА ПРЕДОПЛАТЫ],Таблица1[СРОК ПОСТАВКИ(РАБ.ДНЕЙ)]-SUMPRODUCT((доп_раб_дни&gt;=Таблица1[ДАТА ПРЕДОПЛАТЫ])*(доп_раб_дни&lt;=WORKDAY(Таблица1[ДАТА ПРЕДОПЛАТЫ],Таблица1[СРОК ПОСТАВКИ(РАБ.ДНЕЙ)],Праздники))),Праздники)))),"")</f>
        <v/>
      </c>
      <c r="R3" s="7">
        <v>42913</v>
      </c>
      <c r="S3" s="14">
        <f>IF(Таблица1[[#This Row],[ВАЛЮТА]]&lt;&gt;"тенге",AVERAGE(Таблица1[[#This Row],[КУРС К ТЕНГЕ НА ДАТУ ПРЕДОПЛАТЫ]],Таблица1[[#This Row],[КУРС К ТЕНГЕ НА ДАТУ ОПЛАТЫ]],Таблица1[[#This Row],[КУРС К ТЕНГЕ НА ДАТУ ОПЛАТЫ2]]),1)</f>
        <v>1</v>
      </c>
      <c r="T3" s="16" t="str">
        <f>IFERROR(IF(Таблица1[[#This Row],[ДАТА ПОСТАВКИ(ФАКТ)2]]=0,"",Таблица1[[#This Row],[ДАТА ПОСТАВКИ(ПЛАН)]]-Таблица1[[#This Row],[ДАТА ПОСТАВКИ(ФАКТ)2]]),"")</f>
        <v/>
      </c>
    </row>
    <row r="4" spans="1:21" x14ac:dyDescent="0.25">
      <c r="A4" s="20">
        <v>2</v>
      </c>
      <c r="B4" s="20" t="s">
        <v>29</v>
      </c>
      <c r="C4" s="20" t="s">
        <v>30</v>
      </c>
      <c r="D4" s="29" t="s">
        <v>31</v>
      </c>
      <c r="E4" s="22">
        <v>200</v>
      </c>
      <c r="F4" s="21" t="s">
        <v>12</v>
      </c>
      <c r="G4" s="23">
        <v>42903</v>
      </c>
      <c r="H4" s="21" t="s">
        <v>32</v>
      </c>
      <c r="I4" s="20">
        <v>25</v>
      </c>
      <c r="J4" s="20"/>
      <c r="K4" s="24">
        <v>42904</v>
      </c>
      <c r="L4" s="25">
        <v>1</v>
      </c>
      <c r="M4" s="4" t="s">
        <v>33</v>
      </c>
      <c r="N4" s="4" t="s">
        <v>33</v>
      </c>
      <c r="O4" s="17" t="s">
        <v>33</v>
      </c>
      <c r="P4" s="4" t="s">
        <v>33</v>
      </c>
      <c r="Q4" s="26" t="str">
        <f>IFERROR(IF(Таблица1[СРОК ПОСТАВКИ(КЛД.ДНЕЙ)]&gt;0,IF(Таблица1[УСЛОВИЯ ОПЛАТЫ]="по факту поставки",Таблица1[ДАТА ПОДПИСАНИЯ]+Таблица1[СРОК ПОСТАВКИ(КЛД.ДНЕЙ)],Таблица1[СРОК ПОСТАВКИ(КЛД.ДНЕЙ)]+Таблица1[ДАТА ПРЕДОПЛАТЫ]),IF(Таблица1[СРОК ПОСТАВКИ(РАБ.ДНЕЙ)]=0,"",IF(Таблица1[УСЛОВИЯ ОПЛАТЫ]="по факту поставки",WORKDAY(Таблица1[ДАТА ПОДПИСАНИЯ],Таблица1[СРОК ПОСТАВКИ(РАБ.ДНЕЙ)]-SUMPRODUCT((доп_раб_дни&gt;=Таблица1[ДАТА ПОДПИСАНИЯ])*(доп_раб_дни&lt;=WORKDAY(Таблица1[ДАТА ПОДПИСАНИЯ],Таблица1[СРОК ПОСТАВКИ(РАБ.ДНЕЙ)],Праздники))),Праздники),  WORKDAY(Таблица1[ДАТА ПРЕДОПЛАТЫ],Таблица1[СРОК ПОСТАВКИ(РАБ.ДНЕЙ)]-SUMPRODUCT((доп_раб_дни&gt;=Таблица1[ДАТА ПРЕДОПЛАТЫ])*(доп_раб_дни&lt;=WORKDAY(Таблица1[ДАТА ПРЕДОПЛАТЫ],Таблица1[СРОК ПОСТАВКИ(РАБ.ДНЕЙ)],Праздники))),Праздники)))),"")</f>
        <v/>
      </c>
      <c r="R4" s="24"/>
      <c r="S4" s="27">
        <f>IF(Таблица1[[#This Row],[ВАЛЮТА]]&lt;&gt;"тенге",AVERAGE(Таблица1[[#This Row],[КУРС К ТЕНГЕ НА ДАТУ ПРЕДОПЛАТЫ]],Таблица1[[#This Row],[КУРС К ТЕНГЕ НА ДАТУ ОПЛАТЫ]],Таблица1[[#This Row],[КУРС К ТЕНГЕ НА ДАТУ ОПЛАТЫ2]]),1)</f>
        <v>1</v>
      </c>
      <c r="T4" s="28" t="str">
        <f>IFERROR(IF(Таблица1[[#This Row],[ДАТА ПОСТАВКИ(ФАКТ)2]]=0,"",Таблица1[[#This Row],[ДАТА ПОСТАВКИ(ПЛАН)]]-Таблица1[[#This Row],[ДАТА ПОСТАВКИ(ФАКТ)2]]),"")</f>
        <v/>
      </c>
      <c r="U4" s="20"/>
    </row>
    <row r="7" spans="1:21" x14ac:dyDescent="0.25">
      <c r="M7" s="17"/>
    </row>
    <row r="9" spans="1:21" x14ac:dyDescent="0.25">
      <c r="Q9" s="17"/>
    </row>
  </sheetData>
  <sheetProtection formatCells="0" formatColumns="0" formatRows="0" insertColumns="0" insertRows="0" insertHyperlinks="0" deleteColumns="0" deleteRows="0" sort="0" autoFilter="0" pivotTables="0"/>
  <conditionalFormatting sqref="T3:T4">
    <cfRule type="expression" dxfId="25" priority="2">
      <formula>$T3&lt;=0</formula>
    </cfRule>
    <cfRule type="expression" dxfId="24" priority="3">
      <formula>$T3&gt;=0</formula>
    </cfRule>
  </conditionalFormatting>
  <conditionalFormatting sqref="A3:U4">
    <cfRule type="expression" dxfId="23" priority="1">
      <formula>$R3&lt;&gt;0</formula>
    </cfRule>
  </conditionalFormatting>
  <dataValidations count="3">
    <dataValidation type="list" allowBlank="1" showInputMessage="1" showErrorMessage="1" error="Выберите валюту контракта из выпадающего списка." sqref="F3:F4">
      <formula1>"тенге,евро,доллар США,рос.руб."</formula1>
    </dataValidation>
    <dataValidation type="list" allowBlank="1" showInputMessage="1" showErrorMessage="1" sqref="H3:H4">
      <formula1>"по факту поставки,100% предоплата,частичная предоплата"</formula1>
    </dataValidation>
    <dataValidation operator="greaterThan" allowBlank="1" showInputMessage="1" showErrorMessage="1" sqref="K3:S4"/>
  </dataValidations>
  <pageMargins left="0.7" right="0.7" top="0.75" bottom="0.75" header="0.3" footer="0.3"/>
  <pageSetup paperSize="9" scale="5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8"/>
  <sheetViews>
    <sheetView workbookViewId="0">
      <selection activeCell="B2" sqref="B2:B3"/>
    </sheetView>
  </sheetViews>
  <sheetFormatPr defaultRowHeight="15" x14ac:dyDescent="0.25"/>
  <cols>
    <col min="1" max="1" width="15.28515625" customWidth="1"/>
    <col min="2" max="5" width="12" customWidth="1"/>
    <col min="7" max="7" width="15.140625" customWidth="1"/>
    <col min="10" max="10" width="10.140625" bestFit="1" customWidth="1"/>
  </cols>
  <sheetData>
    <row r="1" spans="1:2" ht="45" x14ac:dyDescent="0.25">
      <c r="A1" s="19" t="s">
        <v>27</v>
      </c>
      <c r="B1" s="19" t="s">
        <v>28</v>
      </c>
    </row>
    <row r="2" spans="1:2" x14ac:dyDescent="0.25">
      <c r="A2" s="2">
        <v>42737</v>
      </c>
      <c r="B2" s="2">
        <v>42812</v>
      </c>
    </row>
    <row r="3" spans="1:2" x14ac:dyDescent="0.25">
      <c r="A3" s="2">
        <v>42738</v>
      </c>
      <c r="B3" s="2">
        <v>42917</v>
      </c>
    </row>
    <row r="4" spans="1:2" x14ac:dyDescent="0.25">
      <c r="A4" s="2">
        <v>42802</v>
      </c>
      <c r="B4" s="18"/>
    </row>
    <row r="5" spans="1:2" x14ac:dyDescent="0.25">
      <c r="A5" s="2">
        <v>42814</v>
      </c>
      <c r="B5" s="18"/>
    </row>
    <row r="6" spans="1:2" x14ac:dyDescent="0.25">
      <c r="A6" s="2">
        <v>42815</v>
      </c>
      <c r="B6" s="18"/>
    </row>
    <row r="7" spans="1:2" x14ac:dyDescent="0.25">
      <c r="A7" s="2">
        <v>42816</v>
      </c>
      <c r="B7" s="18"/>
    </row>
    <row r="8" spans="1:2" x14ac:dyDescent="0.25">
      <c r="A8" s="2">
        <v>42817</v>
      </c>
      <c r="B8" s="18"/>
    </row>
    <row r="9" spans="1:2" x14ac:dyDescent="0.25">
      <c r="A9" s="2">
        <v>42856</v>
      </c>
      <c r="B9" s="18"/>
    </row>
    <row r="10" spans="1:2" x14ac:dyDescent="0.25">
      <c r="A10" s="2">
        <v>42863</v>
      </c>
      <c r="B10" s="18"/>
    </row>
    <row r="11" spans="1:2" x14ac:dyDescent="0.25">
      <c r="A11" s="2">
        <v>42864</v>
      </c>
      <c r="B11" s="18"/>
    </row>
    <row r="12" spans="1:2" x14ac:dyDescent="0.25">
      <c r="A12" s="2">
        <v>42922</v>
      </c>
      <c r="B12" s="18"/>
    </row>
    <row r="13" spans="1:2" x14ac:dyDescent="0.25">
      <c r="A13" s="2">
        <v>42923</v>
      </c>
      <c r="B13" s="18"/>
    </row>
    <row r="14" spans="1:2" x14ac:dyDescent="0.25">
      <c r="A14" s="2">
        <v>42977</v>
      </c>
      <c r="B14" s="18"/>
    </row>
    <row r="15" spans="1:2" x14ac:dyDescent="0.25">
      <c r="A15" s="2">
        <v>42979</v>
      </c>
      <c r="B15" s="18"/>
    </row>
    <row r="16" spans="1:2" x14ac:dyDescent="0.25">
      <c r="A16" s="2">
        <v>43070</v>
      </c>
      <c r="B16" s="18"/>
    </row>
    <row r="17" spans="1:2" x14ac:dyDescent="0.25">
      <c r="A17" s="2">
        <v>43087</v>
      </c>
      <c r="B17" s="18"/>
    </row>
    <row r="18" spans="1:2" x14ac:dyDescent="0.25">
      <c r="A18" s="2">
        <v>43088</v>
      </c>
      <c r="B18" s="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4:J17"/>
  <sheetViews>
    <sheetView workbookViewId="0">
      <selection activeCell="B6" sqref="B6"/>
    </sheetView>
  </sheetViews>
  <sheetFormatPr defaultRowHeight="15" x14ac:dyDescent="0.25"/>
  <cols>
    <col min="2" max="2" width="11.5703125" bestFit="1" customWidth="1"/>
    <col min="3" max="3" width="11" bestFit="1" customWidth="1"/>
  </cols>
  <sheetData>
    <row r="4" spans="2:10" x14ac:dyDescent="0.25">
      <c r="B4" s="1"/>
      <c r="C4" s="1"/>
      <c r="D4" s="1"/>
      <c r="E4" s="1"/>
      <c r="F4" s="1"/>
      <c r="G4" s="1"/>
      <c r="H4" s="1"/>
      <c r="I4" s="1"/>
      <c r="J4" s="1"/>
    </row>
    <row r="5" spans="2:10" x14ac:dyDescent="0.25">
      <c r="B5" s="1"/>
      <c r="C5" s="1"/>
      <c r="D5" s="1"/>
      <c r="E5" s="1"/>
      <c r="F5" s="1"/>
      <c r="G5" s="1"/>
      <c r="H5" s="1"/>
      <c r="I5" s="1"/>
      <c r="J5" s="1"/>
    </row>
    <row r="6" spans="2:10" x14ac:dyDescent="0.25">
      <c r="B6" s="15"/>
      <c r="C6" s="1"/>
      <c r="D6" s="1"/>
      <c r="E6" s="1"/>
      <c r="F6" s="1"/>
      <c r="G6" s="1"/>
      <c r="H6" s="1"/>
      <c r="I6" s="1"/>
      <c r="J6" s="1"/>
    </row>
    <row r="7" spans="2:10" x14ac:dyDescent="0.25">
      <c r="B7" s="1"/>
      <c r="C7" s="1"/>
      <c r="D7" s="1"/>
      <c r="E7" s="1"/>
      <c r="F7" s="1"/>
      <c r="G7" s="1"/>
      <c r="H7" s="1"/>
      <c r="I7" s="1"/>
      <c r="J7" s="1"/>
    </row>
    <row r="8" spans="2:10" x14ac:dyDescent="0.25">
      <c r="B8" s="1"/>
      <c r="C8" s="1"/>
      <c r="D8" s="1"/>
      <c r="E8" s="1"/>
      <c r="F8" s="1"/>
      <c r="G8" s="1"/>
      <c r="H8" s="1"/>
      <c r="I8" s="1"/>
      <c r="J8" s="1"/>
    </row>
    <row r="9" spans="2:10" x14ac:dyDescent="0.25">
      <c r="B9" s="1"/>
      <c r="C9" s="1"/>
      <c r="D9" s="1"/>
      <c r="E9" s="1"/>
      <c r="F9" s="1"/>
      <c r="G9" s="1"/>
      <c r="H9" s="1"/>
      <c r="I9" s="1"/>
      <c r="J9" s="1"/>
    </row>
    <row r="10" spans="2:10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2:10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 ЗАКАЗЧИКАМИ</vt:lpstr>
      <vt:lpstr>Лист1 (2)</vt:lpstr>
      <vt:lpstr>Лист2</vt:lpstr>
      <vt:lpstr>доп_раб_дни</vt:lpstr>
      <vt:lpstr>'С ЗАКАЗЧИКАМИ'!Область_печати</vt:lpstr>
      <vt:lpstr>Праздники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Литвиненко С. А.</dc:creator>
  <cp:lastModifiedBy>Литвиненко С. А.</cp:lastModifiedBy>
  <cp:lastPrinted>2017-06-30T03:24:57Z</cp:lastPrinted>
  <dcterms:created xsi:type="dcterms:W3CDTF">2017-06-28T04:37:32Z</dcterms:created>
  <dcterms:modified xsi:type="dcterms:W3CDTF">2017-08-28T10:25:51Z</dcterms:modified>
</cp:coreProperties>
</file>