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630" activeTab="1"/>
  </bookViews>
  <sheets>
    <sheet name="Сводный расчет" sheetId="3" r:id="rId1"/>
    <sheet name="Детальный расчет" sheetId="1" r:id="rId2"/>
    <sheet name="Заявка в снабжение РТЗ" sheetId="4" r:id="rId3"/>
    <sheet name="Прайс" sheetId="5" r:id="rId4"/>
    <sheet name="Лист2" sheetId="6" r:id="rId5"/>
  </sheets>
  <definedNames>
    <definedName name="_xlnm._FilterDatabase" localSheetId="1" hidden="1">'Детальный расчет'!#REF!</definedName>
    <definedName name="длинна">'Детальный расчет'!#REF!,'Детальный расчет'!#REF!,'Детальный расчет'!#REF!,'Детальный расчет'!#REF!,'Детальный расчет'!#REF!,'Детальный расчет'!#REF!,'Детальный расчет'!#REF!</definedName>
    <definedName name="_xlnm.Print_Area" localSheetId="1">'Детальный расчет'!$A$1:$N$154</definedName>
    <definedName name="_xlnm.Print_Area" localSheetId="2">'Заявка в снабжение РТЗ'!$A$1:$H$25</definedName>
    <definedName name="ширина">'Детальный расчет'!#REF!</definedName>
  </definedNames>
  <calcPr calcId="152511"/>
</workbook>
</file>

<file path=xl/calcChain.xml><?xml version="1.0" encoding="utf-8"?>
<calcChain xmlns="http://schemas.openxmlformats.org/spreadsheetml/2006/main">
  <c r="C2" i="3" l="1"/>
  <c r="C3" i="3"/>
  <c r="C4" i="3"/>
  <c r="R5" i="1"/>
  <c r="R6" i="1"/>
  <c r="R4" i="1"/>
  <c r="G3" i="3"/>
  <c r="G4" i="3"/>
  <c r="G2" i="3"/>
  <c r="F3" i="3"/>
  <c r="F4" i="3"/>
  <c r="F2" i="3"/>
  <c r="D3" i="3"/>
  <c r="D4" i="3"/>
  <c r="D2" i="3"/>
  <c r="E3" i="3"/>
  <c r="E4" i="3"/>
  <c r="E2" i="3"/>
  <c r="E26" i="3" l="1"/>
  <c r="Q4" i="6"/>
  <c r="Q9" i="6"/>
  <c r="P9" i="6"/>
  <c r="I7" i="6"/>
  <c r="I8" i="6" s="1"/>
  <c r="I10" i="6" s="1"/>
  <c r="O6" i="6"/>
  <c r="P6" i="6" s="1"/>
  <c r="N6" i="6"/>
  <c r="Q5" i="6"/>
  <c r="O5" i="6"/>
  <c r="P5" i="6" s="1"/>
  <c r="N5" i="6"/>
  <c r="Q7" i="6"/>
  <c r="O4" i="6"/>
  <c r="O7" i="6" s="1"/>
  <c r="P7" i="6" s="1"/>
  <c r="N4" i="6"/>
  <c r="N7" i="6" s="1"/>
  <c r="O6" i="1"/>
  <c r="P6" i="1" s="1"/>
  <c r="Q6" i="1" s="1"/>
  <c r="F21" i="4"/>
  <c r="B7" i="4"/>
  <c r="H38" i="1"/>
  <c r="H39" i="1" s="1"/>
  <c r="E27" i="3" s="1"/>
  <c r="O4" i="1"/>
  <c r="P4" i="1" s="1"/>
  <c r="Q4" i="1" s="1"/>
  <c r="O5" i="1"/>
  <c r="R40" i="1"/>
  <c r="E28" i="3" s="1"/>
  <c r="Q40" i="1"/>
  <c r="E29" i="3" s="1"/>
  <c r="P4" i="6" l="1"/>
  <c r="H41" i="1"/>
  <c r="O38" i="1"/>
  <c r="R38" i="1"/>
  <c r="P5" i="1"/>
  <c r="Q5" i="1" l="1"/>
  <c r="P38" i="1"/>
  <c r="Q38" i="1" s="1"/>
</calcChain>
</file>

<file path=xl/comments1.xml><?xml version="1.0" encoding="utf-8"?>
<comments xmlns="http://schemas.openxmlformats.org/spreadsheetml/2006/main">
  <authors>
    <author>Полищук А. Л.</author>
  </authors>
  <commentList>
    <comment ref="Q4" authorId="0" shapeId="0">
      <text>
        <r>
          <rPr>
            <b/>
            <sz val="9"/>
            <color indexed="81"/>
            <rFont val="Tahoma"/>
            <family val="2"/>
            <charset val="204"/>
          </rPr>
          <t>Полищук А. Л.:</t>
        </r>
        <r>
          <rPr>
            <sz val="9"/>
            <color indexed="81"/>
            <rFont val="Tahoma"/>
            <family val="2"/>
            <charset val="204"/>
          </rPr>
          <t xml:space="preserve">
добавить входы-выходы
</t>
        </r>
      </text>
    </comment>
  </commentList>
</comments>
</file>

<file path=xl/sharedStrings.xml><?xml version="1.0" encoding="utf-8"?>
<sst xmlns="http://schemas.openxmlformats.org/spreadsheetml/2006/main" count="164" uniqueCount="100">
  <si>
    <t>Ед. изм.</t>
  </si>
  <si>
    <t>Кол-во</t>
  </si>
  <si>
    <t>Сроки изготовления</t>
  </si>
  <si>
    <t>Всего</t>
  </si>
  <si>
    <t>деталей</t>
  </si>
  <si>
    <t>№ детали по заявке КБ</t>
  </si>
  <si>
    <t>№ п/п</t>
  </si>
  <si>
    <t>Ширина</t>
  </si>
  <si>
    <t>Длина</t>
  </si>
  <si>
    <t>Наименование</t>
  </si>
  <si>
    <t>Обозначение узла</t>
  </si>
  <si>
    <t>Примечание КБ</t>
  </si>
  <si>
    <t>Назначение</t>
  </si>
  <si>
    <r>
      <t>Площадь металла чистовая, м</t>
    </r>
    <r>
      <rPr>
        <vertAlign val="superscript"/>
        <sz val="12"/>
        <rFont val="Arial"/>
        <family val="2"/>
        <charset val="204"/>
      </rPr>
      <t>2</t>
    </r>
  </si>
  <si>
    <r>
      <t>Площадь металла с учётом реза, м</t>
    </r>
    <r>
      <rPr>
        <vertAlign val="superscript"/>
        <sz val="12"/>
        <rFont val="Arial"/>
        <family val="2"/>
        <charset val="204"/>
      </rPr>
      <t>2</t>
    </r>
  </si>
  <si>
    <t>Длинна 
реза</t>
  </si>
  <si>
    <t>ВЕС 
ВСЕГО</t>
  </si>
  <si>
    <t>позиций</t>
  </si>
  <si>
    <t>ДЛИНА РЕЗА ВСЕГО, м</t>
  </si>
  <si>
    <t xml:space="preserve">длина реза, м </t>
  </si>
  <si>
    <t>вес металла общий, тонн</t>
  </si>
  <si>
    <t>Деталей=прожиги 
по периметру</t>
  </si>
  <si>
    <t>Прожиги 
для отверстий</t>
  </si>
  <si>
    <t>Всего прожигов</t>
  </si>
  <si>
    <t>шт.</t>
  </si>
  <si>
    <t>Стенка</t>
  </si>
  <si>
    <t>по чертежу
деталь</t>
  </si>
  <si>
    <t>Лист</t>
  </si>
  <si>
    <t>без чертежа
деталь</t>
  </si>
  <si>
    <t>ЗАЯВКА НА МАТЕРИАЛЫ  №</t>
  </si>
  <si>
    <t xml:space="preserve"> </t>
  </si>
  <si>
    <t>Организация</t>
  </si>
  <si>
    <t>ООО «Рязанский трубный завод»</t>
  </si>
  <si>
    <t>№ заявки</t>
  </si>
  <si>
    <t>Дата составления заявки</t>
  </si>
  <si>
    <t>Отправитель</t>
  </si>
  <si>
    <t>Получатель</t>
  </si>
  <si>
    <t>Дата исполнения заявки</t>
  </si>
  <si>
    <t>структурное подразделение</t>
  </si>
  <si>
    <t>вид деятельности</t>
  </si>
  <si>
    <t>МСЦ</t>
  </si>
  <si>
    <t xml:space="preserve">Составил                                                                                                                          </t>
  </si>
  <si>
    <t xml:space="preserve">    должность</t>
  </si>
  <si>
    <t xml:space="preserve">Затребовал:                                                                                                                   </t>
  </si>
  <si>
    <t xml:space="preserve">   должность</t>
  </si>
  <si>
    <t xml:space="preserve">Разрешил:                                                                                                                                             </t>
  </si>
  <si>
    <t>Директор</t>
  </si>
  <si>
    <t xml:space="preserve">Кузнецов В.И.  </t>
  </si>
  <si>
    <t xml:space="preserve">                               должность</t>
  </si>
  <si>
    <t>Материальные ценности</t>
  </si>
  <si>
    <t>№</t>
  </si>
  <si>
    <t>наименование</t>
  </si>
  <si>
    <t>Остаток на складе</t>
  </si>
  <si>
    <t>назначение</t>
  </si>
  <si>
    <t>Сроки поставки</t>
  </si>
  <si>
    <t>Заявку сдал ______________      .                                                        Заявку принял  _______________</t>
  </si>
  <si>
    <t xml:space="preserve">Согласованно:  </t>
  </si>
  <si>
    <t>Зам.коммерческого директора</t>
  </si>
  <si>
    <t xml:space="preserve">по снабжению                       _________________________ Дындарь Р.В.                                </t>
  </si>
  <si>
    <t>СМЦ</t>
  </si>
  <si>
    <t>Плазменная резка</t>
  </si>
  <si>
    <t>Период использо-вания</t>
  </si>
  <si>
    <t>кг</t>
  </si>
  <si>
    <t>Вес,
кг</t>
  </si>
  <si>
    <t>толщина</t>
  </si>
  <si>
    <t>Упор на лепестке</t>
  </si>
  <si>
    <t>б/н</t>
  </si>
  <si>
    <t>Косынка упора</t>
  </si>
  <si>
    <t>Лист 20 ГОСТ 19903-74, Ст3 ГОСТ 380-2005</t>
  </si>
  <si>
    <t>Разматыватель стан №9</t>
  </si>
  <si>
    <t>Поляков Д.В.</t>
  </si>
  <si>
    <t>Нач. участка</t>
  </si>
  <si>
    <t>зам. дир. по производству</t>
  </si>
  <si>
    <t>Путь И.А.</t>
  </si>
  <si>
    <t>Лепесток разм.</t>
  </si>
  <si>
    <r>
      <t>Площадь металла с учётом реза (расстояния между деталями), м</t>
    </r>
    <r>
      <rPr>
        <vertAlign val="superscript"/>
        <sz val="12"/>
        <rFont val="Arial"/>
        <family val="2"/>
        <charset val="204"/>
      </rPr>
      <t>2</t>
    </r>
  </si>
  <si>
    <t xml:space="preserve">Заказ №      </t>
  </si>
  <si>
    <t xml:space="preserve"> Разматыватель стан №9</t>
  </si>
  <si>
    <t>Наименование детали</t>
  </si>
  <si>
    <t>Кол-во деталей</t>
  </si>
  <si>
    <t>Количество отверстий</t>
  </si>
  <si>
    <t>Марка стали</t>
  </si>
  <si>
    <t>толщина, мм</t>
  </si>
  <si>
    <t>Кол-во  отверстий</t>
  </si>
  <si>
    <t>Стоимость изделия    (с НДС 18%)</t>
  </si>
  <si>
    <t>Кол-во,     шт</t>
  </si>
  <si>
    <t>Общая стоимость     (с НДС 18%)</t>
  </si>
  <si>
    <t>Æ</t>
  </si>
  <si>
    <t>марка стали</t>
  </si>
  <si>
    <t>сталь 3</t>
  </si>
  <si>
    <t>09г2с</t>
  </si>
  <si>
    <t>Прайс-лист на газоплазменную резку на портальной машине</t>
  </si>
  <si>
    <t>фирмы SATO в сервисном металлоцентре в г. Рязань.</t>
  </si>
  <si>
    <t>Толщина листа, мм.</t>
  </si>
  <si>
    <t>Цена за 1 п.м. реза, руб.</t>
  </si>
  <si>
    <t>Стоимость пробивки, руб./шт.</t>
  </si>
  <si>
    <t>Технология реза</t>
  </si>
  <si>
    <t>Плазма</t>
  </si>
  <si>
    <t>ГАЗ</t>
  </si>
  <si>
    <t>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</si>
</sst>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;[Red]0"/>
    <numFmt numFmtId="166" formatCode="0.000;[Red]0.000"/>
  </numFmts>
  <fonts count="28"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4"/>
      <name val="Arial"/>
      <family val="2"/>
      <charset val="204"/>
    </font>
    <font>
      <b/>
      <sz val="7"/>
      <name val="Arial"/>
      <family val="2"/>
      <charset val="204"/>
    </font>
    <font>
      <sz val="8"/>
      <name val="Arial Cyr"/>
      <charset val="204"/>
    </font>
    <font>
      <sz val="18"/>
      <name val="Arial Cyr"/>
      <charset val="204"/>
    </font>
    <font>
      <sz val="8"/>
      <name val="Times New Roman"/>
      <family val="1"/>
      <charset val="204"/>
    </font>
    <font>
      <sz val="12"/>
      <name val="Arial Cyr"/>
      <charset val="204"/>
    </font>
    <font>
      <sz val="12"/>
      <name val="Arial"/>
      <family val="2"/>
      <charset val="204"/>
    </font>
    <font>
      <sz val="18"/>
      <name val="Arial"/>
      <family val="2"/>
      <charset val="204"/>
    </font>
    <font>
      <b/>
      <sz val="12"/>
      <color indexed="10"/>
      <name val="Arial Cyr"/>
      <charset val="204"/>
    </font>
    <font>
      <b/>
      <i/>
      <sz val="12"/>
      <name val="Arial Cyr"/>
      <charset val="204"/>
    </font>
    <font>
      <b/>
      <i/>
      <sz val="12"/>
      <color indexed="9"/>
      <name val="tim"/>
      <charset val="204"/>
    </font>
    <font>
      <sz val="14"/>
      <name val="Times New Roman"/>
      <family val="1"/>
      <charset val="204"/>
    </font>
    <font>
      <b/>
      <i/>
      <sz val="12"/>
      <color indexed="9"/>
      <name val="Arial"/>
      <family val="2"/>
      <charset val="204"/>
    </font>
    <font>
      <b/>
      <sz val="12"/>
      <color indexed="9"/>
      <name val="Arial"/>
      <family val="2"/>
      <charset val="204"/>
    </font>
    <font>
      <vertAlign val="superscript"/>
      <sz val="12"/>
      <name val="Arial"/>
      <family val="2"/>
      <charset val="204"/>
    </font>
    <font>
      <b/>
      <i/>
      <sz val="12"/>
      <name val="Arial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0"/>
      <name val="Symbol"/>
      <family val="1"/>
      <charset val="2"/>
    </font>
    <font>
      <sz val="14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2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10"/>
      </left>
      <right style="thick">
        <color indexed="10"/>
      </right>
      <top style="thick">
        <color indexed="10"/>
      </top>
      <bottom style="thick">
        <color indexed="1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10"/>
      </left>
      <right style="thick">
        <color indexed="10"/>
      </right>
      <top/>
      <bottom style="thick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25">
    <xf numFmtId="0" fontId="0" fillId="0" borderId="0" xfId="0"/>
    <xf numFmtId="0" fontId="0" fillId="0" borderId="0" xfId="0" applyFill="1"/>
    <xf numFmtId="0" fontId="2" fillId="2" borderId="0" xfId="0" applyFont="1" applyFill="1"/>
    <xf numFmtId="0" fontId="2" fillId="0" borderId="0" xfId="0" applyFont="1" applyFill="1"/>
    <xf numFmtId="0" fontId="1" fillId="0" borderId="0" xfId="0" applyFont="1" applyFill="1" applyBorder="1" applyAlignment="1">
      <alignment horizontal="justify" wrapText="1"/>
    </xf>
    <xf numFmtId="0" fontId="0" fillId="0" borderId="0" xfId="0" applyFill="1" applyBorder="1"/>
    <xf numFmtId="0" fontId="6" fillId="0" borderId="0" xfId="0" applyFont="1" applyBorder="1" applyAlignment="1">
      <alignment horizontal="center" wrapText="1"/>
    </xf>
    <xf numFmtId="0" fontId="2" fillId="0" borderId="0" xfId="0" applyFont="1" applyFill="1" applyBorder="1"/>
    <xf numFmtId="1" fontId="1" fillId="0" borderId="0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14" fillId="0" borderId="0" xfId="0" applyFont="1" applyFill="1" applyBorder="1"/>
    <xf numFmtId="2" fontId="0" fillId="0" borderId="0" xfId="0" applyNumberFormat="1" applyFill="1" applyBorder="1"/>
    <xf numFmtId="164" fontId="13" fillId="0" borderId="0" xfId="0" applyNumberFormat="1" applyFont="1" applyFill="1" applyBorder="1"/>
    <xf numFmtId="0" fontId="5" fillId="0" borderId="1" xfId="0" applyFont="1" applyBorder="1"/>
    <xf numFmtId="0" fontId="0" fillId="0" borderId="1" xfId="0" applyBorder="1"/>
    <xf numFmtId="165" fontId="10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0" fillId="0" borderId="1" xfId="0" applyFill="1" applyBorder="1"/>
    <xf numFmtId="2" fontId="0" fillId="0" borderId="1" xfId="0" applyNumberFormat="1" applyFill="1" applyBorder="1"/>
    <xf numFmtId="0" fontId="10" fillId="0" borderId="1" xfId="0" applyFont="1" applyBorder="1"/>
    <xf numFmtId="165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2" xfId="0" applyFill="1" applyBorder="1"/>
    <xf numFmtId="0" fontId="11" fillId="0" borderId="3" xfId="0" applyFont="1" applyFill="1" applyBorder="1" applyAlignment="1">
      <alignment horizontal="center" vertical="center" wrapText="1"/>
    </xf>
    <xf numFmtId="2" fontId="0" fillId="0" borderId="2" xfId="0" applyNumberFormat="1" applyFill="1" applyBorder="1"/>
    <xf numFmtId="2" fontId="11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164" fontId="0" fillId="0" borderId="1" xfId="0" applyNumberFormat="1" applyFill="1" applyBorder="1"/>
    <xf numFmtId="164" fontId="0" fillId="0" borderId="2" xfId="0" applyNumberFormat="1" applyFill="1" applyBorder="1"/>
    <xf numFmtId="164" fontId="11" fillId="0" borderId="4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4" fillId="0" borderId="4" xfId="0" applyFont="1" applyFill="1" applyBorder="1" applyAlignment="1">
      <alignment horizontal="center" vertical="center"/>
    </xf>
    <xf numFmtId="164" fontId="20" fillId="0" borderId="4" xfId="0" applyNumberFormat="1" applyFont="1" applyFill="1" applyBorder="1" applyAlignment="1">
      <alignment horizontal="center" vertical="center"/>
    </xf>
    <xf numFmtId="0" fontId="16" fillId="2" borderId="5" xfId="0" applyFont="1" applyFill="1" applyBorder="1"/>
    <xf numFmtId="0" fontId="16" fillId="2" borderId="6" xfId="0" applyFont="1" applyFill="1" applyBorder="1"/>
    <xf numFmtId="0" fontId="16" fillId="3" borderId="6" xfId="0" applyFont="1" applyFill="1" applyBorder="1"/>
    <xf numFmtId="0" fontId="11" fillId="2" borderId="7" xfId="0" applyFont="1" applyFill="1" applyBorder="1"/>
    <xf numFmtId="0" fontId="15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3" fillId="0" borderId="4" xfId="0" applyNumberFormat="1" applyFont="1" applyBorder="1" applyAlignment="1">
      <alignment horizontal="righ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/>
    </xf>
    <xf numFmtId="1" fontId="0" fillId="0" borderId="8" xfId="0" applyNumberFormat="1" applyBorder="1"/>
    <xf numFmtId="1" fontId="0" fillId="0" borderId="9" xfId="0" applyNumberFormat="1" applyBorder="1"/>
    <xf numFmtId="165" fontId="10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right" vertical="center"/>
    </xf>
    <xf numFmtId="1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Border="1"/>
    <xf numFmtId="0" fontId="1" fillId="3" borderId="1" xfId="0" applyFont="1" applyFill="1" applyBorder="1" applyAlignment="1">
      <alignment horizontal="center" wrapText="1"/>
    </xf>
    <xf numFmtId="164" fontId="0" fillId="0" borderId="10" xfId="0" applyNumberFormat="1" applyBorder="1"/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/>
    </xf>
    <xf numFmtId="2" fontId="3" fillId="4" borderId="11" xfId="0" applyNumberFormat="1" applyFont="1" applyFill="1" applyBorder="1" applyAlignment="1">
      <alignment horizontal="right" vertical="center"/>
    </xf>
    <xf numFmtId="0" fontId="3" fillId="4" borderId="1" xfId="0" applyNumberFormat="1" applyFont="1" applyFill="1" applyBorder="1" applyAlignment="1">
      <alignment horizontal="right" vertical="center"/>
    </xf>
    <xf numFmtId="164" fontId="4" fillId="0" borderId="12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wrapText="1"/>
    </xf>
    <xf numFmtId="0" fontId="18" fillId="3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right" vertical="center"/>
    </xf>
    <xf numFmtId="0" fontId="3" fillId="0" borderId="12" xfId="0" applyNumberFormat="1" applyFont="1" applyBorder="1" applyAlignment="1">
      <alignment horizontal="right" vertical="center"/>
    </xf>
    <xf numFmtId="2" fontId="3" fillId="0" borderId="4" xfId="0" applyNumberFormat="1" applyFont="1" applyFill="1" applyBorder="1" applyAlignment="1">
      <alignment horizontal="right" vertical="center"/>
    </xf>
    <xf numFmtId="164" fontId="3" fillId="0" borderId="4" xfId="0" applyNumberFormat="1" applyFont="1" applyFill="1" applyBorder="1" applyAlignment="1">
      <alignment horizontal="right" vertical="center"/>
    </xf>
    <xf numFmtId="0" fontId="3" fillId="0" borderId="4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165" fontId="10" fillId="0" borderId="0" xfId="0" applyNumberFormat="1" applyFont="1" applyBorder="1" applyAlignment="1">
      <alignment horizontal="center" vertical="center"/>
    </xf>
    <xf numFmtId="0" fontId="1" fillId="4" borderId="13" xfId="0" applyFont="1" applyFill="1" applyBorder="1" applyAlignment="1">
      <alignment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right" vertical="center"/>
    </xf>
    <xf numFmtId="0" fontId="12" fillId="0" borderId="16" xfId="0" applyFont="1" applyBorder="1" applyAlignment="1">
      <alignment wrapText="1"/>
    </xf>
    <xf numFmtId="0" fontId="12" fillId="0" borderId="11" xfId="0" applyFont="1" applyBorder="1" applyAlignment="1">
      <alignment wrapText="1"/>
    </xf>
    <xf numFmtId="0" fontId="3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3" fillId="0" borderId="0" xfId="0" applyFont="1"/>
    <xf numFmtId="0" fontId="3" fillId="4" borderId="0" xfId="0" applyFont="1" applyFill="1" applyBorder="1" applyAlignment="1">
      <alignment horizontal="right" vertical="center"/>
    </xf>
    <xf numFmtId="2" fontId="3" fillId="4" borderId="0" xfId="0" applyNumberFormat="1" applyFont="1" applyFill="1" applyBorder="1" applyAlignment="1">
      <alignment horizontal="right" vertical="center"/>
    </xf>
    <xf numFmtId="0" fontId="24" fillId="0" borderId="0" xfId="0" applyFont="1"/>
    <xf numFmtId="0" fontId="25" fillId="0" borderId="0" xfId="0" applyFont="1"/>
    <xf numFmtId="0" fontId="26" fillId="5" borderId="17" xfId="0" applyFont="1" applyFill="1" applyBorder="1" applyAlignment="1">
      <alignment horizontal="center" vertical="center" wrapText="1"/>
    </xf>
    <xf numFmtId="0" fontId="26" fillId="5" borderId="18" xfId="0" applyFont="1" applyFill="1" applyBorder="1" applyAlignment="1">
      <alignment horizontal="center" vertical="center" wrapText="1"/>
    </xf>
    <xf numFmtId="0" fontId="26" fillId="5" borderId="19" xfId="0" applyFont="1" applyFill="1" applyBorder="1" applyAlignment="1">
      <alignment horizontal="center" vertical="center" wrapText="1"/>
    </xf>
    <xf numFmtId="0" fontId="26" fillId="0" borderId="20" xfId="0" applyFont="1" applyFill="1" applyBorder="1"/>
    <xf numFmtId="0" fontId="0" fillId="0" borderId="1" xfId="0" applyFill="1" applyBorder="1" applyAlignment="1">
      <alignment horizontal="center"/>
    </xf>
    <xf numFmtId="0" fontId="0" fillId="0" borderId="21" xfId="0" applyFill="1" applyBorder="1"/>
    <xf numFmtId="0" fontId="26" fillId="0" borderId="22" xfId="0" applyFont="1" applyFill="1" applyBorder="1"/>
    <xf numFmtId="0" fontId="0" fillId="0" borderId="23" xfId="0" applyFill="1" applyBorder="1" applyAlignment="1">
      <alignment horizontal="center"/>
    </xf>
    <xf numFmtId="0" fontId="0" fillId="0" borderId="24" xfId="0" applyFill="1" applyBorder="1"/>
    <xf numFmtId="0" fontId="17" fillId="3" borderId="13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27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Стиль 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1:O29"/>
  <sheetViews>
    <sheetView zoomScale="118" zoomScaleNormal="118" workbookViewId="0">
      <selection activeCell="C2" sqref="C2"/>
    </sheetView>
  </sheetViews>
  <sheetFormatPr defaultRowHeight="12.75"/>
  <cols>
    <col min="3" max="3" width="56.5703125" customWidth="1"/>
    <col min="4" max="4" width="10.5703125" customWidth="1"/>
    <col min="5" max="5" width="9.85546875" customWidth="1"/>
    <col min="7" max="7" width="11.42578125" customWidth="1"/>
    <col min="8" max="8" width="20.28515625" customWidth="1"/>
    <col min="9" max="9" width="20" customWidth="1"/>
  </cols>
  <sheetData>
    <row r="1" spans="2:15" ht="25.5">
      <c r="B1" s="84" t="s">
        <v>50</v>
      </c>
      <c r="C1" s="86" t="s">
        <v>78</v>
      </c>
      <c r="D1" s="86" t="s">
        <v>83</v>
      </c>
      <c r="E1" s="86" t="s">
        <v>81</v>
      </c>
      <c r="F1" s="86" t="s">
        <v>82</v>
      </c>
      <c r="G1" s="86" t="s">
        <v>85</v>
      </c>
      <c r="H1" s="86" t="s">
        <v>84</v>
      </c>
      <c r="I1" s="86" t="s">
        <v>86</v>
      </c>
      <c r="J1" s="16"/>
      <c r="K1" s="16"/>
      <c r="L1" s="16"/>
      <c r="M1" s="16"/>
      <c r="N1" s="16"/>
      <c r="O1" s="16"/>
    </row>
    <row r="2" spans="2:15">
      <c r="B2" s="100">
        <v>1</v>
      </c>
      <c r="C2" t="str">
        <f>CONCATENATE('Детальный расчет'!C4,"   ",'Детальный расчет'!E4,"х",'Детальный расчет'!F4," ","отверстий ",'Детальный расчет'!I4,"  ",'Детальный расчет'!J3,'Детальный расчет'!J4)</f>
        <v>Упор на лепестке   241х436 отверстий 1  Ø27</v>
      </c>
      <c r="D2">
        <f>'Детальный расчет'!I4</f>
        <v>1</v>
      </c>
      <c r="E2" t="str">
        <f>'Детальный расчет'!K4</f>
        <v>сталь 3</v>
      </c>
      <c r="F2">
        <f>'Детальный расчет'!G4</f>
        <v>20</v>
      </c>
      <c r="G2">
        <f>'Детальный расчет'!H4</f>
        <v>8</v>
      </c>
    </row>
    <row r="3" spans="2:15">
      <c r="B3" s="100">
        <v>2</v>
      </c>
      <c r="C3" t="str">
        <f>CONCATENATE('Детальный расчет'!C5,"   ",'Детальный расчет'!E5,"х",'Детальный расчет'!F5," ","отверстий ",'Детальный расчет'!I5,"  ",'Детальный расчет'!J4,'Детальный расчет'!J5)</f>
        <v>Косынка упора   80х410 отверстий 5  27</v>
      </c>
      <c r="D3">
        <f>'Детальный расчет'!I5</f>
        <v>5</v>
      </c>
      <c r="E3" t="str">
        <f>'Детальный расчет'!K5</f>
        <v>09г2с</v>
      </c>
      <c r="F3">
        <f>'Детальный расчет'!G5</f>
        <v>20</v>
      </c>
      <c r="G3">
        <f>'Детальный расчет'!H5</f>
        <v>8</v>
      </c>
    </row>
    <row r="4" spans="2:15">
      <c r="B4" s="100">
        <v>3</v>
      </c>
      <c r="C4" t="str">
        <f>CONCATENATE('Детальный расчет'!C6,"   ",'Детальный расчет'!E6,"х",'Детальный расчет'!F6," ","отверстий ",'Детальный расчет'!I6,"  ",'Детальный расчет'!J5,'Детальный расчет'!J6)</f>
        <v xml:space="preserve">Лепесток разм.   550х241 отверстий 4  </v>
      </c>
      <c r="D4">
        <f>'Детальный расчет'!I6</f>
        <v>4</v>
      </c>
      <c r="E4" t="str">
        <f>'Детальный расчет'!K6</f>
        <v>сталь 3</v>
      </c>
      <c r="F4">
        <f>'Детальный расчет'!G6</f>
        <v>20</v>
      </c>
      <c r="G4">
        <f>'Детальный расчет'!H6</f>
        <v>8</v>
      </c>
    </row>
    <row r="5" spans="2:15">
      <c r="B5" s="100">
        <v>4</v>
      </c>
    </row>
    <row r="6" spans="2:15">
      <c r="B6" s="100">
        <v>5</v>
      </c>
    </row>
    <row r="7" spans="2:15">
      <c r="B7" s="100">
        <v>6</v>
      </c>
    </row>
    <row r="8" spans="2:15">
      <c r="B8" s="100">
        <v>7</v>
      </c>
    </row>
    <row r="9" spans="2:15">
      <c r="B9" s="100">
        <v>8</v>
      </c>
    </row>
    <row r="10" spans="2:15">
      <c r="B10" s="100">
        <v>9</v>
      </c>
    </row>
    <row r="11" spans="2:15">
      <c r="B11" s="100">
        <v>10</v>
      </c>
      <c r="F11" s="101" t="s">
        <v>87</v>
      </c>
    </row>
    <row r="12" spans="2:15">
      <c r="B12" s="100">
        <v>11</v>
      </c>
    </row>
    <row r="13" spans="2:15">
      <c r="B13" s="100">
        <v>12</v>
      </c>
    </row>
    <row r="14" spans="2:15">
      <c r="B14" s="100">
        <v>13</v>
      </c>
    </row>
    <row r="15" spans="2:15">
      <c r="B15" s="100">
        <v>14</v>
      </c>
    </row>
    <row r="16" spans="2:15">
      <c r="B16" s="100">
        <v>15</v>
      </c>
    </row>
    <row r="17" spans="2:5">
      <c r="B17" s="100">
        <v>16</v>
      </c>
    </row>
    <row r="18" spans="2:5">
      <c r="B18" s="100">
        <v>17</v>
      </c>
    </row>
    <row r="19" spans="2:5">
      <c r="B19" s="100">
        <v>18</v>
      </c>
    </row>
    <row r="20" spans="2:5">
      <c r="B20" s="100">
        <v>19</v>
      </c>
    </row>
    <row r="21" spans="2:5">
      <c r="B21" s="100">
        <v>20</v>
      </c>
    </row>
    <row r="22" spans="2:5">
      <c r="B22" s="100">
        <v>21</v>
      </c>
    </row>
    <row r="23" spans="2:5">
      <c r="B23" s="100">
        <v>22</v>
      </c>
    </row>
    <row r="25" spans="2:5" ht="13.5" thickBot="1"/>
    <row r="26" spans="2:5" ht="18.75">
      <c r="C26" s="36" t="s">
        <v>17</v>
      </c>
      <c r="D26" s="36"/>
      <c r="E26" s="47">
        <f>B23</f>
        <v>22</v>
      </c>
    </row>
    <row r="27" spans="2:5" ht="18.75">
      <c r="C27" s="38" t="s">
        <v>4</v>
      </c>
      <c r="D27" s="38"/>
      <c r="E27" s="48">
        <f>'Детальный расчет'!H39</f>
        <v>32</v>
      </c>
    </row>
    <row r="28" spans="2:5" ht="18.75">
      <c r="C28" s="37" t="s">
        <v>19</v>
      </c>
      <c r="D28" s="37"/>
      <c r="E28" s="48" t="e">
        <f>'Детальный расчет'!R40</f>
        <v>#REF!</v>
      </c>
    </row>
    <row r="29" spans="2:5" ht="15.75" thickBot="1">
      <c r="C29" s="39" t="s">
        <v>20</v>
      </c>
      <c r="D29" s="39"/>
      <c r="E29" s="67" t="e">
        <f>'Детальный расчет'!Q40</f>
        <v>#REF!</v>
      </c>
    </row>
  </sheetData>
  <phoneticPr fontId="7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N185"/>
  <sheetViews>
    <sheetView tabSelected="1" zoomScale="85" zoomScaleNormal="85" zoomScaleSheetLayoutView="100" workbookViewId="0">
      <pane ySplit="3" topLeftCell="A4" activePane="bottomLeft" state="frozen"/>
      <selection pane="bottomLeft" activeCell="J3" sqref="J3"/>
    </sheetView>
  </sheetViews>
  <sheetFormatPr defaultRowHeight="23.25" outlineLevelRow="1"/>
  <cols>
    <col min="1" max="1" width="9.140625" style="1"/>
    <col min="2" max="2" width="8.140625" style="17" customWidth="1"/>
    <col min="3" max="3" width="37" style="18" customWidth="1"/>
    <col min="4" max="4" width="25.85546875" style="16" customWidth="1"/>
    <col min="5" max="6" width="10.7109375" style="16" customWidth="1"/>
    <col min="7" max="7" width="12.42578125" style="16" customWidth="1"/>
    <col min="8" max="10" width="16.140625" style="16" customWidth="1"/>
    <col min="11" max="11" width="22" style="21" customWidth="1"/>
    <col min="12" max="12" width="19.28515625" style="16" customWidth="1"/>
    <col min="13" max="13" width="18" style="16" bestFit="1" customWidth="1"/>
    <col min="14" max="14" width="17.42578125" style="19" customWidth="1"/>
    <col min="15" max="15" width="15.7109375" style="20" customWidth="1"/>
    <col min="16" max="16" width="16" style="5" bestFit="1" customWidth="1"/>
    <col min="17" max="17" width="14.140625" style="33" customWidth="1"/>
    <col min="18" max="18" width="14.7109375" style="5" customWidth="1"/>
    <col min="19" max="20" width="9.140625" style="5"/>
    <col min="21" max="26" width="9.140625" style="1"/>
    <col min="27" max="27" width="20" style="1" customWidth="1"/>
    <col min="28" max="170" width="9.140625" style="1"/>
  </cols>
  <sheetData>
    <row r="1" spans="2:170" ht="11.25" customHeight="1">
      <c r="D1" s="15"/>
      <c r="E1" s="15"/>
      <c r="F1" s="15"/>
      <c r="P1" s="19"/>
      <c r="Q1" s="30"/>
      <c r="R1" s="19"/>
    </row>
    <row r="2" spans="2:170" ht="24" customHeight="1" thickBot="1">
      <c r="B2" s="119" t="s">
        <v>76</v>
      </c>
      <c r="C2" s="118"/>
      <c r="D2" s="97">
        <v>999</v>
      </c>
      <c r="E2" s="97"/>
      <c r="F2" s="97"/>
      <c r="G2" s="118" t="s">
        <v>77</v>
      </c>
      <c r="H2" s="118"/>
      <c r="I2" s="118"/>
      <c r="J2" s="118"/>
      <c r="K2" s="118"/>
      <c r="L2" s="97"/>
      <c r="M2" s="97"/>
      <c r="N2" s="98"/>
      <c r="O2" s="26"/>
      <c r="P2" s="24"/>
      <c r="Q2" s="31"/>
      <c r="R2" s="24"/>
      <c r="Z2" s="1" t="s">
        <v>89</v>
      </c>
    </row>
    <row r="3" spans="2:170" ht="66.75" customHeight="1" thickTop="1" thickBot="1">
      <c r="B3" s="22" t="s">
        <v>6</v>
      </c>
      <c r="C3" s="23" t="s">
        <v>10</v>
      </c>
      <c r="D3" s="23" t="s">
        <v>5</v>
      </c>
      <c r="E3" s="23" t="s">
        <v>7</v>
      </c>
      <c r="F3" s="23" t="s">
        <v>8</v>
      </c>
      <c r="G3" s="23" t="s">
        <v>64</v>
      </c>
      <c r="H3" s="23" t="s">
        <v>79</v>
      </c>
      <c r="I3" s="23" t="s">
        <v>80</v>
      </c>
      <c r="J3" s="124" t="s">
        <v>99</v>
      </c>
      <c r="K3" s="23" t="s">
        <v>88</v>
      </c>
      <c r="L3" s="23" t="s">
        <v>11</v>
      </c>
      <c r="M3" s="23" t="s">
        <v>12</v>
      </c>
      <c r="N3" s="25" t="s">
        <v>2</v>
      </c>
      <c r="O3" s="27" t="s">
        <v>13</v>
      </c>
      <c r="P3" s="28" t="s">
        <v>14</v>
      </c>
      <c r="Q3" s="32" t="s">
        <v>63</v>
      </c>
      <c r="R3" s="29" t="s">
        <v>15</v>
      </c>
      <c r="Z3" s="1" t="s">
        <v>90</v>
      </c>
    </row>
    <row r="4" spans="2:170" ht="39" customHeight="1" outlineLevel="1" thickTop="1" thickBot="1">
      <c r="B4" s="17">
        <v>1</v>
      </c>
      <c r="C4" s="89" t="s">
        <v>65</v>
      </c>
      <c r="D4" s="69" t="s">
        <v>66</v>
      </c>
      <c r="E4" s="68">
        <v>241</v>
      </c>
      <c r="F4" s="68">
        <v>436</v>
      </c>
      <c r="G4" s="68">
        <v>20</v>
      </c>
      <c r="H4" s="68">
        <v>8</v>
      </c>
      <c r="I4" s="68">
        <v>1</v>
      </c>
      <c r="J4" s="68">
        <v>27</v>
      </c>
      <c r="K4" s="68" t="s">
        <v>89</v>
      </c>
      <c r="L4" s="68" t="s">
        <v>26</v>
      </c>
      <c r="M4" s="68"/>
      <c r="N4" s="1"/>
      <c r="O4" s="70">
        <f>E4*F4*H4/1000/1000</f>
        <v>0.84060799999999991</v>
      </c>
      <c r="P4" s="71">
        <f>O4+(O4/100)*10</f>
        <v>0.92466879999999985</v>
      </c>
      <c r="Q4" s="81">
        <f t="shared" ref="Q4:Q6" si="0">P4*20*7.85</f>
        <v>145.17300159999996</v>
      </c>
      <c r="R4" s="72">
        <f>(E4+F4)*2*H4+G4+5</f>
        <v>10857</v>
      </c>
      <c r="S4" s="1"/>
      <c r="T4" s="1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</row>
    <row r="5" spans="2:170" ht="39" customHeight="1" outlineLevel="1" thickTop="1" thickBot="1">
      <c r="B5" s="17">
        <v>2</v>
      </c>
      <c r="C5" s="89" t="s">
        <v>67</v>
      </c>
      <c r="D5" s="68" t="s">
        <v>66</v>
      </c>
      <c r="E5" s="68">
        <v>80</v>
      </c>
      <c r="F5" s="68">
        <v>410</v>
      </c>
      <c r="G5" s="68">
        <v>20</v>
      </c>
      <c r="H5" s="68">
        <v>8</v>
      </c>
      <c r="I5" s="68">
        <v>5</v>
      </c>
      <c r="J5" s="68"/>
      <c r="K5" s="68" t="s">
        <v>90</v>
      </c>
      <c r="L5" s="68" t="s">
        <v>28</v>
      </c>
      <c r="M5" s="68"/>
      <c r="N5" s="1"/>
      <c r="O5" s="70">
        <f>E5*F5*H5/1000/1000</f>
        <v>0.26239999999999997</v>
      </c>
      <c r="P5" s="71">
        <f>O5+(O5/100)*10</f>
        <v>0.28863999999999995</v>
      </c>
      <c r="Q5" s="81">
        <f t="shared" si="0"/>
        <v>45.316479999999991</v>
      </c>
      <c r="R5" s="72">
        <f t="shared" ref="R5:R6" si="1">(E5+F5)*2*H5+G5+5</f>
        <v>7865</v>
      </c>
      <c r="S5" s="1"/>
      <c r="T5" s="1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</row>
    <row r="6" spans="2:170" ht="39" customHeight="1" outlineLevel="1" thickTop="1" thickBot="1">
      <c r="B6" s="91">
        <v>3</v>
      </c>
      <c r="C6" s="92" t="s">
        <v>74</v>
      </c>
      <c r="D6" s="93"/>
      <c r="E6" s="93">
        <v>550</v>
      </c>
      <c r="F6" s="93">
        <v>241</v>
      </c>
      <c r="G6" s="94">
        <v>20</v>
      </c>
      <c r="H6" s="95">
        <v>8</v>
      </c>
      <c r="I6" s="95">
        <v>4</v>
      </c>
      <c r="J6" s="95"/>
      <c r="K6" s="68" t="s">
        <v>89</v>
      </c>
      <c r="L6" s="95"/>
      <c r="M6" s="68"/>
      <c r="N6" s="1"/>
      <c r="O6" s="70">
        <f>E6*F6*H6/1000/1000</f>
        <v>1.0604</v>
      </c>
      <c r="P6" s="71">
        <f>O6+(O6/100)*10</f>
        <v>1.1664399999999999</v>
      </c>
      <c r="Q6" s="81">
        <f t="shared" si="0"/>
        <v>183.13107999999997</v>
      </c>
      <c r="R6" s="72">
        <f t="shared" si="1"/>
        <v>12681</v>
      </c>
      <c r="S6" s="1"/>
      <c r="T6" s="1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</row>
    <row r="7" spans="2:170" ht="39" customHeight="1" outlineLevel="1" thickTop="1" thickBot="1">
      <c r="B7" s="91"/>
      <c r="C7" s="92"/>
      <c r="D7" s="93"/>
      <c r="E7" s="93"/>
      <c r="F7" s="93"/>
      <c r="G7" s="94"/>
      <c r="H7" s="95"/>
      <c r="I7" s="95"/>
      <c r="J7" s="95"/>
      <c r="K7" s="95"/>
      <c r="L7" s="95"/>
      <c r="M7" s="68"/>
      <c r="N7" s="1"/>
      <c r="O7" s="102"/>
      <c r="P7" s="103"/>
      <c r="Q7" s="81"/>
      <c r="R7" s="96"/>
      <c r="S7" s="1"/>
      <c r="T7" s="1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</row>
    <row r="8" spans="2:170" ht="39" customHeight="1" outlineLevel="1" thickTop="1" thickBot="1">
      <c r="B8" s="91"/>
      <c r="C8" s="92"/>
      <c r="D8" s="93"/>
      <c r="E8" s="93"/>
      <c r="F8" s="93"/>
      <c r="G8" s="94"/>
      <c r="H8" s="95"/>
      <c r="I8" s="95"/>
      <c r="J8" s="95"/>
      <c r="K8" s="95"/>
      <c r="L8" s="95"/>
      <c r="M8" s="68"/>
      <c r="N8" s="1"/>
      <c r="O8" s="102"/>
      <c r="P8" s="103"/>
      <c r="Q8" s="81"/>
      <c r="R8" s="96"/>
      <c r="S8" s="1"/>
      <c r="T8" s="1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</row>
    <row r="9" spans="2:170" ht="39" customHeight="1" outlineLevel="1" thickTop="1" thickBot="1">
      <c r="B9" s="91"/>
      <c r="C9" s="92"/>
      <c r="D9" s="93"/>
      <c r="E9" s="93"/>
      <c r="F9" s="93"/>
      <c r="G9" s="94"/>
      <c r="H9" s="95"/>
      <c r="I9" s="95"/>
      <c r="J9" s="95"/>
      <c r="K9" s="95"/>
      <c r="L9" s="95"/>
      <c r="M9" s="68"/>
      <c r="N9" s="1"/>
      <c r="O9" s="102"/>
      <c r="P9" s="103"/>
      <c r="Q9" s="81"/>
      <c r="R9" s="96"/>
      <c r="S9" s="1"/>
      <c r="T9" s="1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</row>
    <row r="10" spans="2:170" ht="39" customHeight="1" outlineLevel="1" thickTop="1" thickBot="1">
      <c r="B10" s="91"/>
      <c r="C10" s="92"/>
      <c r="D10" s="93"/>
      <c r="E10" s="93"/>
      <c r="F10" s="93"/>
      <c r="G10" s="94"/>
      <c r="H10" s="95"/>
      <c r="I10" s="95"/>
      <c r="J10" s="95"/>
      <c r="K10" s="95"/>
      <c r="L10" s="95"/>
      <c r="M10" s="68"/>
      <c r="N10" s="1"/>
      <c r="O10" s="102"/>
      <c r="P10" s="103"/>
      <c r="Q10" s="81"/>
      <c r="R10" s="96"/>
      <c r="S10" s="1"/>
      <c r="T10" s="1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</row>
    <row r="11" spans="2:170" ht="39" customHeight="1" outlineLevel="1" thickTop="1" thickBot="1">
      <c r="B11" s="91"/>
      <c r="C11" s="92"/>
      <c r="D11" s="93"/>
      <c r="E11" s="93"/>
      <c r="F11" s="93"/>
      <c r="G11" s="94"/>
      <c r="H11" s="95"/>
      <c r="I11" s="95"/>
      <c r="J11" s="95"/>
      <c r="K11" s="95"/>
      <c r="L11" s="95"/>
      <c r="M11" s="68"/>
      <c r="N11" s="1"/>
      <c r="O11" s="102"/>
      <c r="P11" s="103"/>
      <c r="Q11" s="81"/>
      <c r="R11" s="96"/>
      <c r="S11" s="1"/>
      <c r="T11" s="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</row>
    <row r="12" spans="2:170" ht="39" customHeight="1" outlineLevel="1" thickTop="1" thickBot="1">
      <c r="B12" s="91"/>
      <c r="C12" s="92"/>
      <c r="D12" s="93"/>
      <c r="E12" s="93"/>
      <c r="F12" s="93"/>
      <c r="G12" s="94"/>
      <c r="H12" s="95"/>
      <c r="I12" s="95"/>
      <c r="J12" s="95"/>
      <c r="K12" s="95"/>
      <c r="L12" s="95"/>
      <c r="M12" s="68"/>
      <c r="N12" s="1"/>
      <c r="O12" s="102"/>
      <c r="P12" s="103"/>
      <c r="Q12" s="81"/>
      <c r="R12" s="96"/>
      <c r="S12" s="1"/>
      <c r="T12" s="1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</row>
    <row r="13" spans="2:170" ht="39" customHeight="1" outlineLevel="1" thickTop="1" thickBot="1">
      <c r="B13" s="91"/>
      <c r="C13" s="92"/>
      <c r="D13" s="93"/>
      <c r="E13" s="93"/>
      <c r="F13" s="93"/>
      <c r="G13" s="94"/>
      <c r="H13" s="95"/>
      <c r="I13" s="95"/>
      <c r="J13" s="95"/>
      <c r="K13" s="95"/>
      <c r="L13" s="95"/>
      <c r="M13" s="68"/>
      <c r="N13" s="1"/>
      <c r="O13" s="102"/>
      <c r="P13" s="103"/>
      <c r="Q13" s="81"/>
      <c r="R13" s="96"/>
      <c r="S13" s="1"/>
      <c r="T13" s="1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</row>
    <row r="14" spans="2:170" ht="39" customHeight="1" outlineLevel="1" thickTop="1" thickBot="1">
      <c r="B14" s="91"/>
      <c r="C14" s="92"/>
      <c r="D14" s="93"/>
      <c r="E14" s="93"/>
      <c r="F14" s="93"/>
      <c r="G14" s="94"/>
      <c r="H14" s="95"/>
      <c r="I14" s="95"/>
      <c r="J14" s="95"/>
      <c r="K14" s="95"/>
      <c r="L14" s="95"/>
      <c r="M14" s="68"/>
      <c r="N14" s="1"/>
      <c r="O14" s="102"/>
      <c r="P14" s="103"/>
      <c r="Q14" s="81"/>
      <c r="R14" s="96"/>
      <c r="S14" s="1"/>
      <c r="T14" s="1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</row>
    <row r="15" spans="2:170" ht="39" customHeight="1" outlineLevel="1" thickTop="1" thickBot="1">
      <c r="B15" s="91"/>
      <c r="C15" s="92"/>
      <c r="D15" s="93"/>
      <c r="E15" s="93"/>
      <c r="F15" s="93"/>
      <c r="G15" s="94"/>
      <c r="H15" s="95"/>
      <c r="I15" s="95"/>
      <c r="J15" s="95"/>
      <c r="K15" s="95"/>
      <c r="L15" s="95"/>
      <c r="M15" s="68"/>
      <c r="N15" s="1"/>
      <c r="O15" s="102"/>
      <c r="P15" s="103"/>
      <c r="Q15" s="81"/>
      <c r="R15" s="96"/>
      <c r="S15" s="1"/>
      <c r="T15" s="1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</row>
    <row r="16" spans="2:170" ht="39" customHeight="1" outlineLevel="1" thickTop="1" thickBot="1">
      <c r="B16" s="91"/>
      <c r="C16" s="92"/>
      <c r="D16" s="93"/>
      <c r="E16" s="93"/>
      <c r="F16" s="93"/>
      <c r="G16" s="94"/>
      <c r="H16" s="95"/>
      <c r="I16" s="95"/>
      <c r="J16" s="95"/>
      <c r="K16" s="95"/>
      <c r="L16" s="95"/>
      <c r="M16" s="68"/>
      <c r="N16" s="1"/>
      <c r="O16" s="102"/>
      <c r="P16" s="103"/>
      <c r="Q16" s="81"/>
      <c r="R16" s="96"/>
      <c r="S16" s="1"/>
      <c r="T16" s="1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</row>
    <row r="17" spans="2:170" ht="39" customHeight="1" outlineLevel="1" thickTop="1" thickBot="1">
      <c r="B17" s="91"/>
      <c r="C17" s="92"/>
      <c r="D17" s="93"/>
      <c r="E17" s="93"/>
      <c r="F17" s="93"/>
      <c r="G17" s="94"/>
      <c r="H17" s="95"/>
      <c r="I17" s="95"/>
      <c r="J17" s="95"/>
      <c r="K17" s="95"/>
      <c r="L17" s="95"/>
      <c r="M17" s="68"/>
      <c r="N17" s="1"/>
      <c r="O17" s="102"/>
      <c r="P17" s="103"/>
      <c r="Q17" s="81"/>
      <c r="R17" s="96"/>
      <c r="S17" s="1"/>
      <c r="T17" s="1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</row>
    <row r="18" spans="2:170" ht="39" customHeight="1" outlineLevel="1" thickTop="1" thickBot="1">
      <c r="B18" s="91"/>
      <c r="C18" s="92"/>
      <c r="D18" s="93"/>
      <c r="E18" s="93"/>
      <c r="F18" s="93"/>
      <c r="G18" s="94"/>
      <c r="H18" s="95"/>
      <c r="I18" s="95"/>
      <c r="J18" s="95"/>
      <c r="K18" s="95"/>
      <c r="L18" s="95"/>
      <c r="M18" s="68"/>
      <c r="N18" s="1"/>
      <c r="O18" s="102"/>
      <c r="P18" s="103"/>
      <c r="Q18" s="81"/>
      <c r="R18" s="96"/>
      <c r="S18" s="1"/>
      <c r="T18" s="1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</row>
    <row r="19" spans="2:170" ht="39" customHeight="1" outlineLevel="1" thickTop="1" thickBot="1">
      <c r="B19" s="91"/>
      <c r="C19" s="92"/>
      <c r="D19" s="93"/>
      <c r="E19" s="93"/>
      <c r="F19" s="93"/>
      <c r="G19" s="94"/>
      <c r="H19" s="95"/>
      <c r="I19" s="95"/>
      <c r="J19" s="95"/>
      <c r="K19" s="95"/>
      <c r="L19" s="95"/>
      <c r="M19" s="68"/>
      <c r="N19" s="1"/>
      <c r="O19" s="102"/>
      <c r="P19" s="103"/>
      <c r="Q19" s="81"/>
      <c r="R19" s="96"/>
      <c r="S19" s="1"/>
      <c r="T19" s="1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</row>
    <row r="20" spans="2:170" ht="39" customHeight="1" outlineLevel="1" thickTop="1" thickBot="1">
      <c r="B20" s="91"/>
      <c r="C20" s="92"/>
      <c r="D20" s="93"/>
      <c r="E20" s="93"/>
      <c r="F20" s="93"/>
      <c r="G20" s="94"/>
      <c r="H20" s="95"/>
      <c r="I20" s="95"/>
      <c r="J20" s="95"/>
      <c r="K20" s="95"/>
      <c r="L20" s="95"/>
      <c r="M20" s="68"/>
      <c r="N20" s="1"/>
      <c r="O20" s="102"/>
      <c r="P20" s="103"/>
      <c r="Q20" s="81"/>
      <c r="R20" s="96"/>
      <c r="S20" s="1"/>
      <c r="T20" s="1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</row>
    <row r="21" spans="2:170" ht="39" customHeight="1" outlineLevel="1" thickTop="1" thickBot="1">
      <c r="B21" s="91"/>
      <c r="C21" s="92"/>
      <c r="D21" s="93"/>
      <c r="E21" s="93"/>
      <c r="F21" s="93"/>
      <c r="G21" s="94"/>
      <c r="H21" s="95"/>
      <c r="I21" s="95"/>
      <c r="J21" s="95"/>
      <c r="K21" s="95"/>
      <c r="L21" s="95"/>
      <c r="M21" s="68"/>
      <c r="N21" s="1"/>
      <c r="O21" s="102"/>
      <c r="P21" s="103"/>
      <c r="Q21" s="81"/>
      <c r="R21" s="96"/>
      <c r="S21" s="1"/>
      <c r="T21" s="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</row>
    <row r="22" spans="2:170" ht="39" customHeight="1" outlineLevel="1" thickTop="1" thickBot="1">
      <c r="B22" s="91"/>
      <c r="C22" s="92"/>
      <c r="D22" s="93"/>
      <c r="E22" s="93"/>
      <c r="F22" s="93"/>
      <c r="G22" s="94"/>
      <c r="H22" s="95"/>
      <c r="I22" s="95"/>
      <c r="J22" s="95"/>
      <c r="K22" s="95"/>
      <c r="L22" s="95"/>
      <c r="M22" s="68"/>
      <c r="N22" s="1"/>
      <c r="O22" s="102"/>
      <c r="P22" s="103"/>
      <c r="Q22" s="81"/>
      <c r="R22" s="96"/>
      <c r="S22" s="1"/>
      <c r="T22" s="1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</row>
    <row r="23" spans="2:170" ht="39" customHeight="1" outlineLevel="1" thickTop="1" thickBot="1">
      <c r="B23" s="91"/>
      <c r="C23" s="92"/>
      <c r="D23" s="93"/>
      <c r="E23" s="93"/>
      <c r="F23" s="93"/>
      <c r="G23" s="94"/>
      <c r="H23" s="95"/>
      <c r="I23" s="95"/>
      <c r="J23" s="95"/>
      <c r="K23" s="95"/>
      <c r="L23" s="95"/>
      <c r="M23" s="68"/>
      <c r="N23" s="1"/>
      <c r="O23" s="102"/>
      <c r="P23" s="103"/>
      <c r="Q23" s="81"/>
      <c r="R23" s="96"/>
      <c r="S23" s="1"/>
      <c r="T23" s="1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</row>
    <row r="24" spans="2:170" ht="39" customHeight="1" outlineLevel="1" thickTop="1" thickBot="1">
      <c r="B24" s="91"/>
      <c r="C24" s="92"/>
      <c r="D24" s="93"/>
      <c r="E24" s="93"/>
      <c r="F24" s="93"/>
      <c r="G24" s="94"/>
      <c r="H24" s="95"/>
      <c r="I24" s="95"/>
      <c r="J24" s="95"/>
      <c r="K24" s="95"/>
      <c r="L24" s="95"/>
      <c r="M24" s="68"/>
      <c r="N24" s="1"/>
      <c r="O24" s="102"/>
      <c r="P24" s="103"/>
      <c r="Q24" s="81"/>
      <c r="R24" s="96"/>
      <c r="S24" s="1"/>
      <c r="T24" s="1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</row>
    <row r="25" spans="2:170" ht="39" customHeight="1" outlineLevel="1" thickTop="1" thickBot="1">
      <c r="B25" s="91"/>
      <c r="C25" s="92"/>
      <c r="D25" s="93"/>
      <c r="E25" s="93"/>
      <c r="F25" s="93"/>
      <c r="G25" s="94"/>
      <c r="H25" s="95"/>
      <c r="I25" s="95"/>
      <c r="J25" s="95"/>
      <c r="K25" s="95"/>
      <c r="L25" s="95"/>
      <c r="M25" s="68"/>
      <c r="N25" s="1"/>
      <c r="O25" s="102"/>
      <c r="P25" s="103"/>
      <c r="Q25" s="81"/>
      <c r="R25" s="96"/>
      <c r="S25" s="1"/>
      <c r="T25" s="1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</row>
    <row r="26" spans="2:170" ht="39" customHeight="1" outlineLevel="1" thickTop="1" thickBot="1">
      <c r="B26" s="91"/>
      <c r="C26" s="92"/>
      <c r="D26" s="93"/>
      <c r="E26" s="93"/>
      <c r="F26" s="93"/>
      <c r="G26" s="94"/>
      <c r="H26" s="95"/>
      <c r="I26" s="95"/>
      <c r="J26" s="95"/>
      <c r="K26" s="95"/>
      <c r="L26" s="95"/>
      <c r="M26" s="68"/>
      <c r="N26" s="1"/>
      <c r="O26" s="102"/>
      <c r="P26" s="103"/>
      <c r="Q26" s="81"/>
      <c r="R26" s="96"/>
      <c r="S26" s="1"/>
      <c r="T26" s="1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</row>
    <row r="27" spans="2:170" ht="39" customHeight="1" outlineLevel="1" thickTop="1" thickBot="1">
      <c r="B27" s="91"/>
      <c r="C27" s="92"/>
      <c r="D27" s="93"/>
      <c r="E27" s="93"/>
      <c r="F27" s="93"/>
      <c r="G27" s="94"/>
      <c r="H27" s="95"/>
      <c r="I27" s="95"/>
      <c r="J27" s="95"/>
      <c r="K27" s="95"/>
      <c r="L27" s="95"/>
      <c r="M27" s="68"/>
      <c r="N27" s="1"/>
      <c r="O27" s="102"/>
      <c r="P27" s="103"/>
      <c r="Q27" s="81"/>
      <c r="R27" s="96"/>
      <c r="S27" s="1"/>
      <c r="T27" s="1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</row>
    <row r="28" spans="2:170" ht="39" customHeight="1" outlineLevel="1" thickTop="1" thickBot="1">
      <c r="B28" s="91"/>
      <c r="C28" s="92"/>
      <c r="D28" s="93"/>
      <c r="E28" s="93"/>
      <c r="F28" s="93"/>
      <c r="G28" s="94"/>
      <c r="H28" s="95"/>
      <c r="I28" s="95"/>
      <c r="J28" s="95"/>
      <c r="K28" s="95"/>
      <c r="L28" s="95"/>
      <c r="M28" s="68"/>
      <c r="N28" s="1"/>
      <c r="O28" s="102"/>
      <c r="P28" s="103"/>
      <c r="Q28" s="81"/>
      <c r="R28" s="96"/>
      <c r="S28" s="1"/>
      <c r="T28" s="1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</row>
    <row r="29" spans="2:170" ht="39" customHeight="1" outlineLevel="1" thickTop="1" thickBot="1">
      <c r="B29" s="91"/>
      <c r="C29" s="92"/>
      <c r="D29" s="93"/>
      <c r="E29" s="93"/>
      <c r="F29" s="93"/>
      <c r="G29" s="94"/>
      <c r="H29" s="95"/>
      <c r="I29" s="95"/>
      <c r="J29" s="95"/>
      <c r="K29" s="95"/>
      <c r="L29" s="95"/>
      <c r="M29" s="68"/>
      <c r="N29" s="1"/>
      <c r="O29" s="102"/>
      <c r="P29" s="103"/>
      <c r="Q29" s="81"/>
      <c r="R29" s="96"/>
      <c r="S29" s="1"/>
      <c r="T29" s="1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</row>
    <row r="30" spans="2:170" ht="39" customHeight="1" outlineLevel="1" thickTop="1" thickBot="1">
      <c r="B30" s="91"/>
      <c r="C30" s="92"/>
      <c r="D30" s="93"/>
      <c r="E30" s="93"/>
      <c r="F30" s="93"/>
      <c r="G30" s="94"/>
      <c r="H30" s="95"/>
      <c r="I30" s="95"/>
      <c r="J30" s="95"/>
      <c r="K30" s="95"/>
      <c r="L30" s="95"/>
      <c r="M30" s="68"/>
      <c r="N30" s="1"/>
      <c r="O30" s="102"/>
      <c r="P30" s="103"/>
      <c r="Q30" s="81"/>
      <c r="R30" s="96"/>
      <c r="S30" s="1"/>
      <c r="T30" s="1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</row>
    <row r="31" spans="2:170" ht="39" customHeight="1" outlineLevel="1" thickTop="1" thickBot="1">
      <c r="B31" s="91"/>
      <c r="C31" s="92"/>
      <c r="D31" s="93"/>
      <c r="E31" s="93"/>
      <c r="F31" s="93"/>
      <c r="G31" s="94"/>
      <c r="H31" s="95"/>
      <c r="I31" s="95"/>
      <c r="J31" s="95"/>
      <c r="K31" s="95"/>
      <c r="L31" s="95"/>
      <c r="M31" s="68"/>
      <c r="N31" s="1"/>
      <c r="O31" s="102"/>
      <c r="P31" s="103"/>
      <c r="Q31" s="81"/>
      <c r="R31" s="96"/>
      <c r="S31" s="1"/>
      <c r="T31" s="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</row>
    <row r="32" spans="2:170" ht="39" customHeight="1" outlineLevel="1" thickTop="1" thickBot="1">
      <c r="B32" s="91"/>
      <c r="C32" s="92"/>
      <c r="D32" s="93"/>
      <c r="E32" s="93"/>
      <c r="F32" s="93"/>
      <c r="G32" s="94"/>
      <c r="H32" s="95"/>
      <c r="I32" s="95"/>
      <c r="J32" s="95"/>
      <c r="K32" s="95"/>
      <c r="L32" s="95"/>
      <c r="M32" s="68"/>
      <c r="N32" s="1"/>
      <c r="O32" s="102"/>
      <c r="P32" s="103"/>
      <c r="Q32" s="81"/>
      <c r="R32" s="96"/>
      <c r="S32" s="1"/>
      <c r="T32" s="1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</row>
    <row r="33" spans="2:170" ht="39" customHeight="1" outlineLevel="1" thickTop="1" thickBot="1">
      <c r="B33" s="91"/>
      <c r="C33" s="92"/>
      <c r="D33" s="93"/>
      <c r="E33" s="93"/>
      <c r="F33" s="93"/>
      <c r="G33" s="94"/>
      <c r="H33" s="95"/>
      <c r="I33" s="95"/>
      <c r="J33" s="95"/>
      <c r="K33" s="95"/>
      <c r="L33" s="95"/>
      <c r="M33" s="68"/>
      <c r="N33" s="1"/>
      <c r="O33" s="102"/>
      <c r="P33" s="103"/>
      <c r="Q33" s="81"/>
      <c r="R33" s="96"/>
      <c r="S33" s="1"/>
      <c r="T33" s="1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</row>
    <row r="34" spans="2:170" ht="39" customHeight="1" outlineLevel="1" thickTop="1" thickBot="1">
      <c r="B34" s="91"/>
      <c r="C34" s="92"/>
      <c r="D34" s="93"/>
      <c r="E34" s="93"/>
      <c r="F34" s="93"/>
      <c r="G34" s="94"/>
      <c r="H34" s="95"/>
      <c r="I34" s="95"/>
      <c r="J34" s="95"/>
      <c r="K34" s="95"/>
      <c r="L34" s="95"/>
      <c r="M34" s="68"/>
      <c r="N34" s="1"/>
      <c r="O34" s="102"/>
      <c r="P34" s="103"/>
      <c r="Q34" s="81"/>
      <c r="R34" s="96"/>
      <c r="S34" s="1"/>
      <c r="T34" s="1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</row>
    <row r="35" spans="2:170" ht="39" customHeight="1" outlineLevel="1" thickTop="1" thickBot="1">
      <c r="B35" s="91"/>
      <c r="C35" s="92"/>
      <c r="D35" s="93"/>
      <c r="E35" s="93"/>
      <c r="F35" s="93"/>
      <c r="G35" s="94"/>
      <c r="H35" s="95"/>
      <c r="I35" s="95"/>
      <c r="J35" s="95"/>
      <c r="K35" s="95"/>
      <c r="L35" s="95"/>
      <c r="M35" s="68"/>
      <c r="N35" s="1"/>
      <c r="O35" s="102"/>
      <c r="P35" s="103"/>
      <c r="Q35" s="81"/>
      <c r="R35" s="96"/>
      <c r="S35" s="1"/>
      <c r="T35" s="1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</row>
    <row r="36" spans="2:170" ht="39" customHeight="1" outlineLevel="1" thickTop="1" thickBot="1">
      <c r="B36" s="91"/>
      <c r="C36" s="92"/>
      <c r="D36" s="93"/>
      <c r="E36" s="93"/>
      <c r="F36" s="93"/>
      <c r="G36" s="94"/>
      <c r="H36" s="95"/>
      <c r="I36" s="95"/>
      <c r="J36" s="95"/>
      <c r="K36" s="95"/>
      <c r="L36" s="95"/>
      <c r="M36" s="68"/>
      <c r="N36" s="1"/>
      <c r="O36" s="102"/>
      <c r="P36" s="103"/>
      <c r="Q36" s="81"/>
      <c r="R36" s="96"/>
      <c r="S36" s="1"/>
      <c r="T36" s="1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</row>
    <row r="37" spans="2:170" ht="39" customHeight="1" outlineLevel="1" thickTop="1" thickBot="1">
      <c r="B37" s="91"/>
      <c r="C37" s="92"/>
      <c r="D37" s="93"/>
      <c r="E37" s="93"/>
      <c r="F37" s="93"/>
      <c r="G37" s="94"/>
      <c r="H37" s="95"/>
      <c r="I37" s="95"/>
      <c r="J37" s="95"/>
      <c r="K37" s="95"/>
      <c r="L37" s="95"/>
      <c r="M37" s="68"/>
      <c r="N37" s="1"/>
      <c r="O37" s="102"/>
      <c r="P37" s="103"/>
      <c r="Q37" s="81"/>
      <c r="R37" s="96"/>
      <c r="S37" s="1"/>
      <c r="T37" s="1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</row>
    <row r="38" spans="2:170" ht="26.25" customHeight="1" outlineLevel="1" thickTop="1" thickBot="1">
      <c r="B38" s="49"/>
      <c r="C38" s="115" t="s">
        <v>3</v>
      </c>
      <c r="D38" s="116"/>
      <c r="E38" s="116"/>
      <c r="F38" s="116"/>
      <c r="G38" s="117"/>
      <c r="H38" s="76">
        <f>SUM(H4:H5)</f>
        <v>16</v>
      </c>
      <c r="I38" s="76"/>
      <c r="J38" s="76"/>
      <c r="K38" s="75"/>
      <c r="L38" s="75"/>
      <c r="M38" s="66"/>
      <c r="N38" s="9"/>
      <c r="O38" s="80">
        <f>SUM(O4:O6)</f>
        <v>2.163408</v>
      </c>
      <c r="P38" s="80">
        <f>SUM(P4:P6)</f>
        <v>2.3797487999999998</v>
      </c>
      <c r="Q38" s="81">
        <f>P38*20*7.85</f>
        <v>373.62056159999997</v>
      </c>
      <c r="R38" s="82">
        <f>SUM(R4:R5)</f>
        <v>18722</v>
      </c>
      <c r="S38" s="1"/>
      <c r="T38" s="1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</row>
    <row r="39" spans="2:170" ht="46.5" customHeight="1" thickTop="1" thickBot="1">
      <c r="B39" s="49"/>
      <c r="C39" s="60"/>
      <c r="D39" s="54"/>
      <c r="E39" s="54"/>
      <c r="F39" s="54"/>
      <c r="G39" s="77" t="s">
        <v>21</v>
      </c>
      <c r="H39" s="79">
        <f>SUM(H38,H38)</f>
        <v>32</v>
      </c>
      <c r="I39" s="99"/>
      <c r="J39" s="99"/>
      <c r="K39" s="55"/>
      <c r="L39" s="50"/>
      <c r="M39" s="50"/>
      <c r="N39" s="5"/>
      <c r="O39" s="5"/>
      <c r="P39" s="51"/>
      <c r="Q39" s="73" t="s">
        <v>16</v>
      </c>
      <c r="R39" s="74" t="s">
        <v>18</v>
      </c>
      <c r="S39" s="1"/>
      <c r="T39" s="1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</row>
    <row r="40" spans="2:170" ht="39" customHeight="1" thickTop="1" thickBot="1">
      <c r="B40" s="5"/>
      <c r="C40" s="62"/>
      <c r="D40" s="63"/>
      <c r="E40" s="63"/>
      <c r="F40" s="63"/>
      <c r="G40" s="42" t="s">
        <v>22</v>
      </c>
      <c r="H40" s="44">
        <v>0</v>
      </c>
      <c r="I40" s="99"/>
      <c r="J40" s="99"/>
      <c r="K40" s="40"/>
      <c r="L40" s="40"/>
      <c r="M40" s="40"/>
      <c r="N40" s="40"/>
      <c r="O40" s="51"/>
      <c r="P40" s="51"/>
      <c r="Q40" s="35" t="e">
        <f>SUM(Q38,#REF!)</f>
        <v>#REF!</v>
      </c>
      <c r="R40" s="34" t="e">
        <f>SUM(R38,#REF!)</f>
        <v>#REF!</v>
      </c>
      <c r="S40" s="1"/>
      <c r="T40" s="1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</row>
    <row r="41" spans="2:170" ht="30" customHeight="1" thickTop="1" thickBot="1">
      <c r="B41" s="5"/>
      <c r="C41" s="61"/>
      <c r="D41" s="61"/>
      <c r="E41" s="61"/>
      <c r="F41" s="61"/>
      <c r="G41" s="45" t="s">
        <v>23</v>
      </c>
      <c r="H41" s="44">
        <f>H39</f>
        <v>32</v>
      </c>
      <c r="I41" s="99"/>
      <c r="J41" s="99"/>
      <c r="K41" s="61"/>
      <c r="L41" s="61"/>
      <c r="M41" s="61"/>
      <c r="N41" s="41"/>
      <c r="O41" s="57"/>
      <c r="P41" s="51"/>
      <c r="Q41" s="52"/>
      <c r="R41" s="53"/>
      <c r="S41" s="1"/>
      <c r="T41" s="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</row>
    <row r="42" spans="2:170" ht="21.75" customHeight="1" thickTop="1">
      <c r="B42" s="49"/>
      <c r="C42" s="60"/>
      <c r="D42" s="50"/>
      <c r="E42" s="54"/>
      <c r="F42" s="54"/>
      <c r="G42" s="50"/>
      <c r="H42" s="50"/>
      <c r="I42" s="50"/>
      <c r="J42" s="50"/>
      <c r="K42" s="50"/>
      <c r="L42" s="50"/>
      <c r="M42" s="50"/>
      <c r="N42" s="9"/>
      <c r="O42" s="51"/>
      <c r="P42" s="51"/>
      <c r="Q42" s="52"/>
      <c r="R42" s="53"/>
      <c r="S42" s="1"/>
      <c r="T42" s="1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</row>
    <row r="43" spans="2:170" ht="27.75" customHeight="1">
      <c r="B43" s="49"/>
      <c r="C43" s="60"/>
      <c r="D43" s="50"/>
      <c r="E43" s="54"/>
      <c r="F43" s="54"/>
      <c r="G43" s="50"/>
      <c r="H43" s="50"/>
      <c r="I43" s="50"/>
      <c r="J43" s="50"/>
      <c r="K43" s="50"/>
      <c r="L43" s="50"/>
      <c r="M43" s="50"/>
      <c r="N43" s="9"/>
      <c r="O43" s="51"/>
      <c r="P43" s="51"/>
      <c r="Q43" s="52"/>
      <c r="R43" s="53"/>
      <c r="S43" s="1"/>
      <c r="T43" s="1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</row>
    <row r="44" spans="2:170" ht="30" customHeight="1">
      <c r="B44" s="49"/>
      <c r="C44" s="60"/>
      <c r="D44" s="50"/>
      <c r="E44" s="54"/>
      <c r="F44" s="54"/>
      <c r="G44" s="50"/>
      <c r="H44" s="50"/>
      <c r="I44" s="50"/>
      <c r="J44" s="50"/>
      <c r="K44" s="50"/>
      <c r="L44" s="50"/>
      <c r="M44" s="50"/>
      <c r="N44" s="9"/>
      <c r="O44" s="51"/>
      <c r="P44" s="51"/>
      <c r="Q44" s="52"/>
      <c r="R44" s="53"/>
      <c r="S44" s="1"/>
      <c r="T44" s="1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</row>
    <row r="45" spans="2:170" ht="25.5" customHeight="1">
      <c r="B45" s="58"/>
      <c r="C45" s="60"/>
      <c r="D45" s="58"/>
      <c r="E45" s="58"/>
      <c r="F45" s="58"/>
      <c r="G45" s="58"/>
      <c r="H45" s="50"/>
      <c r="I45" s="50"/>
      <c r="J45" s="50"/>
      <c r="K45" s="58"/>
      <c r="L45" s="50"/>
      <c r="M45" s="50"/>
      <c r="N45" s="5"/>
      <c r="O45" s="51"/>
      <c r="P45" s="51"/>
      <c r="Q45" s="5"/>
      <c r="R45" s="53"/>
      <c r="S45" s="1"/>
      <c r="T45" s="1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</row>
    <row r="46" spans="2:170" ht="28.5" customHeight="1">
      <c r="B46" s="50"/>
      <c r="C46" s="60"/>
      <c r="D46" s="58"/>
      <c r="E46" s="58"/>
      <c r="F46" s="58"/>
      <c r="G46" s="58"/>
      <c r="H46" s="58"/>
      <c r="I46" s="58"/>
      <c r="J46" s="58"/>
      <c r="K46" s="58"/>
      <c r="L46" s="50"/>
      <c r="M46" s="50"/>
      <c r="N46" s="5"/>
      <c r="O46" s="51"/>
      <c r="P46" s="51"/>
      <c r="Q46" s="5"/>
      <c r="R46" s="53"/>
      <c r="S46" s="1"/>
      <c r="T46" s="1"/>
      <c r="FG46"/>
      <c r="FH46"/>
      <c r="FI46"/>
      <c r="FJ46"/>
      <c r="FK46"/>
      <c r="FL46"/>
      <c r="FM46"/>
      <c r="FN46"/>
    </row>
    <row r="47" spans="2:170" ht="20.100000000000001" customHeight="1">
      <c r="B47" s="11"/>
      <c r="C47" s="62"/>
      <c r="D47" s="60"/>
      <c r="E47" s="60"/>
      <c r="F47" s="60"/>
      <c r="G47" s="60"/>
      <c r="H47" s="56"/>
      <c r="I47" s="56"/>
      <c r="J47" s="56"/>
      <c r="K47" s="58"/>
      <c r="L47" s="58"/>
      <c r="M47" s="58"/>
      <c r="N47" s="40"/>
      <c r="O47" s="51"/>
      <c r="P47" s="51"/>
      <c r="Q47" s="52"/>
      <c r="R47" s="53"/>
      <c r="S47" s="1"/>
      <c r="T47" s="1"/>
      <c r="FG47"/>
      <c r="FH47"/>
      <c r="FI47"/>
      <c r="FJ47"/>
      <c r="FK47"/>
      <c r="FL47"/>
      <c r="FM47"/>
      <c r="FN47"/>
    </row>
    <row r="48" spans="2:170" ht="30" customHeight="1">
      <c r="B48" s="1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5"/>
      <c r="O48" s="5"/>
      <c r="Q48" s="5"/>
      <c r="S48" s="1"/>
      <c r="T48" s="1"/>
      <c r="FG48"/>
      <c r="FH48"/>
      <c r="FI48"/>
      <c r="FJ48"/>
      <c r="FK48"/>
      <c r="FL48"/>
      <c r="FM48"/>
      <c r="FN48"/>
    </row>
    <row r="49" spans="2:170" ht="33.75" customHeight="1">
      <c r="B49" s="59"/>
      <c r="C49" s="50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"/>
      <c r="O49" s="51"/>
      <c r="P49" s="51"/>
      <c r="Q49" s="52"/>
      <c r="R49" s="53"/>
      <c r="S49" s="1"/>
      <c r="T49" s="1"/>
      <c r="FG49"/>
      <c r="FH49"/>
      <c r="FI49"/>
      <c r="FJ49"/>
      <c r="FK49"/>
      <c r="FL49"/>
      <c r="FM49"/>
      <c r="FN49"/>
    </row>
    <row r="50" spans="2:170" ht="30" customHeight="1">
      <c r="B50" s="11"/>
      <c r="C50" s="62"/>
      <c r="D50" s="60"/>
      <c r="E50" s="60"/>
      <c r="F50" s="60"/>
      <c r="G50" s="60"/>
      <c r="H50" s="56"/>
      <c r="I50" s="56"/>
      <c r="J50" s="56"/>
      <c r="K50" s="58"/>
      <c r="L50" s="58"/>
      <c r="M50" s="58"/>
      <c r="N50" s="40"/>
      <c r="O50" s="51"/>
      <c r="P50" s="51"/>
      <c r="Q50" s="52"/>
      <c r="R50" s="53"/>
      <c r="S50" s="1"/>
      <c r="T50" s="1"/>
      <c r="FG50"/>
      <c r="FH50"/>
      <c r="FI50"/>
      <c r="FJ50"/>
      <c r="FK50"/>
      <c r="FL50"/>
      <c r="FM50"/>
      <c r="FN50"/>
    </row>
    <row r="51" spans="2:170" ht="30" customHeight="1">
      <c r="B51" s="11"/>
      <c r="C51" s="61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5"/>
      <c r="O51" s="5"/>
      <c r="Q51" s="5"/>
      <c r="S51" s="1"/>
      <c r="T51" s="1"/>
      <c r="FG51"/>
      <c r="FH51"/>
      <c r="FI51"/>
      <c r="FJ51"/>
      <c r="FK51"/>
      <c r="FL51"/>
      <c r="FM51"/>
      <c r="FN51"/>
    </row>
    <row r="52" spans="2:170" ht="28.5" customHeight="1">
      <c r="B52" s="59"/>
      <c r="C52" s="50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"/>
      <c r="O52" s="51"/>
      <c r="P52" s="51"/>
      <c r="Q52" s="52"/>
      <c r="R52" s="53"/>
      <c r="S52" s="1"/>
      <c r="T52" s="1"/>
      <c r="FG52"/>
      <c r="FH52"/>
      <c r="FI52"/>
      <c r="FJ52"/>
      <c r="FK52"/>
      <c r="FL52"/>
      <c r="FM52"/>
      <c r="FN52"/>
    </row>
    <row r="53" spans="2:170" ht="28.5" customHeight="1">
      <c r="B53" s="59"/>
      <c r="C53" s="50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"/>
      <c r="O53" s="51"/>
      <c r="P53" s="51"/>
      <c r="Q53" s="52"/>
      <c r="R53" s="53"/>
      <c r="S53" s="1"/>
      <c r="T53" s="1"/>
      <c r="FG53"/>
      <c r="FH53"/>
      <c r="FI53"/>
      <c r="FJ53"/>
      <c r="FK53"/>
      <c r="FL53"/>
      <c r="FM53"/>
      <c r="FN53"/>
    </row>
    <row r="54" spans="2:170" ht="27.75" customHeight="1">
      <c r="B54" s="11"/>
      <c r="C54" s="62"/>
      <c r="D54" s="60"/>
      <c r="E54" s="60"/>
      <c r="F54" s="60"/>
      <c r="G54" s="60"/>
      <c r="H54" s="56"/>
      <c r="I54" s="56"/>
      <c r="J54" s="56"/>
      <c r="K54" s="58"/>
      <c r="L54" s="58"/>
      <c r="M54" s="58"/>
      <c r="N54" s="40"/>
      <c r="O54" s="51"/>
      <c r="P54" s="51"/>
      <c r="Q54" s="52"/>
      <c r="R54" s="53"/>
      <c r="S54" s="1"/>
      <c r="T54" s="1"/>
      <c r="FG54"/>
      <c r="FH54"/>
      <c r="FI54"/>
      <c r="FJ54"/>
      <c r="FK54"/>
      <c r="FL54"/>
      <c r="FM54"/>
      <c r="FN54"/>
    </row>
    <row r="55" spans="2:170" ht="20.100000000000001" customHeight="1">
      <c r="B55" s="6"/>
      <c r="C55" s="6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FG55"/>
      <c r="FH55"/>
      <c r="FI55"/>
      <c r="FJ55"/>
      <c r="FK55"/>
      <c r="FL55"/>
      <c r="FM55"/>
      <c r="FN55"/>
    </row>
    <row r="56" spans="2:170" ht="20.100000000000001" customHeight="1">
      <c r="B56" s="6"/>
      <c r="C56" s="6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FG56"/>
      <c r="FH56"/>
      <c r="FI56"/>
      <c r="FJ56"/>
      <c r="FK56"/>
      <c r="FL56"/>
      <c r="FM56"/>
      <c r="FN56"/>
    </row>
    <row r="57" spans="2:170" ht="53.25" customHeight="1">
      <c r="B57" s="6"/>
      <c r="C57" s="6"/>
      <c r="D57" s="1"/>
      <c r="E57" s="1"/>
      <c r="F57" s="1"/>
      <c r="G57" s="65"/>
      <c r="H57" s="65"/>
      <c r="I57" s="65"/>
      <c r="J57" s="65"/>
      <c r="K57" s="1"/>
      <c r="L57" s="1"/>
      <c r="M57" s="1"/>
      <c r="N57" s="1"/>
      <c r="O57" s="1"/>
      <c r="P57" s="1"/>
      <c r="S57" s="1"/>
      <c r="T57" s="1"/>
      <c r="FG57"/>
      <c r="FH57"/>
      <c r="FI57"/>
      <c r="FJ57"/>
      <c r="FK57"/>
      <c r="FL57"/>
      <c r="FM57"/>
      <c r="FN57"/>
    </row>
    <row r="58" spans="2:170" ht="30" customHeight="1">
      <c r="B58" s="6"/>
      <c r="C58" s="6"/>
      <c r="D58" s="1"/>
      <c r="E58" s="1"/>
      <c r="F58" s="1"/>
      <c r="G58" s="65"/>
      <c r="H58" s="65"/>
      <c r="I58" s="65"/>
      <c r="J58" s="65"/>
      <c r="K58" s="1"/>
      <c r="L58" s="1"/>
      <c r="M58" s="1"/>
      <c r="N58" s="1"/>
      <c r="O58" s="1"/>
      <c r="P58" s="1"/>
      <c r="S58" s="1"/>
      <c r="T58" s="1"/>
      <c r="FG58"/>
      <c r="FH58"/>
      <c r="FI58"/>
      <c r="FJ58"/>
      <c r="FK58"/>
      <c r="FL58"/>
      <c r="FM58"/>
      <c r="FN58"/>
    </row>
    <row r="59" spans="2:170" ht="20.100000000000001" customHeight="1">
      <c r="B59" s="6"/>
      <c r="C59" s="6"/>
      <c r="D59" s="1"/>
      <c r="E59" s="1"/>
      <c r="F59" s="1"/>
      <c r="G59" s="65"/>
      <c r="H59" s="65"/>
      <c r="I59" s="65"/>
      <c r="J59" s="65"/>
      <c r="K59" s="1"/>
      <c r="L59" s="1"/>
      <c r="M59" s="1"/>
      <c r="N59" s="1"/>
      <c r="O59" s="1"/>
      <c r="P59" s="1"/>
      <c r="Q59" s="1"/>
      <c r="R59" s="1"/>
      <c r="S59" s="1"/>
      <c r="T59" s="1"/>
      <c r="FG59"/>
      <c r="FH59"/>
      <c r="FI59"/>
      <c r="FJ59"/>
      <c r="FK59"/>
      <c r="FL59"/>
      <c r="FM59"/>
      <c r="FN59"/>
    </row>
    <row r="60" spans="2:170" ht="27.75" customHeight="1">
      <c r="B60" s="5"/>
      <c r="C60" s="5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</row>
    <row r="61" spans="2:170" ht="28.5" customHeight="1">
      <c r="B61" s="5"/>
      <c r="C61" s="5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</row>
    <row r="62" spans="2:170" ht="27" customHeight="1">
      <c r="B62" s="5"/>
      <c r="C62" s="5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</row>
    <row r="63" spans="2:170" ht="27.75" customHeight="1">
      <c r="B63" s="5"/>
      <c r="C63" s="5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</row>
    <row r="64" spans="2:170" ht="52.5" customHeight="1">
      <c r="B64" s="5"/>
      <c r="C64" s="5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</row>
    <row r="65" spans="1:170" ht="27" customHeight="1">
      <c r="B65" s="5"/>
      <c r="C65" s="5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</row>
    <row r="66" spans="1:170" s="2" customFormat="1" ht="27" customHeight="1">
      <c r="A66" s="3"/>
      <c r="B66" s="7"/>
      <c r="C66" s="7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</row>
    <row r="67" spans="1:170" s="2" customFormat="1" ht="27.75" customHeight="1">
      <c r="A67" s="3"/>
      <c r="B67" s="7"/>
      <c r="C67" s="7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</row>
    <row r="68" spans="1:170" s="2" customFormat="1" ht="27.75" customHeight="1">
      <c r="A68" s="3"/>
      <c r="B68" s="7"/>
      <c r="C68" s="7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</row>
    <row r="69" spans="1:170" s="2" customFormat="1" ht="27.75" customHeight="1">
      <c r="A69" s="3"/>
      <c r="B69" s="7"/>
      <c r="C69" s="7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</row>
    <row r="70" spans="1:170" s="2" customFormat="1" ht="24" customHeight="1">
      <c r="A70" s="3"/>
      <c r="B70" s="7"/>
      <c r="C70" s="7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</row>
    <row r="71" spans="1:170" s="3" customFormat="1" ht="30" customHeight="1">
      <c r="B71" s="7"/>
      <c r="C71" s="7"/>
    </row>
    <row r="72" spans="1:170" s="3" customFormat="1" ht="24" customHeight="1">
      <c r="B72" s="7"/>
      <c r="C72" s="7"/>
    </row>
    <row r="73" spans="1:170" s="3" customFormat="1" ht="24" customHeight="1">
      <c r="B73" s="7"/>
      <c r="C73" s="7"/>
    </row>
    <row r="74" spans="1:170" s="3" customFormat="1" ht="47.25" customHeight="1">
      <c r="B74" s="7"/>
      <c r="C74" s="7"/>
    </row>
    <row r="75" spans="1:170" s="3" customFormat="1" ht="36" customHeight="1">
      <c r="B75" s="7"/>
      <c r="C75" s="7"/>
    </row>
    <row r="76" spans="1:170" s="3" customFormat="1" ht="30" customHeight="1">
      <c r="B76" s="7"/>
      <c r="C76" s="7"/>
    </row>
    <row r="77" spans="1:170" s="3" customFormat="1" ht="32.25" customHeight="1">
      <c r="B77" s="7"/>
      <c r="C77" s="7"/>
    </row>
    <row r="78" spans="1:170" s="3" customFormat="1" ht="24" customHeight="1">
      <c r="B78" s="7"/>
      <c r="C78" s="7"/>
    </row>
    <row r="79" spans="1:170" s="3" customFormat="1" ht="30" customHeight="1">
      <c r="B79" s="7"/>
      <c r="C79" s="7"/>
    </row>
    <row r="80" spans="1:170" s="3" customFormat="1" ht="24" customHeight="1">
      <c r="B80" s="7"/>
      <c r="C80" s="7"/>
    </row>
    <row r="81" spans="1:170" s="3" customFormat="1" ht="27" customHeight="1">
      <c r="B81" s="7"/>
      <c r="C81" s="7"/>
    </row>
    <row r="82" spans="1:170" s="3" customFormat="1" ht="24" customHeight="1">
      <c r="B82" s="7"/>
      <c r="C82" s="7"/>
    </row>
    <row r="83" spans="1:170" s="3" customFormat="1" ht="24" customHeight="1">
      <c r="B83" s="7"/>
      <c r="C83" s="7"/>
    </row>
    <row r="84" spans="1:170" s="3" customFormat="1" ht="33" customHeight="1">
      <c r="B84" s="7"/>
      <c r="C84" s="7"/>
    </row>
    <row r="85" spans="1:170" s="3" customFormat="1" ht="24" customHeight="1">
      <c r="B85" s="7"/>
      <c r="C85" s="7"/>
    </row>
    <row r="86" spans="1:170" s="3" customFormat="1" ht="24" customHeight="1">
      <c r="B86" s="7"/>
      <c r="C86" s="7"/>
    </row>
    <row r="87" spans="1:170" s="3" customFormat="1" ht="24" customHeight="1">
      <c r="B87" s="7"/>
      <c r="C87" s="7"/>
    </row>
    <row r="88" spans="1:170" s="3" customFormat="1" ht="30" customHeight="1">
      <c r="B88" s="7"/>
      <c r="C88" s="7"/>
    </row>
    <row r="89" spans="1:170" s="3" customFormat="1" ht="24" customHeight="1">
      <c r="B89" s="7"/>
      <c r="C89" s="7"/>
    </row>
    <row r="90" spans="1:170" ht="25.5" customHeight="1">
      <c r="B90" s="5"/>
      <c r="C90" s="5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</row>
    <row r="91" spans="1:170" ht="25.5" customHeight="1">
      <c r="B91" s="5"/>
      <c r="C91" s="5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</row>
    <row r="92" spans="1:170" ht="31.5" customHeight="1">
      <c r="B92" s="5"/>
      <c r="C92" s="5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</row>
    <row r="93" spans="1:170" ht="27" customHeight="1">
      <c r="B93" s="5"/>
      <c r="C93" s="5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</row>
    <row r="94" spans="1:170" s="2" customFormat="1" ht="30" customHeight="1">
      <c r="A94" s="3"/>
      <c r="B94" s="7"/>
      <c r="C94" s="7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</row>
    <row r="95" spans="1:170" s="2" customFormat="1" ht="27" customHeight="1">
      <c r="A95" s="3"/>
      <c r="B95" s="7"/>
      <c r="C95" s="7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</row>
    <row r="96" spans="1:170" s="2" customFormat="1" ht="27" customHeight="1">
      <c r="A96" s="3"/>
      <c r="B96" s="7"/>
      <c r="C96" s="7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</row>
    <row r="97" spans="2:170" ht="36" customHeight="1">
      <c r="B97" s="5"/>
      <c r="C97" s="5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</row>
    <row r="98" spans="2:170" ht="24" customHeight="1">
      <c r="B98" s="5"/>
      <c r="C98" s="5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</row>
    <row r="99" spans="2:170" ht="30.75" customHeight="1">
      <c r="B99" s="5"/>
      <c r="C99" s="5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</row>
    <row r="100" spans="2:170" ht="33.75" customHeight="1">
      <c r="B100" s="5"/>
      <c r="C100" s="5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</row>
    <row r="101" spans="2:170" ht="30.75" customHeight="1">
      <c r="B101" s="5"/>
      <c r="C101" s="5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</row>
    <row r="102" spans="2:170" ht="30" customHeight="1">
      <c r="B102" s="5"/>
      <c r="C102" s="5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</row>
    <row r="103" spans="2:170" ht="27.75" customHeight="1">
      <c r="B103" s="5"/>
      <c r="C103" s="5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</row>
    <row r="104" spans="2:170" ht="27.75" customHeight="1">
      <c r="B104" s="5"/>
      <c r="C104" s="5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</row>
    <row r="105" spans="2:170" ht="27.75" customHeight="1">
      <c r="B105" s="5"/>
      <c r="C105" s="5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</row>
    <row r="106" spans="2:170" ht="27.75" customHeight="1">
      <c r="B106" s="5"/>
      <c r="C106" s="5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</row>
    <row r="107" spans="2:170" ht="27" customHeight="1">
      <c r="B107" s="5"/>
      <c r="C107" s="5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</row>
    <row r="108" spans="2:170" ht="27.75" customHeight="1">
      <c r="B108" s="5"/>
      <c r="C108" s="5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</row>
    <row r="109" spans="2:170" ht="27.75" customHeight="1">
      <c r="B109" s="5"/>
      <c r="C109" s="5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</row>
    <row r="110" spans="2:170" ht="27" customHeight="1">
      <c r="B110" s="5"/>
      <c r="C110" s="5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</row>
    <row r="111" spans="2:170" ht="27.75" customHeight="1">
      <c r="B111" s="5"/>
      <c r="C111" s="5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</row>
    <row r="112" spans="2:170" ht="27.75" customHeight="1">
      <c r="B112" s="5"/>
      <c r="C112" s="5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</row>
    <row r="113" spans="2:170" ht="27.75" customHeight="1">
      <c r="B113" s="5"/>
      <c r="C113" s="5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</row>
    <row r="114" spans="2:170" ht="53.25" customHeight="1">
      <c r="B114" s="5"/>
      <c r="C114" s="5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</row>
    <row r="115" spans="2:170" ht="24" customHeight="1">
      <c r="B115" s="5"/>
      <c r="C115" s="5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</row>
    <row r="116" spans="2:170" ht="30" customHeight="1">
      <c r="B116" s="5"/>
      <c r="C116" s="5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</row>
    <row r="117" spans="2:170" ht="27" customHeight="1">
      <c r="B117" s="5"/>
      <c r="C117" s="5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</row>
    <row r="118" spans="2:170" ht="27" customHeight="1">
      <c r="B118" s="5"/>
      <c r="C118" s="5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</row>
    <row r="119" spans="2:170" ht="25.5" customHeight="1">
      <c r="B119" s="5"/>
      <c r="C119" s="5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</row>
    <row r="120" spans="2:170" ht="22.5" customHeight="1">
      <c r="B120" s="5"/>
      <c r="C120" s="5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</row>
    <row r="121" spans="2:170" ht="27" customHeight="1">
      <c r="B121" s="5"/>
      <c r="C121" s="5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</row>
    <row r="122" spans="2:170" ht="49.5" customHeight="1">
      <c r="B122" s="5"/>
      <c r="C122" s="5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</row>
    <row r="123" spans="2:170" ht="39.75" customHeight="1">
      <c r="B123" s="5"/>
      <c r="C123" s="5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</row>
    <row r="124" spans="2:170" ht="33" customHeight="1">
      <c r="B124" s="5"/>
      <c r="C124" s="5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</row>
    <row r="125" spans="2:170" ht="18.75" customHeight="1">
      <c r="B125" s="5"/>
      <c r="C125" s="5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</row>
    <row r="126" spans="2:170" ht="21.75" customHeight="1">
      <c r="B126" s="5"/>
      <c r="C126" s="5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</row>
    <row r="127" spans="2:170" ht="35.25" customHeight="1">
      <c r="B127" s="5"/>
      <c r="C127" s="5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</row>
    <row r="128" spans="2:170" ht="32.25" customHeight="1">
      <c r="B128" s="5"/>
      <c r="C128" s="5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</row>
    <row r="129" spans="2:170" ht="25.5" customHeight="1">
      <c r="B129" s="5"/>
      <c r="C129" s="5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</row>
    <row r="130" spans="2:170" ht="30" customHeight="1">
      <c r="B130" s="5"/>
      <c r="C130" s="5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</row>
    <row r="131" spans="2:170" ht="33" customHeight="1">
      <c r="B131" s="5"/>
      <c r="C131" s="5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</row>
    <row r="132" spans="2:170" ht="32.25" customHeight="1">
      <c r="B132" s="5"/>
      <c r="C132" s="5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</row>
    <row r="133" spans="2:170" ht="42.75" customHeight="1">
      <c r="B133" s="5"/>
      <c r="C133" s="5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</row>
    <row r="134" spans="2:170" ht="28.5" customHeight="1">
      <c r="B134" s="5"/>
      <c r="C134" s="5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</row>
    <row r="135" spans="2:170" ht="30" customHeight="1">
      <c r="B135" s="5"/>
      <c r="C135" s="5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</row>
    <row r="136" spans="2:170" ht="22.5" customHeight="1">
      <c r="B136" s="5"/>
      <c r="C136" s="5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</row>
    <row r="137" spans="2:170" ht="24" customHeight="1">
      <c r="B137" s="5"/>
      <c r="C137" s="5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</row>
    <row r="138" spans="2:170" ht="29.25" customHeight="1">
      <c r="B138" s="5"/>
      <c r="C138" s="5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</row>
    <row r="139" spans="2:170" ht="33" customHeight="1">
      <c r="B139" s="5"/>
      <c r="C139" s="5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</row>
    <row r="140" spans="2:170" ht="29.25" customHeight="1">
      <c r="B140" s="5"/>
      <c r="C140" s="5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</row>
    <row r="141" spans="2:170" ht="32.25" customHeight="1">
      <c r="B141" s="5"/>
      <c r="C141" s="5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</row>
    <row r="142" spans="2:170" ht="35.25" customHeight="1">
      <c r="B142" s="5"/>
      <c r="C142" s="5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</row>
    <row r="143" spans="2:170" ht="30.75" customHeight="1">
      <c r="B143" s="5"/>
      <c r="C143" s="5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</row>
    <row r="144" spans="2:170" ht="22.5" customHeight="1">
      <c r="B144" s="5"/>
      <c r="C144" s="5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</row>
    <row r="145" spans="1:170" ht="26.25" customHeight="1">
      <c r="B145" s="5"/>
      <c r="C145" s="5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</row>
    <row r="146" spans="1:170" ht="25.5" customHeight="1">
      <c r="B146" s="5"/>
      <c r="C146" s="5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</row>
    <row r="147" spans="1:170" ht="22.5" customHeight="1">
      <c r="B147" s="5"/>
      <c r="C147" s="5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</row>
    <row r="148" spans="1:170" ht="12.75">
      <c r="B148" s="5"/>
      <c r="C148" s="5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</row>
    <row r="149" spans="1:170" ht="23.25" customHeight="1">
      <c r="B149" s="5"/>
      <c r="C149" s="5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</row>
    <row r="150" spans="1:170" ht="35.25" customHeight="1">
      <c r="B150" s="5"/>
      <c r="C150" s="5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</row>
    <row r="151" spans="1:170" ht="33.75" customHeight="1">
      <c r="B151" s="5"/>
      <c r="C151" s="5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</row>
    <row r="152" spans="1:170" ht="41.25" customHeight="1">
      <c r="B152" s="5"/>
      <c r="C152" s="5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</row>
    <row r="153" spans="1:170" ht="45" customHeight="1">
      <c r="B153" s="5"/>
      <c r="C153" s="5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</row>
    <row r="154" spans="1:170" ht="33" customHeight="1">
      <c r="B154" s="5"/>
      <c r="C154" s="5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</row>
    <row r="155" spans="1:170" ht="36" customHeight="1">
      <c r="A155" s="11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Q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/>
      <c r="FH155"/>
      <c r="FI155"/>
      <c r="FJ155"/>
      <c r="FK155"/>
      <c r="FL155"/>
      <c r="FM155"/>
      <c r="FN155"/>
    </row>
    <row r="156" spans="1:170" ht="32.25" customHeight="1">
      <c r="A156" s="8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Q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/>
      <c r="FH156"/>
      <c r="FI156"/>
      <c r="FJ156"/>
      <c r="FK156"/>
      <c r="FL156"/>
      <c r="FM156"/>
      <c r="FN156"/>
    </row>
    <row r="157" spans="1:170" ht="29.25" customHeight="1">
      <c r="A157" s="8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Q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/>
      <c r="FH157"/>
      <c r="FI157"/>
      <c r="FJ157"/>
      <c r="FK157"/>
      <c r="FL157"/>
      <c r="FM157"/>
      <c r="FN157"/>
    </row>
    <row r="158" spans="1:170" ht="32.25" customHeight="1">
      <c r="B158" s="5"/>
      <c r="C158" s="5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</row>
    <row r="159" spans="1:170" ht="36.75" customHeight="1">
      <c r="B159" s="5"/>
      <c r="C159" s="5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</row>
    <row r="160" spans="1:170" ht="24" customHeight="1">
      <c r="B160" s="5"/>
      <c r="C160" s="5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</row>
    <row r="161" spans="2:170" ht="12.75">
      <c r="B161" s="5"/>
      <c r="C161" s="5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</row>
    <row r="162" spans="2:170" ht="22.5" customHeight="1">
      <c r="B162" s="5"/>
      <c r="C162" s="5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</row>
    <row r="163" spans="2:170" ht="21.75" customHeight="1">
      <c r="B163" s="5"/>
      <c r="C163" s="5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</row>
    <row r="164" spans="2:170" ht="30" customHeight="1">
      <c r="B164" s="5"/>
      <c r="C164" s="5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</row>
    <row r="165" spans="2:170" ht="22.5" customHeight="1">
      <c r="B165" s="4"/>
      <c r="C165" s="9"/>
      <c r="D165" s="9"/>
      <c r="E165" s="10"/>
      <c r="F165" s="9"/>
      <c r="G165" s="9"/>
      <c r="H165" s="13"/>
      <c r="I165" s="13"/>
      <c r="J165" s="13"/>
      <c r="K165" s="14"/>
      <c r="L165" s="12"/>
      <c r="M165" s="5"/>
      <c r="N165" s="5"/>
      <c r="O165" s="5"/>
      <c r="Q165" s="1"/>
      <c r="R165" s="1"/>
      <c r="S165" s="1"/>
      <c r="T165" s="1"/>
      <c r="FK165"/>
      <c r="FL165"/>
      <c r="FM165"/>
      <c r="FN165"/>
    </row>
    <row r="166" spans="2:170" ht="22.5" customHeight="1">
      <c r="B166" s="5"/>
      <c r="C166" s="5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</row>
    <row r="167" spans="2:170" ht="22.5" customHeight="1">
      <c r="B167" s="5"/>
      <c r="C167" s="5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</row>
    <row r="168" spans="2:170" ht="22.5" customHeight="1">
      <c r="B168" s="5"/>
      <c r="C168" s="5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</row>
    <row r="169" spans="2:170" ht="23.25" customHeight="1">
      <c r="B169" s="5"/>
      <c r="C169" s="5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</row>
    <row r="170" spans="2:170" ht="12.75">
      <c r="B170" s="5"/>
      <c r="C170" s="5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</row>
    <row r="171" spans="2:170" ht="12.75">
      <c r="B171" s="5"/>
      <c r="C171" s="5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</row>
    <row r="172" spans="2:170" ht="12.75">
      <c r="B172" s="5"/>
      <c r="C172" s="5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</row>
    <row r="173" spans="2:170" ht="12.75">
      <c r="B173" s="5"/>
      <c r="C173" s="5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</row>
    <row r="174" spans="2:170" ht="12.75">
      <c r="B174" s="5"/>
      <c r="C174" s="5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</row>
    <row r="175" spans="2:170" ht="12.75">
      <c r="B175" s="5"/>
      <c r="C175" s="5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</row>
    <row r="176" spans="2:170" ht="12.75">
      <c r="B176" s="5"/>
      <c r="C176" s="5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</row>
    <row r="177" spans="2:170" ht="12.75">
      <c r="B177" s="5"/>
      <c r="C177" s="5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</row>
    <row r="178" spans="2:170" ht="12.75">
      <c r="B178" s="5"/>
      <c r="C178" s="5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</row>
    <row r="179" spans="2:170" ht="12.75">
      <c r="B179" s="5"/>
      <c r="C179" s="5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</row>
    <row r="180" spans="2:170" ht="12.75">
      <c r="B180" s="5"/>
      <c r="C180" s="5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</row>
    <row r="181" spans="2:170" ht="12.75">
      <c r="B181" s="5"/>
      <c r="C181" s="5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</row>
    <row r="182" spans="2:170" ht="12.75">
      <c r="B182" s="5"/>
      <c r="C182" s="5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</row>
    <row r="183" spans="2:170" ht="12.75">
      <c r="B183" s="5"/>
      <c r="C183" s="5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</row>
    <row r="184" spans="2:170" ht="12.75">
      <c r="B184" s="5"/>
      <c r="C184" s="5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</row>
    <row r="185" spans="2:170" ht="12.75">
      <c r="B185" s="5"/>
      <c r="C185" s="5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</row>
  </sheetData>
  <mergeCells count="3">
    <mergeCell ref="C38:G38"/>
    <mergeCell ref="G2:K2"/>
    <mergeCell ref="B2:C2"/>
  </mergeCells>
  <phoneticPr fontId="7" type="noConversion"/>
  <dataValidations disablePrompts="1" count="1">
    <dataValidation type="list" allowBlank="1" showInputMessage="1" showErrorMessage="1" sqref="K4:K37">
      <formula1>$Z$2:$Z$4</formula1>
    </dataValidation>
  </dataValidations>
  <pageMargins left="1.02" right="0.25" top="0.28000000000000003" bottom="0.31" header="0.24" footer="0.28000000000000003"/>
  <pageSetup paperSize="9" scale="73" fitToHeight="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H25"/>
  <sheetViews>
    <sheetView zoomScaleNormal="100" zoomScaleSheetLayoutView="130" workbookViewId="0">
      <selection activeCell="B21" sqref="B21"/>
    </sheetView>
  </sheetViews>
  <sheetFormatPr defaultRowHeight="12.75"/>
  <cols>
    <col min="1" max="1" width="11.7109375" customWidth="1"/>
    <col min="2" max="2" width="24.5703125" customWidth="1"/>
    <col min="3" max="3" width="10.28515625" customWidth="1"/>
    <col min="4" max="4" width="12.5703125" customWidth="1"/>
    <col min="5" max="5" width="10.85546875" customWidth="1"/>
    <col min="6" max="6" width="22.7109375" customWidth="1"/>
    <col min="7" max="7" width="10.28515625" customWidth="1"/>
    <col min="8" max="8" width="9.7109375" customWidth="1"/>
  </cols>
  <sheetData>
    <row r="1" spans="1:8">
      <c r="A1" s="120" t="s">
        <v>29</v>
      </c>
      <c r="B1" s="120"/>
      <c r="C1" s="120"/>
      <c r="D1" s="120"/>
      <c r="E1" s="120"/>
      <c r="F1" s="120"/>
      <c r="G1" s="120"/>
      <c r="H1" s="120"/>
    </row>
    <row r="2" spans="1:8">
      <c r="A2" t="s">
        <v>30</v>
      </c>
    </row>
    <row r="3" spans="1:8">
      <c r="A3" t="s">
        <v>31</v>
      </c>
      <c r="C3" t="s">
        <v>32</v>
      </c>
    </row>
    <row r="5" spans="1:8">
      <c r="A5" s="16" t="s">
        <v>33</v>
      </c>
      <c r="B5" s="16" t="s">
        <v>34</v>
      </c>
      <c r="C5" s="16" t="s">
        <v>35</v>
      </c>
      <c r="D5" s="16"/>
      <c r="E5" s="84" t="s">
        <v>36</v>
      </c>
      <c r="F5" s="16"/>
      <c r="G5" s="121" t="s">
        <v>37</v>
      </c>
      <c r="H5" s="122"/>
    </row>
    <row r="6" spans="1:8" ht="30" customHeight="1">
      <c r="A6" s="16"/>
      <c r="B6" s="16"/>
      <c r="C6" s="90" t="s">
        <v>38</v>
      </c>
      <c r="D6" s="86" t="s">
        <v>39</v>
      </c>
      <c r="E6" s="86" t="s">
        <v>38</v>
      </c>
      <c r="F6" s="86" t="s">
        <v>39</v>
      </c>
      <c r="G6" s="84"/>
      <c r="H6" s="16"/>
    </row>
    <row r="7" spans="1:8">
      <c r="A7" s="16"/>
      <c r="B7" s="87">
        <f ca="1">TODAY()</f>
        <v>42978</v>
      </c>
      <c r="C7" s="16" t="s">
        <v>59</v>
      </c>
      <c r="D7" s="16" t="s">
        <v>60</v>
      </c>
      <c r="E7" s="16" t="s">
        <v>40</v>
      </c>
      <c r="F7" s="16" t="s">
        <v>69</v>
      </c>
      <c r="G7" s="16"/>
      <c r="H7" s="16"/>
    </row>
    <row r="9" spans="1:8">
      <c r="A9" t="s">
        <v>41</v>
      </c>
      <c r="B9" t="s">
        <v>71</v>
      </c>
      <c r="E9" t="s">
        <v>70</v>
      </c>
    </row>
    <row r="10" spans="1:8">
      <c r="B10" t="s">
        <v>42</v>
      </c>
    </row>
    <row r="12" spans="1:8">
      <c r="A12" t="s">
        <v>43</v>
      </c>
      <c r="B12" t="s">
        <v>72</v>
      </c>
      <c r="E12" t="s">
        <v>73</v>
      </c>
    </row>
    <row r="13" spans="1:8">
      <c r="B13" t="s">
        <v>44</v>
      </c>
    </row>
    <row r="15" spans="1:8">
      <c r="A15" t="s">
        <v>45</v>
      </c>
      <c r="B15" t="s">
        <v>46</v>
      </c>
      <c r="E15" t="s">
        <v>47</v>
      </c>
    </row>
    <row r="16" spans="1:8">
      <c r="A16" t="s">
        <v>48</v>
      </c>
    </row>
    <row r="18" spans="1:8">
      <c r="A18" s="16" t="s">
        <v>49</v>
      </c>
      <c r="B18" s="16"/>
      <c r="C18" s="16"/>
      <c r="D18" s="16"/>
      <c r="E18" s="16"/>
      <c r="F18" s="16"/>
      <c r="G18" s="16"/>
      <c r="H18" s="16"/>
    </row>
    <row r="19" spans="1:8" ht="38.25">
      <c r="A19" s="84" t="s">
        <v>50</v>
      </c>
      <c r="B19" s="84" t="s">
        <v>51</v>
      </c>
      <c r="C19" s="84" t="s">
        <v>0</v>
      </c>
      <c r="D19" s="84" t="s">
        <v>1</v>
      </c>
      <c r="E19" s="86" t="s">
        <v>52</v>
      </c>
      <c r="F19" s="84" t="s">
        <v>53</v>
      </c>
      <c r="G19" s="86" t="s">
        <v>61</v>
      </c>
      <c r="H19" s="86" t="s">
        <v>54</v>
      </c>
    </row>
    <row r="20" spans="1:8">
      <c r="A20" s="83">
        <v>1</v>
      </c>
      <c r="B20" s="83">
        <v>2</v>
      </c>
      <c r="C20" s="83">
        <v>3</v>
      </c>
      <c r="D20" s="83">
        <v>4</v>
      </c>
      <c r="E20" s="83">
        <v>5</v>
      </c>
      <c r="F20" s="83">
        <v>6</v>
      </c>
      <c r="G20" s="83">
        <v>7</v>
      </c>
      <c r="H20" s="83">
        <v>8</v>
      </c>
    </row>
    <row r="21" spans="1:8" ht="25.5" customHeight="1">
      <c r="A21" s="84">
        <v>1</v>
      </c>
      <c r="B21" s="88" t="s">
        <v>68</v>
      </c>
      <c r="C21" s="84" t="s">
        <v>62</v>
      </c>
      <c r="D21" s="85">
        <v>350</v>
      </c>
      <c r="E21" s="16"/>
      <c r="F21" s="86" t="str">
        <f>F7</f>
        <v>Разматыватель стан №9</v>
      </c>
      <c r="G21" s="16"/>
      <c r="H21" s="16"/>
    </row>
    <row r="22" spans="1:8" ht="30" customHeight="1">
      <c r="A22" t="s">
        <v>55</v>
      </c>
    </row>
    <row r="23" spans="1:8" ht="28.5" customHeight="1">
      <c r="A23" t="s">
        <v>56</v>
      </c>
    </row>
    <row r="24" spans="1:8" ht="23.25" customHeight="1">
      <c r="A24" t="s">
        <v>57</v>
      </c>
    </row>
    <row r="25" spans="1:8" ht="27.75" customHeight="1">
      <c r="A25" t="s">
        <v>58</v>
      </c>
    </row>
  </sheetData>
  <mergeCells count="2">
    <mergeCell ref="A1:H1"/>
    <mergeCell ref="G5:H5"/>
  </mergeCells>
  <phoneticPr fontId="7" type="noConversion"/>
  <pageMargins left="0.7" right="0.7" top="0.75" bottom="0.75" header="0.3" footer="0.3"/>
  <pageSetup paperSize="9" scale="6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B2:E35"/>
  <sheetViews>
    <sheetView topLeftCell="A9" workbookViewId="0">
      <selection activeCell="C15" sqref="C15"/>
    </sheetView>
  </sheetViews>
  <sheetFormatPr defaultRowHeight="12.75"/>
  <cols>
    <col min="2" max="2" width="12" customWidth="1"/>
    <col min="3" max="3" width="17.85546875" customWidth="1"/>
    <col min="4" max="4" width="24.7109375" customWidth="1"/>
    <col min="5" max="5" width="26.7109375" customWidth="1"/>
  </cols>
  <sheetData>
    <row r="2" spans="2:5" ht="18">
      <c r="B2" s="104" t="s">
        <v>91</v>
      </c>
    </row>
    <row r="3" spans="2:5" ht="18">
      <c r="B3" s="104" t="s">
        <v>92</v>
      </c>
    </row>
    <row r="4" spans="2:5" ht="16.5" thickBot="1">
      <c r="B4" s="105"/>
    </row>
    <row r="5" spans="2:5" ht="26.25" thickBot="1">
      <c r="B5" s="106" t="s">
        <v>93</v>
      </c>
      <c r="C5" s="107" t="s">
        <v>94</v>
      </c>
      <c r="D5" s="107" t="s">
        <v>95</v>
      </c>
      <c r="E5" s="108" t="s">
        <v>96</v>
      </c>
    </row>
    <row r="6" spans="2:5">
      <c r="B6" s="109">
        <v>2</v>
      </c>
      <c r="C6" s="110">
        <v>32</v>
      </c>
      <c r="D6" s="110">
        <v>8</v>
      </c>
      <c r="E6" s="111" t="s">
        <v>97</v>
      </c>
    </row>
    <row r="7" spans="2:5">
      <c r="B7" s="109">
        <v>3</v>
      </c>
      <c r="C7" s="110">
        <v>45</v>
      </c>
      <c r="D7" s="110">
        <v>12</v>
      </c>
      <c r="E7" s="111" t="s">
        <v>97</v>
      </c>
    </row>
    <row r="8" spans="2:5">
      <c r="B8" s="109">
        <v>4</v>
      </c>
      <c r="C8" s="110">
        <v>48</v>
      </c>
      <c r="D8" s="110">
        <v>12</v>
      </c>
      <c r="E8" s="111" t="s">
        <v>97</v>
      </c>
    </row>
    <row r="9" spans="2:5">
      <c r="B9" s="109">
        <v>5</v>
      </c>
      <c r="C9" s="110">
        <v>60</v>
      </c>
      <c r="D9" s="110">
        <v>15</v>
      </c>
      <c r="E9" s="111" t="s">
        <v>97</v>
      </c>
    </row>
    <row r="10" spans="2:5">
      <c r="B10" s="109">
        <v>6</v>
      </c>
      <c r="C10" s="110">
        <v>70</v>
      </c>
      <c r="D10" s="110">
        <v>18</v>
      </c>
      <c r="E10" s="111" t="s">
        <v>97</v>
      </c>
    </row>
    <row r="11" spans="2:5">
      <c r="B11" s="109">
        <v>8</v>
      </c>
      <c r="C11" s="110">
        <v>85</v>
      </c>
      <c r="D11" s="110">
        <v>22</v>
      </c>
      <c r="E11" s="111" t="s">
        <v>97</v>
      </c>
    </row>
    <row r="12" spans="2:5">
      <c r="B12" s="109">
        <v>10</v>
      </c>
      <c r="C12" s="110">
        <v>95</v>
      </c>
      <c r="D12" s="110">
        <v>24</v>
      </c>
      <c r="E12" s="111" t="s">
        <v>97</v>
      </c>
    </row>
    <row r="13" spans="2:5">
      <c r="B13" s="109">
        <v>12</v>
      </c>
      <c r="C13" s="110">
        <v>110</v>
      </c>
      <c r="D13" s="110">
        <v>28</v>
      </c>
      <c r="E13" s="111" t="s">
        <v>97</v>
      </c>
    </row>
    <row r="14" spans="2:5">
      <c r="B14" s="109">
        <v>14</v>
      </c>
      <c r="C14" s="110">
        <v>115</v>
      </c>
      <c r="D14" s="110">
        <v>29</v>
      </c>
      <c r="E14" s="111" t="s">
        <v>97</v>
      </c>
    </row>
    <row r="15" spans="2:5">
      <c r="B15" s="109">
        <v>16</v>
      </c>
      <c r="C15" s="110">
        <v>120</v>
      </c>
      <c r="D15" s="110">
        <v>30</v>
      </c>
      <c r="E15" s="111" t="s">
        <v>97</v>
      </c>
    </row>
    <row r="16" spans="2:5">
      <c r="B16" s="109">
        <v>18</v>
      </c>
      <c r="C16" s="110">
        <v>125</v>
      </c>
      <c r="D16" s="110">
        <v>32</v>
      </c>
      <c r="E16" s="111" t="s">
        <v>97</v>
      </c>
    </row>
    <row r="17" spans="2:5">
      <c r="B17" s="109">
        <v>20</v>
      </c>
      <c r="C17" s="110">
        <v>165</v>
      </c>
      <c r="D17" s="110">
        <v>42</v>
      </c>
      <c r="E17" s="111" t="s">
        <v>97</v>
      </c>
    </row>
    <row r="18" spans="2:5">
      <c r="B18" s="109">
        <v>22</v>
      </c>
      <c r="C18" s="110">
        <v>185</v>
      </c>
      <c r="D18" s="110">
        <v>47</v>
      </c>
      <c r="E18" s="111" t="s">
        <v>97</v>
      </c>
    </row>
    <row r="19" spans="2:5">
      <c r="B19" s="109">
        <v>25</v>
      </c>
      <c r="C19" s="110">
        <v>215</v>
      </c>
      <c r="D19" s="110">
        <v>54</v>
      </c>
      <c r="E19" s="111" t="s">
        <v>97</v>
      </c>
    </row>
    <row r="20" spans="2:5">
      <c r="B20" s="109">
        <v>30</v>
      </c>
      <c r="C20" s="110">
        <v>250</v>
      </c>
      <c r="D20" s="110">
        <v>63</v>
      </c>
      <c r="E20" s="111" t="s">
        <v>97</v>
      </c>
    </row>
    <row r="21" spans="2:5">
      <c r="B21" s="109">
        <v>32</v>
      </c>
      <c r="C21" s="110">
        <v>285</v>
      </c>
      <c r="D21" s="110">
        <v>72</v>
      </c>
      <c r="E21" s="111" t="s">
        <v>97</v>
      </c>
    </row>
    <row r="22" spans="2:5">
      <c r="B22" s="109">
        <v>36</v>
      </c>
      <c r="C22" s="110">
        <v>315</v>
      </c>
      <c r="D22" s="110">
        <v>79</v>
      </c>
      <c r="E22" s="111" t="s">
        <v>97</v>
      </c>
    </row>
    <row r="23" spans="2:5">
      <c r="B23" s="109">
        <v>40</v>
      </c>
      <c r="C23" s="110">
        <v>375</v>
      </c>
      <c r="D23" s="110">
        <v>94</v>
      </c>
      <c r="E23" s="111" t="s">
        <v>97</v>
      </c>
    </row>
    <row r="24" spans="2:5">
      <c r="B24" s="109">
        <v>50</v>
      </c>
      <c r="C24" s="110">
        <v>380</v>
      </c>
      <c r="D24" s="110">
        <v>95</v>
      </c>
      <c r="E24" s="111" t="s">
        <v>98</v>
      </c>
    </row>
    <row r="25" spans="2:5">
      <c r="B25" s="109">
        <v>60</v>
      </c>
      <c r="C25" s="110">
        <v>450</v>
      </c>
      <c r="D25" s="110">
        <v>113</v>
      </c>
      <c r="E25" s="111" t="s">
        <v>98</v>
      </c>
    </row>
    <row r="26" spans="2:5">
      <c r="B26" s="109">
        <v>70</v>
      </c>
      <c r="C26" s="110">
        <v>495</v>
      </c>
      <c r="D26" s="110">
        <v>124</v>
      </c>
      <c r="E26" s="111" t="s">
        <v>98</v>
      </c>
    </row>
    <row r="27" spans="2:5">
      <c r="B27" s="109">
        <v>80</v>
      </c>
      <c r="C27" s="110">
        <v>570</v>
      </c>
      <c r="D27" s="110">
        <v>143</v>
      </c>
      <c r="E27" s="111" t="s">
        <v>98</v>
      </c>
    </row>
    <row r="28" spans="2:5">
      <c r="B28" s="109">
        <v>90</v>
      </c>
      <c r="C28" s="110">
        <v>760</v>
      </c>
      <c r="D28" s="110">
        <v>190</v>
      </c>
      <c r="E28" s="111" t="s">
        <v>98</v>
      </c>
    </row>
    <row r="29" spans="2:5">
      <c r="B29" s="109">
        <v>100</v>
      </c>
      <c r="C29" s="110">
        <v>860</v>
      </c>
      <c r="D29" s="110">
        <v>215</v>
      </c>
      <c r="E29" s="111" t="s">
        <v>98</v>
      </c>
    </row>
    <row r="30" spans="2:5">
      <c r="B30" s="109">
        <v>110</v>
      </c>
      <c r="C30" s="110">
        <v>900</v>
      </c>
      <c r="D30" s="110">
        <v>225</v>
      </c>
      <c r="E30" s="111" t="s">
        <v>98</v>
      </c>
    </row>
    <row r="31" spans="2:5">
      <c r="B31" s="109">
        <v>120</v>
      </c>
      <c r="C31" s="110">
        <v>950</v>
      </c>
      <c r="D31" s="110">
        <v>238</v>
      </c>
      <c r="E31" s="111" t="s">
        <v>98</v>
      </c>
    </row>
    <row r="32" spans="2:5">
      <c r="B32" s="109">
        <v>130</v>
      </c>
      <c r="C32" s="110">
        <v>1000</v>
      </c>
      <c r="D32" s="110">
        <v>250</v>
      </c>
      <c r="E32" s="111" t="s">
        <v>98</v>
      </c>
    </row>
    <row r="33" spans="2:5">
      <c r="B33" s="109">
        <v>140</v>
      </c>
      <c r="C33" s="110">
        <v>1100</v>
      </c>
      <c r="D33" s="110">
        <v>275</v>
      </c>
      <c r="E33" s="111" t="s">
        <v>98</v>
      </c>
    </row>
    <row r="34" spans="2:5">
      <c r="B34" s="109">
        <v>150</v>
      </c>
      <c r="C34" s="110">
        <v>1200</v>
      </c>
      <c r="D34" s="110">
        <v>300</v>
      </c>
      <c r="E34" s="111" t="s">
        <v>98</v>
      </c>
    </row>
    <row r="35" spans="2:5" ht="13.5" thickBot="1">
      <c r="B35" s="112">
        <v>160</v>
      </c>
      <c r="C35" s="113">
        <v>1250</v>
      </c>
      <c r="D35" s="113">
        <v>313</v>
      </c>
      <c r="E35" s="114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/>
  <dimension ref="A1:R11"/>
  <sheetViews>
    <sheetView topLeftCell="E1" zoomScale="86" zoomScaleNormal="86" workbookViewId="0">
      <selection activeCell="P9" sqref="P9"/>
    </sheetView>
  </sheetViews>
  <sheetFormatPr defaultRowHeight="12.75"/>
  <cols>
    <col min="14" max="14" width="11.85546875" customWidth="1"/>
    <col min="15" max="15" width="14.42578125" customWidth="1"/>
    <col min="16" max="16" width="13.42578125" customWidth="1"/>
    <col min="17" max="17" width="13" customWidth="1"/>
  </cols>
  <sheetData>
    <row r="1" spans="1:18" ht="23.25">
      <c r="A1" s="1"/>
      <c r="B1" s="17"/>
      <c r="C1" s="18"/>
      <c r="D1" s="15"/>
      <c r="E1" s="15"/>
      <c r="F1" s="15"/>
      <c r="G1" s="16"/>
      <c r="H1" s="16"/>
      <c r="I1" s="16"/>
      <c r="J1" s="21"/>
      <c r="K1" s="16"/>
      <c r="L1" s="16"/>
      <c r="M1" s="19"/>
      <c r="N1" s="20"/>
      <c r="O1" s="19"/>
      <c r="P1" s="30"/>
      <c r="Q1" s="19"/>
      <c r="R1" s="5"/>
    </row>
    <row r="2" spans="1:18" ht="24" thickBot="1">
      <c r="A2" s="1"/>
      <c r="B2" s="123" t="s">
        <v>69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26"/>
      <c r="O2" s="24"/>
      <c r="P2" s="31"/>
      <c r="Q2" s="24"/>
      <c r="R2" s="5"/>
    </row>
    <row r="3" spans="1:18" ht="109.5" thickTop="1" thickBot="1">
      <c r="A3" s="1"/>
      <c r="B3" s="22" t="s">
        <v>6</v>
      </c>
      <c r="C3" s="23" t="s">
        <v>10</v>
      </c>
      <c r="D3" s="23" t="s">
        <v>5</v>
      </c>
      <c r="E3" s="23" t="s">
        <v>7</v>
      </c>
      <c r="F3" s="23" t="s">
        <v>8</v>
      </c>
      <c r="G3" s="23" t="s">
        <v>64</v>
      </c>
      <c r="H3" s="23" t="s">
        <v>0</v>
      </c>
      <c r="I3" s="23" t="s">
        <v>1</v>
      </c>
      <c r="J3" s="23" t="s">
        <v>9</v>
      </c>
      <c r="K3" s="23" t="s">
        <v>11</v>
      </c>
      <c r="L3" s="23" t="s">
        <v>12</v>
      </c>
      <c r="M3" s="25" t="s">
        <v>2</v>
      </c>
      <c r="N3" s="27" t="s">
        <v>13</v>
      </c>
      <c r="O3" s="28" t="s">
        <v>75</v>
      </c>
      <c r="P3" s="32" t="s">
        <v>63</v>
      </c>
      <c r="Q3" s="29" t="s">
        <v>15</v>
      </c>
      <c r="R3" s="5"/>
    </row>
    <row r="4" spans="1:18" ht="48.75" thickTop="1" thickBot="1">
      <c r="A4" s="1"/>
      <c r="B4" s="17">
        <v>1</v>
      </c>
      <c r="C4" s="89" t="s">
        <v>65</v>
      </c>
      <c r="D4" s="69" t="s">
        <v>66</v>
      </c>
      <c r="E4" s="68">
        <v>241</v>
      </c>
      <c r="F4" s="68">
        <v>436</v>
      </c>
      <c r="G4" s="68">
        <v>20</v>
      </c>
      <c r="H4" s="68" t="s">
        <v>24</v>
      </c>
      <c r="I4" s="68">
        <v>8</v>
      </c>
      <c r="J4" s="68" t="s">
        <v>25</v>
      </c>
      <c r="K4" s="68" t="s">
        <v>26</v>
      </c>
      <c r="L4" s="68"/>
      <c r="M4" s="1"/>
      <c r="N4" s="70">
        <f>E4*F4*I4/1000/1000</f>
        <v>0.84060799999999991</v>
      </c>
      <c r="O4" s="71">
        <f>N4+(N4/100)*10</f>
        <v>0.92466879999999985</v>
      </c>
      <c r="P4" s="81">
        <f t="shared" ref="P4:P6" si="0">O4*20*7.85</f>
        <v>145.17300159999996</v>
      </c>
      <c r="Q4" s="72">
        <f>(E4+F4)*2*I4</f>
        <v>10832</v>
      </c>
      <c r="R4" s="1"/>
    </row>
    <row r="5" spans="1:18" ht="48.75" thickTop="1" thickBot="1">
      <c r="A5" s="1"/>
      <c r="B5" s="17">
        <v>2</v>
      </c>
      <c r="C5" s="89" t="s">
        <v>67</v>
      </c>
      <c r="D5" s="68" t="s">
        <v>66</v>
      </c>
      <c r="E5" s="68">
        <v>80</v>
      </c>
      <c r="F5" s="68">
        <v>410</v>
      </c>
      <c r="G5" s="68">
        <v>20</v>
      </c>
      <c r="H5" s="68" t="s">
        <v>24</v>
      </c>
      <c r="I5" s="68">
        <v>8</v>
      </c>
      <c r="J5" s="68" t="s">
        <v>27</v>
      </c>
      <c r="K5" s="68" t="s">
        <v>28</v>
      </c>
      <c r="L5" s="68"/>
      <c r="M5" s="1"/>
      <c r="N5" s="70">
        <f>E5*F5*I5/1000/1000</f>
        <v>0.26239999999999997</v>
      </c>
      <c r="O5" s="71">
        <f>N5+(N5/100)*10</f>
        <v>0.28863999999999995</v>
      </c>
      <c r="P5" s="81">
        <f t="shared" si="0"/>
        <v>45.316479999999991</v>
      </c>
      <c r="Q5" s="72">
        <f>(E5+F5)*2*I5</f>
        <v>7840</v>
      </c>
      <c r="R5" s="1"/>
    </row>
    <row r="6" spans="1:18" ht="33" thickTop="1" thickBot="1">
      <c r="A6" s="1"/>
      <c r="B6" s="91">
        <v>3</v>
      </c>
      <c r="C6" s="92" t="s">
        <v>74</v>
      </c>
      <c r="D6" s="93"/>
      <c r="E6" s="93">
        <v>550</v>
      </c>
      <c r="F6" s="93">
        <v>241</v>
      </c>
      <c r="G6" s="94">
        <v>20</v>
      </c>
      <c r="H6" s="95"/>
      <c r="I6" s="95">
        <v>8</v>
      </c>
      <c r="J6" s="95"/>
      <c r="K6" s="95"/>
      <c r="L6" s="68"/>
      <c r="M6" s="1"/>
      <c r="N6" s="70">
        <f>E6*F6*I6/1000/1000</f>
        <v>1.0604</v>
      </c>
      <c r="O6" s="71">
        <f>N6+(N6/100)*10</f>
        <v>1.1664399999999999</v>
      </c>
      <c r="P6" s="81">
        <f t="shared" si="0"/>
        <v>183.13107999999997</v>
      </c>
      <c r="Q6" s="96"/>
      <c r="R6" s="1"/>
    </row>
    <row r="7" spans="1:18" ht="17.25" thickTop="1" thickBot="1">
      <c r="A7" s="1"/>
      <c r="B7" s="49"/>
      <c r="C7" s="115" t="s">
        <v>3</v>
      </c>
      <c r="D7" s="116"/>
      <c r="E7" s="116"/>
      <c r="F7" s="116"/>
      <c r="G7" s="117"/>
      <c r="H7" s="75"/>
      <c r="I7" s="76">
        <f>SUM(I4:I5)</f>
        <v>16</v>
      </c>
      <c r="J7" s="75"/>
      <c r="K7" s="75"/>
      <c r="L7" s="66"/>
      <c r="M7" s="9"/>
      <c r="N7" s="80">
        <f>SUM(N4:N6)</f>
        <v>2.163408</v>
      </c>
      <c r="O7" s="80">
        <f>SUM(O4:O6)</f>
        <v>2.3797487999999998</v>
      </c>
      <c r="P7" s="81">
        <f>O7*20*7.85</f>
        <v>373.62056159999997</v>
      </c>
      <c r="Q7" s="82">
        <f>SUM(Q4:Q5)</f>
        <v>18672</v>
      </c>
      <c r="R7" s="1"/>
    </row>
    <row r="8" spans="1:18" ht="96" thickTop="1" thickBot="1">
      <c r="A8" s="1"/>
      <c r="B8" s="49"/>
      <c r="C8" s="60"/>
      <c r="D8" s="54"/>
      <c r="E8" s="54"/>
      <c r="F8" s="54"/>
      <c r="G8" s="77" t="s">
        <v>21</v>
      </c>
      <c r="H8" s="78"/>
      <c r="I8" s="79">
        <f>SUM(I7,I7)</f>
        <v>32</v>
      </c>
      <c r="J8" s="55"/>
      <c r="K8" s="50"/>
      <c r="L8" s="50"/>
      <c r="M8" s="5"/>
      <c r="N8" s="5"/>
      <c r="O8" s="51"/>
      <c r="P8" s="73" t="s">
        <v>16</v>
      </c>
      <c r="Q8" s="74" t="s">
        <v>18</v>
      </c>
      <c r="R8" s="1"/>
    </row>
    <row r="9" spans="1:18" ht="80.25" thickTop="1" thickBot="1">
      <c r="A9" s="1"/>
      <c r="B9" s="5"/>
      <c r="C9" s="62"/>
      <c r="D9" s="63"/>
      <c r="E9" s="63"/>
      <c r="F9" s="63"/>
      <c r="G9" s="42" t="s">
        <v>22</v>
      </c>
      <c r="H9" s="43"/>
      <c r="I9" s="44">
        <v>0</v>
      </c>
      <c r="J9" s="40"/>
      <c r="K9" s="40"/>
      <c r="L9" s="40"/>
      <c r="M9" s="40"/>
      <c r="N9" s="51"/>
      <c r="O9" s="51"/>
      <c r="P9" s="35" t="e">
        <f>SUM(P7,#REF!)</f>
        <v>#REF!</v>
      </c>
      <c r="Q9" s="34" t="e">
        <f>SUM(Q7,#REF!)</f>
        <v>#REF!</v>
      </c>
      <c r="R9" s="1"/>
    </row>
    <row r="10" spans="1:18" ht="17.25" thickTop="1" thickBot="1">
      <c r="A10" s="1"/>
      <c r="B10" s="5"/>
      <c r="C10" s="61"/>
      <c r="D10" s="61"/>
      <c r="E10" s="61"/>
      <c r="F10" s="61"/>
      <c r="G10" s="45" t="s">
        <v>23</v>
      </c>
      <c r="H10" s="46"/>
      <c r="I10" s="44">
        <f>I8</f>
        <v>32</v>
      </c>
      <c r="J10" s="61"/>
      <c r="K10" s="61"/>
      <c r="L10" s="61"/>
      <c r="M10" s="41"/>
      <c r="N10" s="57"/>
      <c r="O10" s="51"/>
      <c r="P10" s="52"/>
      <c r="Q10" s="53"/>
      <c r="R10" s="1"/>
    </row>
    <row r="11" spans="1:18" ht="13.5" thickTop="1"/>
  </sheetData>
  <mergeCells count="2">
    <mergeCell ref="B2:M2"/>
    <mergeCell ref="C7:G7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Сводный расчет</vt:lpstr>
      <vt:lpstr>Детальный расчет</vt:lpstr>
      <vt:lpstr>Заявка в снабжение РТЗ</vt:lpstr>
      <vt:lpstr>Прайс</vt:lpstr>
      <vt:lpstr>Лист2</vt:lpstr>
      <vt:lpstr>'Детальный расчет'!Область_печати</vt:lpstr>
      <vt:lpstr>'Заявка в снабжение РТЗ'!Область_печати</vt:lpstr>
    </vt:vector>
  </TitlesOfParts>
  <Company>NhT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rtz-snab3</dc:creator>
  <cp:lastModifiedBy>ГАВ</cp:lastModifiedBy>
  <cp:lastPrinted>2017-06-30T06:54:17Z</cp:lastPrinted>
  <dcterms:created xsi:type="dcterms:W3CDTF">2015-07-09T10:12:05Z</dcterms:created>
  <dcterms:modified xsi:type="dcterms:W3CDTF">2017-08-31T12:00:45Z</dcterms:modified>
</cp:coreProperties>
</file>