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11508" yWindow="-12" windowWidth="11544" windowHeight="9924" activeTab="3"/>
    <workbookView xWindow="-12" yWindow="-12" windowWidth="11520" windowHeight="9912"/>
  </bookViews>
  <sheets>
    <sheet name="БД" sheetId="1" r:id="rId1"/>
    <sheet name="Что Получается" sheetId="4" r:id="rId2"/>
    <sheet name="Что должно получиться" sheetId="2" r:id="rId3"/>
    <sheet name="Расчеты" sheetId="3" r:id="rId4"/>
  </sheets>
  <definedNames>
    <definedName name="_xlnm._FilterDatabase" localSheetId="0" hidden="1">БД!$A$6:$AO$221</definedName>
    <definedName name="_xlnm._FilterDatabase" localSheetId="3" hidden="1">Расчеты!$A$1:$D$1</definedName>
  </definedNames>
  <calcPr calcId="145621"/>
  <pivotCaches>
    <pivotCache cacheId="1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G15" i="4"/>
  <c r="G14" i="4"/>
  <c r="G13" i="4"/>
  <c r="G12" i="4"/>
  <c r="A16" i="4"/>
  <c r="C16" i="4" s="1"/>
  <c r="A15" i="4"/>
  <c r="B15" i="4" s="1"/>
  <c r="A14" i="4"/>
  <c r="C14" i="4" s="1"/>
  <c r="A13" i="4"/>
  <c r="C13" i="4" s="1"/>
  <c r="A12" i="4"/>
  <c r="C12" i="4" s="1"/>
  <c r="E46" i="4"/>
  <c r="F46" i="4" s="1"/>
  <c r="E45" i="4"/>
  <c r="F45" i="4" s="1"/>
  <c r="E44" i="4"/>
  <c r="F44" i="4" s="1"/>
  <c r="E43" i="4"/>
  <c r="F43" i="4" s="1"/>
  <c r="E42" i="4"/>
  <c r="F42" i="4" s="1"/>
  <c r="G8" i="4"/>
  <c r="H8" i="4" s="1"/>
  <c r="G7" i="4"/>
  <c r="H7" i="4" s="1"/>
  <c r="G6" i="4"/>
  <c r="H6" i="4" s="1"/>
  <c r="G5" i="4"/>
  <c r="H5" i="4" s="1"/>
  <c r="G4" i="4"/>
  <c r="H4" i="4" s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13" i="4" l="1"/>
  <c r="B16" i="4"/>
  <c r="B12" i="4"/>
  <c r="C15" i="4"/>
  <c r="B14" i="4"/>
  <c r="F35" i="2"/>
  <c r="F36" i="2"/>
  <c r="F37" i="2"/>
  <c r="F38" i="2"/>
  <c r="F34" i="2"/>
  <c r="E35" i="2"/>
  <c r="E36" i="2"/>
  <c r="E37" i="2"/>
  <c r="E38" i="2"/>
  <c r="E34" i="2"/>
  <c r="C26" i="3"/>
  <c r="B26" i="3"/>
  <c r="C29" i="3"/>
  <c r="C28" i="3"/>
  <c r="C33" i="3"/>
  <c r="C31" i="3"/>
  <c r="C40" i="3"/>
  <c r="C34" i="3"/>
  <c r="C30" i="3"/>
  <c r="C36" i="3"/>
  <c r="C32" i="3"/>
  <c r="C35" i="3"/>
  <c r="C38" i="3"/>
  <c r="C45" i="3"/>
  <c r="C39" i="3"/>
  <c r="C41" i="3"/>
  <c r="C43" i="3"/>
  <c r="C37" i="3"/>
  <c r="C44" i="3"/>
  <c r="C42" i="3"/>
  <c r="C27" i="3"/>
  <c r="B29" i="3"/>
  <c r="B28" i="3"/>
  <c r="B33" i="3"/>
  <c r="B31" i="3"/>
  <c r="B40" i="3"/>
  <c r="B34" i="3"/>
  <c r="B30" i="3"/>
  <c r="B36" i="3"/>
  <c r="B32" i="3"/>
  <c r="B35" i="3"/>
  <c r="B38" i="3"/>
  <c r="B45" i="3"/>
  <c r="B39" i="3"/>
  <c r="B41" i="3"/>
  <c r="B43" i="3"/>
  <c r="B37" i="3"/>
  <c r="B44" i="3"/>
  <c r="B42" i="3"/>
  <c r="B27" i="3"/>
  <c r="H5" i="2"/>
  <c r="H6" i="2"/>
  <c r="H7" i="2"/>
  <c r="H8" i="2"/>
  <c r="H4" i="2"/>
  <c r="G5" i="2"/>
  <c r="G6" i="2"/>
  <c r="G7" i="2"/>
  <c r="G8" i="2"/>
  <c r="G4" i="2"/>
  <c r="C14" i="3"/>
  <c r="D14" i="3"/>
  <c r="C21" i="3"/>
  <c r="D21" i="3"/>
  <c r="C7" i="3"/>
  <c r="D7" i="3"/>
  <c r="C4" i="3"/>
  <c r="D4" i="3"/>
  <c r="C17" i="3"/>
  <c r="D17" i="3"/>
  <c r="C8" i="3"/>
  <c r="D8" i="3"/>
  <c r="C3" i="3"/>
  <c r="D3" i="3"/>
  <c r="C12" i="3"/>
  <c r="D12" i="3"/>
  <c r="C5" i="3"/>
  <c r="D5" i="3"/>
  <c r="C6" i="3"/>
  <c r="D6" i="3"/>
  <c r="C9" i="3"/>
  <c r="D9" i="3"/>
  <c r="C10" i="3"/>
  <c r="D10" i="3"/>
  <c r="C15" i="3"/>
  <c r="D15" i="3"/>
  <c r="C18" i="3"/>
  <c r="D18" i="3"/>
  <c r="C19" i="3"/>
  <c r="D19" i="3"/>
  <c r="C16" i="3"/>
  <c r="D16" i="3"/>
  <c r="C20" i="3"/>
  <c r="D20" i="3"/>
  <c r="C13" i="3"/>
  <c r="D13" i="3"/>
  <c r="C22" i="3"/>
  <c r="D22" i="3"/>
  <c r="D11" i="3"/>
  <c r="C11" i="3"/>
  <c r="B3" i="3"/>
  <c r="B19" i="3"/>
  <c r="B14" i="3"/>
  <c r="B21" i="3"/>
  <c r="B7" i="3"/>
  <c r="B4" i="3"/>
  <c r="B17" i="3"/>
  <c r="B8" i="3"/>
  <c r="B12" i="3"/>
  <c r="B5" i="3"/>
  <c r="B6" i="3"/>
  <c r="B9" i="3"/>
  <c r="B10" i="3"/>
  <c r="B15" i="3"/>
  <c r="B18" i="3"/>
  <c r="B16" i="3"/>
  <c r="B20" i="3"/>
  <c r="B13" i="3"/>
  <c r="B22" i="3"/>
  <c r="B11" i="3"/>
  <c r="AI8" i="1"/>
  <c r="AJ8" i="1" s="1"/>
  <c r="AI9" i="1"/>
  <c r="AJ9" i="1" s="1"/>
  <c r="AI10" i="1"/>
  <c r="AJ10" i="1" s="1"/>
  <c r="AI11" i="1"/>
  <c r="AJ11" i="1" s="1"/>
  <c r="AI12" i="1"/>
  <c r="AJ12" i="1" s="1"/>
  <c r="AI13" i="1"/>
  <c r="AJ13" i="1" s="1"/>
  <c r="AI14" i="1"/>
  <c r="AJ14" i="1" s="1"/>
  <c r="AI15" i="1"/>
  <c r="AJ15" i="1" s="1"/>
  <c r="AI16" i="1"/>
  <c r="AJ16" i="1" s="1"/>
  <c r="AI17" i="1"/>
  <c r="AJ17" i="1" s="1"/>
  <c r="AI18" i="1"/>
  <c r="AJ18" i="1" s="1"/>
  <c r="AI19" i="1"/>
  <c r="AJ19" i="1" s="1"/>
  <c r="AI20" i="1"/>
  <c r="AJ20" i="1" s="1"/>
  <c r="AI21" i="1"/>
  <c r="AJ21" i="1" s="1"/>
  <c r="AI22" i="1"/>
  <c r="AJ22" i="1" s="1"/>
  <c r="AI23" i="1"/>
  <c r="AJ23" i="1"/>
  <c r="AI24" i="1"/>
  <c r="AJ24" i="1" s="1"/>
  <c r="AI25" i="1"/>
  <c r="AJ25" i="1" s="1"/>
  <c r="AI26" i="1"/>
  <c r="AJ26" i="1" s="1"/>
  <c r="AI27" i="1"/>
  <c r="AJ27" i="1" s="1"/>
  <c r="AI28" i="1"/>
  <c r="AJ28" i="1" s="1"/>
  <c r="AI29" i="1"/>
  <c r="AJ29" i="1" s="1"/>
  <c r="AI30" i="1"/>
  <c r="AJ30" i="1" s="1"/>
  <c r="AI31" i="1"/>
  <c r="AJ31" i="1" s="1"/>
  <c r="AI32" i="1"/>
  <c r="AJ32" i="1" s="1"/>
  <c r="AI33" i="1"/>
  <c r="AJ33" i="1" s="1"/>
  <c r="AI34" i="1"/>
  <c r="AJ34" i="1" s="1"/>
  <c r="AI35" i="1"/>
  <c r="AJ35" i="1" s="1"/>
  <c r="AI36" i="1"/>
  <c r="AJ36" i="1" s="1"/>
  <c r="AI37" i="1"/>
  <c r="AJ37" i="1" s="1"/>
  <c r="AI38" i="1"/>
  <c r="AJ38" i="1" s="1"/>
  <c r="AI39" i="1"/>
  <c r="AJ39" i="1"/>
  <c r="AI40" i="1"/>
  <c r="AJ40" i="1" s="1"/>
  <c r="AI41" i="1"/>
  <c r="AJ41" i="1" s="1"/>
  <c r="AI42" i="1"/>
  <c r="AJ42" i="1" s="1"/>
  <c r="AI43" i="1"/>
  <c r="AJ43" i="1" s="1"/>
  <c r="AI44" i="1"/>
  <c r="AJ44" i="1" s="1"/>
  <c r="AI45" i="1"/>
  <c r="AJ45" i="1" s="1"/>
  <c r="AI46" i="1"/>
  <c r="AJ46" i="1" s="1"/>
  <c r="AI47" i="1"/>
  <c r="AJ47" i="1" s="1"/>
  <c r="AI48" i="1"/>
  <c r="AJ48" i="1" s="1"/>
  <c r="AI49" i="1"/>
  <c r="AJ49" i="1" s="1"/>
  <c r="AI50" i="1"/>
  <c r="AJ50" i="1" s="1"/>
  <c r="AI51" i="1"/>
  <c r="AJ51" i="1" s="1"/>
  <c r="AI52" i="1"/>
  <c r="AJ52" i="1" s="1"/>
  <c r="AI53" i="1"/>
  <c r="AJ53" i="1" s="1"/>
  <c r="AI54" i="1"/>
  <c r="AJ54" i="1" s="1"/>
  <c r="AI55" i="1"/>
  <c r="AJ55" i="1"/>
  <c r="AI56" i="1"/>
  <c r="AJ56" i="1" s="1"/>
  <c r="AI57" i="1"/>
  <c r="AJ57" i="1" s="1"/>
  <c r="AI58" i="1"/>
  <c r="AJ58" i="1" s="1"/>
  <c r="AI59" i="1"/>
  <c r="AJ59" i="1" s="1"/>
  <c r="AI60" i="1"/>
  <c r="AJ60" i="1" s="1"/>
  <c r="AI61" i="1"/>
  <c r="AJ61" i="1" s="1"/>
  <c r="AI62" i="1"/>
  <c r="AJ62" i="1" s="1"/>
  <c r="AI63" i="1"/>
  <c r="AJ63" i="1" s="1"/>
  <c r="AI64" i="1"/>
  <c r="AJ64" i="1" s="1"/>
  <c r="AI65" i="1"/>
  <c r="AJ65" i="1" s="1"/>
  <c r="AI66" i="1"/>
  <c r="AJ66" i="1" s="1"/>
  <c r="AI67" i="1"/>
  <c r="AJ67" i="1" s="1"/>
  <c r="AI68" i="1"/>
  <c r="AJ68" i="1" s="1"/>
  <c r="AI69" i="1"/>
  <c r="AJ69" i="1" s="1"/>
  <c r="AI70" i="1"/>
  <c r="AJ70" i="1" s="1"/>
  <c r="AI71" i="1"/>
  <c r="AJ71" i="1"/>
  <c r="AI72" i="1"/>
  <c r="AJ72" i="1" s="1"/>
  <c r="AI73" i="1"/>
  <c r="AJ73" i="1" s="1"/>
  <c r="AI74" i="1"/>
  <c r="AJ74" i="1" s="1"/>
  <c r="AI75" i="1"/>
  <c r="AJ75" i="1" s="1"/>
  <c r="AI76" i="1"/>
  <c r="AJ76" i="1" s="1"/>
  <c r="AI77" i="1"/>
  <c r="AJ77" i="1" s="1"/>
  <c r="AI78" i="1"/>
  <c r="AJ78" i="1" s="1"/>
  <c r="AI79" i="1"/>
  <c r="AJ79" i="1" s="1"/>
  <c r="AI80" i="1"/>
  <c r="AJ80" i="1" s="1"/>
  <c r="AI81" i="1"/>
  <c r="AJ81" i="1" s="1"/>
  <c r="AI82" i="1"/>
  <c r="AJ82" i="1" s="1"/>
  <c r="AI83" i="1"/>
  <c r="AJ83" i="1" s="1"/>
  <c r="AI84" i="1"/>
  <c r="AJ84" i="1" s="1"/>
  <c r="AI85" i="1"/>
  <c r="AJ85" i="1" s="1"/>
  <c r="AI86" i="1"/>
  <c r="AJ86" i="1" s="1"/>
  <c r="AI87" i="1"/>
  <c r="AJ87" i="1"/>
  <c r="AI88" i="1"/>
  <c r="AJ88" i="1" s="1"/>
  <c r="AI89" i="1"/>
  <c r="AJ89" i="1" s="1"/>
  <c r="AI90" i="1"/>
  <c r="AJ90" i="1" s="1"/>
  <c r="AI91" i="1"/>
  <c r="AJ91" i="1" s="1"/>
  <c r="AI92" i="1"/>
  <c r="AJ92" i="1" s="1"/>
  <c r="AI93" i="1"/>
  <c r="AJ93" i="1" s="1"/>
  <c r="AI94" i="1"/>
  <c r="AJ94" i="1" s="1"/>
  <c r="AI95" i="1"/>
  <c r="AJ95" i="1" s="1"/>
  <c r="AI96" i="1"/>
  <c r="AJ96" i="1" s="1"/>
  <c r="AI97" i="1"/>
  <c r="AJ97" i="1" s="1"/>
  <c r="AI98" i="1"/>
  <c r="AJ98" i="1" s="1"/>
  <c r="AI99" i="1"/>
  <c r="AJ99" i="1" s="1"/>
  <c r="AI100" i="1"/>
  <c r="AJ100" i="1" s="1"/>
  <c r="AI101" i="1"/>
  <c r="AJ101" i="1" s="1"/>
  <c r="AI102" i="1"/>
  <c r="AJ102" i="1" s="1"/>
  <c r="AI103" i="1"/>
  <c r="AJ103" i="1"/>
  <c r="AI104" i="1"/>
  <c r="AJ104" i="1" s="1"/>
  <c r="AI105" i="1"/>
  <c r="AJ105" i="1" s="1"/>
  <c r="AI106" i="1"/>
  <c r="AJ106" i="1" s="1"/>
  <c r="AI107" i="1"/>
  <c r="AJ107" i="1" s="1"/>
  <c r="AI108" i="1"/>
  <c r="AJ108" i="1" s="1"/>
  <c r="AI109" i="1"/>
  <c r="AJ109" i="1" s="1"/>
  <c r="AI110" i="1"/>
  <c r="AJ110" i="1" s="1"/>
  <c r="AI111" i="1"/>
  <c r="AJ111" i="1" s="1"/>
  <c r="AI112" i="1"/>
  <c r="AJ112" i="1" s="1"/>
  <c r="AI113" i="1"/>
  <c r="AJ113" i="1" s="1"/>
  <c r="AI114" i="1"/>
  <c r="AJ114" i="1" s="1"/>
  <c r="AI115" i="1"/>
  <c r="AJ115" i="1" s="1"/>
  <c r="AI116" i="1"/>
  <c r="AJ116" i="1" s="1"/>
  <c r="AI117" i="1"/>
  <c r="AJ117" i="1" s="1"/>
  <c r="AI118" i="1"/>
  <c r="AJ118" i="1" s="1"/>
  <c r="AI119" i="1"/>
  <c r="AJ119" i="1"/>
  <c r="AI120" i="1"/>
  <c r="AJ120" i="1" s="1"/>
  <c r="AI121" i="1"/>
  <c r="AJ121" i="1" s="1"/>
  <c r="AI122" i="1"/>
  <c r="AJ122" i="1" s="1"/>
  <c r="AI123" i="1"/>
  <c r="AJ123" i="1" s="1"/>
  <c r="AI124" i="1"/>
  <c r="AJ124" i="1" s="1"/>
  <c r="AI125" i="1"/>
  <c r="AJ125" i="1" s="1"/>
  <c r="AI126" i="1"/>
  <c r="AJ126" i="1" s="1"/>
  <c r="AI127" i="1"/>
  <c r="AJ127" i="1" s="1"/>
  <c r="AI128" i="1"/>
  <c r="AJ128" i="1" s="1"/>
  <c r="AI129" i="1"/>
  <c r="AJ129" i="1" s="1"/>
  <c r="AI130" i="1"/>
  <c r="AJ130" i="1" s="1"/>
  <c r="AI131" i="1"/>
  <c r="AJ131" i="1" s="1"/>
  <c r="AI132" i="1"/>
  <c r="AJ132" i="1" s="1"/>
  <c r="AI133" i="1"/>
  <c r="AJ133" i="1" s="1"/>
  <c r="AI134" i="1"/>
  <c r="AJ134" i="1" s="1"/>
  <c r="AI135" i="1"/>
  <c r="AJ135" i="1"/>
  <c r="AI136" i="1"/>
  <c r="AJ136" i="1" s="1"/>
  <c r="AI137" i="1"/>
  <c r="AJ137" i="1" s="1"/>
  <c r="AI138" i="1"/>
  <c r="AJ138" i="1" s="1"/>
  <c r="AI139" i="1"/>
  <c r="AJ139" i="1" s="1"/>
  <c r="AI140" i="1"/>
  <c r="AJ140" i="1" s="1"/>
  <c r="AI141" i="1"/>
  <c r="AJ141" i="1" s="1"/>
  <c r="AI142" i="1"/>
  <c r="AJ142" i="1" s="1"/>
  <c r="AI143" i="1"/>
  <c r="AJ143" i="1" s="1"/>
  <c r="AI144" i="1"/>
  <c r="AJ144" i="1" s="1"/>
  <c r="AI145" i="1"/>
  <c r="AJ145" i="1" s="1"/>
  <c r="AI146" i="1"/>
  <c r="AJ146" i="1" s="1"/>
  <c r="AI147" i="1"/>
  <c r="AJ147" i="1" s="1"/>
  <c r="AI148" i="1"/>
  <c r="AJ148" i="1" s="1"/>
  <c r="AI149" i="1"/>
  <c r="AJ149" i="1" s="1"/>
  <c r="AI150" i="1"/>
  <c r="AJ150" i="1" s="1"/>
  <c r="AI151" i="1"/>
  <c r="AJ151" i="1"/>
  <c r="AI152" i="1"/>
  <c r="AJ152" i="1" s="1"/>
  <c r="AI153" i="1"/>
  <c r="AJ153" i="1" s="1"/>
  <c r="AI154" i="1"/>
  <c r="AJ154" i="1" s="1"/>
  <c r="AI155" i="1"/>
  <c r="AJ155" i="1" s="1"/>
  <c r="AI156" i="1"/>
  <c r="AJ156" i="1" s="1"/>
  <c r="AI157" i="1"/>
  <c r="AJ157" i="1" s="1"/>
  <c r="AI158" i="1"/>
  <c r="AJ158" i="1" s="1"/>
  <c r="AI159" i="1"/>
  <c r="AJ159" i="1" s="1"/>
  <c r="AI160" i="1"/>
  <c r="AJ160" i="1" s="1"/>
  <c r="AI161" i="1"/>
  <c r="AJ161" i="1" s="1"/>
  <c r="AI162" i="1"/>
  <c r="AJ162" i="1" s="1"/>
  <c r="AI163" i="1"/>
  <c r="AJ163" i="1" s="1"/>
  <c r="AI164" i="1"/>
  <c r="AJ164" i="1" s="1"/>
  <c r="AI165" i="1"/>
  <c r="AJ165" i="1" s="1"/>
  <c r="AI166" i="1"/>
  <c r="AJ166" i="1" s="1"/>
  <c r="AI167" i="1"/>
  <c r="AJ167" i="1"/>
  <c r="AI168" i="1"/>
  <c r="AJ168" i="1" s="1"/>
  <c r="AI169" i="1"/>
  <c r="AJ169" i="1" s="1"/>
  <c r="AI170" i="1"/>
  <c r="AJ170" i="1" s="1"/>
  <c r="AI171" i="1"/>
  <c r="AJ171" i="1" s="1"/>
  <c r="AI172" i="1"/>
  <c r="AJ172" i="1" s="1"/>
  <c r="AI173" i="1"/>
  <c r="AJ173" i="1" s="1"/>
  <c r="AI174" i="1"/>
  <c r="AJ174" i="1" s="1"/>
  <c r="AI175" i="1"/>
  <c r="AJ175" i="1" s="1"/>
  <c r="AI176" i="1"/>
  <c r="AJ176" i="1" s="1"/>
  <c r="AI177" i="1"/>
  <c r="AJ177" i="1" s="1"/>
  <c r="AI178" i="1"/>
  <c r="AJ178" i="1" s="1"/>
  <c r="AI179" i="1"/>
  <c r="AJ179" i="1"/>
  <c r="AI180" i="1"/>
  <c r="AJ180" i="1" s="1"/>
  <c r="AI181" i="1"/>
  <c r="AJ181" i="1" s="1"/>
  <c r="AI182" i="1"/>
  <c r="AJ182" i="1" s="1"/>
  <c r="AI183" i="1"/>
  <c r="AJ183" i="1" s="1"/>
  <c r="AI184" i="1"/>
  <c r="AJ184" i="1" s="1"/>
  <c r="AI185" i="1"/>
  <c r="AJ185" i="1" s="1"/>
  <c r="AI186" i="1"/>
  <c r="AJ186" i="1" s="1"/>
  <c r="AI187" i="1"/>
  <c r="AJ187" i="1"/>
  <c r="AI188" i="1"/>
  <c r="AJ188" i="1" s="1"/>
  <c r="AI189" i="1"/>
  <c r="AJ189" i="1" s="1"/>
  <c r="AI190" i="1"/>
  <c r="AJ190" i="1" s="1"/>
  <c r="AI191" i="1"/>
  <c r="AJ191" i="1" s="1"/>
  <c r="AI192" i="1"/>
  <c r="AJ192" i="1" s="1"/>
  <c r="AI193" i="1"/>
  <c r="AJ193" i="1" s="1"/>
  <c r="AI194" i="1"/>
  <c r="AJ194" i="1" s="1"/>
  <c r="AI195" i="1"/>
  <c r="AJ195" i="1"/>
  <c r="AI196" i="1"/>
  <c r="AJ196" i="1" s="1"/>
  <c r="AI197" i="1"/>
  <c r="AJ197" i="1" s="1"/>
  <c r="AI198" i="1"/>
  <c r="AJ198" i="1" s="1"/>
  <c r="AI199" i="1"/>
  <c r="AJ199" i="1" s="1"/>
  <c r="AI200" i="1"/>
  <c r="AJ200" i="1" s="1"/>
  <c r="AI201" i="1"/>
  <c r="AJ201" i="1" s="1"/>
  <c r="AI202" i="1"/>
  <c r="AJ202" i="1" s="1"/>
  <c r="AI203" i="1"/>
  <c r="AJ203" i="1"/>
  <c r="AI204" i="1"/>
  <c r="AJ204" i="1" s="1"/>
  <c r="AI205" i="1"/>
  <c r="AJ205" i="1" s="1"/>
  <c r="AI206" i="1"/>
  <c r="AJ206" i="1" s="1"/>
  <c r="AI207" i="1"/>
  <c r="AJ207" i="1" s="1"/>
  <c r="AI208" i="1"/>
  <c r="AJ208" i="1" s="1"/>
  <c r="AI209" i="1"/>
  <c r="AJ209" i="1" s="1"/>
  <c r="AI210" i="1"/>
  <c r="AJ210" i="1" s="1"/>
  <c r="AI211" i="1"/>
  <c r="AJ211" i="1"/>
  <c r="AI212" i="1"/>
  <c r="AJ212" i="1" s="1"/>
  <c r="AI213" i="1"/>
  <c r="AJ213" i="1" s="1"/>
  <c r="AI214" i="1"/>
  <c r="AJ214" i="1" s="1"/>
  <c r="AI215" i="1"/>
  <c r="AJ215" i="1" s="1"/>
  <c r="AI216" i="1"/>
  <c r="AJ216" i="1" s="1"/>
  <c r="AI217" i="1"/>
  <c r="AJ217" i="1" s="1"/>
  <c r="AI218" i="1"/>
  <c r="AJ218" i="1" s="1"/>
  <c r="AI219" i="1"/>
  <c r="AJ219" i="1"/>
  <c r="AI220" i="1"/>
  <c r="AJ220" i="1" s="1"/>
  <c r="AI221" i="1"/>
  <c r="AJ221" i="1" s="1"/>
  <c r="AI7" i="1"/>
  <c r="AJ7" i="1" s="1"/>
  <c r="D26" i="3" l="1"/>
  <c r="D43" i="3"/>
  <c r="D27" i="3"/>
  <c r="D30" i="3"/>
  <c r="D33" i="3"/>
  <c r="D31" i="3"/>
  <c r="D38" i="3"/>
  <c r="D42" i="3"/>
  <c r="D41" i="3"/>
  <c r="D35" i="3"/>
  <c r="D34" i="3"/>
  <c r="D28" i="3"/>
  <c r="D44" i="3"/>
  <c r="D39" i="3"/>
  <c r="D32" i="3"/>
  <c r="D40" i="3"/>
  <c r="D29" i="3"/>
  <c r="D37" i="3"/>
  <c r="D45" i="3"/>
  <c r="D36" i="3"/>
</calcChain>
</file>

<file path=xl/sharedStrings.xml><?xml version="1.0" encoding="utf-8"?>
<sst xmlns="http://schemas.openxmlformats.org/spreadsheetml/2006/main" count="1109" uniqueCount="181">
  <si>
    <t>Индивидуальный номер</t>
  </si>
  <si>
    <t>Предмет договора (Наименование закупаемой продукции, работ, услуг)</t>
  </si>
  <si>
    <t>Инициатор закупки</t>
  </si>
  <si>
    <t>Сторонний организатор закупки</t>
  </si>
  <si>
    <t>Статус (этап) закупки</t>
  </si>
  <si>
    <t>Способ закупки (план)</t>
  </si>
  <si>
    <t>Способ закупки (факт)</t>
  </si>
  <si>
    <t>Закупка в электронной форме</t>
  </si>
  <si>
    <t>Закупка у ЕП</t>
  </si>
  <si>
    <t>Дата получения ЗП запроса на проведение закупки</t>
  </si>
  <si>
    <t>График осуществления процедур закупки</t>
  </si>
  <si>
    <t>Сведения о НМЦ договора (цене лота), руб.</t>
  </si>
  <si>
    <t>Количество участников, подавших предложения</t>
  </si>
  <si>
    <t>Количество участников, предложения которых были отклонены</t>
  </si>
  <si>
    <t>ИНН победителя/ЕП</t>
  </si>
  <si>
    <t>Наименование победителя закупки/ЕП</t>
  </si>
  <si>
    <t>Основные условия предложения победителя/ЕП</t>
  </si>
  <si>
    <t>Реквизиты договора</t>
  </si>
  <si>
    <t>Реквизиты контракта</t>
  </si>
  <si>
    <t>Цена договора, руб.</t>
  </si>
  <si>
    <t>Экономический эффект</t>
  </si>
  <si>
    <t>Закупка у МСП</t>
  </si>
  <si>
    <t>Наличие жалоб по закупке</t>
  </si>
  <si>
    <t>Примечание</t>
  </si>
  <si>
    <t>Основание закупки у ЕП</t>
  </si>
  <si>
    <t>ИНН контрагента</t>
  </si>
  <si>
    <t>Цена договора</t>
  </si>
  <si>
    <t xml:space="preserve">Дата размещения извещения о закупке </t>
  </si>
  <si>
    <t>Дата открытия доступа к заявкам/вскрытия конвертов</t>
  </si>
  <si>
    <t>Дата рассмотрения заявок</t>
  </si>
  <si>
    <t>Дата подведения итогов закупки</t>
  </si>
  <si>
    <t>Дата заключения договора</t>
  </si>
  <si>
    <t>Срок исполнения договора</t>
  </si>
  <si>
    <t>Сумма предложения победителя, руб. (по протоколу подведения итогов закупки/принятия решения о закупке у ЕП)</t>
  </si>
  <si>
    <t>В стоимостном выражении</t>
  </si>
  <si>
    <t>В процентном выражении</t>
  </si>
  <si>
    <t>(дд.мм.гггг)</t>
  </si>
  <si>
    <t>План
(мм.гггг)</t>
  </si>
  <si>
    <t>Факт
(мм.гггг)</t>
  </si>
  <si>
    <t>Факт
(дд.мм.гггг)</t>
  </si>
  <si>
    <t>План
(дд.мм.гггг)</t>
  </si>
  <si>
    <t>Факт
(мм.гггг)/
(мм.гггг-мм.гггг)</t>
  </si>
  <si>
    <t>План</t>
  </si>
  <si>
    <t>№</t>
  </si>
  <si>
    <t>Дата (дд.мм.гггг)</t>
  </si>
  <si>
    <t>№, дд.мм.гггг</t>
  </si>
  <si>
    <t>руб.</t>
  </si>
  <si>
    <t>%</t>
  </si>
  <si>
    <t>Стоимостное выражение, руб.</t>
  </si>
  <si>
    <t>да/нет</t>
  </si>
  <si>
    <t>1</t>
  </si>
  <si>
    <t>2</t>
  </si>
  <si>
    <t>3</t>
  </si>
  <si>
    <t>4</t>
  </si>
  <si>
    <t>5</t>
  </si>
  <si>
    <t>6</t>
  </si>
  <si>
    <t>7</t>
  </si>
  <si>
    <t>7.1</t>
  </si>
  <si>
    <t>8</t>
  </si>
  <si>
    <t>8.1</t>
  </si>
  <si>
    <t>8.2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</si>
  <si>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</si>
  <si>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</si>
  <si>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</si>
  <si>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</si>
  <si>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</si>
  <si>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</si>
  <si>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</si>
  <si>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</si>
  <si>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</si>
  <si>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</si>
  <si>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</si>
  <si>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</si>
  <si>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</si>
  <si>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</si>
  <si>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</si>
  <si>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</si>
  <si>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</si>
  <si>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</si>
  <si>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</si>
  <si>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</si>
  <si>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</si>
  <si>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</si>
  <si>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</si>
  <si>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</si>
  <si>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</si>
  <si>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</si>
  <si>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</si>
  <si>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</si>
  <si>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</si>
  <si>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ОЗК</t>
  </si>
  <si>
    <t>ОЗП</t>
  </si>
  <si>
    <t>ОК</t>
  </si>
  <si>
    <t>ЕП</t>
  </si>
  <si>
    <t>Поставка алкоголя</t>
  </si>
  <si>
    <t>Поставка котов</t>
  </si>
  <si>
    <t>Поставка толковых айтишников</t>
  </si>
  <si>
    <t>Поставка масла</t>
  </si>
  <si>
    <t>Поставка боингов 777</t>
  </si>
  <si>
    <t>Оказание услуг по водоснабжению и водоотведению</t>
  </si>
  <si>
    <t>Поставка модуля коммутатора сетевой МКС-10</t>
  </si>
  <si>
    <t>Поставка выключатели ВТИЮ</t>
  </si>
  <si>
    <t xml:space="preserve">Поставка устройства документации </t>
  </si>
  <si>
    <t>Поставка генераторов</t>
  </si>
  <si>
    <t>Поставка восьмиканального частотно-избирательного
                            разветвителя ПФ2040-1х8 ЖНКВ,468844,048</t>
  </si>
  <si>
    <t>Оказание услуг по предоставлению неисключительных лицензий на использование товарных знаков</t>
  </si>
  <si>
    <t>Оказание услуг по междугородной связи</t>
  </si>
  <si>
    <t>Оказание услуг по  связи</t>
  </si>
  <si>
    <t>Оказание услуг по местной телефонной связи</t>
  </si>
  <si>
    <t>Оказание услуг по сопровождению закупочных процедур в соответствии с Единым положением о закупке Государственной корпорации "Ростех"</t>
  </si>
  <si>
    <t>Закупка канцтоваров</t>
  </si>
  <si>
    <t>Поставка генераторов случайных чисел</t>
  </si>
  <si>
    <t>Организация20</t>
  </si>
  <si>
    <t>Организация11</t>
  </si>
  <si>
    <t>Организация14</t>
  </si>
  <si>
    <t>Организация17</t>
  </si>
  <si>
    <t>Организация12</t>
  </si>
  <si>
    <t>Организация16</t>
  </si>
  <si>
    <t>Организация19</t>
  </si>
  <si>
    <t>Организация13</t>
  </si>
  <si>
    <t>Организация15</t>
  </si>
  <si>
    <t>Организация18</t>
  </si>
  <si>
    <t>Наименование победителя</t>
  </si>
  <si>
    <t>ИНН Победителя</t>
  </si>
  <si>
    <t>Количество организаций, у которых участник признан победителем, шт.</t>
  </si>
  <si>
    <t>Количество закупок, где участник признан победителем, шт.</t>
  </si>
  <si>
    <t>НМЦ, руб.</t>
  </si>
  <si>
    <t>Сумма договора, руб.</t>
  </si>
  <si>
    <t>Экономия, руб.</t>
  </si>
  <si>
    <t>Экономия, %</t>
  </si>
  <si>
    <t>Организация 20</t>
  </si>
  <si>
    <t>Организация 2</t>
  </si>
  <si>
    <t>Организация 11</t>
  </si>
  <si>
    <t>Организация 1</t>
  </si>
  <si>
    <t>Организация 9</t>
  </si>
  <si>
    <t>Организация 14</t>
  </si>
  <si>
    <t>Организация 17</t>
  </si>
  <si>
    <t>Организация 4</t>
  </si>
  <si>
    <t>Организация 5</t>
  </si>
  <si>
    <t>Организация 12</t>
  </si>
  <si>
    <t>Организация 16</t>
  </si>
  <si>
    <t>Организация 19</t>
  </si>
  <si>
    <t>Организация 10</t>
  </si>
  <si>
    <t>Организация 8</t>
  </si>
  <si>
    <t>Организация 6</t>
  </si>
  <si>
    <t>Организация 13</t>
  </si>
  <si>
    <t>Организация 3</t>
  </si>
  <si>
    <t>Организация 15</t>
  </si>
  <si>
    <t>Организация 7</t>
  </si>
  <si>
    <t>Организация 18</t>
  </si>
  <si>
    <t>Наименование организации</t>
  </si>
  <si>
    <t>Сколько раз стала победителем</t>
  </si>
  <si>
    <t>Индивидуальный номер заказчика</t>
  </si>
  <si>
    <t>Сумма НМЦ</t>
  </si>
  <si>
    <t>Сумма договора</t>
  </si>
  <si>
    <t>Организация120</t>
  </si>
  <si>
    <t>Организация111</t>
  </si>
  <si>
    <t>Организация114</t>
  </si>
  <si>
    <t>Организация117</t>
  </si>
  <si>
    <t>Организация112</t>
  </si>
  <si>
    <t>Организация116</t>
  </si>
  <si>
    <t>Организация119</t>
  </si>
  <si>
    <t>Организация110</t>
  </si>
  <si>
    <t>Организация113</t>
  </si>
  <si>
    <t>Организация115</t>
  </si>
  <si>
    <t>Организация118</t>
  </si>
  <si>
    <t>Организация25</t>
  </si>
  <si>
    <t>ОА</t>
  </si>
  <si>
    <t>Условие на столбец H - все, кроме ЕП</t>
  </si>
  <si>
    <t>8.2. В таблице представлен ТОП 5 победителей, относящихся к субъектам МСП</t>
  </si>
  <si>
    <t>Наличие в реестре МСП</t>
  </si>
  <si>
    <t>Условие на столбец H отсутствует</t>
  </si>
  <si>
    <t>8.1.1.</t>
  </si>
  <si>
    <t>сумма договора типа 1</t>
  </si>
  <si>
    <t>сумма договора типа 2</t>
  </si>
  <si>
    <t>сумма</t>
  </si>
  <si>
    <t>уникальные значения по столбцу B</t>
  </si>
  <si>
    <t>8.1.1. ТОП 5 победителей кол-во (если кол-во одинаковое - по убыванию НМЦ)</t>
  </si>
  <si>
    <t>8.1.2. ТОП 5 победителей в денежном  (тоже самое только по столбцу НМЦ (X))</t>
  </si>
  <si>
    <t>(несколько элементов)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</si>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</sst>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%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8"/>
      <color theme="1"/>
      <name val="Proxima Nova ExCn Rg"/>
      <family val="3"/>
    </font>
    <font>
      <sz val="20"/>
      <color theme="1"/>
      <name val="Proxima Nova ExCn Rg"/>
      <family val="3"/>
    </font>
    <font>
      <b/>
      <i/>
      <sz val="16"/>
      <color theme="1"/>
      <name val="Proxima Nova ExCn Rg"/>
      <family val="3"/>
    </font>
    <font>
      <sz val="14"/>
      <color theme="1"/>
      <name val="Proxima Nova ExCn Rg"/>
      <family val="3"/>
    </font>
    <font>
      <sz val="14"/>
      <color rgb="FF262626"/>
      <name val="Proxima Nova ExCn Rg"/>
      <family val="3"/>
    </font>
    <font>
      <sz val="12"/>
      <color theme="1"/>
      <name val="Proxima Nova ExCn Rg"/>
      <family val="3"/>
    </font>
    <font>
      <sz val="11"/>
      <color theme="1"/>
      <name val="Proxima Nova ExCn Rg"/>
      <family val="3"/>
    </font>
    <font>
      <b/>
      <i/>
      <sz val="20"/>
      <color rgb="FF262626"/>
      <name val="Proxima Nova ExCn Rg"/>
      <family val="3"/>
    </font>
    <font>
      <sz val="18"/>
      <color rgb="FFFF0000"/>
      <name val="Proxima Nova ExCn Rg"/>
      <family val="3"/>
    </font>
    <font>
      <b/>
      <i/>
      <sz val="11"/>
      <color theme="1"/>
      <name val="Calibri"/>
      <family val="2"/>
      <charset val="204"/>
      <scheme val="minor"/>
    </font>
    <font>
      <sz val="16"/>
      <color theme="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6E6E6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0" xfId="1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6" xfId="0" applyBorder="1"/>
    <xf numFmtId="0" fontId="0" fillId="0" borderId="5" xfId="0" applyBorder="1"/>
    <xf numFmtId="0" fontId="0" fillId="0" borderId="9" xfId="0" applyBorder="1"/>
    <xf numFmtId="3" fontId="6" fillId="5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/>
    </xf>
    <xf numFmtId="49" fontId="12" fillId="0" borderId="0" xfId="0" quotePrefix="1" applyNumberFormat="1" applyFont="1" applyAlignment="1">
      <alignment horizontal="left" vertical="top"/>
    </xf>
    <xf numFmtId="0" fontId="13" fillId="0" borderId="0" xfId="0" applyFont="1"/>
    <xf numFmtId="16" fontId="13" fillId="0" borderId="0" xfId="0" quotePrefix="1" applyNumberFormat="1" applyFont="1"/>
    <xf numFmtId="0" fontId="13" fillId="0" borderId="1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0" fillId="5" borderId="5" xfId="0" applyFill="1" applyBorder="1"/>
    <xf numFmtId="0" fontId="0" fillId="5" borderId="8" xfId="0" applyFill="1" applyBorder="1"/>
    <xf numFmtId="0" fontId="0" fillId="5" borderId="1" xfId="0" applyFill="1" applyBorder="1"/>
    <xf numFmtId="9" fontId="0" fillId="0" borderId="1" xfId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7" borderId="3" xfId="0" applyNumberFormat="1" applyFont="1" applyFill="1" applyBorder="1" applyAlignment="1">
      <alignment horizontal="center" vertical="center" wrapText="1"/>
    </xf>
    <xf numFmtId="10" fontId="2" fillId="6" borderId="2" xfId="0" applyNumberFormat="1" applyFont="1" applyFill="1" applyBorder="1" applyAlignment="1">
      <alignment horizontal="center" vertical="center" wrapText="1"/>
    </xf>
    <xf numFmtId="3" fontId="2" fillId="7" borderId="8" xfId="0" applyNumberFormat="1" applyFont="1" applyFill="1" applyBorder="1" applyAlignment="1">
      <alignment horizontal="center" vertical="center" wrapText="1"/>
    </xf>
    <xf numFmtId="3" fontId="2" fillId="7" borderId="12" xfId="0" applyNumberFormat="1" applyFont="1" applyFill="1" applyBorder="1" applyAlignment="1">
      <alignment horizontal="center" vertical="center" wrapText="1"/>
    </xf>
    <xf numFmtId="3" fontId="2" fillId="7" borderId="9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2" fillId="2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/>
    <xf numFmtId="0" fontId="11" fillId="0" borderId="0" xfId="0" applyFont="1" applyAlignment="1">
      <alignment horizontal="left" vertical="center"/>
    </xf>
    <xf numFmtId="0" fontId="0" fillId="0" borderId="1" xfId="0" applyBorder="1" applyAlignment="1"/>
    <xf numFmtId="9" fontId="0" fillId="0" borderId="1" xfId="1" applyFont="1" applyBorder="1" applyAlignment="1"/>
    <xf numFmtId="0" fontId="4" fillId="0" borderId="0" xfId="0" applyFont="1" applyAlignment="1">
      <alignment horizontal="left" vertical="top"/>
    </xf>
    <xf numFmtId="0" fontId="14" fillId="0" borderId="1" xfId="0" pivotButton="1" applyFont="1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/>
    <xf numFmtId="0" fontId="14" fillId="0" borderId="1" xfId="0" applyFont="1" applyBorder="1" applyAlignment="1">
      <alignment horizontal="left"/>
    </xf>
    <xf numFmtId="4" fontId="14" fillId="0" borderId="1" xfId="0" applyNumberFormat="1" applyFont="1" applyBorder="1"/>
    <xf numFmtId="4" fontId="14" fillId="0" borderId="1" xfId="0" applyNumberFormat="1" applyFont="1" applyBorder="1" applyAlignment="1"/>
    <xf numFmtId="0" fontId="14" fillId="0" borderId="1" xfId="0" applyFont="1" applyBorder="1" applyAlignment="1">
      <alignment horizontal="center"/>
    </xf>
    <xf numFmtId="0" fontId="14" fillId="0" borderId="5" xfId="0" pivotButton="1" applyFont="1" applyBorder="1"/>
    <xf numFmtId="0" fontId="14" fillId="0" borderId="6" xfId="0" applyFont="1" applyBorder="1"/>
    <xf numFmtId="4" fontId="14" fillId="0" borderId="0" xfId="0" applyNumberFormat="1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4" fontId="14" fillId="0" borderId="0" xfId="0" applyNumberFormat="1" applyFont="1" applyBorder="1" applyAlignment="1"/>
    <xf numFmtId="0" fontId="0" fillId="0" borderId="0" xfId="0" applyBorder="1" applyAlignment="1"/>
  </cellXfs>
  <cellStyles count="2">
    <cellStyle name="Обычный" xfId="0" builtinId="0"/>
    <cellStyle name="Процентный" xfId="1" builtinId="5"/>
  </cellStyles>
  <dxfs count="40">
    <dxf>
      <font>
        <name val="Tahoma"/>
        <scheme val="none"/>
      </font>
    </dxf>
    <dxf>
      <font>
        <sz val="16"/>
      </font>
    </dxf>
    <dxf>
      <numFmt numFmtId="4" formatCode="#,##0.00"/>
    </dxf>
    <dxf>
      <alignment horizontal="center" vertical="center" wrapText="1" readingOrder="0"/>
    </dxf>
    <dxf>
      <alignment horizontal="center" vertical="center"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Tahoma"/>
        <scheme val="none"/>
      </font>
    </dxf>
    <dxf>
      <font>
        <sz val="16"/>
      </font>
    </dxf>
    <dxf>
      <numFmt numFmtId="4" formatCode="#,##0.0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font>
        <name val="Tahoma"/>
        <scheme val="none"/>
      </font>
    </dxf>
    <dxf>
      <font>
        <sz val="16"/>
      </font>
    </dxf>
    <dxf>
      <numFmt numFmtId="4" formatCode="#,##0.00"/>
    </dxf>
    <dxf>
      <numFmt numFmtId="4" formatCode="#,##0.00"/>
    </dxf>
    <dxf>
      <font>
        <name val="Tahoma"/>
        <scheme val="none"/>
      </font>
    </dxf>
    <dxf>
      <font>
        <sz val="16"/>
      </font>
    </dxf>
    <dxf>
      <font>
        <sz val="14"/>
      </font>
    </dxf>
    <dxf>
      <font>
        <sz val="16"/>
      </font>
    </dxf>
    <dxf>
      <font>
        <sz val="12"/>
      </font>
    </dxf>
    <dxf>
      <font>
        <name val="Tahoma"/>
        <scheme val="none"/>
      </font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19" name="TextBox 18"/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22" name="TextBox 21"/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0</xdr:colOff>
      <xdr:row>9</xdr:row>
      <xdr:rowOff>85725</xdr:rowOff>
    </xdr:from>
    <xdr:ext cx="184731" cy="264560"/>
    <xdr:sp macro="" textlink="">
      <xdr:nvSpPr>
        <xdr:cNvPr id="23" name="TextBox 22"/>
        <xdr:cNvSpPr txBox="1"/>
      </xdr:nvSpPr>
      <xdr:spPr>
        <a:xfrm>
          <a:off x="2438400" y="204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егаТрон" refreshedDate="42993.752692708331" createdVersion="4" refreshedVersion="4" minRefreshableVersion="3" recordCount="216">
  <cacheSource type="worksheet">
    <worksheetSource ref="B5:AM221" sheet="БД"/>
  </cacheSource>
  <cacheFields count="38">
    <cacheField name="Индивидуальный номер заказчика" numFmtId="0">
      <sharedItems/>
    </cacheField>
    <cacheField name="Предмет договора (Наименование закупаемой продукции, работ, услуг)" numFmtId="0">
      <sharedItems/>
    </cacheField>
    <cacheField name="Инициатор закупки" numFmtId="0">
      <sharedItems containsBlank="1"/>
    </cacheField>
    <cacheField name="Сторонний организатор закупки" numFmtId="0">
      <sharedItems containsBlank="1"/>
    </cacheField>
    <cacheField name="Статус (этап) закупки" numFmtId="0">
      <sharedItems containsBlank="1"/>
    </cacheField>
    <cacheField name="Способ закупки (план)" numFmtId="0">
      <sharedItems containsBlank="1"/>
    </cacheField>
    <cacheField name="Способ закупки (факт)" numFmtId="0">
      <sharedItems count="6">
        <s v="7"/>
        <s v="ЕП"/>
        <s v="ОЗК"/>
        <s v="ОЗП"/>
        <s v="ОК"/>
        <s v="ОА"/>
      </sharedItems>
    </cacheField>
    <cacheField name="Закупка в электронной форме" numFmtId="0">
      <sharedItems containsBlank="1"/>
    </cacheField>
    <cacheField name="Закупка у ЕП" numFmtId="0">
      <sharedItems containsBlank="1"/>
    </cacheField>
    <cacheField name="0" numFmtId="0">
      <sharedItems containsBlank="1"/>
    </cacheField>
    <cacheField name="02" numFmtId="0">
      <sharedItems containsBlank="1"/>
    </cacheField>
    <cacheField name="Дата получения ЗП запроса на проведение закупки" numFmtId="0">
      <sharedItems containsBlank="1"/>
    </cacheField>
    <cacheField name="График осуществления процедур закупки" numFmtId="0">
      <sharedItems containsBlank="1"/>
    </cacheField>
    <cacheField name="03" numFmtId="0">
      <sharedItems containsBlank="1"/>
    </cacheField>
    <cacheField name="04" numFmtId="0">
      <sharedItems containsBlank="1"/>
    </cacheField>
    <cacheField name="05" numFmtId="0">
      <sharedItems containsBlank="1"/>
    </cacheField>
    <cacheField name="06" numFmtId="0">
      <sharedItems containsBlank="1"/>
    </cacheField>
    <cacheField name="07" numFmtId="0">
      <sharedItems containsBlank="1"/>
    </cacheField>
    <cacheField name="08" numFmtId="0">
      <sharedItems containsBlank="1"/>
    </cacheField>
    <cacheField name="09" numFmtId="0">
      <sharedItems containsBlank="1"/>
    </cacheField>
    <cacheField name="010" numFmtId="0">
      <sharedItems containsBlank="1"/>
    </cacheField>
    <cacheField name="011" numFmtId="0">
      <sharedItems containsBlank="1"/>
    </cacheField>
    <cacheField name="Сведения о НМЦ договора (цене лота), руб." numFmtId="0">
      <sharedItems containsMixedTypes="1" containsNumber="1" containsInteger="1" minValue="74776" maxValue="9900121"/>
    </cacheField>
    <cacheField name="Количество участников, подавших предложения" numFmtId="0">
      <sharedItems containsBlank="1"/>
    </cacheField>
    <cacheField name="Количество участников, предложения которых были отклонены" numFmtId="0">
      <sharedItems containsBlank="1"/>
    </cacheField>
    <cacheField name="ИНН победителя/ЕП" numFmtId="0">
      <sharedItems containsMixedTypes="1" containsNumber="1" containsInteger="1" minValue="125426401" maxValue="3258866873"/>
    </cacheField>
    <cacheField name="Наименование победителя закупки/ЕП" numFmtId="0">
      <sharedItems count="21">
        <s v="24"/>
        <s v="Организация 20"/>
        <s v="Организация 2"/>
        <s v="Организация 11"/>
        <s v="Организация 1"/>
        <s v="Организация 9"/>
        <s v="Организация 14"/>
        <s v="Организация 17"/>
        <s v="Организация 4"/>
        <s v="Организация 5"/>
        <s v="Организация 12"/>
        <s v="Организация 16"/>
        <s v="Организация 19"/>
        <s v="Организация 10"/>
        <s v="Организация 8"/>
        <s v="Организация 6"/>
        <s v="Организация 13"/>
        <s v="Организация 3"/>
        <s v="Организация 15"/>
        <s v="Организация 7"/>
        <s v="Организация 18"/>
      </sharedItems>
    </cacheField>
    <cacheField name="Основные условия предложения победителя/ЕП" numFmtId="0">
      <sharedItems containsBlank="1"/>
    </cacheField>
    <cacheField name="012" numFmtId="0">
      <sharedItems containsBlank="1"/>
    </cacheField>
    <cacheField name="Реквизиты договора" numFmtId="0">
      <sharedItems containsBlank="1"/>
    </cacheField>
    <cacheField name="013" numFmtId="0">
      <sharedItems containsBlank="1"/>
    </cacheField>
    <cacheField name="Реквизиты контракта" numFmtId="0">
      <sharedItems containsBlank="1"/>
    </cacheField>
    <cacheField name="Цена договора, руб." numFmtId="0">
      <sharedItems containsMixedTypes="1" containsNumber="1" containsInteger="1" minValue="-315733" maxValue="9824298"/>
    </cacheField>
    <cacheField name="Экономический эффект" numFmtId="0">
      <sharedItems containsMixedTypes="1" containsNumber="1" containsInteger="1" minValue="6559" maxValue="439677"/>
    </cacheField>
    <cacheField name="014" numFmtId="0">
      <sharedItems containsMixedTypes="1" containsNumber="1" minValue="8.8126798326141709E-4" maxValue="5.22238418743982"/>
    </cacheField>
    <cacheField name="Закупка у МСП" numFmtId="0">
      <sharedItems containsBlank="1" containsMixedTypes="1" containsNumber="1" containsInteger="1" minValue="2331296" maxValue="232243121"/>
    </cacheField>
    <cacheField name="015" numFmtId="0">
      <sharedItems containsBlank="1" containsMixedTypes="1" containsNumber="1" containsInteger="1" minValue="4272102" maxValue="231390646"/>
    </cacheField>
    <cacheField name="016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">
  <r>
    <s v="1"/>
    <s v="2"/>
    <s v="3"/>
    <s v="4"/>
    <s v="5"/>
    <s v="6"/>
    <x v="0"/>
    <s v="7.1"/>
    <s v="8"/>
    <s v="8.1"/>
    <s v="8.2"/>
    <s v="9"/>
    <s v="10"/>
    <s v="11"/>
    <s v="12"/>
    <s v="13"/>
    <s v="14"/>
    <s v="15"/>
    <s v="16"/>
    <s v="17"/>
    <s v="18"/>
    <s v="19"/>
    <s v="20"/>
    <s v="21"/>
    <s v="22"/>
    <s v="23"/>
    <x v="0"/>
    <s v="25"/>
    <s v="26"/>
    <s v="27"/>
    <s v="28"/>
    <s v="29"/>
    <s v="30"/>
    <s v="31"/>
    <s v="32"/>
    <s v="33"/>
    <s v="34"/>
    <s v="35"/>
  </r>
  <r>
    <s v="Организация120"/>
    <s v="Поставка алкоголя"/>
    <m/>
    <m/>
    <m/>
    <m/>
    <x v="1"/>
    <m/>
    <m/>
    <m/>
    <m/>
    <m/>
    <m/>
    <m/>
    <m/>
    <m/>
    <m/>
    <m/>
    <m/>
    <m/>
    <m/>
    <m/>
    <n v="1246116"/>
    <m/>
    <m/>
    <n v="3258866873"/>
    <x v="1"/>
    <m/>
    <m/>
    <m/>
    <m/>
    <m/>
    <n v="900808"/>
    <n v="345308"/>
    <n v="0.27710742820090584"/>
    <n v="122457013"/>
    <n v="9245244"/>
    <m/>
  </r>
  <r>
    <s v="Организация12"/>
    <s v="Поставка котов"/>
    <m/>
    <m/>
    <m/>
    <m/>
    <x v="2"/>
    <m/>
    <m/>
    <m/>
    <m/>
    <m/>
    <m/>
    <m/>
    <m/>
    <m/>
    <m/>
    <m/>
    <m/>
    <m/>
    <m/>
    <m/>
    <n v="4660596"/>
    <m/>
    <m/>
    <n v="1806511619"/>
    <x v="2"/>
    <m/>
    <m/>
    <m/>
    <m/>
    <m/>
    <n v="4288182"/>
    <n v="372414"/>
    <n v="7.9906947523449789E-2"/>
    <n v="156509005"/>
    <n v="150210472"/>
    <m/>
  </r>
  <r>
    <s v="Организация111"/>
    <s v="Поставка толковых айтишников"/>
    <m/>
    <m/>
    <m/>
    <m/>
    <x v="3"/>
    <m/>
    <m/>
    <m/>
    <m/>
    <m/>
    <m/>
    <m/>
    <m/>
    <m/>
    <m/>
    <m/>
    <m/>
    <m/>
    <m/>
    <m/>
    <n v="4958679"/>
    <m/>
    <m/>
    <n v="619392991"/>
    <x v="3"/>
    <m/>
    <m/>
    <m/>
    <m/>
    <m/>
    <n v="4927912"/>
    <n v="30767"/>
    <n v="6.2046766890940111E-3"/>
    <n v="29223737"/>
    <n v="99136453"/>
    <m/>
  </r>
  <r>
    <s v="Организация11"/>
    <s v="Поставка масла"/>
    <m/>
    <m/>
    <m/>
    <m/>
    <x v="4"/>
    <m/>
    <m/>
    <m/>
    <m/>
    <m/>
    <m/>
    <m/>
    <m/>
    <m/>
    <m/>
    <m/>
    <m/>
    <m/>
    <m/>
    <m/>
    <n v="5171472"/>
    <m/>
    <m/>
    <n v="1445262744"/>
    <x v="4"/>
    <m/>
    <m/>
    <m/>
    <m/>
    <m/>
    <n v="4797667"/>
    <n v="373805"/>
    <n v="7.2282127796495857E-2"/>
    <n v="183508929"/>
    <n v="104224484"/>
    <m/>
  </r>
  <r>
    <s v="Организация19"/>
    <s v="Поставка боингов 777"/>
    <m/>
    <m/>
    <m/>
    <m/>
    <x v="3"/>
    <m/>
    <m/>
    <m/>
    <m/>
    <m/>
    <m/>
    <m/>
    <m/>
    <m/>
    <m/>
    <m/>
    <m/>
    <m/>
    <m/>
    <m/>
    <n v="6538594"/>
    <m/>
    <m/>
    <n v="558883933"/>
    <x v="5"/>
    <m/>
    <m/>
    <m/>
    <m/>
    <m/>
    <n v="6274235"/>
    <n v="264359"/>
    <n v="4.0430557395060775E-2"/>
    <m/>
    <n v="15954015"/>
    <m/>
  </r>
  <r>
    <s v="Организация114"/>
    <s v="Оказание услуг по водоснабжению и водоотведению"/>
    <m/>
    <m/>
    <m/>
    <m/>
    <x v="4"/>
    <m/>
    <m/>
    <m/>
    <m/>
    <m/>
    <m/>
    <m/>
    <m/>
    <m/>
    <m/>
    <m/>
    <m/>
    <m/>
    <m/>
    <m/>
    <n v="8522828"/>
    <m/>
    <m/>
    <n v="1342585861"/>
    <x v="6"/>
    <m/>
    <m/>
    <m/>
    <m/>
    <m/>
    <n v="8493380"/>
    <n v="29448"/>
    <n v="3.4551911642473603E-3"/>
    <m/>
    <n v="137452793"/>
    <m/>
  </r>
  <r>
    <s v="Организация117"/>
    <s v="Поставка модуля коммутатора сетевой МКС-10"/>
    <m/>
    <m/>
    <m/>
    <m/>
    <x v="3"/>
    <m/>
    <m/>
    <m/>
    <m/>
    <m/>
    <m/>
    <m/>
    <m/>
    <m/>
    <m/>
    <m/>
    <m/>
    <m/>
    <m/>
    <m/>
    <n v="8891389"/>
    <m/>
    <m/>
    <n v="3018588882"/>
    <x v="7"/>
    <m/>
    <m/>
    <m/>
    <m/>
    <m/>
    <n v="8510102"/>
    <n v="381287"/>
    <n v="4.2882726197222956E-2"/>
    <m/>
    <n v="61211610"/>
    <m/>
  </r>
  <r>
    <s v="Организация11"/>
    <s v="Поставка выключатели ВТИЮ"/>
    <m/>
    <m/>
    <m/>
    <m/>
    <x v="5"/>
    <m/>
    <m/>
    <m/>
    <m/>
    <m/>
    <m/>
    <m/>
    <m/>
    <m/>
    <m/>
    <m/>
    <m/>
    <m/>
    <m/>
    <m/>
    <n v="1511808"/>
    <m/>
    <m/>
    <n v="1445262744"/>
    <x v="4"/>
    <m/>
    <m/>
    <m/>
    <m/>
    <m/>
    <n v="1139498"/>
    <n v="372310"/>
    <n v="0.24626804461942256"/>
    <m/>
    <n v="72989477"/>
    <m/>
  </r>
  <r>
    <s v="Организация19"/>
    <s v="Поставка устройства документации "/>
    <m/>
    <m/>
    <m/>
    <m/>
    <x v="3"/>
    <m/>
    <m/>
    <m/>
    <m/>
    <m/>
    <m/>
    <m/>
    <m/>
    <m/>
    <m/>
    <m/>
    <m/>
    <m/>
    <m/>
    <m/>
    <n v="1307688"/>
    <m/>
    <m/>
    <n v="558883933"/>
    <x v="5"/>
    <m/>
    <m/>
    <m/>
    <m/>
    <m/>
    <n v="1132098"/>
    <n v="175590"/>
    <n v="0.13427514820048819"/>
    <m/>
    <n v="98842654"/>
    <m/>
  </r>
  <r>
    <s v="Организация12"/>
    <s v="Поставка генераторов"/>
    <m/>
    <m/>
    <m/>
    <m/>
    <x v="2"/>
    <m/>
    <m/>
    <m/>
    <m/>
    <m/>
    <m/>
    <m/>
    <m/>
    <m/>
    <m/>
    <m/>
    <m/>
    <m/>
    <m/>
    <m/>
    <n v="1301854"/>
    <m/>
    <m/>
    <n v="2363691226"/>
    <x v="2"/>
    <m/>
    <m/>
    <m/>
    <m/>
    <m/>
    <n v="917699"/>
    <n v="384155"/>
    <n v="0.29508301238080459"/>
    <m/>
    <n v="47362086"/>
    <m/>
  </r>
  <r>
    <s v="Организация13"/>
    <s v="Поставка восьмиканального частотно-избирательного_x000a_                            разветвителя ПФ2040-1х8 ЖНКВ,468844,048"/>
    <m/>
    <m/>
    <m/>
    <m/>
    <x v="5"/>
    <m/>
    <m/>
    <m/>
    <m/>
    <m/>
    <m/>
    <m/>
    <m/>
    <m/>
    <m/>
    <m/>
    <m/>
    <m/>
    <m/>
    <m/>
    <n v="4630352"/>
    <m/>
    <m/>
    <n v="3204131243"/>
    <x v="8"/>
    <m/>
    <m/>
    <m/>
    <m/>
    <m/>
    <n v="4416988"/>
    <n v="213364"/>
    <n v="4.6079434133733242E-2"/>
    <m/>
    <n v="98682086"/>
    <m/>
  </r>
  <r>
    <s v="Организация15"/>
    <s v="Оказание услуг по предоставлению неисключительных лицензий на использование товарных знаков"/>
    <m/>
    <m/>
    <m/>
    <m/>
    <x v="5"/>
    <m/>
    <m/>
    <m/>
    <m/>
    <m/>
    <m/>
    <m/>
    <m/>
    <m/>
    <m/>
    <m/>
    <m/>
    <m/>
    <m/>
    <m/>
    <n v="9889256"/>
    <m/>
    <m/>
    <n v="1615254408"/>
    <x v="9"/>
    <m/>
    <m/>
    <m/>
    <m/>
    <m/>
    <n v="9499031"/>
    <n v="390225"/>
    <n v="3.9459490178027551E-2"/>
    <m/>
    <n v="38943598"/>
    <m/>
  </r>
  <r>
    <s v="Организация112"/>
    <s v="Оказание услуг по междугородной связи"/>
    <m/>
    <m/>
    <m/>
    <m/>
    <x v="5"/>
    <m/>
    <m/>
    <m/>
    <m/>
    <m/>
    <m/>
    <m/>
    <m/>
    <m/>
    <m/>
    <m/>
    <m/>
    <m/>
    <m/>
    <m/>
    <n v="9682362"/>
    <m/>
    <m/>
    <n v="1052498797"/>
    <x v="10"/>
    <m/>
    <m/>
    <m/>
    <m/>
    <m/>
    <n v="9554350"/>
    <n v="128012"/>
    <n v="1.3221154094424481E-2"/>
    <m/>
    <n v="101755536"/>
    <m/>
  </r>
  <r>
    <s v="Организация112"/>
    <s v="Оказание услуг по  связи"/>
    <m/>
    <m/>
    <m/>
    <m/>
    <x v="5"/>
    <m/>
    <m/>
    <m/>
    <m/>
    <m/>
    <m/>
    <m/>
    <m/>
    <m/>
    <m/>
    <m/>
    <m/>
    <m/>
    <m/>
    <m/>
    <n v="7048179"/>
    <m/>
    <m/>
    <n v="1052498797"/>
    <x v="10"/>
    <m/>
    <m/>
    <m/>
    <m/>
    <m/>
    <n v="6956683"/>
    <n v="91496"/>
    <n v="1.2981509124555434E-2"/>
    <m/>
    <n v="165006888"/>
    <m/>
  </r>
  <r>
    <s v="Организация116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3446429"/>
    <m/>
    <m/>
    <n v="2281926485"/>
    <x v="11"/>
    <m/>
    <m/>
    <m/>
    <m/>
    <m/>
    <n v="3413463"/>
    <n v="32966"/>
    <n v="9.5652630592418988E-3"/>
    <m/>
    <n v="87223477"/>
    <m/>
  </r>
  <r>
    <s v="Организация120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7442685"/>
    <m/>
    <m/>
    <n v="3258866873"/>
    <x v="1"/>
    <m/>
    <m/>
    <m/>
    <m/>
    <m/>
    <n v="7436126"/>
    <n v="6559"/>
    <n v="8.8126798326141709E-4"/>
    <m/>
    <n v="64956075"/>
    <m/>
  </r>
  <r>
    <s v="Организация12"/>
    <s v="Закупка канцтоваров"/>
    <m/>
    <m/>
    <m/>
    <m/>
    <x v="5"/>
    <m/>
    <m/>
    <m/>
    <m/>
    <m/>
    <m/>
    <m/>
    <m/>
    <m/>
    <m/>
    <m/>
    <m/>
    <m/>
    <m/>
    <m/>
    <n v="4884633"/>
    <m/>
    <m/>
    <n v="2548324611"/>
    <x v="2"/>
    <m/>
    <m/>
    <m/>
    <m/>
    <m/>
    <n v="4575862"/>
    <n v="308771"/>
    <n v="6.3212732665893223E-2"/>
    <m/>
    <n v="170157747"/>
    <m/>
  </r>
  <r>
    <s v="Организация19"/>
    <s v="Поставка алкоголя"/>
    <m/>
    <m/>
    <m/>
    <m/>
    <x v="5"/>
    <m/>
    <m/>
    <m/>
    <m/>
    <m/>
    <m/>
    <m/>
    <m/>
    <m/>
    <m/>
    <m/>
    <m/>
    <m/>
    <m/>
    <m/>
    <n v="1721550"/>
    <m/>
    <m/>
    <n v="558883933"/>
    <x v="5"/>
    <m/>
    <m/>
    <m/>
    <m/>
    <m/>
    <n v="1445190"/>
    <n v="276360"/>
    <n v="0.1605297551624989"/>
    <m/>
    <n v="186339322"/>
    <m/>
  </r>
  <r>
    <s v="Организация119"/>
    <s v="Поставка котов"/>
    <m/>
    <m/>
    <m/>
    <m/>
    <x v="5"/>
    <m/>
    <m/>
    <m/>
    <m/>
    <m/>
    <m/>
    <m/>
    <m/>
    <m/>
    <m/>
    <m/>
    <m/>
    <m/>
    <m/>
    <m/>
    <n v="4049377"/>
    <m/>
    <m/>
    <n v="787080032"/>
    <x v="12"/>
    <m/>
    <m/>
    <m/>
    <m/>
    <m/>
    <n v="3810502"/>
    <n v="238875"/>
    <n v="5.8990555831180944E-2"/>
    <m/>
    <n v="4272102"/>
    <m/>
  </r>
  <r>
    <s v="Организация110"/>
    <s v="Поставка толковых айтишников"/>
    <m/>
    <m/>
    <m/>
    <m/>
    <x v="1"/>
    <m/>
    <m/>
    <m/>
    <m/>
    <m/>
    <m/>
    <m/>
    <m/>
    <m/>
    <m/>
    <m/>
    <m/>
    <m/>
    <m/>
    <m/>
    <n v="1500199"/>
    <m/>
    <m/>
    <n v="1211109554"/>
    <x v="13"/>
    <m/>
    <m/>
    <m/>
    <m/>
    <m/>
    <n v="1374909"/>
    <n v="125290"/>
    <n v="8.3515586932133665E-2"/>
    <m/>
    <n v="209682104"/>
    <m/>
  </r>
  <r>
    <s v="Организация112"/>
    <s v="Поставка масла"/>
    <m/>
    <m/>
    <m/>
    <m/>
    <x v="5"/>
    <m/>
    <m/>
    <m/>
    <m/>
    <m/>
    <m/>
    <m/>
    <m/>
    <m/>
    <m/>
    <m/>
    <m/>
    <m/>
    <m/>
    <m/>
    <n v="9515129"/>
    <m/>
    <m/>
    <n v="1052498797"/>
    <x v="10"/>
    <m/>
    <m/>
    <m/>
    <m/>
    <m/>
    <n v="9296059"/>
    <n v="219070"/>
    <n v="2.3023334733559577E-2"/>
    <m/>
    <n v="106795062"/>
    <m/>
  </r>
  <r>
    <s v="Организация18"/>
    <s v="Поставка боингов 777"/>
    <m/>
    <m/>
    <m/>
    <m/>
    <x v="5"/>
    <m/>
    <m/>
    <m/>
    <m/>
    <m/>
    <m/>
    <m/>
    <m/>
    <m/>
    <m/>
    <m/>
    <m/>
    <m/>
    <m/>
    <m/>
    <n v="74776"/>
    <m/>
    <m/>
    <n v="2111621921"/>
    <x v="14"/>
    <m/>
    <m/>
    <m/>
    <m/>
    <m/>
    <n v="-315733"/>
    <n v="390509"/>
    <n v="5.22238418743982"/>
    <n v="173273612"/>
    <n v="185925859"/>
    <m/>
  </r>
  <r>
    <s v="Организация19"/>
    <s v="Оказание услуг по водоснабжению и водоотведению"/>
    <m/>
    <m/>
    <m/>
    <m/>
    <x v="5"/>
    <m/>
    <m/>
    <m/>
    <m/>
    <m/>
    <m/>
    <m/>
    <m/>
    <m/>
    <m/>
    <m/>
    <m/>
    <m/>
    <m/>
    <m/>
    <n v="6141030"/>
    <m/>
    <m/>
    <n v="558883933"/>
    <x v="5"/>
    <m/>
    <m/>
    <m/>
    <m/>
    <m/>
    <n v="5815168"/>
    <n v="325862"/>
    <n v="5.306308550845705E-2"/>
    <n v="162111357"/>
    <n v="213564981"/>
    <m/>
  </r>
  <r>
    <s v="Организация16"/>
    <s v="Поставка модуля коммутатора сетевой МКС-10"/>
    <m/>
    <m/>
    <m/>
    <m/>
    <x v="5"/>
    <m/>
    <m/>
    <m/>
    <m/>
    <m/>
    <m/>
    <m/>
    <m/>
    <m/>
    <m/>
    <m/>
    <m/>
    <m/>
    <m/>
    <m/>
    <n v="1442305"/>
    <m/>
    <m/>
    <n v="481624002"/>
    <x v="15"/>
    <m/>
    <m/>
    <m/>
    <m/>
    <m/>
    <n v="1087254"/>
    <n v="355051"/>
    <n v="0.24616915284908533"/>
    <n v="186281171"/>
    <n v="133080922"/>
    <m/>
  </r>
  <r>
    <s v="Организация110"/>
    <s v="Поставка выключатели ВТИЮ"/>
    <m/>
    <m/>
    <m/>
    <m/>
    <x v="5"/>
    <m/>
    <m/>
    <m/>
    <m/>
    <m/>
    <m/>
    <m/>
    <m/>
    <m/>
    <m/>
    <m/>
    <m/>
    <m/>
    <m/>
    <m/>
    <n v="6736138"/>
    <m/>
    <m/>
    <n v="1211109554"/>
    <x v="13"/>
    <m/>
    <m/>
    <m/>
    <m/>
    <m/>
    <n v="6574052"/>
    <n v="162086"/>
    <n v="2.4062155496220535E-2"/>
    <n v="168738038"/>
    <n v="38753437"/>
    <m/>
  </r>
  <r>
    <s v="Организация116"/>
    <s v="Поставка устройства документации "/>
    <m/>
    <m/>
    <m/>
    <m/>
    <x v="5"/>
    <m/>
    <m/>
    <m/>
    <m/>
    <m/>
    <m/>
    <m/>
    <m/>
    <m/>
    <m/>
    <m/>
    <m/>
    <m/>
    <m/>
    <m/>
    <n v="3936921"/>
    <m/>
    <m/>
    <n v="2281926485"/>
    <x v="11"/>
    <m/>
    <m/>
    <m/>
    <m/>
    <m/>
    <n v="3702230"/>
    <n v="234691"/>
    <n v="5.9612829416693908E-2"/>
    <n v="84248193"/>
    <n v="152795956"/>
    <m/>
  </r>
  <r>
    <s v="Организация20"/>
    <s v="Поставка генераторов"/>
    <m/>
    <m/>
    <m/>
    <m/>
    <x v="5"/>
    <m/>
    <m/>
    <m/>
    <m/>
    <m/>
    <m/>
    <m/>
    <m/>
    <m/>
    <m/>
    <m/>
    <m/>
    <m/>
    <m/>
    <m/>
    <n v="4261606"/>
    <m/>
    <m/>
    <n v="558883933"/>
    <x v="5"/>
    <m/>
    <m/>
    <m/>
    <m/>
    <m/>
    <n v="4218849"/>
    <n v="42757"/>
    <n v="1.0033072039038804E-2"/>
    <n v="111909302"/>
    <n v="20217401"/>
    <m/>
  </r>
  <r>
    <s v="Организация113"/>
    <s v="Поставка восьмиканального частотно-избирательного_x000a_                            разветвителя ПФ2040-1х8 ЖНКВ,468844,048"/>
    <m/>
    <m/>
    <m/>
    <m/>
    <x v="5"/>
    <m/>
    <m/>
    <m/>
    <m/>
    <m/>
    <m/>
    <m/>
    <m/>
    <m/>
    <m/>
    <m/>
    <m/>
    <m/>
    <m/>
    <m/>
    <n v="5826963"/>
    <m/>
    <m/>
    <n v="2006261971"/>
    <x v="16"/>
    <m/>
    <m/>
    <m/>
    <m/>
    <m/>
    <n v="5605697"/>
    <n v="221266"/>
    <n v="3.797278273433348E-2"/>
    <n v="107354968"/>
    <m/>
    <m/>
  </r>
  <r>
    <s v="Организация111"/>
    <s v="Оказание услуг по предоставлению неисключительных лицензий на использование товарных знаков"/>
    <m/>
    <m/>
    <m/>
    <m/>
    <x v="1"/>
    <m/>
    <m/>
    <m/>
    <m/>
    <m/>
    <m/>
    <m/>
    <m/>
    <m/>
    <m/>
    <m/>
    <m/>
    <m/>
    <m/>
    <m/>
    <n v="9558047"/>
    <m/>
    <m/>
    <n v="455399028"/>
    <x v="3"/>
    <m/>
    <m/>
    <m/>
    <m/>
    <m/>
    <n v="9309018"/>
    <n v="249029"/>
    <n v="2.6054381193145421E-2"/>
    <n v="179588747"/>
    <m/>
    <m/>
  </r>
  <r>
    <s v="Организация16"/>
    <s v="Оказание услуг по междугородной связи"/>
    <m/>
    <m/>
    <m/>
    <m/>
    <x v="5"/>
    <m/>
    <m/>
    <m/>
    <m/>
    <m/>
    <m/>
    <m/>
    <m/>
    <m/>
    <m/>
    <m/>
    <m/>
    <m/>
    <m/>
    <m/>
    <n v="3623523"/>
    <m/>
    <m/>
    <n v="467862694"/>
    <x v="15"/>
    <m/>
    <m/>
    <m/>
    <m/>
    <m/>
    <n v="3286984"/>
    <n v="336539"/>
    <n v="9.2876187069876465E-2"/>
    <n v="10217507"/>
    <m/>
    <m/>
  </r>
  <r>
    <s v="Организация116"/>
    <s v="Оказание услуг по  связи"/>
    <m/>
    <m/>
    <m/>
    <m/>
    <x v="5"/>
    <m/>
    <m/>
    <m/>
    <m/>
    <m/>
    <m/>
    <m/>
    <m/>
    <m/>
    <m/>
    <m/>
    <m/>
    <m/>
    <m/>
    <m/>
    <n v="919520"/>
    <m/>
    <m/>
    <n v="2281926485"/>
    <x v="11"/>
    <m/>
    <m/>
    <m/>
    <m/>
    <m/>
    <n v="572342"/>
    <n v="347178"/>
    <n v="0.37756438141639115"/>
    <n v="35991371"/>
    <m/>
    <m/>
  </r>
  <r>
    <s v="Организация13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3996350"/>
    <m/>
    <m/>
    <n v="3204131243"/>
    <x v="8"/>
    <m/>
    <m/>
    <m/>
    <m/>
    <m/>
    <n v="3706523"/>
    <n v="289827"/>
    <n v="7.2522927171043583E-2"/>
    <n v="88194935"/>
    <m/>
    <m/>
  </r>
  <r>
    <s v="Организация15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2"/>
    <m/>
    <m/>
    <m/>
    <m/>
    <m/>
    <m/>
    <m/>
    <m/>
    <m/>
    <m/>
    <m/>
    <m/>
    <m/>
    <m/>
    <m/>
    <n v="1353451"/>
    <m/>
    <m/>
    <n v="1495024364"/>
    <x v="9"/>
    <m/>
    <m/>
    <m/>
    <m/>
    <m/>
    <n v="1073455"/>
    <n v="279996"/>
    <n v="0.20687560909113076"/>
    <n v="93181583"/>
    <m/>
    <m/>
  </r>
  <r>
    <s v="Организация13"/>
    <s v="Закупка канцтоваров"/>
    <m/>
    <m/>
    <m/>
    <m/>
    <x v="5"/>
    <m/>
    <m/>
    <m/>
    <m/>
    <m/>
    <m/>
    <m/>
    <m/>
    <m/>
    <m/>
    <m/>
    <m/>
    <m/>
    <m/>
    <m/>
    <n v="1860461"/>
    <m/>
    <m/>
    <n v="1600135591"/>
    <x v="17"/>
    <m/>
    <m/>
    <m/>
    <m/>
    <m/>
    <n v="1501349"/>
    <n v="359112"/>
    <n v="0.19302312706366861"/>
    <n v="208762242"/>
    <m/>
    <m/>
  </r>
  <r>
    <s v="Организация112"/>
    <s v="Оказание услуг по междугородной связи"/>
    <m/>
    <m/>
    <m/>
    <m/>
    <x v="2"/>
    <m/>
    <m/>
    <m/>
    <m/>
    <m/>
    <m/>
    <m/>
    <m/>
    <m/>
    <m/>
    <m/>
    <m/>
    <m/>
    <m/>
    <m/>
    <n v="3745972"/>
    <m/>
    <m/>
    <n v="1052498797"/>
    <x v="10"/>
    <m/>
    <m/>
    <m/>
    <m/>
    <m/>
    <n v="3434863"/>
    <n v="311109"/>
    <n v="8.3051608501077956E-2"/>
    <n v="83673031"/>
    <m/>
    <m/>
  </r>
  <r>
    <s v="Организация113"/>
    <s v="Оказание услуг по  связи"/>
    <m/>
    <m/>
    <m/>
    <m/>
    <x v="5"/>
    <m/>
    <m/>
    <m/>
    <m/>
    <m/>
    <m/>
    <m/>
    <m/>
    <m/>
    <m/>
    <m/>
    <m/>
    <m/>
    <m/>
    <m/>
    <n v="6626420"/>
    <m/>
    <m/>
    <n v="1960893969"/>
    <x v="16"/>
    <m/>
    <m/>
    <m/>
    <m/>
    <m/>
    <n v="6246001"/>
    <n v="380419"/>
    <n v="5.7409430733337159E-2"/>
    <n v="104278292"/>
    <m/>
    <m/>
  </r>
  <r>
    <s v="Организация12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604082"/>
    <m/>
    <m/>
    <n v="873383910"/>
    <x v="2"/>
    <m/>
    <m/>
    <m/>
    <m/>
    <m/>
    <n v="395793"/>
    <n v="208289"/>
    <n v="0.34480252680927426"/>
    <n v="226509787"/>
    <m/>
    <m/>
  </r>
  <r>
    <s v="Организация11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2533694"/>
    <m/>
    <m/>
    <n v="1445262744"/>
    <x v="4"/>
    <m/>
    <m/>
    <m/>
    <m/>
    <m/>
    <n v="2401354"/>
    <n v="132340"/>
    <n v="5.2232037491504499E-2"/>
    <n v="131338897"/>
    <m/>
    <m/>
  </r>
  <r>
    <s v="Организация116"/>
    <s v="Закупка канцтоваров"/>
    <m/>
    <m/>
    <m/>
    <m/>
    <x v="5"/>
    <m/>
    <m/>
    <m/>
    <m/>
    <m/>
    <m/>
    <m/>
    <m/>
    <m/>
    <m/>
    <m/>
    <m/>
    <m/>
    <m/>
    <m/>
    <n v="7529928"/>
    <m/>
    <m/>
    <n v="2281926485"/>
    <x v="11"/>
    <m/>
    <m/>
    <m/>
    <m/>
    <m/>
    <n v="7171941"/>
    <n v="357987"/>
    <n v="4.7541888846745942E-2"/>
    <n v="222613479"/>
    <m/>
    <m/>
  </r>
  <r>
    <s v="Организация19"/>
    <s v="Оказание услуг по местной телефонной связи"/>
    <m/>
    <m/>
    <m/>
    <m/>
    <x v="2"/>
    <m/>
    <m/>
    <m/>
    <m/>
    <m/>
    <m/>
    <m/>
    <m/>
    <m/>
    <m/>
    <m/>
    <m/>
    <m/>
    <m/>
    <m/>
    <n v="4776589"/>
    <m/>
    <m/>
    <n v="558883933"/>
    <x v="5"/>
    <m/>
    <m/>
    <m/>
    <m/>
    <m/>
    <n v="4750538"/>
    <n v="26051"/>
    <n v="5.453891888123512E-3"/>
    <n v="194070409"/>
    <m/>
    <m/>
  </r>
  <r>
    <s v="Организация115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2"/>
    <m/>
    <m/>
    <m/>
    <m/>
    <m/>
    <m/>
    <m/>
    <m/>
    <m/>
    <m/>
    <m/>
    <m/>
    <m/>
    <m/>
    <m/>
    <n v="8969142"/>
    <m/>
    <m/>
    <n v="699915325"/>
    <x v="18"/>
    <m/>
    <m/>
    <m/>
    <m/>
    <m/>
    <n v="8609402"/>
    <n v="359740"/>
    <n v="4.0108630234642291E-2"/>
    <n v="230866136"/>
    <m/>
    <m/>
  </r>
  <r>
    <s v="Организация17"/>
    <s v="Закупка канцтоваров"/>
    <m/>
    <m/>
    <m/>
    <m/>
    <x v="5"/>
    <m/>
    <m/>
    <m/>
    <m/>
    <m/>
    <m/>
    <m/>
    <m/>
    <m/>
    <m/>
    <m/>
    <m/>
    <m/>
    <m/>
    <m/>
    <n v="9762564"/>
    <m/>
    <m/>
    <n v="1426895061"/>
    <x v="19"/>
    <m/>
    <m/>
    <m/>
    <m/>
    <m/>
    <n v="9588099"/>
    <n v="174465"/>
    <n v="1.7870817543424043E-2"/>
    <n v="204018189"/>
    <m/>
    <m/>
  </r>
  <r>
    <s v="Организация14"/>
    <s v="Поставка генераторов случайных чисел"/>
    <m/>
    <m/>
    <m/>
    <m/>
    <x v="5"/>
    <m/>
    <m/>
    <m/>
    <m/>
    <m/>
    <m/>
    <m/>
    <m/>
    <m/>
    <m/>
    <m/>
    <m/>
    <m/>
    <m/>
    <m/>
    <n v="8706071"/>
    <m/>
    <m/>
    <n v="3204131243"/>
    <x v="8"/>
    <m/>
    <m/>
    <m/>
    <m/>
    <m/>
    <n v="8425665"/>
    <n v="280406"/>
    <n v="3.2208099382603245E-2"/>
    <n v="42802221"/>
    <n v="231390646"/>
    <m/>
  </r>
  <r>
    <s v="Организация14"/>
    <s v="Поставка алкоголя"/>
    <m/>
    <m/>
    <m/>
    <m/>
    <x v="5"/>
    <m/>
    <m/>
    <m/>
    <m/>
    <m/>
    <m/>
    <m/>
    <m/>
    <m/>
    <m/>
    <m/>
    <m/>
    <m/>
    <m/>
    <m/>
    <n v="312612"/>
    <m/>
    <m/>
    <n v="3204131243"/>
    <x v="8"/>
    <m/>
    <m/>
    <m/>
    <m/>
    <m/>
    <n v="81374"/>
    <n v="231238"/>
    <n v="0.73969649277698868"/>
    <n v="190092157"/>
    <n v="38023283"/>
    <m/>
  </r>
  <r>
    <s v="Организация119"/>
    <s v="Поставка котов"/>
    <m/>
    <m/>
    <m/>
    <m/>
    <x v="5"/>
    <m/>
    <m/>
    <m/>
    <m/>
    <m/>
    <m/>
    <m/>
    <m/>
    <m/>
    <m/>
    <m/>
    <m/>
    <m/>
    <m/>
    <m/>
    <n v="5673872"/>
    <m/>
    <m/>
    <n v="787080032"/>
    <x v="12"/>
    <m/>
    <m/>
    <m/>
    <m/>
    <m/>
    <n v="5627611"/>
    <n v="46261"/>
    <n v="8.1533386724268724E-3"/>
    <n v="50328541"/>
    <n v="108741311"/>
    <m/>
  </r>
  <r>
    <s v="Организация115"/>
    <s v="Поставка толковых айтишников"/>
    <m/>
    <m/>
    <m/>
    <m/>
    <x v="5"/>
    <m/>
    <m/>
    <m/>
    <m/>
    <m/>
    <m/>
    <m/>
    <m/>
    <m/>
    <m/>
    <m/>
    <m/>
    <m/>
    <m/>
    <m/>
    <n v="5655971"/>
    <m/>
    <m/>
    <n v="2326896171"/>
    <x v="18"/>
    <m/>
    <m/>
    <m/>
    <m/>
    <m/>
    <n v="5332234"/>
    <n v="323737"/>
    <n v="5.7238094042561395E-2"/>
    <n v="23488652"/>
    <n v="110758096"/>
    <m/>
  </r>
  <r>
    <s v="Организация11"/>
    <s v="Поставка масла"/>
    <m/>
    <m/>
    <m/>
    <m/>
    <x v="5"/>
    <m/>
    <m/>
    <m/>
    <m/>
    <m/>
    <m/>
    <m/>
    <m/>
    <m/>
    <m/>
    <m/>
    <m/>
    <m/>
    <m/>
    <m/>
    <n v="3224130"/>
    <m/>
    <m/>
    <n v="1445262744"/>
    <x v="4"/>
    <m/>
    <m/>
    <m/>
    <m/>
    <m/>
    <n v="2969997"/>
    <n v="254133"/>
    <n v="7.8822193894166795E-2"/>
    <n v="18661179"/>
    <n v="27118110"/>
    <m/>
  </r>
  <r>
    <s v="Организация119"/>
    <s v="Поставка боингов 777"/>
    <m/>
    <m/>
    <m/>
    <m/>
    <x v="5"/>
    <m/>
    <m/>
    <m/>
    <m/>
    <m/>
    <m/>
    <m/>
    <m/>
    <m/>
    <m/>
    <m/>
    <m/>
    <m/>
    <m/>
    <m/>
    <n v="3579429"/>
    <m/>
    <m/>
    <n v="787080032"/>
    <x v="12"/>
    <m/>
    <m/>
    <m/>
    <m/>
    <m/>
    <n v="3278975"/>
    <n v="300454"/>
    <n v="8.3939086373832253E-2"/>
    <n v="104818700"/>
    <n v="14644465"/>
    <m/>
  </r>
  <r>
    <s v="Организация116"/>
    <s v="Оказание услуг по водоснабжению и водоотведению"/>
    <m/>
    <m/>
    <m/>
    <m/>
    <x v="5"/>
    <m/>
    <m/>
    <m/>
    <m/>
    <m/>
    <m/>
    <m/>
    <m/>
    <m/>
    <m/>
    <m/>
    <m/>
    <m/>
    <m/>
    <m/>
    <n v="1277204"/>
    <m/>
    <m/>
    <n v="2281926485"/>
    <x v="11"/>
    <m/>
    <m/>
    <m/>
    <m/>
    <m/>
    <n v="895694"/>
    <n v="381510"/>
    <n v="0.29870717598754781"/>
    <n v="143071492"/>
    <n v="161946478"/>
    <m/>
  </r>
  <r>
    <s v="Организация111"/>
    <s v="Поставка модуля коммутатора сетевой МКС-10"/>
    <m/>
    <m/>
    <m/>
    <m/>
    <x v="5"/>
    <m/>
    <m/>
    <m/>
    <m/>
    <m/>
    <m/>
    <m/>
    <m/>
    <m/>
    <m/>
    <m/>
    <m/>
    <m/>
    <m/>
    <m/>
    <n v="7397623"/>
    <m/>
    <m/>
    <n v="3145457794"/>
    <x v="3"/>
    <m/>
    <m/>
    <m/>
    <m/>
    <m/>
    <n v="7299592"/>
    <n v="98031"/>
    <n v="1.3251689089860351E-2"/>
    <m/>
    <n v="213319331"/>
    <m/>
  </r>
  <r>
    <s v="Организация119"/>
    <s v="Поставка выключатели ВТИЮ"/>
    <m/>
    <m/>
    <m/>
    <m/>
    <x v="5"/>
    <m/>
    <m/>
    <m/>
    <m/>
    <m/>
    <m/>
    <m/>
    <m/>
    <m/>
    <m/>
    <m/>
    <m/>
    <m/>
    <m/>
    <m/>
    <n v="1448349"/>
    <m/>
    <m/>
    <n v="787080032"/>
    <x v="12"/>
    <m/>
    <m/>
    <m/>
    <m/>
    <m/>
    <n v="1230804"/>
    <n v="217545"/>
    <n v="0.15020205765323136"/>
    <m/>
    <n v="215865978"/>
    <m/>
  </r>
  <r>
    <s v="Организация112"/>
    <s v="Поставка устройства документации "/>
    <m/>
    <m/>
    <m/>
    <m/>
    <x v="5"/>
    <m/>
    <m/>
    <m/>
    <m/>
    <m/>
    <m/>
    <m/>
    <m/>
    <m/>
    <m/>
    <m/>
    <m/>
    <m/>
    <m/>
    <m/>
    <n v="5267643"/>
    <m/>
    <m/>
    <n v="1052498797"/>
    <x v="10"/>
    <m/>
    <m/>
    <m/>
    <m/>
    <m/>
    <n v="4986890"/>
    <n v="280753"/>
    <n v="5.3297651340457206E-2"/>
    <m/>
    <n v="47183805"/>
    <m/>
  </r>
  <r>
    <s v="Организация116"/>
    <s v="Поставка генераторов"/>
    <m/>
    <m/>
    <m/>
    <m/>
    <x v="5"/>
    <m/>
    <m/>
    <m/>
    <m/>
    <m/>
    <m/>
    <m/>
    <m/>
    <m/>
    <m/>
    <m/>
    <m/>
    <m/>
    <m/>
    <m/>
    <n v="933456"/>
    <m/>
    <m/>
    <n v="2281926485"/>
    <x v="11"/>
    <m/>
    <m/>
    <m/>
    <m/>
    <m/>
    <n v="594398"/>
    <n v="339058"/>
    <n v="0.36322868994360741"/>
    <m/>
    <n v="207091701"/>
    <m/>
  </r>
  <r>
    <s v="Организация110"/>
    <s v="Поставка восьмиканального частотно-избирательного_x000a_                            разветвителя ПФ2040-1х8 ЖНКВ,468844,048"/>
    <m/>
    <m/>
    <m/>
    <m/>
    <x v="2"/>
    <m/>
    <m/>
    <m/>
    <m/>
    <m/>
    <m/>
    <m/>
    <m/>
    <m/>
    <m/>
    <m/>
    <m/>
    <m/>
    <m/>
    <m/>
    <n v="1587459"/>
    <m/>
    <m/>
    <n v="1211109554"/>
    <x v="13"/>
    <m/>
    <m/>
    <m/>
    <m/>
    <m/>
    <n v="1169518"/>
    <n v="417941"/>
    <n v="0.26327672084759357"/>
    <m/>
    <n v="226877524"/>
    <m/>
  </r>
  <r>
    <s v="Организация14"/>
    <s v="Оказание услуг по предоставлению неисключительных лицензий на использование товарных знаков"/>
    <m/>
    <m/>
    <m/>
    <m/>
    <x v="5"/>
    <m/>
    <m/>
    <m/>
    <m/>
    <m/>
    <m/>
    <m/>
    <m/>
    <m/>
    <m/>
    <m/>
    <m/>
    <m/>
    <m/>
    <m/>
    <n v="2333351"/>
    <m/>
    <m/>
    <n v="3204131243"/>
    <x v="8"/>
    <m/>
    <m/>
    <m/>
    <m/>
    <m/>
    <n v="1947487"/>
    <n v="385864"/>
    <n v="0.16536903363445962"/>
    <m/>
    <n v="174044817"/>
    <m/>
  </r>
  <r>
    <s v="Организация16"/>
    <s v="Оказание услуг по междугородной связи"/>
    <m/>
    <m/>
    <m/>
    <m/>
    <x v="5"/>
    <m/>
    <m/>
    <m/>
    <m/>
    <m/>
    <m/>
    <m/>
    <m/>
    <m/>
    <m/>
    <m/>
    <m/>
    <m/>
    <m/>
    <m/>
    <n v="7356580"/>
    <m/>
    <m/>
    <n v="514955434"/>
    <x v="15"/>
    <m/>
    <m/>
    <m/>
    <m/>
    <m/>
    <n v="6988085"/>
    <n v="368495"/>
    <n v="5.0090531197920771E-2"/>
    <m/>
    <n v="96474015"/>
    <m/>
  </r>
  <r>
    <s v="Организация19"/>
    <s v="Оказание услуг по  связи"/>
    <m/>
    <m/>
    <m/>
    <m/>
    <x v="5"/>
    <m/>
    <m/>
    <m/>
    <m/>
    <m/>
    <m/>
    <m/>
    <m/>
    <m/>
    <m/>
    <m/>
    <m/>
    <m/>
    <m/>
    <m/>
    <n v="9101027"/>
    <m/>
    <m/>
    <n v="558883933"/>
    <x v="5"/>
    <m/>
    <m/>
    <m/>
    <m/>
    <m/>
    <n v="8785031"/>
    <n v="315996"/>
    <n v="3.4720916661383383E-2"/>
    <m/>
    <n v="222373476"/>
    <m/>
  </r>
  <r>
    <s v="Организация13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8408802"/>
    <m/>
    <m/>
    <n v="2508561263"/>
    <x v="17"/>
    <m/>
    <m/>
    <m/>
    <m/>
    <m/>
    <n v="8238188"/>
    <n v="170614"/>
    <n v="2.0289929528605859E-2"/>
    <m/>
    <n v="26492854"/>
    <m/>
  </r>
  <r>
    <s v="Организация113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7616945"/>
    <m/>
    <m/>
    <n v="2425297899"/>
    <x v="16"/>
    <m/>
    <m/>
    <m/>
    <m/>
    <m/>
    <n v="7421459"/>
    <n v="195486"/>
    <n v="2.5664620133137368E-2"/>
    <m/>
    <n v="116517551"/>
    <m/>
  </r>
  <r>
    <s v="Организация25"/>
    <s v="Закупка канцтоваров"/>
    <m/>
    <m/>
    <m/>
    <m/>
    <x v="5"/>
    <m/>
    <m/>
    <m/>
    <m/>
    <m/>
    <m/>
    <m/>
    <m/>
    <m/>
    <m/>
    <m/>
    <m/>
    <m/>
    <m/>
    <m/>
    <n v="5950550"/>
    <m/>
    <m/>
    <n v="558883933"/>
    <x v="5"/>
    <m/>
    <m/>
    <m/>
    <m/>
    <m/>
    <n v="5907568"/>
    <n v="42982"/>
    <n v="7.2231978556604008E-3"/>
    <m/>
    <n v="45180240"/>
    <m/>
  </r>
  <r>
    <s v="Организация116"/>
    <s v="Поставка алкоголя"/>
    <m/>
    <m/>
    <m/>
    <m/>
    <x v="5"/>
    <m/>
    <m/>
    <m/>
    <m/>
    <m/>
    <m/>
    <m/>
    <m/>
    <m/>
    <m/>
    <m/>
    <m/>
    <m/>
    <m/>
    <m/>
    <n v="3171343"/>
    <m/>
    <m/>
    <n v="2281926485"/>
    <x v="11"/>
    <m/>
    <m/>
    <m/>
    <m/>
    <m/>
    <n v="2999695"/>
    <n v="171648"/>
    <n v="5.4124703635021504E-2"/>
    <m/>
    <n v="48975037"/>
    <m/>
  </r>
  <r>
    <s v="Организация16"/>
    <s v="Поставка котов"/>
    <m/>
    <m/>
    <m/>
    <m/>
    <x v="2"/>
    <m/>
    <m/>
    <m/>
    <m/>
    <m/>
    <m/>
    <m/>
    <m/>
    <m/>
    <m/>
    <m/>
    <m/>
    <m/>
    <m/>
    <m/>
    <n v="2392595"/>
    <m/>
    <m/>
    <n v="2658617521"/>
    <x v="15"/>
    <m/>
    <m/>
    <m/>
    <m/>
    <m/>
    <n v="1975655"/>
    <n v="416940"/>
    <n v="0.17426267295551484"/>
    <m/>
    <n v="73561414"/>
    <m/>
  </r>
  <r>
    <s v="Организация14"/>
    <s v="Поставка толковых айтишников"/>
    <m/>
    <m/>
    <m/>
    <m/>
    <x v="5"/>
    <m/>
    <m/>
    <m/>
    <m/>
    <m/>
    <m/>
    <m/>
    <m/>
    <m/>
    <m/>
    <m/>
    <m/>
    <m/>
    <m/>
    <m/>
    <n v="5271039"/>
    <m/>
    <m/>
    <n v="3204131243"/>
    <x v="8"/>
    <m/>
    <m/>
    <m/>
    <m/>
    <m/>
    <n v="5230033"/>
    <n v="41006"/>
    <n v="7.7794909125126948E-3"/>
    <m/>
    <n v="68903221"/>
    <m/>
  </r>
  <r>
    <s v="Организация119"/>
    <s v="Поставка масла"/>
    <m/>
    <m/>
    <m/>
    <m/>
    <x v="5"/>
    <m/>
    <m/>
    <m/>
    <m/>
    <m/>
    <m/>
    <m/>
    <m/>
    <m/>
    <m/>
    <m/>
    <m/>
    <m/>
    <m/>
    <m/>
    <n v="9124822"/>
    <m/>
    <m/>
    <n v="787080032"/>
    <x v="12"/>
    <m/>
    <m/>
    <m/>
    <m/>
    <m/>
    <n v="8709422"/>
    <n v="415400"/>
    <n v="4.5524175704468539E-2"/>
    <m/>
    <n v="185189027"/>
    <m/>
  </r>
  <r>
    <s v="Организация13"/>
    <s v="Поставка боингов 777"/>
    <m/>
    <m/>
    <m/>
    <m/>
    <x v="5"/>
    <m/>
    <m/>
    <m/>
    <m/>
    <m/>
    <m/>
    <m/>
    <m/>
    <m/>
    <m/>
    <m/>
    <m/>
    <m/>
    <m/>
    <m/>
    <n v="4483153"/>
    <m/>
    <m/>
    <n v="125426401"/>
    <x v="17"/>
    <m/>
    <m/>
    <m/>
    <m/>
    <m/>
    <n v="4043476"/>
    <n v="439677"/>
    <n v="9.8073164132475521E-2"/>
    <m/>
    <n v="21518930"/>
    <m/>
  </r>
  <r>
    <s v="Организация118"/>
    <s v="Оказание услуг по водоснабжению и водоотведению"/>
    <m/>
    <m/>
    <m/>
    <m/>
    <x v="2"/>
    <m/>
    <m/>
    <m/>
    <m/>
    <m/>
    <m/>
    <m/>
    <m/>
    <m/>
    <m/>
    <m/>
    <m/>
    <m/>
    <m/>
    <m/>
    <n v="8032269"/>
    <m/>
    <m/>
    <n v="1183496341"/>
    <x v="20"/>
    <m/>
    <m/>
    <m/>
    <m/>
    <m/>
    <n v="7843405"/>
    <n v="188864"/>
    <n v="2.3513156743131983E-2"/>
    <m/>
    <n v="59787888"/>
    <m/>
  </r>
  <r>
    <s v="Организация14"/>
    <s v="Поставка модуля коммутатора сетевой МКС-10"/>
    <m/>
    <m/>
    <m/>
    <m/>
    <x v="5"/>
    <m/>
    <m/>
    <m/>
    <m/>
    <m/>
    <m/>
    <m/>
    <m/>
    <m/>
    <m/>
    <m/>
    <m/>
    <m/>
    <m/>
    <m/>
    <n v="1647898"/>
    <m/>
    <m/>
    <n v="3204131243"/>
    <x v="8"/>
    <m/>
    <m/>
    <m/>
    <m/>
    <m/>
    <n v="1600306"/>
    <n v="47592"/>
    <n v="2.888042827893474E-2"/>
    <n v="39922471"/>
    <n v="97322465"/>
    <m/>
  </r>
  <r>
    <s v="Организация115"/>
    <s v="Поставка выключатели ВТИЮ"/>
    <m/>
    <m/>
    <m/>
    <m/>
    <x v="5"/>
    <m/>
    <m/>
    <m/>
    <m/>
    <m/>
    <m/>
    <m/>
    <m/>
    <m/>
    <m/>
    <m/>
    <m/>
    <m/>
    <m/>
    <m/>
    <n v="5446999"/>
    <m/>
    <m/>
    <n v="1824486452"/>
    <x v="18"/>
    <m/>
    <m/>
    <m/>
    <m/>
    <m/>
    <n v="5134904"/>
    <n v="312095"/>
    <n v="5.7296687588890692E-2"/>
    <n v="185581014"/>
    <n v="140391219"/>
    <m/>
  </r>
  <r>
    <s v="Организация113"/>
    <s v="Поставка устройства документации "/>
    <m/>
    <m/>
    <m/>
    <m/>
    <x v="5"/>
    <m/>
    <m/>
    <m/>
    <m/>
    <m/>
    <m/>
    <m/>
    <m/>
    <m/>
    <m/>
    <m/>
    <m/>
    <m/>
    <m/>
    <m/>
    <n v="568831"/>
    <m/>
    <m/>
    <n v="434326486"/>
    <x v="16"/>
    <m/>
    <m/>
    <m/>
    <m/>
    <m/>
    <n v="518280"/>
    <n v="50551"/>
    <n v="8.8868222723445106E-2"/>
    <n v="43522289"/>
    <m/>
    <m/>
  </r>
  <r>
    <s v="Организация15"/>
    <s v="Поставка генераторов"/>
    <m/>
    <m/>
    <m/>
    <m/>
    <x v="5"/>
    <m/>
    <m/>
    <m/>
    <m/>
    <m/>
    <m/>
    <m/>
    <m/>
    <m/>
    <m/>
    <m/>
    <m/>
    <m/>
    <m/>
    <m/>
    <n v="8569350"/>
    <m/>
    <m/>
    <n v="1804006324"/>
    <x v="9"/>
    <m/>
    <m/>
    <m/>
    <m/>
    <m/>
    <n v="8294581"/>
    <n v="274769"/>
    <n v="3.2064158891864612E-2"/>
    <n v="51306875"/>
    <m/>
    <m/>
  </r>
  <r>
    <s v="Организация110"/>
    <s v="Поставка восьмиканального частотно-избирательного_x000a_                            разветвителя ПФ2040-1х8 ЖНКВ,468844,048"/>
    <m/>
    <m/>
    <m/>
    <m/>
    <x v="5"/>
    <m/>
    <m/>
    <m/>
    <m/>
    <m/>
    <m/>
    <m/>
    <m/>
    <m/>
    <m/>
    <m/>
    <m/>
    <m/>
    <m/>
    <m/>
    <n v="9498971"/>
    <m/>
    <m/>
    <n v="1211109554"/>
    <x v="13"/>
    <m/>
    <m/>
    <m/>
    <m/>
    <m/>
    <n v="9118024"/>
    <n v="380947"/>
    <n v="4.0104028109992126E-2"/>
    <n v="76155020"/>
    <m/>
    <m/>
  </r>
  <r>
    <s v="Организация116"/>
    <s v="Оказание услуг по предоставлению неисключительных лицензий на использование товарных знаков"/>
    <m/>
    <m/>
    <m/>
    <m/>
    <x v="5"/>
    <m/>
    <m/>
    <m/>
    <m/>
    <m/>
    <m/>
    <m/>
    <m/>
    <m/>
    <m/>
    <m/>
    <m/>
    <m/>
    <m/>
    <m/>
    <n v="1493967"/>
    <m/>
    <m/>
    <n v="2281926485"/>
    <x v="11"/>
    <m/>
    <m/>
    <m/>
    <m/>
    <m/>
    <n v="1233100"/>
    <n v="260867"/>
    <n v="0.17461362935058136"/>
    <n v="156039130"/>
    <m/>
    <m/>
  </r>
  <r>
    <s v="Организация14"/>
    <s v="Оказание услуг по междугородной связи"/>
    <m/>
    <m/>
    <m/>
    <m/>
    <x v="5"/>
    <m/>
    <m/>
    <m/>
    <m/>
    <m/>
    <m/>
    <m/>
    <m/>
    <m/>
    <m/>
    <m/>
    <m/>
    <m/>
    <m/>
    <m/>
    <n v="7787635"/>
    <m/>
    <m/>
    <n v="3204131243"/>
    <x v="8"/>
    <m/>
    <m/>
    <m/>
    <m/>
    <m/>
    <n v="7651202"/>
    <n v="136433"/>
    <n v="1.7519182653013398E-2"/>
    <n v="112746665"/>
    <m/>
    <m/>
  </r>
  <r>
    <s v="Организация117"/>
    <s v="Оказание услуг по  связи"/>
    <m/>
    <m/>
    <m/>
    <m/>
    <x v="5"/>
    <m/>
    <m/>
    <m/>
    <m/>
    <m/>
    <m/>
    <m/>
    <m/>
    <m/>
    <m/>
    <m/>
    <m/>
    <m/>
    <m/>
    <m/>
    <n v="1184868"/>
    <m/>
    <m/>
    <n v="1655418025"/>
    <x v="7"/>
    <m/>
    <m/>
    <m/>
    <m/>
    <m/>
    <n v="1111193"/>
    <n v="73675"/>
    <n v="6.2179922151665838E-2"/>
    <n v="88623434"/>
    <m/>
    <m/>
  </r>
  <r>
    <s v="Организация117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2890725"/>
    <m/>
    <m/>
    <n v="2769458507"/>
    <x v="7"/>
    <m/>
    <m/>
    <m/>
    <m/>
    <m/>
    <n v="2790510"/>
    <n v="100215"/>
    <n v="3.4667773655397867E-2"/>
    <n v="218378872"/>
    <m/>
    <m/>
  </r>
  <r>
    <s v="Организация112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8564289"/>
    <m/>
    <m/>
    <n v="1052498797"/>
    <x v="10"/>
    <m/>
    <m/>
    <m/>
    <m/>
    <m/>
    <n v="8234126"/>
    <n v="330163"/>
    <n v="3.8551127828591492E-2"/>
    <n v="159937238"/>
    <m/>
    <m/>
  </r>
  <r>
    <s v="Организация18"/>
    <s v="Закупка канцтоваров"/>
    <m/>
    <m/>
    <m/>
    <m/>
    <x v="5"/>
    <m/>
    <m/>
    <m/>
    <m/>
    <m/>
    <m/>
    <m/>
    <m/>
    <m/>
    <m/>
    <m/>
    <m/>
    <m/>
    <m/>
    <m/>
    <n v="3338670"/>
    <m/>
    <m/>
    <n v="3050570608"/>
    <x v="14"/>
    <m/>
    <m/>
    <m/>
    <m/>
    <m/>
    <n v="3110266"/>
    <n v="228404"/>
    <n v="6.8411672911668414E-2"/>
    <n v="144020328"/>
    <m/>
    <m/>
  </r>
  <r>
    <s v="Организация115"/>
    <s v="Оказание услуг по междугородной связи"/>
    <m/>
    <m/>
    <m/>
    <m/>
    <x v="2"/>
    <m/>
    <m/>
    <m/>
    <m/>
    <m/>
    <m/>
    <m/>
    <m/>
    <m/>
    <m/>
    <m/>
    <m/>
    <m/>
    <m/>
    <m/>
    <n v="8209506"/>
    <m/>
    <m/>
    <n v="2533809083"/>
    <x v="18"/>
    <m/>
    <m/>
    <m/>
    <m/>
    <m/>
    <n v="7948235"/>
    <n v="261271"/>
    <n v="3.1825422869536851E-2"/>
    <n v="209270591"/>
    <m/>
    <m/>
  </r>
  <r>
    <s v="Организация15"/>
    <s v="Оказание услуг по  связи"/>
    <m/>
    <m/>
    <m/>
    <m/>
    <x v="2"/>
    <m/>
    <m/>
    <m/>
    <m/>
    <m/>
    <m/>
    <m/>
    <m/>
    <m/>
    <m/>
    <m/>
    <m/>
    <m/>
    <m/>
    <m/>
    <n v="200921"/>
    <m/>
    <m/>
    <n v="2419402137"/>
    <x v="9"/>
    <m/>
    <m/>
    <m/>
    <m/>
    <m/>
    <n v="4512"/>
    <n v="196409"/>
    <n v="0.97754341258504585"/>
    <n v="34135301"/>
    <m/>
    <m/>
  </r>
  <r>
    <s v="Организация19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5651572"/>
    <m/>
    <m/>
    <n v="558883933"/>
    <x v="5"/>
    <m/>
    <m/>
    <m/>
    <m/>
    <m/>
    <n v="5327084"/>
    <n v="324488"/>
    <n v="5.7415529696870179E-2"/>
    <n v="22557169"/>
    <m/>
    <m/>
  </r>
  <r>
    <s v="Организация17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3389858"/>
    <m/>
    <m/>
    <n v="2131118768"/>
    <x v="19"/>
    <m/>
    <m/>
    <m/>
    <m/>
    <m/>
    <n v="3278012"/>
    <n v="111846"/>
    <n v="3.2994302416207405E-2"/>
    <n v="174588546"/>
    <m/>
    <m/>
  </r>
  <r>
    <s v="Организация17"/>
    <s v="Закупка канцтоваров"/>
    <m/>
    <m/>
    <m/>
    <m/>
    <x v="5"/>
    <m/>
    <m/>
    <m/>
    <m/>
    <m/>
    <m/>
    <m/>
    <m/>
    <m/>
    <m/>
    <m/>
    <m/>
    <m/>
    <m/>
    <m/>
    <n v="9267412"/>
    <m/>
    <m/>
    <n v="252543632"/>
    <x v="19"/>
    <m/>
    <m/>
    <m/>
    <m/>
    <m/>
    <n v="9257366"/>
    <n v="10046"/>
    <n v="1.0840135304225171E-3"/>
    <n v="142610590"/>
    <n v="191756588"/>
    <m/>
  </r>
  <r>
    <s v="Организация17"/>
    <s v="Оказание услуг по местной телефонной связи"/>
    <m/>
    <m/>
    <m/>
    <m/>
    <x v="2"/>
    <m/>
    <m/>
    <m/>
    <m/>
    <m/>
    <m/>
    <m/>
    <m/>
    <m/>
    <m/>
    <m/>
    <m/>
    <m/>
    <m/>
    <m/>
    <n v="2869865"/>
    <m/>
    <m/>
    <n v="1575997551"/>
    <x v="19"/>
    <m/>
    <m/>
    <m/>
    <m/>
    <m/>
    <n v="2768711"/>
    <n v="101154"/>
    <n v="3.5246954125019818E-2"/>
    <n v="162950670"/>
    <n v="40606303"/>
    <m/>
  </r>
  <r>
    <s v="Организация119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2738122"/>
    <m/>
    <m/>
    <n v="787080032"/>
    <x v="12"/>
    <m/>
    <m/>
    <m/>
    <m/>
    <m/>
    <n v="2537223"/>
    <n v="200899"/>
    <n v="7.337109157298323E-2"/>
    <n v="63105744"/>
    <n v="155440098"/>
    <m/>
  </r>
  <r>
    <s v="Организация120"/>
    <s v="Закупка канцтоваров"/>
    <m/>
    <m/>
    <m/>
    <m/>
    <x v="2"/>
    <m/>
    <m/>
    <m/>
    <m/>
    <m/>
    <m/>
    <m/>
    <m/>
    <m/>
    <m/>
    <m/>
    <m/>
    <m/>
    <m/>
    <m/>
    <n v="6614669"/>
    <m/>
    <m/>
    <n v="3258866873"/>
    <x v="1"/>
    <m/>
    <m/>
    <m/>
    <m/>
    <m/>
    <n v="6353508"/>
    <n v="261161"/>
    <n v="3.9482096534233235E-2"/>
    <n v="31083126"/>
    <n v="107315315"/>
    <m/>
  </r>
  <r>
    <s v="Организация17"/>
    <s v="Поставка генераторов случайных чисел"/>
    <m/>
    <m/>
    <m/>
    <m/>
    <x v="5"/>
    <m/>
    <m/>
    <m/>
    <m/>
    <m/>
    <m/>
    <m/>
    <m/>
    <m/>
    <m/>
    <m/>
    <m/>
    <m/>
    <m/>
    <m/>
    <n v="2757188"/>
    <m/>
    <m/>
    <n v="2751618281"/>
    <x v="19"/>
    <m/>
    <m/>
    <m/>
    <m/>
    <m/>
    <n v="2655299"/>
    <n v="101889"/>
    <n v="3.6953954536288421E-2"/>
    <m/>
    <n v="202712388"/>
    <m/>
  </r>
  <r>
    <s v="Организация11"/>
    <s v="Поставка алкоголя"/>
    <m/>
    <m/>
    <m/>
    <m/>
    <x v="5"/>
    <m/>
    <m/>
    <m/>
    <m/>
    <m/>
    <m/>
    <m/>
    <m/>
    <m/>
    <m/>
    <m/>
    <m/>
    <m/>
    <m/>
    <m/>
    <n v="6752128"/>
    <m/>
    <m/>
    <n v="1445262744"/>
    <x v="4"/>
    <m/>
    <m/>
    <m/>
    <m/>
    <m/>
    <n v="6479778"/>
    <n v="272350"/>
    <n v="4.0335432029724554E-2"/>
    <m/>
    <n v="22094512"/>
    <m/>
  </r>
  <r>
    <s v="Организация115"/>
    <s v="Поставка котов"/>
    <m/>
    <m/>
    <m/>
    <m/>
    <x v="5"/>
    <m/>
    <m/>
    <m/>
    <m/>
    <m/>
    <m/>
    <m/>
    <m/>
    <m/>
    <m/>
    <m/>
    <m/>
    <m/>
    <m/>
    <m/>
    <n v="4387611"/>
    <m/>
    <m/>
    <n v="602215969"/>
    <x v="18"/>
    <m/>
    <m/>
    <m/>
    <m/>
    <m/>
    <n v="4365199"/>
    <n v="22412"/>
    <n v="5.1080189196353095E-3"/>
    <m/>
    <n v="190416691"/>
    <m/>
  </r>
  <r>
    <s v="Организация19"/>
    <s v="Поставка толковых айтишников"/>
    <m/>
    <m/>
    <m/>
    <m/>
    <x v="2"/>
    <m/>
    <m/>
    <m/>
    <m/>
    <m/>
    <m/>
    <m/>
    <m/>
    <m/>
    <m/>
    <m/>
    <m/>
    <m/>
    <m/>
    <m/>
    <n v="743503"/>
    <m/>
    <m/>
    <n v="558883933"/>
    <x v="5"/>
    <m/>
    <m/>
    <m/>
    <m/>
    <m/>
    <n v="410535"/>
    <n v="332968"/>
    <n v="0.44783679420257888"/>
    <m/>
    <n v="195364579"/>
    <m/>
  </r>
  <r>
    <s v="Организация19"/>
    <s v="Поставка масла"/>
    <m/>
    <m/>
    <m/>
    <m/>
    <x v="5"/>
    <m/>
    <m/>
    <m/>
    <m/>
    <m/>
    <m/>
    <m/>
    <m/>
    <m/>
    <m/>
    <m/>
    <m/>
    <m/>
    <m/>
    <m/>
    <n v="7111877"/>
    <m/>
    <m/>
    <n v="558883933"/>
    <x v="5"/>
    <m/>
    <m/>
    <m/>
    <m/>
    <m/>
    <n v="6831205"/>
    <n v="280672"/>
    <n v="3.946524946930325E-2"/>
    <m/>
    <n v="146196211"/>
    <m/>
  </r>
  <r>
    <s v="Организация12"/>
    <s v="Поставка боингов 777"/>
    <m/>
    <m/>
    <m/>
    <m/>
    <x v="2"/>
    <m/>
    <m/>
    <m/>
    <m/>
    <m/>
    <m/>
    <m/>
    <m/>
    <m/>
    <m/>
    <m/>
    <m/>
    <m/>
    <m/>
    <m/>
    <n v="1680292"/>
    <m/>
    <m/>
    <n v="758087664"/>
    <x v="2"/>
    <m/>
    <m/>
    <m/>
    <m/>
    <m/>
    <n v="1369759"/>
    <n v="310533"/>
    <n v="0.18480894987299826"/>
    <m/>
    <n v="9315121"/>
    <m/>
  </r>
  <r>
    <s v="Организация117"/>
    <s v="Оказание услуг по водоснабжению и водоотведению"/>
    <m/>
    <m/>
    <m/>
    <m/>
    <x v="5"/>
    <m/>
    <m/>
    <m/>
    <m/>
    <m/>
    <m/>
    <m/>
    <m/>
    <m/>
    <m/>
    <m/>
    <m/>
    <m/>
    <m/>
    <m/>
    <n v="5725641"/>
    <m/>
    <m/>
    <n v="2113019721"/>
    <x v="7"/>
    <m/>
    <m/>
    <m/>
    <m/>
    <m/>
    <n v="5608341"/>
    <n v="117300"/>
    <n v="2.0486789164741556E-2"/>
    <m/>
    <n v="189153234"/>
    <m/>
  </r>
  <r>
    <s v="Организация18"/>
    <s v="Поставка модуля коммутатора сетевой МКС-10"/>
    <m/>
    <m/>
    <m/>
    <m/>
    <x v="5"/>
    <m/>
    <m/>
    <m/>
    <m/>
    <m/>
    <m/>
    <m/>
    <m/>
    <m/>
    <m/>
    <m/>
    <m/>
    <m/>
    <m/>
    <m/>
    <n v="9900121"/>
    <m/>
    <m/>
    <n v="1544498788"/>
    <x v="14"/>
    <m/>
    <m/>
    <m/>
    <m/>
    <m/>
    <n v="9569004"/>
    <n v="331117"/>
    <n v="3.3445752834738079E-2"/>
    <m/>
    <n v="73124553"/>
    <m/>
  </r>
  <r>
    <s v="Организация11"/>
    <s v="Поставка выключатели ВТИЮ"/>
    <m/>
    <m/>
    <m/>
    <m/>
    <x v="2"/>
    <m/>
    <m/>
    <m/>
    <m/>
    <m/>
    <m/>
    <m/>
    <m/>
    <m/>
    <m/>
    <m/>
    <m/>
    <m/>
    <m/>
    <m/>
    <n v="1828514"/>
    <m/>
    <m/>
    <n v="1445262744"/>
    <x v="4"/>
    <m/>
    <m/>
    <m/>
    <m/>
    <m/>
    <n v="1776102"/>
    <n v="52412"/>
    <n v="2.8663712719727605E-2"/>
    <m/>
    <n v="16262337"/>
    <m/>
  </r>
  <r>
    <s v="Организация112"/>
    <s v="Поставка устройства документации "/>
    <m/>
    <m/>
    <m/>
    <m/>
    <x v="5"/>
    <m/>
    <m/>
    <m/>
    <m/>
    <m/>
    <m/>
    <m/>
    <m/>
    <m/>
    <m/>
    <m/>
    <m/>
    <m/>
    <m/>
    <m/>
    <n v="8679361"/>
    <m/>
    <m/>
    <n v="1052498797"/>
    <x v="10"/>
    <m/>
    <m/>
    <m/>
    <m/>
    <m/>
    <n v="8374177"/>
    <n v="305184"/>
    <n v="3.5162035546165205E-2"/>
    <m/>
    <n v="144946008"/>
    <m/>
  </r>
  <r>
    <s v="Организация25"/>
    <s v="Поставка генераторов"/>
    <m/>
    <m/>
    <m/>
    <m/>
    <x v="5"/>
    <m/>
    <m/>
    <m/>
    <m/>
    <m/>
    <m/>
    <m/>
    <m/>
    <m/>
    <m/>
    <m/>
    <m/>
    <m/>
    <m/>
    <m/>
    <n v="6878686"/>
    <m/>
    <m/>
    <n v="558883933"/>
    <x v="5"/>
    <m/>
    <m/>
    <m/>
    <m/>
    <m/>
    <n v="6497324"/>
    <n v="381362"/>
    <n v="5.5441111863515795E-2"/>
    <m/>
    <n v="64050939"/>
    <m/>
  </r>
  <r>
    <s v="Организация111"/>
    <s v="Поставка восьмиканального частотно-избирательного_x000a_                            разветвителя ПФ2040-1х8 ЖНКВ,468844,048"/>
    <m/>
    <m/>
    <m/>
    <m/>
    <x v="5"/>
    <m/>
    <m/>
    <m/>
    <m/>
    <m/>
    <m/>
    <m/>
    <m/>
    <m/>
    <m/>
    <m/>
    <m/>
    <m/>
    <m/>
    <m/>
    <n v="2590670"/>
    <m/>
    <m/>
    <n v="2795977246"/>
    <x v="3"/>
    <m/>
    <m/>
    <m/>
    <m/>
    <m/>
    <n v="2307877"/>
    <n v="282793"/>
    <n v="0.10915824863838312"/>
    <m/>
    <n v="152463094"/>
    <m/>
  </r>
  <r>
    <s v="Организация117"/>
    <s v="Оказание услуг по предоставлению неисключительных лицензий на использование товарных знаков"/>
    <m/>
    <m/>
    <m/>
    <m/>
    <x v="5"/>
    <m/>
    <m/>
    <m/>
    <m/>
    <m/>
    <m/>
    <m/>
    <m/>
    <m/>
    <m/>
    <m/>
    <m/>
    <m/>
    <m/>
    <m/>
    <n v="7291693"/>
    <m/>
    <m/>
    <n v="1553629128"/>
    <x v="7"/>
    <m/>
    <m/>
    <m/>
    <m/>
    <m/>
    <n v="6984286"/>
    <n v="307407"/>
    <n v="4.2158522033223289E-2"/>
    <n v="47109514"/>
    <n v="184053184"/>
    <m/>
  </r>
  <r>
    <s v="Организация14"/>
    <s v="Оказание услуг по междугородной связи"/>
    <m/>
    <m/>
    <m/>
    <m/>
    <x v="5"/>
    <m/>
    <m/>
    <m/>
    <m/>
    <m/>
    <m/>
    <m/>
    <m/>
    <m/>
    <m/>
    <m/>
    <m/>
    <m/>
    <m/>
    <m/>
    <n v="4333065"/>
    <m/>
    <m/>
    <n v="3204131243"/>
    <x v="8"/>
    <m/>
    <m/>
    <m/>
    <m/>
    <m/>
    <n v="3932381"/>
    <n v="400684"/>
    <n v="9.2471264566767408E-2"/>
    <n v="140068491"/>
    <n v="43778253"/>
    <m/>
  </r>
  <r>
    <s v="Организация110"/>
    <s v="Оказание услуг по  связи"/>
    <m/>
    <m/>
    <m/>
    <m/>
    <x v="5"/>
    <m/>
    <m/>
    <m/>
    <m/>
    <m/>
    <m/>
    <m/>
    <m/>
    <m/>
    <m/>
    <m/>
    <m/>
    <m/>
    <m/>
    <m/>
    <n v="8742902"/>
    <m/>
    <m/>
    <n v="1211109554"/>
    <x v="13"/>
    <m/>
    <m/>
    <m/>
    <m/>
    <m/>
    <n v="8684571"/>
    <n v="58331"/>
    <n v="6.6718121740355777E-3"/>
    <n v="180493864"/>
    <n v="186985672"/>
    <m/>
  </r>
  <r>
    <s v="Организация118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1232474"/>
    <m/>
    <m/>
    <n v="1630463517"/>
    <x v="20"/>
    <m/>
    <m/>
    <m/>
    <m/>
    <m/>
    <n v="923654"/>
    <n v="308820"/>
    <n v="0.25056918036404824"/>
    <n v="46601500"/>
    <n v="195720661"/>
    <m/>
  </r>
  <r>
    <s v="Организация11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5179198"/>
    <m/>
    <m/>
    <n v="1445262744"/>
    <x v="4"/>
    <m/>
    <m/>
    <m/>
    <m/>
    <m/>
    <n v="5035462"/>
    <n v="143736"/>
    <n v="2.7752559373092126E-2"/>
    <n v="99329629"/>
    <n v="86239978"/>
    <m/>
  </r>
  <r>
    <s v="Организация11"/>
    <s v="Закупка канцтоваров"/>
    <m/>
    <m/>
    <m/>
    <m/>
    <x v="5"/>
    <m/>
    <m/>
    <m/>
    <m/>
    <m/>
    <m/>
    <m/>
    <m/>
    <m/>
    <m/>
    <m/>
    <m/>
    <m/>
    <m/>
    <m/>
    <n v="1021172"/>
    <m/>
    <m/>
    <n v="1445262744"/>
    <x v="4"/>
    <m/>
    <m/>
    <m/>
    <m/>
    <m/>
    <n v="645741"/>
    <n v="375431"/>
    <n v="0.36764717403140706"/>
    <n v="144497447"/>
    <n v="111918358"/>
    <m/>
  </r>
  <r>
    <s v="Организация14"/>
    <s v="Поставка алкоголя"/>
    <m/>
    <m/>
    <m/>
    <m/>
    <x v="5"/>
    <m/>
    <m/>
    <m/>
    <m/>
    <m/>
    <m/>
    <m/>
    <m/>
    <m/>
    <m/>
    <m/>
    <m/>
    <m/>
    <m/>
    <m/>
    <n v="1216789"/>
    <m/>
    <m/>
    <n v="3204131243"/>
    <x v="8"/>
    <m/>
    <m/>
    <m/>
    <m/>
    <m/>
    <n v="787663"/>
    <n v="429126"/>
    <n v="0.3526708410414624"/>
    <n v="152209443"/>
    <n v="111814453"/>
    <m/>
  </r>
  <r>
    <s v="Организация120"/>
    <s v="Поставка котов"/>
    <m/>
    <m/>
    <m/>
    <m/>
    <x v="5"/>
    <m/>
    <m/>
    <m/>
    <m/>
    <m/>
    <m/>
    <m/>
    <m/>
    <m/>
    <m/>
    <m/>
    <m/>
    <m/>
    <m/>
    <m/>
    <n v="5781011"/>
    <m/>
    <m/>
    <n v="3258866873"/>
    <x v="1"/>
    <m/>
    <m/>
    <m/>
    <m/>
    <m/>
    <n v="5569395"/>
    <n v="211616"/>
    <n v="3.6605361934097684E-2"/>
    <n v="208652482"/>
    <n v="193365788"/>
    <m/>
  </r>
  <r>
    <s v="Организация116"/>
    <s v="Поставка толковых айтишников"/>
    <m/>
    <m/>
    <m/>
    <m/>
    <x v="5"/>
    <m/>
    <m/>
    <m/>
    <m/>
    <m/>
    <m/>
    <m/>
    <m/>
    <m/>
    <m/>
    <m/>
    <m/>
    <m/>
    <m/>
    <m/>
    <n v="1977304"/>
    <m/>
    <m/>
    <n v="2281926485"/>
    <x v="11"/>
    <m/>
    <m/>
    <m/>
    <m/>
    <m/>
    <n v="1558497"/>
    <n v="418807"/>
    <n v="0.21180708682124752"/>
    <n v="77809628"/>
    <n v="172091488"/>
    <m/>
  </r>
  <r>
    <s v="Организация116"/>
    <s v="Поставка масла"/>
    <m/>
    <m/>
    <m/>
    <m/>
    <x v="5"/>
    <m/>
    <m/>
    <m/>
    <m/>
    <m/>
    <m/>
    <m/>
    <m/>
    <m/>
    <m/>
    <m/>
    <m/>
    <m/>
    <m/>
    <m/>
    <n v="5712979"/>
    <m/>
    <m/>
    <n v="2281926485"/>
    <x v="11"/>
    <m/>
    <m/>
    <m/>
    <m/>
    <m/>
    <n v="5528612"/>
    <n v="184367"/>
    <n v="3.2271604709206876E-2"/>
    <n v="146689610"/>
    <n v="129564074"/>
    <m/>
  </r>
  <r>
    <s v="Организация12"/>
    <s v="Поставка боингов 777"/>
    <m/>
    <m/>
    <m/>
    <m/>
    <x v="2"/>
    <m/>
    <m/>
    <m/>
    <m/>
    <m/>
    <m/>
    <m/>
    <m/>
    <m/>
    <m/>
    <m/>
    <m/>
    <m/>
    <m/>
    <m/>
    <n v="6639054"/>
    <m/>
    <m/>
    <n v="1000435305"/>
    <x v="2"/>
    <m/>
    <m/>
    <m/>
    <m/>
    <m/>
    <n v="6409342"/>
    <n v="229712"/>
    <n v="3.4600110196422562E-2"/>
    <n v="60480860"/>
    <n v="26788484"/>
    <m/>
  </r>
  <r>
    <s v="Организация112"/>
    <s v="Оказание услуг по водоснабжению и водоотведению"/>
    <m/>
    <m/>
    <m/>
    <m/>
    <x v="5"/>
    <m/>
    <m/>
    <m/>
    <m/>
    <m/>
    <m/>
    <m/>
    <m/>
    <m/>
    <m/>
    <m/>
    <m/>
    <m/>
    <m/>
    <m/>
    <n v="5596564"/>
    <m/>
    <m/>
    <n v="1052498797"/>
    <x v="10"/>
    <m/>
    <m/>
    <m/>
    <m/>
    <m/>
    <n v="5569267"/>
    <n v="27297"/>
    <n v="4.8774569539453139E-3"/>
    <n v="106266403"/>
    <n v="198445938"/>
    <m/>
  </r>
  <r>
    <s v="Организация11"/>
    <s v="Поставка модуля коммутатора сетевой МКС-10"/>
    <m/>
    <m/>
    <m/>
    <m/>
    <x v="2"/>
    <m/>
    <m/>
    <m/>
    <m/>
    <m/>
    <m/>
    <m/>
    <m/>
    <m/>
    <m/>
    <m/>
    <m/>
    <m/>
    <m/>
    <m/>
    <n v="9808588"/>
    <m/>
    <m/>
    <n v="1445262744"/>
    <x v="4"/>
    <m/>
    <m/>
    <m/>
    <m/>
    <m/>
    <n v="9475587"/>
    <n v="333001"/>
    <n v="3.394994264210098E-2"/>
    <n v="135618772"/>
    <n v="20617570"/>
    <m/>
  </r>
  <r>
    <s v="Организация110"/>
    <s v="Поставка выключатели ВТИЮ"/>
    <m/>
    <m/>
    <m/>
    <m/>
    <x v="5"/>
    <m/>
    <m/>
    <m/>
    <m/>
    <m/>
    <m/>
    <m/>
    <m/>
    <m/>
    <m/>
    <m/>
    <m/>
    <m/>
    <m/>
    <m/>
    <n v="459493"/>
    <m/>
    <m/>
    <n v="1211109554"/>
    <x v="13"/>
    <m/>
    <m/>
    <m/>
    <m/>
    <m/>
    <n v="146612"/>
    <n v="312881"/>
    <n v="0.68092658647683424"/>
    <n v="212536325"/>
    <n v="215173542"/>
    <m/>
  </r>
  <r>
    <s v="Организация114"/>
    <s v="Поставка устройства документации "/>
    <m/>
    <m/>
    <m/>
    <m/>
    <x v="2"/>
    <m/>
    <m/>
    <m/>
    <m/>
    <m/>
    <m/>
    <m/>
    <m/>
    <m/>
    <m/>
    <m/>
    <m/>
    <m/>
    <m/>
    <m/>
    <n v="9527393"/>
    <m/>
    <m/>
    <n v="2780247159"/>
    <x v="6"/>
    <m/>
    <m/>
    <m/>
    <m/>
    <m/>
    <n v="9415937"/>
    <n v="111456"/>
    <n v="1.1698478272072958E-2"/>
    <n v="198279118"/>
    <n v="51946705"/>
    <m/>
  </r>
  <r>
    <s v="Организация120"/>
    <s v="Поставка генераторов"/>
    <m/>
    <m/>
    <m/>
    <m/>
    <x v="2"/>
    <m/>
    <m/>
    <m/>
    <m/>
    <m/>
    <m/>
    <m/>
    <m/>
    <m/>
    <m/>
    <m/>
    <m/>
    <m/>
    <m/>
    <m/>
    <n v="2841988"/>
    <m/>
    <m/>
    <n v="3258866873"/>
    <x v="1"/>
    <m/>
    <m/>
    <m/>
    <m/>
    <m/>
    <n v="2474665"/>
    <n v="367323"/>
    <n v="0.12924861047970646"/>
    <n v="168089038"/>
    <n v="114571964"/>
    <m/>
  </r>
  <r>
    <s v="Организация14"/>
    <s v="Поставка восьмиканального частотно-избирательного_x000a_                            разветвителя ПФ2040-1х8 ЖНКВ,468844,048"/>
    <m/>
    <m/>
    <m/>
    <m/>
    <x v="2"/>
    <m/>
    <m/>
    <m/>
    <m/>
    <m/>
    <m/>
    <m/>
    <m/>
    <m/>
    <m/>
    <m/>
    <m/>
    <m/>
    <m/>
    <m/>
    <n v="4326267"/>
    <m/>
    <m/>
    <n v="3204131243"/>
    <x v="8"/>
    <m/>
    <m/>
    <m/>
    <m/>
    <m/>
    <n v="4266358"/>
    <n v="59909"/>
    <n v="1.3847735241491105E-2"/>
    <n v="123561415"/>
    <m/>
    <m/>
  </r>
  <r>
    <s v="Организация112"/>
    <s v="Оказание услуг по предоставлению неисключительных лицензий на использование товарных знаков"/>
    <m/>
    <m/>
    <m/>
    <m/>
    <x v="2"/>
    <m/>
    <m/>
    <m/>
    <m/>
    <m/>
    <m/>
    <m/>
    <m/>
    <m/>
    <m/>
    <m/>
    <m/>
    <m/>
    <m/>
    <m/>
    <n v="6981214"/>
    <m/>
    <m/>
    <n v="1052498797"/>
    <x v="10"/>
    <m/>
    <m/>
    <m/>
    <m/>
    <m/>
    <n v="6944230"/>
    <n v="36984"/>
    <n v="5.2976459395171101E-3"/>
    <n v="232045902"/>
    <m/>
    <m/>
  </r>
  <r>
    <s v="Организация110"/>
    <s v="Оказание услуг по междугородной связи"/>
    <m/>
    <m/>
    <m/>
    <m/>
    <x v="2"/>
    <m/>
    <m/>
    <m/>
    <m/>
    <m/>
    <m/>
    <m/>
    <m/>
    <m/>
    <m/>
    <m/>
    <m/>
    <m/>
    <m/>
    <m/>
    <n v="5536549"/>
    <m/>
    <m/>
    <n v="1211109554"/>
    <x v="13"/>
    <m/>
    <m/>
    <m/>
    <m/>
    <m/>
    <n v="5111798"/>
    <n v="424751"/>
    <n v="7.6717644872284163E-2"/>
    <n v="177872687"/>
    <m/>
    <m/>
  </r>
  <r>
    <s v="Организация112"/>
    <s v="Оказание услуг по  связи"/>
    <m/>
    <m/>
    <m/>
    <m/>
    <x v="2"/>
    <m/>
    <m/>
    <m/>
    <m/>
    <m/>
    <m/>
    <m/>
    <m/>
    <m/>
    <m/>
    <m/>
    <m/>
    <m/>
    <m/>
    <m/>
    <n v="6474401"/>
    <m/>
    <m/>
    <n v="1052498797"/>
    <x v="10"/>
    <m/>
    <m/>
    <m/>
    <m/>
    <m/>
    <n v="6242302"/>
    <n v="232099"/>
    <n v="3.5848721758198171E-2"/>
    <n v="154857188"/>
    <m/>
    <m/>
  </r>
  <r>
    <s v="Организация117"/>
    <s v="Оказание услуг по местной телефонной связи"/>
    <m/>
    <m/>
    <m/>
    <m/>
    <x v="2"/>
    <m/>
    <m/>
    <m/>
    <m/>
    <m/>
    <m/>
    <m/>
    <m/>
    <m/>
    <m/>
    <m/>
    <m/>
    <m/>
    <m/>
    <m/>
    <n v="1837984"/>
    <m/>
    <m/>
    <n v="1276348421"/>
    <x v="7"/>
    <m/>
    <m/>
    <m/>
    <m/>
    <m/>
    <n v="1792079"/>
    <n v="45905"/>
    <n v="2.4975734282779393E-2"/>
    <n v="22752657"/>
    <m/>
    <m/>
  </r>
  <r>
    <s v="Организация110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7469109"/>
    <m/>
    <m/>
    <n v="1211109554"/>
    <x v="13"/>
    <m/>
    <m/>
    <m/>
    <m/>
    <m/>
    <n v="7117022"/>
    <n v="352087"/>
    <n v="4.7139089816469408E-2"/>
    <n v="228819087"/>
    <m/>
    <m/>
  </r>
  <r>
    <s v="Организация118"/>
    <s v="Закупка канцтоваров"/>
    <m/>
    <m/>
    <m/>
    <m/>
    <x v="5"/>
    <m/>
    <m/>
    <m/>
    <m/>
    <m/>
    <m/>
    <m/>
    <m/>
    <m/>
    <m/>
    <m/>
    <m/>
    <m/>
    <m/>
    <m/>
    <n v="7377538"/>
    <m/>
    <m/>
    <n v="990322796"/>
    <x v="20"/>
    <m/>
    <m/>
    <m/>
    <m/>
    <m/>
    <n v="6939272"/>
    <n v="438266"/>
    <n v="5.9405454773665683E-2"/>
    <n v="93725284"/>
    <m/>
    <m/>
  </r>
  <r>
    <s v="Организация14"/>
    <s v="Оказание услуг по междугородной связи"/>
    <m/>
    <m/>
    <m/>
    <m/>
    <x v="5"/>
    <m/>
    <m/>
    <m/>
    <m/>
    <m/>
    <m/>
    <m/>
    <m/>
    <m/>
    <m/>
    <m/>
    <m/>
    <m/>
    <m/>
    <m/>
    <n v="5550853"/>
    <m/>
    <m/>
    <n v="3204131243"/>
    <x v="8"/>
    <m/>
    <m/>
    <m/>
    <m/>
    <m/>
    <n v="5468647"/>
    <n v="82206"/>
    <n v="1.4809615747345498E-2"/>
    <n v="66972446"/>
    <m/>
    <m/>
  </r>
  <r>
    <s v="Организация18"/>
    <s v="Оказание услуг по  связи"/>
    <m/>
    <m/>
    <m/>
    <m/>
    <x v="5"/>
    <m/>
    <m/>
    <m/>
    <m/>
    <m/>
    <m/>
    <m/>
    <m/>
    <m/>
    <m/>
    <m/>
    <m/>
    <m/>
    <m/>
    <m/>
    <n v="1817382"/>
    <m/>
    <m/>
    <n v="1284621655"/>
    <x v="14"/>
    <m/>
    <m/>
    <m/>
    <m/>
    <m/>
    <n v="1700824"/>
    <n v="116558"/>
    <n v="6.4135113036224642E-2"/>
    <n v="2331296"/>
    <m/>
    <m/>
  </r>
  <r>
    <s v="Организация119"/>
    <s v="Оказание услуг по местной телефонной связи"/>
    <m/>
    <m/>
    <m/>
    <m/>
    <x v="2"/>
    <m/>
    <m/>
    <m/>
    <m/>
    <m/>
    <m/>
    <m/>
    <m/>
    <m/>
    <m/>
    <m/>
    <m/>
    <m/>
    <m/>
    <m/>
    <n v="3953960"/>
    <m/>
    <m/>
    <n v="787080032"/>
    <x v="12"/>
    <m/>
    <m/>
    <m/>
    <m/>
    <m/>
    <n v="3802530"/>
    <n v="151430"/>
    <n v="3.8298313589414157E-2"/>
    <n v="10568669"/>
    <m/>
    <m/>
  </r>
  <r>
    <s v="Организация114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2"/>
    <m/>
    <m/>
    <m/>
    <m/>
    <m/>
    <m/>
    <m/>
    <m/>
    <m/>
    <m/>
    <m/>
    <m/>
    <m/>
    <m/>
    <m/>
    <n v="9265875"/>
    <m/>
    <m/>
    <n v="956628579"/>
    <x v="6"/>
    <m/>
    <m/>
    <m/>
    <m/>
    <m/>
    <n v="9087875"/>
    <n v="178000"/>
    <n v="1.9210274259041916E-2"/>
    <n v="173421007"/>
    <m/>
    <m/>
  </r>
  <r>
    <s v="Организация16"/>
    <s v="Закупка канцтоваров"/>
    <m/>
    <m/>
    <m/>
    <m/>
    <x v="5"/>
    <m/>
    <m/>
    <m/>
    <m/>
    <m/>
    <m/>
    <m/>
    <m/>
    <m/>
    <m/>
    <m/>
    <m/>
    <m/>
    <m/>
    <m/>
    <n v="2501800"/>
    <m/>
    <m/>
    <n v="157253107"/>
    <x v="15"/>
    <m/>
    <m/>
    <m/>
    <m/>
    <m/>
    <n v="2351941"/>
    <n v="149859"/>
    <n v="5.9900471660404506E-2"/>
    <n v="182651631"/>
    <m/>
    <m/>
  </r>
  <r>
    <s v="Организация14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8891893"/>
    <m/>
    <m/>
    <n v="3204131243"/>
    <x v="8"/>
    <m/>
    <m/>
    <m/>
    <m/>
    <m/>
    <n v="8498025"/>
    <n v="393868"/>
    <n v="4.4295179890266337E-2"/>
    <n v="187953666"/>
    <m/>
    <m/>
  </r>
  <r>
    <s v="Организация13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2"/>
    <m/>
    <m/>
    <m/>
    <m/>
    <m/>
    <m/>
    <m/>
    <m/>
    <m/>
    <m/>
    <m/>
    <m/>
    <m/>
    <m/>
    <m/>
    <n v="4459929"/>
    <m/>
    <m/>
    <n v="2254281212"/>
    <x v="17"/>
    <m/>
    <m/>
    <m/>
    <m/>
    <m/>
    <n v="4276875"/>
    <n v="183054"/>
    <n v="4.1044151151285145E-2"/>
    <n v="163935669"/>
    <m/>
    <m/>
  </r>
  <r>
    <s v="Организация14"/>
    <s v="Закупка канцтоваров"/>
    <m/>
    <m/>
    <m/>
    <m/>
    <x v="5"/>
    <m/>
    <m/>
    <m/>
    <m/>
    <m/>
    <m/>
    <m/>
    <m/>
    <m/>
    <m/>
    <m/>
    <m/>
    <m/>
    <m/>
    <m/>
    <n v="302356"/>
    <m/>
    <m/>
    <n v="3204131243"/>
    <x v="8"/>
    <m/>
    <m/>
    <m/>
    <m/>
    <m/>
    <n v="211521"/>
    <n v="90835"/>
    <n v="0.30042400349257165"/>
    <n v="18803419"/>
    <m/>
    <m/>
  </r>
  <r>
    <s v="Организация119"/>
    <s v="Поставка генераторов случайных чисел"/>
    <m/>
    <m/>
    <m/>
    <m/>
    <x v="2"/>
    <m/>
    <m/>
    <m/>
    <m/>
    <m/>
    <m/>
    <m/>
    <m/>
    <m/>
    <m/>
    <m/>
    <m/>
    <m/>
    <m/>
    <m/>
    <n v="3711034"/>
    <m/>
    <m/>
    <n v="787080032"/>
    <x v="12"/>
    <m/>
    <m/>
    <m/>
    <m/>
    <m/>
    <n v="3628817"/>
    <n v="82217"/>
    <n v="2.2154741778167487E-2"/>
    <n v="55183093"/>
    <m/>
    <m/>
  </r>
  <r>
    <s v="Организация12"/>
    <s v="Поставка алкоголя"/>
    <m/>
    <m/>
    <m/>
    <m/>
    <x v="2"/>
    <m/>
    <m/>
    <m/>
    <m/>
    <m/>
    <m/>
    <m/>
    <m/>
    <m/>
    <m/>
    <m/>
    <m/>
    <m/>
    <m/>
    <m/>
    <n v="8943221"/>
    <m/>
    <m/>
    <n v="1743278305"/>
    <x v="2"/>
    <m/>
    <m/>
    <m/>
    <m/>
    <m/>
    <n v="8835380"/>
    <n v="107841"/>
    <n v="1.2058407144361075E-2"/>
    <n v="151132777"/>
    <m/>
    <m/>
  </r>
  <r>
    <s v="Организация15"/>
    <s v="Поставка котов"/>
    <m/>
    <m/>
    <m/>
    <m/>
    <x v="5"/>
    <m/>
    <m/>
    <m/>
    <m/>
    <m/>
    <m/>
    <m/>
    <m/>
    <m/>
    <m/>
    <m/>
    <m/>
    <m/>
    <m/>
    <m/>
    <n v="5091468"/>
    <m/>
    <m/>
    <n v="2651474995"/>
    <x v="9"/>
    <m/>
    <m/>
    <m/>
    <m/>
    <m/>
    <n v="4752545"/>
    <n v="338923"/>
    <n v="6.6566852624822551E-2"/>
    <n v="74605455"/>
    <m/>
    <m/>
  </r>
  <r>
    <s v="Организация110"/>
    <s v="Поставка толковых айтишников"/>
    <m/>
    <m/>
    <m/>
    <m/>
    <x v="5"/>
    <m/>
    <m/>
    <m/>
    <m/>
    <m/>
    <m/>
    <m/>
    <m/>
    <m/>
    <m/>
    <m/>
    <m/>
    <m/>
    <m/>
    <m/>
    <n v="8824805"/>
    <m/>
    <m/>
    <n v="1211109554"/>
    <x v="13"/>
    <m/>
    <m/>
    <m/>
    <m/>
    <m/>
    <n v="8703993"/>
    <n v="120812"/>
    <n v="1.3690047542126993E-2"/>
    <n v="157625460"/>
    <m/>
    <m/>
  </r>
  <r>
    <s v="Организация15"/>
    <s v="Поставка масла"/>
    <m/>
    <m/>
    <m/>
    <m/>
    <x v="2"/>
    <m/>
    <m/>
    <m/>
    <m/>
    <m/>
    <m/>
    <m/>
    <m/>
    <m/>
    <m/>
    <m/>
    <m/>
    <m/>
    <m/>
    <m/>
    <n v="7511838"/>
    <m/>
    <m/>
    <n v="3019827957"/>
    <x v="9"/>
    <m/>
    <m/>
    <m/>
    <m/>
    <m/>
    <n v="7484814"/>
    <n v="27024"/>
    <n v="3.5975216717932415E-3"/>
    <n v="39373392"/>
    <m/>
    <m/>
  </r>
  <r>
    <s v="Организация112"/>
    <s v="Поставка боингов 777"/>
    <m/>
    <m/>
    <m/>
    <m/>
    <x v="5"/>
    <m/>
    <m/>
    <m/>
    <m/>
    <m/>
    <m/>
    <m/>
    <m/>
    <m/>
    <m/>
    <m/>
    <m/>
    <m/>
    <m/>
    <m/>
    <n v="4093708"/>
    <m/>
    <m/>
    <n v="1052498797"/>
    <x v="10"/>
    <m/>
    <m/>
    <m/>
    <m/>
    <m/>
    <n v="3874092"/>
    <n v="219616"/>
    <n v="5.3647206884321015E-2"/>
    <n v="195622434"/>
    <m/>
    <m/>
  </r>
  <r>
    <s v="Организация112"/>
    <s v="Оказание услуг по водоснабжению и водоотведению"/>
    <m/>
    <m/>
    <m/>
    <m/>
    <x v="2"/>
    <m/>
    <m/>
    <m/>
    <m/>
    <m/>
    <m/>
    <m/>
    <m/>
    <m/>
    <m/>
    <m/>
    <m/>
    <m/>
    <m/>
    <m/>
    <n v="3944008"/>
    <m/>
    <m/>
    <n v="1052498797"/>
    <x v="10"/>
    <m/>
    <m/>
    <m/>
    <m/>
    <m/>
    <n v="3525662"/>
    <n v="418346"/>
    <n v="0.10607128585946073"/>
    <n v="142311723"/>
    <m/>
    <m/>
  </r>
  <r>
    <s v="Организация115"/>
    <s v="Поставка модуля коммутатора сетевой МКС-10"/>
    <m/>
    <m/>
    <m/>
    <m/>
    <x v="2"/>
    <m/>
    <m/>
    <m/>
    <m/>
    <m/>
    <m/>
    <m/>
    <m/>
    <m/>
    <m/>
    <m/>
    <m/>
    <m/>
    <m/>
    <m/>
    <n v="9215164"/>
    <m/>
    <m/>
    <n v="1570372757"/>
    <x v="18"/>
    <m/>
    <m/>
    <m/>
    <m/>
    <m/>
    <n v="9018474"/>
    <n v="196690"/>
    <n v="2.1344167070710841E-2"/>
    <n v="204309963"/>
    <m/>
    <m/>
  </r>
  <r>
    <s v="Организация113"/>
    <s v="Поставка выключатели ВТИЮ"/>
    <m/>
    <m/>
    <m/>
    <m/>
    <x v="2"/>
    <m/>
    <m/>
    <m/>
    <m/>
    <m/>
    <m/>
    <m/>
    <m/>
    <m/>
    <m/>
    <m/>
    <m/>
    <m/>
    <m/>
    <m/>
    <n v="4861220"/>
    <m/>
    <m/>
    <n v="667714549"/>
    <x v="16"/>
    <m/>
    <m/>
    <m/>
    <m/>
    <m/>
    <n v="4483293"/>
    <n v="377927"/>
    <n v="7.7743241408535307E-2"/>
    <n v="23329831"/>
    <m/>
    <m/>
  </r>
  <r>
    <s v="Организация13"/>
    <s v="Поставка устройства документации "/>
    <m/>
    <m/>
    <m/>
    <m/>
    <x v="2"/>
    <m/>
    <m/>
    <m/>
    <m/>
    <m/>
    <m/>
    <m/>
    <m/>
    <m/>
    <m/>
    <m/>
    <m/>
    <m/>
    <m/>
    <m/>
    <n v="1888785"/>
    <m/>
    <m/>
    <n v="1409739835"/>
    <x v="17"/>
    <m/>
    <m/>
    <m/>
    <m/>
    <m/>
    <n v="1667262"/>
    <n v="221523"/>
    <n v="0.11728333293625268"/>
    <n v="141098081"/>
    <m/>
    <m/>
  </r>
  <r>
    <s v="Организация14"/>
    <s v="Поставка генераторов"/>
    <m/>
    <m/>
    <m/>
    <m/>
    <x v="2"/>
    <m/>
    <m/>
    <m/>
    <m/>
    <m/>
    <m/>
    <m/>
    <m/>
    <m/>
    <m/>
    <m/>
    <m/>
    <m/>
    <m/>
    <m/>
    <n v="3480249"/>
    <m/>
    <m/>
    <n v="3204131243"/>
    <x v="8"/>
    <m/>
    <m/>
    <m/>
    <m/>
    <m/>
    <n v="3293452"/>
    <n v="186797"/>
    <n v="5.3673458422084167E-2"/>
    <n v="54460345"/>
    <m/>
    <m/>
  </r>
  <r>
    <s v="Организация18"/>
    <s v="Поставка восьмиканального частотно-избирательного_x000a_                            разветвителя ПФ2040-1х8 ЖНКВ,468844,048"/>
    <m/>
    <m/>
    <m/>
    <m/>
    <x v="2"/>
    <m/>
    <m/>
    <m/>
    <m/>
    <m/>
    <m/>
    <m/>
    <m/>
    <m/>
    <m/>
    <m/>
    <m/>
    <m/>
    <m/>
    <m/>
    <n v="7660770"/>
    <m/>
    <m/>
    <n v="2751568242"/>
    <x v="14"/>
    <m/>
    <m/>
    <m/>
    <m/>
    <m/>
    <n v="7411373"/>
    <n v="249397"/>
    <n v="3.255508258308238E-2"/>
    <n v="62907261"/>
    <m/>
    <m/>
  </r>
  <r>
    <s v="Организация17"/>
    <s v="Оказание услуг по предоставлению неисключительных лицензий на использование товарных знаков"/>
    <m/>
    <m/>
    <m/>
    <m/>
    <x v="2"/>
    <m/>
    <m/>
    <m/>
    <m/>
    <m/>
    <m/>
    <m/>
    <m/>
    <m/>
    <m/>
    <m/>
    <m/>
    <m/>
    <m/>
    <m/>
    <n v="7516962"/>
    <m/>
    <m/>
    <n v="995800627"/>
    <x v="19"/>
    <m/>
    <m/>
    <m/>
    <m/>
    <m/>
    <n v="7357703"/>
    <n v="159259"/>
    <n v="2.118661767879098E-2"/>
    <n v="130068021"/>
    <m/>
    <m/>
  </r>
  <r>
    <s v="Организация18"/>
    <s v="Оказание услуг по междугородной связи"/>
    <m/>
    <m/>
    <m/>
    <m/>
    <x v="2"/>
    <m/>
    <m/>
    <m/>
    <m/>
    <m/>
    <m/>
    <m/>
    <m/>
    <m/>
    <m/>
    <m/>
    <m/>
    <m/>
    <m/>
    <m/>
    <n v="5113513"/>
    <m/>
    <m/>
    <n v="2029790093"/>
    <x v="14"/>
    <m/>
    <m/>
    <m/>
    <m/>
    <m/>
    <n v="4728539"/>
    <n v="384974"/>
    <n v="7.5285620668217715E-2"/>
    <n v="101811346"/>
    <m/>
    <m/>
  </r>
  <r>
    <s v="Организация120"/>
    <s v="Оказание услуг по  связи"/>
    <m/>
    <m/>
    <m/>
    <m/>
    <x v="2"/>
    <m/>
    <m/>
    <m/>
    <m/>
    <m/>
    <m/>
    <m/>
    <m/>
    <m/>
    <m/>
    <m/>
    <m/>
    <m/>
    <m/>
    <m/>
    <n v="630362"/>
    <m/>
    <m/>
    <n v="3258866873"/>
    <x v="1"/>
    <m/>
    <m/>
    <m/>
    <m/>
    <m/>
    <n v="306791"/>
    <n v="323571"/>
    <n v="0.51330981245696916"/>
    <n v="118761958"/>
    <m/>
    <m/>
  </r>
  <r>
    <s v="Организация114"/>
    <s v="Оказание услуг по местной телефонной связи"/>
    <m/>
    <m/>
    <m/>
    <m/>
    <x v="2"/>
    <m/>
    <m/>
    <m/>
    <m/>
    <m/>
    <m/>
    <m/>
    <m/>
    <m/>
    <m/>
    <m/>
    <m/>
    <m/>
    <m/>
    <m/>
    <n v="2204584"/>
    <m/>
    <m/>
    <n v="171064661"/>
    <x v="6"/>
    <m/>
    <m/>
    <m/>
    <m/>
    <m/>
    <n v="1963508"/>
    <n v="241076"/>
    <n v="0.10935214988405977"/>
    <n v="103749949"/>
    <m/>
    <m/>
  </r>
  <r>
    <s v="Организация113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2"/>
    <m/>
    <m/>
    <m/>
    <m/>
    <m/>
    <m/>
    <m/>
    <m/>
    <m/>
    <m/>
    <m/>
    <m/>
    <m/>
    <m/>
    <m/>
    <n v="7710180"/>
    <m/>
    <m/>
    <n v="3005002364"/>
    <x v="16"/>
    <m/>
    <m/>
    <m/>
    <m/>
    <m/>
    <n v="7541701"/>
    <n v="168479"/>
    <n v="2.1851500224378678E-2"/>
    <n v="182410788"/>
    <m/>
    <m/>
  </r>
  <r>
    <s v="Организация16"/>
    <s v="Закупка канцтоваров"/>
    <m/>
    <m/>
    <m/>
    <m/>
    <x v="2"/>
    <m/>
    <m/>
    <m/>
    <m/>
    <m/>
    <m/>
    <m/>
    <m/>
    <m/>
    <m/>
    <m/>
    <m/>
    <m/>
    <m/>
    <m/>
    <n v="1903913"/>
    <m/>
    <m/>
    <n v="2711926214"/>
    <x v="15"/>
    <m/>
    <m/>
    <m/>
    <m/>
    <m/>
    <n v="1720515"/>
    <n v="183398"/>
    <n v="9.6326880482459021E-2"/>
    <n v="14845751"/>
    <m/>
    <m/>
  </r>
  <r>
    <s v="Организация117"/>
    <s v="Поставка алкоголя"/>
    <m/>
    <m/>
    <m/>
    <m/>
    <x v="5"/>
    <m/>
    <m/>
    <m/>
    <m/>
    <m/>
    <m/>
    <m/>
    <m/>
    <m/>
    <m/>
    <m/>
    <m/>
    <m/>
    <m/>
    <m/>
    <n v="9262343"/>
    <m/>
    <m/>
    <n v="2734255464"/>
    <x v="7"/>
    <m/>
    <m/>
    <m/>
    <m/>
    <m/>
    <n v="9014365"/>
    <n v="247978"/>
    <n v="2.6772707510399906E-2"/>
    <n v="143324707"/>
    <m/>
    <m/>
  </r>
  <r>
    <s v="Организация19"/>
    <s v="Поставка котов"/>
    <m/>
    <m/>
    <m/>
    <m/>
    <x v="2"/>
    <m/>
    <m/>
    <m/>
    <m/>
    <m/>
    <m/>
    <m/>
    <m/>
    <m/>
    <m/>
    <m/>
    <m/>
    <m/>
    <m/>
    <m/>
    <n v="3041380"/>
    <m/>
    <m/>
    <n v="558883933"/>
    <x v="5"/>
    <m/>
    <m/>
    <m/>
    <m/>
    <m/>
    <n v="2862932"/>
    <n v="178448"/>
    <n v="5.8673365380189253E-2"/>
    <n v="44849744"/>
    <m/>
    <m/>
  </r>
  <r>
    <s v="Организация15"/>
    <s v="Поставка толковых айтишников"/>
    <m/>
    <m/>
    <m/>
    <m/>
    <x v="5"/>
    <m/>
    <m/>
    <m/>
    <m/>
    <m/>
    <m/>
    <m/>
    <m/>
    <m/>
    <m/>
    <m/>
    <m/>
    <m/>
    <m/>
    <m/>
    <n v="2819735"/>
    <m/>
    <m/>
    <n v="680890678"/>
    <x v="9"/>
    <m/>
    <m/>
    <m/>
    <m/>
    <m/>
    <n v="2759156"/>
    <n v="60579"/>
    <n v="2.1483933773918471E-2"/>
    <n v="32437154"/>
    <m/>
    <m/>
  </r>
  <r>
    <s v="Организация14"/>
    <s v="Поставка масла"/>
    <m/>
    <m/>
    <m/>
    <m/>
    <x v="2"/>
    <m/>
    <m/>
    <m/>
    <m/>
    <m/>
    <m/>
    <m/>
    <m/>
    <m/>
    <m/>
    <m/>
    <m/>
    <m/>
    <m/>
    <m/>
    <n v="9380803"/>
    <m/>
    <m/>
    <n v="3204131243"/>
    <x v="8"/>
    <m/>
    <m/>
    <m/>
    <m/>
    <m/>
    <n v="9183744"/>
    <n v="197059"/>
    <n v="2.1006623846593943E-2"/>
    <n v="58156933"/>
    <m/>
    <m/>
  </r>
  <r>
    <s v="Организация12"/>
    <s v="Поставка боингов 777"/>
    <m/>
    <m/>
    <m/>
    <m/>
    <x v="5"/>
    <m/>
    <m/>
    <m/>
    <m/>
    <m/>
    <m/>
    <m/>
    <m/>
    <m/>
    <m/>
    <m/>
    <m/>
    <m/>
    <m/>
    <m/>
    <n v="9411241"/>
    <m/>
    <m/>
    <n v="2707154007"/>
    <x v="2"/>
    <m/>
    <m/>
    <m/>
    <m/>
    <m/>
    <n v="9190673"/>
    <n v="220568"/>
    <n v="2.3436654103321762E-2"/>
    <n v="99641392"/>
    <m/>
    <m/>
  </r>
  <r>
    <s v="Организация114"/>
    <s v="Оказание услуг по водоснабжению и водоотведению"/>
    <m/>
    <m/>
    <m/>
    <m/>
    <x v="5"/>
    <m/>
    <m/>
    <m/>
    <m/>
    <m/>
    <m/>
    <m/>
    <m/>
    <m/>
    <m/>
    <m/>
    <m/>
    <m/>
    <m/>
    <m/>
    <n v="4832601"/>
    <m/>
    <m/>
    <n v="2862575633"/>
    <x v="6"/>
    <m/>
    <m/>
    <m/>
    <m/>
    <m/>
    <n v="4418191"/>
    <n v="414410"/>
    <n v="8.5752993056948001E-2"/>
    <n v="200515312"/>
    <m/>
    <m/>
  </r>
  <r>
    <s v="Организация117"/>
    <s v="Поставка модуля коммутатора сетевой МКС-10"/>
    <m/>
    <m/>
    <m/>
    <m/>
    <x v="5"/>
    <m/>
    <m/>
    <m/>
    <m/>
    <m/>
    <m/>
    <m/>
    <m/>
    <m/>
    <m/>
    <m/>
    <m/>
    <m/>
    <m/>
    <m/>
    <n v="1713261"/>
    <m/>
    <m/>
    <n v="828302823"/>
    <x v="7"/>
    <m/>
    <m/>
    <m/>
    <m/>
    <m/>
    <n v="1312992"/>
    <n v="400269"/>
    <n v="0.23362990227408434"/>
    <n v="97353511"/>
    <m/>
    <m/>
  </r>
  <r>
    <s v="Организация16"/>
    <s v="Поставка выключатели ВТИЮ"/>
    <m/>
    <m/>
    <m/>
    <m/>
    <x v="2"/>
    <m/>
    <m/>
    <m/>
    <m/>
    <m/>
    <m/>
    <m/>
    <m/>
    <m/>
    <m/>
    <m/>
    <m/>
    <m/>
    <m/>
    <m/>
    <n v="3333886"/>
    <m/>
    <m/>
    <n v="2317861233"/>
    <x v="15"/>
    <m/>
    <m/>
    <m/>
    <m/>
    <m/>
    <n v="3020556"/>
    <n v="313330"/>
    <n v="9.3983417549370313E-2"/>
    <n v="133810379"/>
    <m/>
    <m/>
  </r>
  <r>
    <s v="Организация117"/>
    <s v="Поставка устройства документации "/>
    <m/>
    <m/>
    <m/>
    <m/>
    <x v="2"/>
    <m/>
    <m/>
    <m/>
    <m/>
    <m/>
    <m/>
    <m/>
    <m/>
    <m/>
    <m/>
    <m/>
    <m/>
    <m/>
    <m/>
    <m/>
    <n v="1283244"/>
    <m/>
    <m/>
    <n v="2748940121"/>
    <x v="7"/>
    <m/>
    <m/>
    <m/>
    <m/>
    <m/>
    <n v="922830"/>
    <n v="360414"/>
    <n v="0.28086162880948595"/>
    <n v="99407067"/>
    <m/>
    <m/>
  </r>
  <r>
    <s v="Организация15"/>
    <s v="Поставка генераторов"/>
    <m/>
    <m/>
    <m/>
    <m/>
    <x v="5"/>
    <m/>
    <m/>
    <m/>
    <m/>
    <m/>
    <m/>
    <m/>
    <m/>
    <m/>
    <m/>
    <m/>
    <m/>
    <m/>
    <m/>
    <m/>
    <n v="3408861"/>
    <m/>
    <m/>
    <n v="892472103"/>
    <x v="9"/>
    <m/>
    <m/>
    <m/>
    <m/>
    <m/>
    <n v="3309267"/>
    <n v="99594"/>
    <n v="2.9216210341225412E-2"/>
    <n v="174806615"/>
    <m/>
    <m/>
  </r>
  <r>
    <s v="Организация119"/>
    <s v="Поставка восьмиканального частотно-избирательного_x000a_                            разветвителя ПФ2040-1х8 ЖНКВ,468844,048"/>
    <m/>
    <m/>
    <m/>
    <m/>
    <x v="5"/>
    <m/>
    <m/>
    <m/>
    <m/>
    <m/>
    <m/>
    <m/>
    <m/>
    <m/>
    <m/>
    <m/>
    <m/>
    <m/>
    <m/>
    <m/>
    <n v="5505005"/>
    <m/>
    <m/>
    <n v="787080032"/>
    <x v="12"/>
    <m/>
    <m/>
    <m/>
    <m/>
    <m/>
    <n v="5083159"/>
    <n v="421846"/>
    <n v="7.6629539846012854E-2"/>
    <n v="16548869"/>
    <m/>
    <m/>
  </r>
  <r>
    <s v="Организация120"/>
    <s v="Оказание услуг по предоставлению неисключительных лицензий на использование товарных знаков"/>
    <m/>
    <m/>
    <m/>
    <m/>
    <x v="5"/>
    <m/>
    <m/>
    <m/>
    <m/>
    <m/>
    <m/>
    <m/>
    <m/>
    <m/>
    <m/>
    <m/>
    <m/>
    <m/>
    <m/>
    <m/>
    <n v="4217122"/>
    <m/>
    <m/>
    <n v="3258866873"/>
    <x v="1"/>
    <m/>
    <m/>
    <m/>
    <m/>
    <m/>
    <n v="4154309"/>
    <n v="62813"/>
    <n v="1.4894755238288102E-2"/>
    <n v="8829113"/>
    <m/>
    <m/>
  </r>
  <r>
    <s v="Организация17"/>
    <s v="Оказание услуг по междугородной связи"/>
    <m/>
    <m/>
    <m/>
    <m/>
    <x v="5"/>
    <m/>
    <m/>
    <m/>
    <m/>
    <m/>
    <m/>
    <m/>
    <m/>
    <m/>
    <m/>
    <m/>
    <m/>
    <m/>
    <m/>
    <m/>
    <n v="2924315"/>
    <m/>
    <m/>
    <n v="312153397"/>
    <x v="19"/>
    <m/>
    <m/>
    <m/>
    <m/>
    <m/>
    <n v="2859650"/>
    <n v="64665"/>
    <n v="2.2112870877453353E-2"/>
    <n v="14588011"/>
    <m/>
    <m/>
  </r>
  <r>
    <s v="Организация17"/>
    <s v="Оказание услуг по  связи"/>
    <m/>
    <m/>
    <m/>
    <m/>
    <x v="5"/>
    <m/>
    <m/>
    <m/>
    <m/>
    <m/>
    <m/>
    <m/>
    <m/>
    <m/>
    <m/>
    <m/>
    <m/>
    <m/>
    <m/>
    <m/>
    <n v="4183608"/>
    <m/>
    <m/>
    <n v="1215890289"/>
    <x v="19"/>
    <m/>
    <m/>
    <m/>
    <m/>
    <m/>
    <n v="4146775"/>
    <n v="36833"/>
    <n v="8.804123139644059E-3"/>
    <n v="214137556"/>
    <m/>
    <m/>
  </r>
  <r>
    <s v="Организация16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8186947"/>
    <m/>
    <m/>
    <n v="1691746507"/>
    <x v="15"/>
    <m/>
    <m/>
    <m/>
    <m/>
    <m/>
    <n v="7862365"/>
    <n v="324582"/>
    <n v="3.9646280841930455E-2"/>
    <n v="196272224"/>
    <m/>
    <m/>
  </r>
  <r>
    <s v="Организация120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2"/>
    <m/>
    <m/>
    <m/>
    <m/>
    <m/>
    <m/>
    <m/>
    <m/>
    <m/>
    <m/>
    <m/>
    <m/>
    <m/>
    <m/>
    <m/>
    <n v="2303464"/>
    <m/>
    <m/>
    <n v="3258866873"/>
    <x v="1"/>
    <m/>
    <m/>
    <m/>
    <m/>
    <m/>
    <n v="1893178"/>
    <n v="410286"/>
    <n v="0.17811695776447994"/>
    <n v="186465549"/>
    <m/>
    <m/>
  </r>
  <r>
    <s v="Организация15"/>
    <s v="Закупка канцтоваров"/>
    <m/>
    <m/>
    <m/>
    <m/>
    <x v="5"/>
    <m/>
    <m/>
    <m/>
    <m/>
    <m/>
    <m/>
    <m/>
    <m/>
    <m/>
    <m/>
    <m/>
    <m/>
    <m/>
    <m/>
    <m/>
    <n v="3207382"/>
    <m/>
    <m/>
    <n v="3054554757"/>
    <x v="9"/>
    <m/>
    <m/>
    <m/>
    <m/>
    <m/>
    <n v="2777466"/>
    <n v="429916"/>
    <n v="0.13403953754183318"/>
    <n v="125905245"/>
    <m/>
    <m/>
  </r>
  <r>
    <s v="Организация14"/>
    <s v="Оказание услуг по междугородной связи"/>
    <m/>
    <m/>
    <m/>
    <m/>
    <x v="2"/>
    <m/>
    <m/>
    <m/>
    <m/>
    <m/>
    <m/>
    <m/>
    <m/>
    <m/>
    <m/>
    <m/>
    <m/>
    <m/>
    <m/>
    <m/>
    <n v="7499308"/>
    <m/>
    <m/>
    <n v="3204131243"/>
    <x v="8"/>
    <m/>
    <m/>
    <m/>
    <m/>
    <m/>
    <n v="7176667"/>
    <n v="322641"/>
    <n v="4.3022769567538768E-2"/>
    <n v="232243121"/>
    <m/>
    <m/>
  </r>
  <r>
    <s v="Организация120"/>
    <s v="Оказание услуг по  связи"/>
    <m/>
    <m/>
    <m/>
    <m/>
    <x v="2"/>
    <m/>
    <m/>
    <m/>
    <m/>
    <m/>
    <m/>
    <m/>
    <m/>
    <m/>
    <m/>
    <m/>
    <m/>
    <m/>
    <m/>
    <m/>
    <n v="5787465"/>
    <m/>
    <m/>
    <n v="3258866873"/>
    <x v="1"/>
    <m/>
    <m/>
    <m/>
    <m/>
    <m/>
    <n v="5419844"/>
    <n v="367621"/>
    <n v="6.3520211353329997E-2"/>
    <n v="135381481"/>
    <m/>
    <m/>
  </r>
  <r>
    <s v="Организация120"/>
    <s v="Оказание услуг по местной телефонной связи"/>
    <m/>
    <m/>
    <m/>
    <m/>
    <x v="2"/>
    <m/>
    <m/>
    <m/>
    <m/>
    <m/>
    <m/>
    <m/>
    <m/>
    <m/>
    <m/>
    <m/>
    <m/>
    <m/>
    <m/>
    <m/>
    <n v="8662454"/>
    <m/>
    <m/>
    <n v="3258866873"/>
    <x v="1"/>
    <m/>
    <m/>
    <m/>
    <m/>
    <m/>
    <n v="8225749"/>
    <n v="436705"/>
    <n v="5.0413543321557612E-2"/>
    <n v="202827398"/>
    <m/>
    <m/>
  </r>
  <r>
    <s v="Организация14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679037"/>
    <m/>
    <m/>
    <n v="3204131243"/>
    <x v="8"/>
    <m/>
    <m/>
    <m/>
    <m/>
    <m/>
    <n v="288483"/>
    <n v="390554"/>
    <n v="0.57515864378524295"/>
    <n v="195686091"/>
    <m/>
    <m/>
  </r>
  <r>
    <s v="Организация110"/>
    <s v="Закупка канцтоваров"/>
    <m/>
    <m/>
    <m/>
    <m/>
    <x v="5"/>
    <m/>
    <m/>
    <m/>
    <m/>
    <m/>
    <m/>
    <m/>
    <m/>
    <m/>
    <m/>
    <m/>
    <m/>
    <m/>
    <m/>
    <m/>
    <n v="7412141"/>
    <m/>
    <m/>
    <n v="1211109554"/>
    <x v="13"/>
    <m/>
    <m/>
    <m/>
    <m/>
    <m/>
    <n v="7388303"/>
    <n v="23838"/>
    <n v="3.2160748156301938E-3"/>
    <n v="142655943"/>
    <m/>
    <m/>
  </r>
  <r>
    <s v="Организация117"/>
    <s v="Оказание услуг по местной телефонной связи"/>
    <m/>
    <m/>
    <m/>
    <m/>
    <x v="2"/>
    <m/>
    <m/>
    <m/>
    <m/>
    <m/>
    <m/>
    <m/>
    <m/>
    <m/>
    <m/>
    <m/>
    <m/>
    <m/>
    <m/>
    <m/>
    <n v="1470606"/>
    <m/>
    <m/>
    <n v="1305294248"/>
    <x v="7"/>
    <m/>
    <m/>
    <m/>
    <m/>
    <m/>
    <n v="1453709"/>
    <n v="16897"/>
    <n v="1.1489821202959868E-2"/>
    <n v="123171243"/>
    <m/>
    <m/>
  </r>
  <r>
    <s v="Организация13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2"/>
    <m/>
    <m/>
    <m/>
    <m/>
    <m/>
    <m/>
    <m/>
    <m/>
    <m/>
    <m/>
    <m/>
    <m/>
    <m/>
    <m/>
    <m/>
    <n v="8718534"/>
    <m/>
    <m/>
    <n v="2787645678"/>
    <x v="17"/>
    <m/>
    <m/>
    <m/>
    <m/>
    <m/>
    <n v="8624753"/>
    <n v="93781"/>
    <n v="1.075651021146445E-2"/>
    <n v="209604955"/>
    <m/>
    <m/>
  </r>
  <r>
    <s v="Организация15"/>
    <s v="Закупка канцтоваров"/>
    <m/>
    <m/>
    <m/>
    <m/>
    <x v="2"/>
    <m/>
    <m/>
    <m/>
    <m/>
    <m/>
    <m/>
    <m/>
    <m/>
    <m/>
    <m/>
    <m/>
    <m/>
    <m/>
    <m/>
    <m/>
    <n v="3437259"/>
    <m/>
    <m/>
    <n v="239744542"/>
    <x v="9"/>
    <m/>
    <m/>
    <m/>
    <m/>
    <m/>
    <n v="3107184"/>
    <n v="330075"/>
    <n v="9.602855065620601E-2"/>
    <m/>
    <m/>
    <m/>
  </r>
  <r>
    <s v="Организация111"/>
    <s v="Поставка генераторов случайных чисел"/>
    <m/>
    <m/>
    <m/>
    <m/>
    <x v="5"/>
    <m/>
    <m/>
    <m/>
    <m/>
    <m/>
    <m/>
    <m/>
    <m/>
    <m/>
    <m/>
    <m/>
    <m/>
    <m/>
    <m/>
    <m/>
    <n v="5623997"/>
    <m/>
    <m/>
    <n v="1533981589"/>
    <x v="3"/>
    <m/>
    <m/>
    <m/>
    <m/>
    <m/>
    <n v="5390867"/>
    <n v="233130"/>
    <n v="4.1452724814753636E-2"/>
    <m/>
    <m/>
    <m/>
  </r>
  <r>
    <s v="Организация118"/>
    <s v="Поставка алкоголя"/>
    <m/>
    <m/>
    <m/>
    <m/>
    <x v="5"/>
    <m/>
    <m/>
    <m/>
    <m/>
    <m/>
    <m/>
    <m/>
    <m/>
    <m/>
    <m/>
    <m/>
    <m/>
    <m/>
    <m/>
    <m/>
    <n v="8979741"/>
    <m/>
    <m/>
    <n v="1378933905"/>
    <x v="20"/>
    <m/>
    <m/>
    <m/>
    <m/>
    <m/>
    <n v="8589339"/>
    <n v="390402"/>
    <n v="4.3475864170247229E-2"/>
    <m/>
    <m/>
    <m/>
  </r>
  <r>
    <s v="Организация19"/>
    <s v="Поставка котов"/>
    <m/>
    <m/>
    <m/>
    <m/>
    <x v="5"/>
    <m/>
    <m/>
    <m/>
    <m/>
    <m/>
    <m/>
    <m/>
    <m/>
    <m/>
    <m/>
    <m/>
    <m/>
    <m/>
    <m/>
    <m/>
    <n v="1403399"/>
    <m/>
    <m/>
    <n v="558883933"/>
    <x v="5"/>
    <m/>
    <m/>
    <m/>
    <m/>
    <m/>
    <n v="1060940"/>
    <n v="342459"/>
    <n v="0.24402112300208281"/>
    <m/>
    <m/>
    <m/>
  </r>
  <r>
    <s v="Организация19"/>
    <s v="Поставка толковых айтишников"/>
    <m/>
    <m/>
    <m/>
    <m/>
    <x v="5"/>
    <m/>
    <m/>
    <m/>
    <m/>
    <m/>
    <m/>
    <m/>
    <m/>
    <m/>
    <m/>
    <m/>
    <m/>
    <m/>
    <m/>
    <m/>
    <n v="2616841"/>
    <m/>
    <m/>
    <n v="558883933"/>
    <x v="5"/>
    <m/>
    <m/>
    <m/>
    <m/>
    <m/>
    <n v="2518818"/>
    <n v="98023"/>
    <n v="3.7458523463978134E-2"/>
    <m/>
    <m/>
    <m/>
  </r>
  <r>
    <s v="Организация116"/>
    <s v="Поставка масла"/>
    <m/>
    <m/>
    <m/>
    <m/>
    <x v="5"/>
    <m/>
    <m/>
    <m/>
    <m/>
    <m/>
    <m/>
    <m/>
    <m/>
    <m/>
    <m/>
    <m/>
    <m/>
    <m/>
    <m/>
    <m/>
    <n v="5021652"/>
    <m/>
    <m/>
    <n v="2281926485"/>
    <x v="11"/>
    <m/>
    <m/>
    <m/>
    <m/>
    <m/>
    <n v="4713561"/>
    <n v="308091"/>
    <n v="6.1352519051499389E-2"/>
    <m/>
    <m/>
    <m/>
  </r>
  <r>
    <s v="Организация18"/>
    <s v="Поставка боингов 777"/>
    <m/>
    <m/>
    <m/>
    <m/>
    <x v="2"/>
    <m/>
    <m/>
    <m/>
    <m/>
    <m/>
    <m/>
    <m/>
    <m/>
    <m/>
    <m/>
    <m/>
    <m/>
    <m/>
    <m/>
    <m/>
    <n v="1747002"/>
    <m/>
    <m/>
    <n v="2577794603"/>
    <x v="14"/>
    <m/>
    <m/>
    <m/>
    <m/>
    <m/>
    <n v="1517568"/>
    <n v="229434"/>
    <n v="0.1313301301315053"/>
    <m/>
    <m/>
    <m/>
  </r>
  <r>
    <s v="Организация110"/>
    <s v="Оказание услуг по водоснабжению и водоотведению"/>
    <m/>
    <m/>
    <m/>
    <m/>
    <x v="5"/>
    <m/>
    <m/>
    <m/>
    <m/>
    <m/>
    <m/>
    <m/>
    <m/>
    <m/>
    <m/>
    <m/>
    <m/>
    <m/>
    <m/>
    <m/>
    <n v="5457459"/>
    <m/>
    <m/>
    <n v="1211109554"/>
    <x v="13"/>
    <m/>
    <m/>
    <m/>
    <m/>
    <m/>
    <n v="5172844"/>
    <n v="284615"/>
    <n v="5.215155991094024E-2"/>
    <m/>
    <m/>
    <m/>
  </r>
  <r>
    <s v="Организация19"/>
    <s v="Поставка модуля коммутатора сетевой МКС-10"/>
    <m/>
    <m/>
    <m/>
    <m/>
    <x v="5"/>
    <m/>
    <m/>
    <m/>
    <m/>
    <m/>
    <m/>
    <m/>
    <m/>
    <m/>
    <m/>
    <m/>
    <m/>
    <m/>
    <m/>
    <m/>
    <n v="4317459"/>
    <m/>
    <m/>
    <n v="558883933"/>
    <x v="5"/>
    <m/>
    <m/>
    <m/>
    <m/>
    <m/>
    <n v="3898583"/>
    <n v="418876"/>
    <n v="9.7019103134505735E-2"/>
    <m/>
    <m/>
    <m/>
  </r>
  <r>
    <s v="Организация18"/>
    <s v="Поставка выключатели ВТИЮ"/>
    <m/>
    <m/>
    <m/>
    <m/>
    <x v="2"/>
    <m/>
    <m/>
    <m/>
    <m/>
    <m/>
    <m/>
    <m/>
    <m/>
    <m/>
    <m/>
    <m/>
    <m/>
    <m/>
    <m/>
    <m/>
    <n v="1025010"/>
    <m/>
    <m/>
    <n v="1621361623"/>
    <x v="14"/>
    <m/>
    <m/>
    <m/>
    <m/>
    <m/>
    <n v="949528"/>
    <n v="75482"/>
    <n v="7.3640257168222756E-2"/>
    <m/>
    <m/>
    <m/>
  </r>
  <r>
    <s v="Организация17"/>
    <s v="Поставка устройства документации "/>
    <m/>
    <m/>
    <m/>
    <m/>
    <x v="5"/>
    <m/>
    <m/>
    <m/>
    <m/>
    <m/>
    <m/>
    <m/>
    <m/>
    <m/>
    <m/>
    <m/>
    <m/>
    <m/>
    <m/>
    <m/>
    <n v="5586433"/>
    <m/>
    <m/>
    <n v="143907946"/>
    <x v="19"/>
    <m/>
    <m/>
    <m/>
    <m/>
    <m/>
    <n v="5310599"/>
    <n v="275834"/>
    <n v="4.9375692861616707E-2"/>
    <m/>
    <m/>
    <m/>
  </r>
  <r>
    <s v="Организация14"/>
    <s v="Поставка генераторов"/>
    <m/>
    <m/>
    <m/>
    <m/>
    <x v="2"/>
    <m/>
    <m/>
    <m/>
    <m/>
    <m/>
    <m/>
    <m/>
    <m/>
    <m/>
    <m/>
    <m/>
    <m/>
    <m/>
    <m/>
    <m/>
    <n v="4463872"/>
    <m/>
    <m/>
    <n v="3204131243"/>
    <x v="8"/>
    <m/>
    <m/>
    <m/>
    <m/>
    <m/>
    <n v="4106101"/>
    <n v="357771"/>
    <n v="8.0148131487641217E-2"/>
    <m/>
    <m/>
    <m/>
  </r>
  <r>
    <s v="Организация116"/>
    <s v="Поставка восьмиканального частотно-избирательного_x000a_                            разветвителя ПФ2040-1х8 ЖНКВ,468844,048"/>
    <m/>
    <m/>
    <m/>
    <m/>
    <x v="2"/>
    <m/>
    <m/>
    <m/>
    <m/>
    <m/>
    <m/>
    <m/>
    <m/>
    <m/>
    <m/>
    <m/>
    <m/>
    <m/>
    <m/>
    <m/>
    <n v="203306"/>
    <m/>
    <m/>
    <n v="2281926485"/>
    <x v="11"/>
    <m/>
    <m/>
    <m/>
    <m/>
    <m/>
    <n v="160700"/>
    <n v="42606"/>
    <n v="0.20956587606858626"/>
    <m/>
    <m/>
    <m/>
  </r>
  <r>
    <s v="Организация11"/>
    <s v="Оказание услуг по предоставлению неисключительных лицензий на использование товарных знаков"/>
    <m/>
    <m/>
    <m/>
    <m/>
    <x v="2"/>
    <m/>
    <m/>
    <m/>
    <m/>
    <m/>
    <m/>
    <m/>
    <m/>
    <m/>
    <m/>
    <m/>
    <m/>
    <m/>
    <m/>
    <m/>
    <n v="3650717"/>
    <m/>
    <m/>
    <n v="1445262744"/>
    <x v="4"/>
    <m/>
    <m/>
    <m/>
    <m/>
    <m/>
    <n v="3557390"/>
    <n v="93327"/>
    <n v="2.5564019341953924E-2"/>
    <m/>
    <m/>
    <m/>
  </r>
  <r>
    <s v="Организация116"/>
    <s v="Оказание услуг по междугородной связи"/>
    <m/>
    <m/>
    <m/>
    <m/>
    <x v="5"/>
    <m/>
    <m/>
    <m/>
    <m/>
    <m/>
    <m/>
    <m/>
    <m/>
    <m/>
    <m/>
    <m/>
    <m/>
    <m/>
    <m/>
    <m/>
    <n v="1235562"/>
    <m/>
    <m/>
    <n v="2281926485"/>
    <x v="11"/>
    <m/>
    <m/>
    <m/>
    <m/>
    <m/>
    <n v="1034225"/>
    <n v="201337"/>
    <n v="0.16295175798543496"/>
    <m/>
    <m/>
    <m/>
  </r>
  <r>
    <s v="Организация114"/>
    <s v="Оказание услуг по  связи"/>
    <m/>
    <m/>
    <m/>
    <m/>
    <x v="5"/>
    <m/>
    <m/>
    <m/>
    <m/>
    <m/>
    <m/>
    <m/>
    <m/>
    <m/>
    <m/>
    <m/>
    <m/>
    <m/>
    <m/>
    <m/>
    <n v="8171260"/>
    <m/>
    <m/>
    <n v="3020243943"/>
    <x v="6"/>
    <m/>
    <m/>
    <m/>
    <m/>
    <m/>
    <n v="7958784"/>
    <n v="212476"/>
    <n v="2.6002844114616352E-2"/>
    <m/>
    <m/>
    <m/>
  </r>
  <r>
    <s v="Организация18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1125263"/>
    <m/>
    <m/>
    <n v="2010365225"/>
    <x v="14"/>
    <m/>
    <m/>
    <m/>
    <m/>
    <m/>
    <n v="996073"/>
    <n v="129190"/>
    <n v="0.1148087158290995"/>
    <m/>
    <m/>
    <m/>
  </r>
  <r>
    <s v="Организация13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7703062"/>
    <m/>
    <m/>
    <n v="2892630986"/>
    <x v="17"/>
    <m/>
    <m/>
    <m/>
    <m/>
    <m/>
    <n v="7376824"/>
    <n v="326238"/>
    <n v="4.2351729740718692E-2"/>
    <m/>
    <m/>
    <m/>
  </r>
  <r>
    <s v="Организация11"/>
    <s v="Закупка канцтоваров"/>
    <m/>
    <m/>
    <m/>
    <m/>
    <x v="5"/>
    <m/>
    <m/>
    <m/>
    <m/>
    <m/>
    <m/>
    <m/>
    <m/>
    <m/>
    <m/>
    <m/>
    <m/>
    <m/>
    <m/>
    <m/>
    <n v="3091401"/>
    <m/>
    <m/>
    <n v="1445262744"/>
    <x v="4"/>
    <m/>
    <m/>
    <m/>
    <m/>
    <m/>
    <n v="2889116"/>
    <n v="202285"/>
    <n v="6.5434733313471785E-2"/>
    <m/>
    <m/>
    <m/>
  </r>
  <r>
    <s v="Организация115"/>
    <s v="Поставка алкоголя"/>
    <m/>
    <m/>
    <m/>
    <m/>
    <x v="2"/>
    <m/>
    <m/>
    <m/>
    <m/>
    <m/>
    <m/>
    <m/>
    <m/>
    <m/>
    <m/>
    <m/>
    <m/>
    <m/>
    <m/>
    <m/>
    <n v="4741563"/>
    <m/>
    <m/>
    <n v="1290540344"/>
    <x v="18"/>
    <m/>
    <m/>
    <m/>
    <m/>
    <m/>
    <n v="4620014"/>
    <n v="121549"/>
    <n v="2.5634795952305178E-2"/>
    <m/>
    <m/>
    <m/>
  </r>
  <r>
    <s v="Организация13"/>
    <s v="Поставка котов"/>
    <m/>
    <m/>
    <m/>
    <m/>
    <x v="2"/>
    <m/>
    <m/>
    <m/>
    <m/>
    <m/>
    <m/>
    <m/>
    <m/>
    <m/>
    <m/>
    <m/>
    <m/>
    <m/>
    <m/>
    <m/>
    <n v="1525198"/>
    <m/>
    <m/>
    <n v="1304932288"/>
    <x v="17"/>
    <m/>
    <m/>
    <m/>
    <m/>
    <m/>
    <n v="1272509"/>
    <n v="252689"/>
    <n v="0.16567619417282214"/>
    <m/>
    <m/>
    <m/>
  </r>
  <r>
    <s v="Организация19"/>
    <s v="Поставка толковых айтишников"/>
    <m/>
    <m/>
    <m/>
    <m/>
    <x v="2"/>
    <m/>
    <m/>
    <m/>
    <m/>
    <m/>
    <m/>
    <m/>
    <m/>
    <m/>
    <m/>
    <m/>
    <m/>
    <m/>
    <m/>
    <m/>
    <n v="1777397"/>
    <m/>
    <m/>
    <n v="558883933"/>
    <x v="5"/>
    <m/>
    <m/>
    <m/>
    <m/>
    <m/>
    <n v="1761688"/>
    <n v="15709"/>
    <n v="8.8382055331476302E-3"/>
    <m/>
    <m/>
    <m/>
  </r>
  <r>
    <s v="Организация113"/>
    <s v="Поставка масла"/>
    <m/>
    <m/>
    <m/>
    <m/>
    <x v="5"/>
    <m/>
    <m/>
    <m/>
    <m/>
    <m/>
    <m/>
    <m/>
    <m/>
    <m/>
    <m/>
    <m/>
    <m/>
    <m/>
    <m/>
    <m/>
    <n v="7563889"/>
    <m/>
    <m/>
    <n v="2438274511"/>
    <x v="16"/>
    <m/>
    <m/>
    <m/>
    <m/>
    <m/>
    <n v="7255556"/>
    <n v="308333"/>
    <n v="4.0763818718122381E-2"/>
    <m/>
    <m/>
    <m/>
  </r>
  <r>
    <s v="Организация116"/>
    <s v="Поставка боингов 777"/>
    <m/>
    <m/>
    <m/>
    <m/>
    <x v="2"/>
    <m/>
    <m/>
    <m/>
    <m/>
    <m/>
    <m/>
    <m/>
    <m/>
    <m/>
    <m/>
    <m/>
    <m/>
    <m/>
    <m/>
    <m/>
    <n v="5249094"/>
    <m/>
    <m/>
    <n v="2281926485"/>
    <x v="11"/>
    <m/>
    <m/>
    <m/>
    <m/>
    <m/>
    <n v="5122541"/>
    <n v="126553"/>
    <n v="2.4109493943145235E-2"/>
    <m/>
    <m/>
    <m/>
  </r>
  <r>
    <s v="Организация12"/>
    <s v="Оказание услуг по водоснабжению и водоотведению"/>
    <m/>
    <m/>
    <m/>
    <m/>
    <x v="2"/>
    <m/>
    <m/>
    <m/>
    <m/>
    <m/>
    <m/>
    <m/>
    <m/>
    <m/>
    <m/>
    <m/>
    <m/>
    <m/>
    <m/>
    <m/>
    <n v="1769414"/>
    <m/>
    <m/>
    <n v="796766787"/>
    <x v="2"/>
    <m/>
    <m/>
    <m/>
    <m/>
    <m/>
    <n v="1662567"/>
    <n v="106847"/>
    <n v="6.0385528768281474E-2"/>
    <m/>
    <m/>
    <m/>
  </r>
  <r>
    <s v="Организация117"/>
    <s v="Поставка модуля коммутатора сетевой МКС-10"/>
    <m/>
    <m/>
    <m/>
    <m/>
    <x v="2"/>
    <m/>
    <m/>
    <m/>
    <m/>
    <m/>
    <m/>
    <m/>
    <m/>
    <m/>
    <m/>
    <m/>
    <m/>
    <m/>
    <m/>
    <m/>
    <n v="9480262"/>
    <m/>
    <m/>
    <n v="715652357"/>
    <x v="7"/>
    <m/>
    <m/>
    <m/>
    <m/>
    <m/>
    <n v="9288990"/>
    <n v="191272"/>
    <n v="2.0175813706414442E-2"/>
    <m/>
    <m/>
    <m/>
  </r>
  <r>
    <s v="Организация11"/>
    <s v="Поставка выключатели ВТИЮ"/>
    <m/>
    <m/>
    <m/>
    <m/>
    <x v="5"/>
    <m/>
    <m/>
    <m/>
    <m/>
    <m/>
    <m/>
    <m/>
    <m/>
    <m/>
    <m/>
    <m/>
    <m/>
    <m/>
    <m/>
    <m/>
    <n v="9854293"/>
    <m/>
    <m/>
    <n v="1445262744"/>
    <x v="4"/>
    <m/>
    <m/>
    <m/>
    <m/>
    <m/>
    <n v="9824298"/>
    <n v="29995"/>
    <n v="3.0438510403536815E-3"/>
    <m/>
    <m/>
    <m/>
  </r>
  <r>
    <s v="Организация114"/>
    <s v="Поставка устройства документации "/>
    <m/>
    <m/>
    <m/>
    <m/>
    <x v="2"/>
    <m/>
    <m/>
    <m/>
    <m/>
    <m/>
    <m/>
    <m/>
    <m/>
    <m/>
    <m/>
    <m/>
    <m/>
    <m/>
    <m/>
    <m/>
    <n v="3635821"/>
    <m/>
    <m/>
    <n v="2408487800"/>
    <x v="6"/>
    <m/>
    <m/>
    <m/>
    <m/>
    <m/>
    <n v="3241861"/>
    <n v="393960"/>
    <n v="0.10835516930013882"/>
    <m/>
    <m/>
    <m/>
  </r>
  <r>
    <s v="Организация119"/>
    <s v="Поставка генераторов"/>
    <m/>
    <m/>
    <m/>
    <m/>
    <x v="5"/>
    <m/>
    <m/>
    <m/>
    <m/>
    <m/>
    <m/>
    <m/>
    <m/>
    <m/>
    <m/>
    <m/>
    <m/>
    <m/>
    <m/>
    <m/>
    <n v="2825429"/>
    <m/>
    <m/>
    <n v="787080032"/>
    <x v="12"/>
    <m/>
    <m/>
    <m/>
    <m/>
    <m/>
    <n v="2590441"/>
    <n v="234988"/>
    <n v="8.3168963014112196E-2"/>
    <m/>
    <m/>
    <m/>
  </r>
  <r>
    <s v="Организация112"/>
    <s v="Поставка восьмиканального частотно-избирательного_x000a_                            разветвителя ПФ2040-1х8 ЖНКВ,468844,048"/>
    <m/>
    <m/>
    <m/>
    <m/>
    <x v="2"/>
    <m/>
    <m/>
    <m/>
    <m/>
    <m/>
    <m/>
    <m/>
    <m/>
    <m/>
    <m/>
    <m/>
    <m/>
    <m/>
    <m/>
    <m/>
    <n v="2602154"/>
    <m/>
    <m/>
    <n v="1052498797"/>
    <x v="10"/>
    <m/>
    <m/>
    <m/>
    <m/>
    <m/>
    <n v="2558108"/>
    <n v="44046"/>
    <n v="1.6926746072676715E-2"/>
    <m/>
    <m/>
    <m/>
  </r>
  <r>
    <s v="Организация17"/>
    <s v="Оказание услуг по предоставлению неисключительных лицензий на использование товарных знаков"/>
    <m/>
    <m/>
    <m/>
    <m/>
    <x v="5"/>
    <m/>
    <m/>
    <m/>
    <m/>
    <m/>
    <m/>
    <m/>
    <m/>
    <m/>
    <m/>
    <m/>
    <m/>
    <m/>
    <m/>
    <m/>
    <n v="6401441"/>
    <m/>
    <m/>
    <n v="2545740062"/>
    <x v="19"/>
    <m/>
    <m/>
    <m/>
    <m/>
    <m/>
    <n v="5966290"/>
    <n v="435151"/>
    <n v="6.7977038294971398E-2"/>
    <m/>
    <n v="206688814"/>
    <m/>
  </r>
  <r>
    <s v="Организация112"/>
    <s v="Оказание услуг по междугородной связи"/>
    <m/>
    <m/>
    <m/>
    <m/>
    <x v="5"/>
    <m/>
    <m/>
    <m/>
    <m/>
    <m/>
    <m/>
    <m/>
    <m/>
    <m/>
    <m/>
    <m/>
    <m/>
    <m/>
    <m/>
    <m/>
    <n v="3962493"/>
    <m/>
    <m/>
    <n v="1052498797"/>
    <x v="10"/>
    <m/>
    <m/>
    <m/>
    <m/>
    <m/>
    <n v="3916893"/>
    <n v="45600"/>
    <n v="1.150790676475643E-2"/>
    <m/>
    <n v="92236747"/>
    <m/>
  </r>
  <r>
    <s v="Организация110"/>
    <s v="Оказание услуг по  связи"/>
    <m/>
    <m/>
    <m/>
    <m/>
    <x v="2"/>
    <m/>
    <m/>
    <m/>
    <m/>
    <m/>
    <m/>
    <m/>
    <m/>
    <m/>
    <m/>
    <m/>
    <m/>
    <m/>
    <m/>
    <m/>
    <n v="965074"/>
    <m/>
    <m/>
    <n v="1211109554"/>
    <x v="13"/>
    <m/>
    <m/>
    <m/>
    <m/>
    <m/>
    <n v="845446"/>
    <n v="119628"/>
    <n v="0.12395733384175721"/>
    <m/>
    <n v="169637797"/>
    <m/>
  </r>
  <r>
    <s v="Организация118"/>
    <s v="Оказание услуг по местной телефонной связи"/>
    <m/>
    <m/>
    <m/>
    <m/>
    <x v="2"/>
    <m/>
    <m/>
    <m/>
    <m/>
    <m/>
    <m/>
    <m/>
    <m/>
    <m/>
    <m/>
    <m/>
    <m/>
    <m/>
    <m/>
    <m/>
    <n v="7956991"/>
    <m/>
    <m/>
    <n v="812158824"/>
    <x v="20"/>
    <m/>
    <m/>
    <m/>
    <m/>
    <m/>
    <n v="7737071"/>
    <n v="219920"/>
    <n v="2.7638588506635236E-2"/>
    <m/>
    <n v="146798532"/>
    <m/>
  </r>
  <r>
    <s v="Организация117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6079436"/>
    <m/>
    <m/>
    <n v="3074687407"/>
    <x v="7"/>
    <m/>
    <m/>
    <m/>
    <m/>
    <m/>
    <n v="5914897"/>
    <n v="164539"/>
    <n v="2.7064846146912312E-2"/>
    <m/>
    <n v="202269120"/>
    <m/>
  </r>
  <r>
    <s v="Организация119"/>
    <s v="Закупка канцтоваров"/>
    <m/>
    <m/>
    <m/>
    <m/>
    <x v="2"/>
    <m/>
    <m/>
    <m/>
    <m/>
    <m/>
    <m/>
    <m/>
    <m/>
    <m/>
    <m/>
    <m/>
    <m/>
    <m/>
    <m/>
    <m/>
    <n v="4024346"/>
    <m/>
    <m/>
    <n v="787080032"/>
    <x v="12"/>
    <m/>
    <m/>
    <m/>
    <m/>
    <m/>
    <n v="3809876"/>
    <n v="214470"/>
    <n v="5.3293131356001694E-2"/>
    <m/>
    <n v="62355290"/>
    <m/>
  </r>
  <r>
    <s v="Организация15"/>
    <s v="Оказание услуг по междугородной связи"/>
    <m/>
    <m/>
    <m/>
    <m/>
    <x v="2"/>
    <m/>
    <m/>
    <m/>
    <m/>
    <m/>
    <m/>
    <m/>
    <m/>
    <m/>
    <m/>
    <m/>
    <m/>
    <m/>
    <m/>
    <m/>
    <n v="9852796"/>
    <m/>
    <m/>
    <n v="1966883044"/>
    <x v="9"/>
    <m/>
    <m/>
    <m/>
    <m/>
    <m/>
    <n v="9599148"/>
    <n v="253648"/>
    <n v="2.574375842146737E-2"/>
    <m/>
    <n v="13570518"/>
    <m/>
  </r>
  <r>
    <s v="Организация13"/>
    <s v="Оказание услуг по  связи"/>
    <m/>
    <m/>
    <m/>
    <m/>
    <x v="5"/>
    <m/>
    <m/>
    <m/>
    <m/>
    <m/>
    <m/>
    <m/>
    <m/>
    <m/>
    <m/>
    <m/>
    <m/>
    <m/>
    <m/>
    <m/>
    <n v="2840343"/>
    <m/>
    <m/>
    <n v="699646746"/>
    <x v="17"/>
    <m/>
    <m/>
    <m/>
    <m/>
    <m/>
    <n v="2702326"/>
    <n v="138017"/>
    <n v="4.8591666569847376E-2"/>
    <m/>
    <n v="23990349"/>
    <m/>
  </r>
  <r>
    <s v="Организация119"/>
    <s v="Оказание услуг по местной телефонной связи"/>
    <m/>
    <m/>
    <m/>
    <m/>
    <x v="2"/>
    <m/>
    <m/>
    <m/>
    <m/>
    <m/>
    <m/>
    <m/>
    <m/>
    <m/>
    <m/>
    <m/>
    <m/>
    <m/>
    <m/>
    <m/>
    <n v="233597"/>
    <m/>
    <m/>
    <n v="787080032"/>
    <x v="12"/>
    <m/>
    <m/>
    <m/>
    <m/>
    <m/>
    <n v="6193"/>
    <n v="227404"/>
    <n v="0.97348852939036035"/>
    <m/>
    <n v="53256156"/>
    <m/>
  </r>
  <r>
    <s v="Организация17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7540751"/>
    <m/>
    <m/>
    <n v="1044934699"/>
    <x v="19"/>
    <m/>
    <m/>
    <m/>
    <m/>
    <m/>
    <n v="7530126"/>
    <n v="10625"/>
    <n v="1.4090108531630337E-3"/>
    <m/>
    <n v="113655601"/>
    <m/>
  </r>
  <r>
    <s v="Организация114"/>
    <s v="Закупка канцтоваров"/>
    <m/>
    <m/>
    <m/>
    <m/>
    <x v="5"/>
    <m/>
    <m/>
    <m/>
    <m/>
    <m/>
    <m/>
    <m/>
    <m/>
    <m/>
    <m/>
    <m/>
    <m/>
    <m/>
    <m/>
    <m/>
    <n v="8393558"/>
    <m/>
    <m/>
    <n v="580021609"/>
    <x v="6"/>
    <m/>
    <m/>
    <m/>
    <m/>
    <m/>
    <n v="8271120"/>
    <n v="122438"/>
    <n v="1.4587139327565259E-2"/>
    <m/>
    <n v="20315659"/>
    <m/>
  </r>
  <r>
    <s v="Организация120"/>
    <s v="Оказание услуг по местной телефонной связи"/>
    <m/>
    <m/>
    <m/>
    <m/>
    <x v="5"/>
    <m/>
    <m/>
    <m/>
    <m/>
    <m/>
    <m/>
    <m/>
    <m/>
    <m/>
    <m/>
    <m/>
    <m/>
    <m/>
    <m/>
    <m/>
    <n v="8292524"/>
    <m/>
    <m/>
    <n v="3258866873"/>
    <x v="1"/>
    <m/>
    <m/>
    <m/>
    <m/>
    <m/>
    <n v="8061666"/>
    <n v="230858"/>
    <n v="2.7839292355379377E-2"/>
    <m/>
    <n v="140971735"/>
    <m/>
  </r>
  <r>
    <s v="Организация111"/>
    <s v="Оказание услуг по сопровождению закупочных процедур в соответствии с Единым положением о закупке Государственной корпорации &quot;Ростех&quot;"/>
    <m/>
    <m/>
    <m/>
    <m/>
    <x v="5"/>
    <m/>
    <m/>
    <m/>
    <m/>
    <m/>
    <m/>
    <m/>
    <m/>
    <m/>
    <m/>
    <m/>
    <m/>
    <m/>
    <m/>
    <m/>
    <n v="7366424"/>
    <m/>
    <m/>
    <n v="3063961760"/>
    <x v="3"/>
    <m/>
    <m/>
    <m/>
    <m/>
    <m/>
    <n v="7113207"/>
    <n v="253217"/>
    <n v="3.4374480752126131E-2"/>
    <m/>
    <n v="123446027"/>
    <m/>
  </r>
  <r>
    <s v="Организация12"/>
    <s v="Закупка канцтоваров"/>
    <m/>
    <m/>
    <m/>
    <m/>
    <x v="5"/>
    <m/>
    <m/>
    <m/>
    <m/>
    <m/>
    <m/>
    <m/>
    <m/>
    <m/>
    <m/>
    <m/>
    <m/>
    <m/>
    <m/>
    <m/>
    <n v="1092226"/>
    <m/>
    <m/>
    <n v="2911102057"/>
    <x v="2"/>
    <m/>
    <m/>
    <m/>
    <m/>
    <m/>
    <n v="726166"/>
    <n v="366060"/>
    <n v="0.33515041758756886"/>
    <m/>
    <n v="219430494"/>
    <m/>
  </r>
  <r>
    <s v="Организация19"/>
    <s v="Поставка генераторов случайных чисел"/>
    <m/>
    <m/>
    <m/>
    <m/>
    <x v="5"/>
    <m/>
    <m/>
    <m/>
    <m/>
    <m/>
    <m/>
    <m/>
    <m/>
    <m/>
    <m/>
    <m/>
    <m/>
    <m/>
    <m/>
    <m/>
    <n v="5831522"/>
    <m/>
    <m/>
    <n v="558883933"/>
    <x v="5"/>
    <m/>
    <m/>
    <m/>
    <m/>
    <m/>
    <n v="5441926"/>
    <n v="389596"/>
    <n v="6.6808630748542153E-2"/>
    <m/>
    <n v="22648748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2" applyNumberFormats="0" applyBorderFormats="0" applyFontFormats="0" applyPatternFormats="0" applyAlignmentFormats="0" applyWidthHeightFormats="1" dataCaption="Значения" updatedVersion="4" minRefreshableVersion="3" rowGrandTotals="0" colGrandTotals="0" itemPrintTitles="1" createdVersion="4" indent="0" outline="1" outlineData="1" multipleFieldFilters="0">
  <location ref="D11:F16" firstHeaderRow="0" firstDataRow="1" firstDataCol="1" rowPageCount="1" colPageCount="1"/>
  <pivotFields count="38"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7">
        <item h="1" x="0"/>
        <item h="1" x="1"/>
        <item x="5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 measureFilter="1" sortType="descending">
      <items count="22">
        <item x="0"/>
        <item x="4"/>
        <item x="13"/>
        <item x="3"/>
        <item x="10"/>
        <item x="16"/>
        <item x="6"/>
        <item x="18"/>
        <item x="11"/>
        <item x="7"/>
        <item x="20"/>
        <item x="12"/>
        <item x="2"/>
        <item x="1"/>
        <item x="17"/>
        <item x="8"/>
        <item x="9"/>
        <item x="15"/>
        <item x="19"/>
        <item x="14"/>
        <item x="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26"/>
  </rowFields>
  <rowItems count="5">
    <i>
      <x v="4"/>
    </i>
    <i>
      <x v="15"/>
    </i>
    <i>
      <x v="20"/>
    </i>
    <i>
      <x v="18"/>
    </i>
    <i>
      <x v="2"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НМЦ, руб." fld="22" baseField="26" baseItem="4" numFmtId="4"/>
    <dataField name="Сумма договора, руб." fld="32" baseField="26" baseItem="4" numFmtId="4"/>
  </dataFields>
  <formats count="6">
    <format dxfId="23">
      <pivotArea type="all" dataOnly="0" outline="0" fieldPosition="0"/>
    </format>
    <format dxfId="21">
      <pivotArea type="all" dataOnly="0" outline="0" fieldPosition="0"/>
    </format>
    <format dxfId="17">
      <pivotArea outline="0" fieldPosition="0">
        <references count="1">
          <reference field="4294967294" count="1">
            <x v="0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type="all" dataOnly="0" outline="0" fieldPosition="0"/>
    </format>
  </formats>
  <pivotTableStyleInfo name="PivotStyleLight16" showRowHeaders="1" showColHeaders="1" showRowStripes="0" showColStripes="0" showLastColumn="1"/>
  <filters count="1">
    <filter fld="26" type="count" evalOrder="-1" id="1" iMeasureFld="1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ица2" displayName="Таблица2" ref="A2:D22" totalsRowShown="0" headerRowDxfId="39" headerRowBorderDxfId="38" tableBorderDxfId="37" totalsRowBorderDxfId="36">
  <autoFilter ref="A2:D22"/>
  <sortState ref="A3:D22">
    <sortCondition descending="1" ref="B2:B22"/>
  </sortState>
  <tableColumns count="4">
    <tableColumn id="1" name="Наименование организации" dataDxfId="35"/>
    <tableColumn id="2" name="Сколько раз стала победителем" dataDxfId="34">
      <calculatedColumnFormula>COUNTIF(БД!$AB$7:$AB$221,Таблица2[[#This Row],[Наименование организации]])</calculatedColumnFormula>
    </tableColumn>
    <tableColumn id="3" name="Сумма НМЦ" dataDxfId="33">
      <calculatedColumnFormula>SUMIF(БД!AB:AB,Таблица2[[#This Row],[Наименование организации]],БД!X:X)</calculatedColumnFormula>
    </tableColumn>
    <tableColumn id="4" name="Сумма договора" dataDxfId="32">
      <calculatedColumnFormula>SUMIF(БД!AB:AB,Таблица2[[#This Row],[Наименование организации]],БД!AH:AH)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25:D45" totalsRowShown="0" headerRowDxfId="31" headerRowBorderDxfId="30" tableBorderDxfId="29" totalsRowBorderDxfId="28">
  <autoFilter ref="A25:D45"/>
  <sortState ref="A26:D45">
    <sortCondition descending="1" ref="D25:D45"/>
  </sortState>
  <tableColumns count="4">
    <tableColumn id="1" name="Наименование организации" dataDxfId="27"/>
    <tableColumn id="2" name="сумма договора типа 1" dataDxfId="26">
      <calculatedColumnFormula>SUMIF(БД!AB:AB,Таблица3[[#This Row],[Наименование организации]],БД!$AK$7:$AK$221)</calculatedColumnFormula>
    </tableColumn>
    <tableColumn id="3" name="сумма договора типа 2" dataDxfId="25">
      <calculatedColumnFormula>SUMIF(БД!AB:AB,Таблица3[[#This Row],[Наименование организации]],БД!$AL$7:$AL$221)</calculatedColumnFormula>
    </tableColumn>
    <tableColumn id="4" name="сумма" dataDxfId="24">
      <calculatedColumnFormula>SUM(B26:C26)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221"/>
  <sheetViews>
    <sheetView topLeftCell="B7" zoomScale="85" zoomScaleNormal="85" workbookViewId="0">
      <selection activeCell="X14" sqref="X14"/>
    </sheetView>
    <sheetView tabSelected="1" topLeftCell="H1" workbookViewId="1">
      <pane ySplit="6" topLeftCell="A210" activePane="bottomLeft" state="frozen"/>
      <selection activeCell="B1" sqref="B1"/>
      <selection pane="bottomLeft" activeCell="X5" sqref="X5"/>
    </sheetView>
  </sheetViews>
  <sheetFormatPr defaultRowHeight="14.4" outlineLevelRow="1"/>
  <cols>
    <col min="1" max="1" width="0" hidden="1" customWidth="1"/>
    <col min="2" max="2" width="18.77734375" customWidth="1"/>
    <col min="3" max="3" width="26.109375" customWidth="1"/>
    <col min="4" max="7" width="0" hidden="1" customWidth="1"/>
    <col min="9" max="11" width="0" hidden="1" customWidth="1"/>
    <col min="12" max="12" width="12.6640625" hidden="1" customWidth="1"/>
    <col min="13" max="13" width="11.33203125" hidden="1" customWidth="1"/>
    <col min="14" max="15" width="13.6640625" hidden="1" customWidth="1"/>
    <col min="16" max="16" width="11" hidden="1" customWidth="1"/>
    <col min="17" max="20" width="10.88671875" hidden="1" customWidth="1"/>
    <col min="21" max="21" width="11.33203125" hidden="1" customWidth="1"/>
    <col min="22" max="22" width="14.33203125" hidden="1" customWidth="1"/>
    <col min="23" max="23" width="10.33203125" hidden="1" customWidth="1"/>
    <col min="24" max="24" width="17.5546875" customWidth="1"/>
    <col min="25" max="26" width="9.109375" hidden="1" customWidth="1"/>
    <col min="27" max="27" width="14.6640625" customWidth="1"/>
    <col min="28" max="28" width="18.77734375" customWidth="1"/>
    <col min="29" max="29" width="14.33203125" hidden="1" customWidth="1"/>
    <col min="30" max="30" width="12.6640625" hidden="1" customWidth="1"/>
    <col min="31" max="32" width="9.109375" hidden="1" customWidth="1"/>
    <col min="33" max="33" width="6.5546875" hidden="1" customWidth="1"/>
    <col min="34" max="34" width="15.21875" customWidth="1"/>
    <col min="35" max="35" width="12" bestFit="1" customWidth="1"/>
    <col min="37" max="37" width="16.33203125" customWidth="1"/>
    <col min="38" max="38" width="14.109375" customWidth="1"/>
    <col min="39" max="39" width="9.109375" customWidth="1"/>
    <col min="40" max="41" width="9.109375" hidden="1" customWidth="1"/>
  </cols>
  <sheetData>
    <row r="1" spans="1:41" ht="15" customHeight="1" outlineLevel="1">
      <c r="A1" s="53" t="s">
        <v>0</v>
      </c>
      <c r="B1" s="83" t="s">
        <v>152</v>
      </c>
      <c r="C1" s="83" t="s">
        <v>1</v>
      </c>
      <c r="D1" s="53" t="s">
        <v>2</v>
      </c>
      <c r="E1" s="53" t="s">
        <v>3</v>
      </c>
      <c r="F1" s="69" t="s">
        <v>4</v>
      </c>
      <c r="G1" s="53" t="s">
        <v>5</v>
      </c>
      <c r="H1" s="84" t="s">
        <v>6</v>
      </c>
      <c r="I1" s="53" t="s">
        <v>7</v>
      </c>
      <c r="J1" s="56" t="s">
        <v>8</v>
      </c>
      <c r="K1" s="59"/>
      <c r="L1" s="57"/>
      <c r="M1" s="60" t="s">
        <v>9</v>
      </c>
      <c r="N1" s="49" t="s">
        <v>10</v>
      </c>
      <c r="O1" s="62"/>
      <c r="P1" s="62"/>
      <c r="Q1" s="62"/>
      <c r="R1" s="62"/>
      <c r="S1" s="62"/>
      <c r="T1" s="62"/>
      <c r="U1" s="62"/>
      <c r="V1" s="62"/>
      <c r="W1" s="50"/>
      <c r="X1" s="85" t="s">
        <v>11</v>
      </c>
      <c r="Y1" s="51" t="s">
        <v>12</v>
      </c>
      <c r="Z1" s="51" t="s">
        <v>13</v>
      </c>
      <c r="AA1" s="84" t="s">
        <v>14</v>
      </c>
      <c r="AB1" s="84" t="s">
        <v>15</v>
      </c>
      <c r="AC1" s="63" t="s">
        <v>16</v>
      </c>
      <c r="AD1" s="64"/>
      <c r="AE1" s="65" t="s">
        <v>17</v>
      </c>
      <c r="AF1" s="66"/>
      <c r="AG1" s="51" t="s">
        <v>18</v>
      </c>
      <c r="AH1" s="86" t="s">
        <v>19</v>
      </c>
      <c r="AI1" s="83" t="s">
        <v>20</v>
      </c>
      <c r="AJ1" s="83"/>
      <c r="AK1" s="86" t="s">
        <v>21</v>
      </c>
      <c r="AL1" s="86"/>
      <c r="AM1" s="86"/>
      <c r="AN1" s="51" t="s">
        <v>22</v>
      </c>
      <c r="AO1" s="51" t="s">
        <v>23</v>
      </c>
    </row>
    <row r="2" spans="1:41" ht="79.2" outlineLevel="1">
      <c r="A2" s="54"/>
      <c r="B2" s="83"/>
      <c r="C2" s="83"/>
      <c r="D2" s="54"/>
      <c r="E2" s="54"/>
      <c r="F2" s="70"/>
      <c r="G2" s="54"/>
      <c r="H2" s="84"/>
      <c r="I2" s="54"/>
      <c r="J2" s="53" t="s">
        <v>24</v>
      </c>
      <c r="K2" s="53" t="s">
        <v>25</v>
      </c>
      <c r="L2" s="53" t="s">
        <v>26</v>
      </c>
      <c r="M2" s="61"/>
      <c r="N2" s="49" t="s">
        <v>27</v>
      </c>
      <c r="O2" s="50"/>
      <c r="P2" s="1" t="s">
        <v>28</v>
      </c>
      <c r="Q2" s="49" t="s">
        <v>29</v>
      </c>
      <c r="R2" s="50"/>
      <c r="S2" s="49" t="s">
        <v>30</v>
      </c>
      <c r="T2" s="50"/>
      <c r="U2" s="1" t="s">
        <v>31</v>
      </c>
      <c r="V2" s="49" t="s">
        <v>32</v>
      </c>
      <c r="W2" s="50"/>
      <c r="X2" s="85"/>
      <c r="Y2" s="58"/>
      <c r="Z2" s="58"/>
      <c r="AA2" s="84"/>
      <c r="AB2" s="84"/>
      <c r="AC2" s="51" t="s">
        <v>33</v>
      </c>
      <c r="AD2" s="2" t="s">
        <v>32</v>
      </c>
      <c r="AE2" s="67"/>
      <c r="AF2" s="68"/>
      <c r="AG2" s="52"/>
      <c r="AH2" s="86"/>
      <c r="AI2" s="3" t="s">
        <v>34</v>
      </c>
      <c r="AJ2" s="4" t="s">
        <v>35</v>
      </c>
      <c r="AK2" s="5">
        <v>1</v>
      </c>
      <c r="AL2" s="5">
        <v>2</v>
      </c>
      <c r="AM2" s="5">
        <v>3</v>
      </c>
      <c r="AN2" s="52"/>
      <c r="AO2" s="58"/>
    </row>
    <row r="3" spans="1:41" ht="52.8" outlineLevel="1">
      <c r="A3" s="55"/>
      <c r="B3" s="83"/>
      <c r="C3" s="83"/>
      <c r="D3" s="55"/>
      <c r="E3" s="55"/>
      <c r="F3" s="71"/>
      <c r="G3" s="55"/>
      <c r="H3" s="84"/>
      <c r="I3" s="55"/>
      <c r="J3" s="55"/>
      <c r="K3" s="55"/>
      <c r="L3" s="55"/>
      <c r="M3" s="1" t="s">
        <v>36</v>
      </c>
      <c r="N3" s="6" t="s">
        <v>37</v>
      </c>
      <c r="O3" s="1" t="s">
        <v>38</v>
      </c>
      <c r="P3" s="1" t="s">
        <v>39</v>
      </c>
      <c r="Q3" s="1" t="s">
        <v>40</v>
      </c>
      <c r="R3" s="1" t="s">
        <v>39</v>
      </c>
      <c r="S3" s="1" t="s">
        <v>40</v>
      </c>
      <c r="T3" s="1" t="s">
        <v>39</v>
      </c>
      <c r="U3" s="1" t="s">
        <v>39</v>
      </c>
      <c r="V3" s="6" t="s">
        <v>37</v>
      </c>
      <c r="W3" s="1" t="s">
        <v>41</v>
      </c>
      <c r="X3" s="3" t="s">
        <v>42</v>
      </c>
      <c r="Y3" s="52"/>
      <c r="Z3" s="52"/>
      <c r="AA3" s="84"/>
      <c r="AB3" s="84"/>
      <c r="AC3" s="52"/>
      <c r="AD3" s="2" t="s">
        <v>41</v>
      </c>
      <c r="AE3" s="2" t="s">
        <v>43</v>
      </c>
      <c r="AF3" s="2" t="s">
        <v>44</v>
      </c>
      <c r="AG3" s="2" t="s">
        <v>45</v>
      </c>
      <c r="AH3" s="86"/>
      <c r="AI3" s="3" t="s">
        <v>46</v>
      </c>
      <c r="AJ3" s="4" t="s">
        <v>47</v>
      </c>
      <c r="AK3" s="86" t="s">
        <v>48</v>
      </c>
      <c r="AL3" s="86"/>
      <c r="AM3" s="86"/>
      <c r="AN3" s="2" t="s">
        <v>49</v>
      </c>
      <c r="AO3" s="52"/>
    </row>
    <row r="4" spans="1:41" s="82" customFormat="1" outlineLevel="1">
      <c r="A4" s="72"/>
      <c r="B4" s="74"/>
      <c r="C4" s="74"/>
      <c r="D4" s="42"/>
      <c r="E4" s="42"/>
      <c r="F4" s="43"/>
      <c r="G4" s="42"/>
      <c r="H4" s="75"/>
      <c r="I4" s="42"/>
      <c r="J4" s="42"/>
      <c r="K4" s="42"/>
      <c r="L4" s="42"/>
      <c r="M4" s="47"/>
      <c r="N4" s="73"/>
      <c r="O4" s="47"/>
      <c r="P4" s="47"/>
      <c r="Q4" s="47"/>
      <c r="R4" s="47"/>
      <c r="S4" s="47"/>
      <c r="T4" s="47"/>
      <c r="U4" s="47"/>
      <c r="V4" s="73"/>
      <c r="W4" s="47"/>
      <c r="X4" s="76"/>
      <c r="Y4" s="45"/>
      <c r="Z4" s="45"/>
      <c r="AA4" s="75"/>
      <c r="AB4" s="75"/>
      <c r="AC4" s="45"/>
      <c r="AD4" s="44"/>
      <c r="AE4" s="44"/>
      <c r="AF4" s="44"/>
      <c r="AG4" s="44"/>
      <c r="AH4" s="77"/>
      <c r="AI4" s="76"/>
      <c r="AJ4" s="78"/>
      <c r="AK4" s="79"/>
      <c r="AL4" s="80"/>
      <c r="AM4" s="81"/>
      <c r="AN4" s="44"/>
      <c r="AO4" s="45"/>
    </row>
    <row r="5" spans="1:41" ht="79.2">
      <c r="A5" s="72"/>
      <c r="B5" s="93" t="str">
        <f>B1</f>
        <v>Индивидуальный номер заказчика</v>
      </c>
      <c r="C5" s="93" t="str">
        <f t="shared" ref="C5:AM5" si="0">C1</f>
        <v>Предмет договора (Наименование закупаемой продукции, работ, услуг)</v>
      </c>
      <c r="D5" s="90" t="str">
        <f t="shared" si="0"/>
        <v>Инициатор закупки</v>
      </c>
      <c r="E5" s="42" t="str">
        <f t="shared" si="0"/>
        <v>Сторонний организатор закупки</v>
      </c>
      <c r="F5" s="42" t="str">
        <f t="shared" si="0"/>
        <v>Статус (этап) закупки</v>
      </c>
      <c r="G5" s="87" t="str">
        <f t="shared" si="0"/>
        <v>Способ закупки (план)</v>
      </c>
      <c r="H5" s="93" t="str">
        <f t="shared" si="0"/>
        <v>Способ закупки (факт)</v>
      </c>
      <c r="I5" s="90" t="str">
        <f t="shared" si="0"/>
        <v>Закупка в электронной форме</v>
      </c>
      <c r="J5" s="42" t="str">
        <f t="shared" si="0"/>
        <v>Закупка у ЕП</v>
      </c>
      <c r="K5" s="42">
        <f t="shared" si="0"/>
        <v>0</v>
      </c>
      <c r="L5" s="42">
        <f t="shared" si="0"/>
        <v>0</v>
      </c>
      <c r="M5" s="42" t="str">
        <f t="shared" si="0"/>
        <v>Дата получения ЗП запроса на проведение закупки</v>
      </c>
      <c r="N5" s="42" t="str">
        <f t="shared" si="0"/>
        <v>График осуществления процедур закупки</v>
      </c>
      <c r="O5" s="42">
        <f t="shared" si="0"/>
        <v>0</v>
      </c>
      <c r="P5" s="42">
        <f t="shared" si="0"/>
        <v>0</v>
      </c>
      <c r="Q5" s="42">
        <f t="shared" si="0"/>
        <v>0</v>
      </c>
      <c r="R5" s="42">
        <f t="shared" si="0"/>
        <v>0</v>
      </c>
      <c r="S5" s="42">
        <f t="shared" si="0"/>
        <v>0</v>
      </c>
      <c r="T5" s="42">
        <f t="shared" si="0"/>
        <v>0</v>
      </c>
      <c r="U5" s="42">
        <f t="shared" si="0"/>
        <v>0</v>
      </c>
      <c r="V5" s="42">
        <f t="shared" si="0"/>
        <v>0</v>
      </c>
      <c r="W5" s="87">
        <f t="shared" si="0"/>
        <v>0</v>
      </c>
      <c r="X5" s="93" t="str">
        <f t="shared" si="0"/>
        <v>Сведения о НМЦ договора (цене лота), руб.</v>
      </c>
      <c r="Y5" s="90" t="str">
        <f t="shared" si="0"/>
        <v>Количество участников, подавших предложения</v>
      </c>
      <c r="Z5" s="87" t="str">
        <f t="shared" si="0"/>
        <v>Количество участников, предложения которых были отклонены</v>
      </c>
      <c r="AA5" s="93" t="str">
        <f t="shared" si="0"/>
        <v>ИНН победителя/ЕП</v>
      </c>
      <c r="AB5" s="93" t="str">
        <f t="shared" si="0"/>
        <v>Наименование победителя закупки/ЕП</v>
      </c>
      <c r="AC5" s="90" t="str">
        <f t="shared" si="0"/>
        <v>Основные условия предложения победителя/ЕП</v>
      </c>
      <c r="AD5" s="42">
        <f t="shared" si="0"/>
        <v>0</v>
      </c>
      <c r="AE5" s="42" t="str">
        <f t="shared" si="0"/>
        <v>Реквизиты договора</v>
      </c>
      <c r="AF5" s="42">
        <f t="shared" si="0"/>
        <v>0</v>
      </c>
      <c r="AG5" s="87" t="str">
        <f t="shared" si="0"/>
        <v>Реквизиты контракта</v>
      </c>
      <c r="AH5" s="93" t="str">
        <f t="shared" si="0"/>
        <v>Цена договора, руб.</v>
      </c>
      <c r="AI5" s="93" t="str">
        <f t="shared" si="0"/>
        <v>Экономический эффект</v>
      </c>
      <c r="AJ5" s="93">
        <f t="shared" si="0"/>
        <v>0</v>
      </c>
      <c r="AK5" s="93" t="str">
        <f t="shared" si="0"/>
        <v>Закупка у МСП</v>
      </c>
      <c r="AL5" s="93">
        <f t="shared" si="0"/>
        <v>0</v>
      </c>
      <c r="AM5" s="93">
        <f t="shared" si="0"/>
        <v>0</v>
      </c>
      <c r="AN5" s="46"/>
      <c r="AO5" s="45"/>
    </row>
    <row r="6" spans="1:41" ht="15">
      <c r="B6" s="94" t="s">
        <v>50</v>
      </c>
      <c r="C6" s="94" t="s">
        <v>51</v>
      </c>
      <c r="D6" s="91" t="s">
        <v>52</v>
      </c>
      <c r="E6" s="7" t="s">
        <v>53</v>
      </c>
      <c r="F6" s="7" t="s">
        <v>54</v>
      </c>
      <c r="G6" s="88" t="s">
        <v>55</v>
      </c>
      <c r="H6" s="94" t="s">
        <v>56</v>
      </c>
      <c r="I6" s="91" t="s">
        <v>57</v>
      </c>
      <c r="J6" s="7" t="s">
        <v>58</v>
      </c>
      <c r="K6" s="7" t="s">
        <v>59</v>
      </c>
      <c r="L6" s="7" t="s">
        <v>60</v>
      </c>
      <c r="M6" s="8" t="s">
        <v>61</v>
      </c>
      <c r="N6" s="8" t="s">
        <v>62</v>
      </c>
      <c r="O6" s="8" t="s">
        <v>63</v>
      </c>
      <c r="P6" s="8" t="s">
        <v>64</v>
      </c>
      <c r="Q6" s="8" t="s">
        <v>65</v>
      </c>
      <c r="R6" s="8" t="s">
        <v>66</v>
      </c>
      <c r="S6" s="8" t="s">
        <v>67</v>
      </c>
      <c r="T6" s="8" t="s">
        <v>68</v>
      </c>
      <c r="U6" s="8" t="s">
        <v>69</v>
      </c>
      <c r="V6" s="8" t="s">
        <v>70</v>
      </c>
      <c r="W6" s="89" t="s">
        <v>71</v>
      </c>
      <c r="X6" s="95" t="s">
        <v>72</v>
      </c>
      <c r="Y6" s="91" t="s">
        <v>73</v>
      </c>
      <c r="Z6" s="88" t="s">
        <v>74</v>
      </c>
      <c r="AA6" s="94" t="s">
        <v>75</v>
      </c>
      <c r="AB6" s="94" t="s">
        <v>76</v>
      </c>
      <c r="AC6" s="91" t="s">
        <v>77</v>
      </c>
      <c r="AD6" s="7" t="s">
        <v>78</v>
      </c>
      <c r="AE6" s="7" t="s">
        <v>79</v>
      </c>
      <c r="AF6" s="7" t="s">
        <v>80</v>
      </c>
      <c r="AG6" s="88" t="s">
        <v>81</v>
      </c>
      <c r="AH6" s="95" t="s">
        <v>82</v>
      </c>
      <c r="AI6" s="95" t="s">
        <v>83</v>
      </c>
      <c r="AJ6" s="96" t="s">
        <v>84</v>
      </c>
      <c r="AK6" s="95" t="s">
        <v>85</v>
      </c>
      <c r="AL6" s="95" t="s">
        <v>86</v>
      </c>
      <c r="AM6" s="95" t="s">
        <v>87</v>
      </c>
      <c r="AN6" s="91" t="s">
        <v>88</v>
      </c>
      <c r="AO6" s="7" t="s">
        <v>89</v>
      </c>
    </row>
    <row r="7" spans="1:41" ht="15">
      <c r="B7" t="s">
        <v>155</v>
      </c>
      <c r="C7" s="92" t="s">
        <v>94</v>
      </c>
      <c r="H7" t="s">
        <v>93</v>
      </c>
      <c r="X7">
        <v>1246116</v>
      </c>
      <c r="AA7">
        <v>3258866873</v>
      </c>
      <c r="AB7" t="s">
        <v>130</v>
      </c>
      <c r="AH7">
        <v>900808</v>
      </c>
      <c r="AI7">
        <f>X7-AH7</f>
        <v>345308</v>
      </c>
      <c r="AJ7" s="11">
        <f>AI7/X7</f>
        <v>0.27710742820090584</v>
      </c>
      <c r="AK7">
        <v>122457013</v>
      </c>
      <c r="AL7">
        <v>9245244</v>
      </c>
    </row>
    <row r="8" spans="1:41" ht="15">
      <c r="B8" s="9" t="s">
        <v>116</v>
      </c>
      <c r="C8" s="9" t="s">
        <v>95</v>
      </c>
      <c r="H8" s="9" t="s">
        <v>90</v>
      </c>
      <c r="X8" s="9">
        <v>4660596</v>
      </c>
      <c r="AA8" s="9">
        <v>1806511619</v>
      </c>
      <c r="AB8" s="9" t="s">
        <v>131</v>
      </c>
      <c r="AH8" s="9">
        <v>4288182</v>
      </c>
      <c r="AI8" s="9">
        <f t="shared" ref="AI8:AI71" si="1">X8-AH8</f>
        <v>372414</v>
      </c>
      <c r="AJ8" s="41">
        <f t="shared" ref="AJ8:AJ71" si="2">AI8/X8</f>
        <v>7.9906947523449789E-2</v>
      </c>
      <c r="AK8" s="9">
        <v>156509005</v>
      </c>
      <c r="AL8" s="9">
        <v>150210472</v>
      </c>
      <c r="AM8" s="9"/>
    </row>
    <row r="9" spans="1:41" ht="15">
      <c r="B9" s="9" t="s">
        <v>156</v>
      </c>
      <c r="C9" s="9" t="s">
        <v>96</v>
      </c>
      <c r="H9" s="9" t="s">
        <v>91</v>
      </c>
      <c r="X9" s="9">
        <v>4958679</v>
      </c>
      <c r="AA9" s="9">
        <v>619392991</v>
      </c>
      <c r="AB9" s="9" t="s">
        <v>132</v>
      </c>
      <c r="AH9" s="9">
        <v>4927912</v>
      </c>
      <c r="AI9" s="9">
        <f t="shared" si="1"/>
        <v>30767</v>
      </c>
      <c r="AJ9" s="41">
        <f t="shared" si="2"/>
        <v>6.2046766890940111E-3</v>
      </c>
      <c r="AK9" s="9">
        <v>29223737</v>
      </c>
      <c r="AL9" s="9">
        <v>99136453</v>
      </c>
      <c r="AM9" s="9"/>
    </row>
    <row r="10" spans="1:41" ht="15">
      <c r="B10" s="9" t="s">
        <v>113</v>
      </c>
      <c r="C10" s="9" t="s">
        <v>97</v>
      </c>
      <c r="H10" s="9" t="s">
        <v>92</v>
      </c>
      <c r="X10" s="9">
        <v>5171472</v>
      </c>
      <c r="AA10" s="9">
        <v>1445262744</v>
      </c>
      <c r="AB10" s="9" t="s">
        <v>133</v>
      </c>
      <c r="AH10" s="9">
        <v>4797667</v>
      </c>
      <c r="AI10" s="9">
        <f t="shared" si="1"/>
        <v>373805</v>
      </c>
      <c r="AJ10" s="41">
        <f t="shared" si="2"/>
        <v>7.2282127796495857E-2</v>
      </c>
      <c r="AK10" s="9">
        <v>183508929</v>
      </c>
      <c r="AL10" s="9">
        <v>104224484</v>
      </c>
      <c r="AM10" s="9"/>
    </row>
    <row r="11" spans="1:41" ht="15">
      <c r="B11" s="9" t="s">
        <v>118</v>
      </c>
      <c r="C11" s="9" t="s">
        <v>98</v>
      </c>
      <c r="H11" s="9" t="s">
        <v>91</v>
      </c>
      <c r="X11" s="9">
        <v>6538594</v>
      </c>
      <c r="AA11" s="9">
        <v>558883933</v>
      </c>
      <c r="AB11" s="9" t="s">
        <v>134</v>
      </c>
      <c r="AH11" s="9">
        <v>6274235</v>
      </c>
      <c r="AI11" s="9">
        <f t="shared" si="1"/>
        <v>264359</v>
      </c>
      <c r="AJ11" s="41">
        <f t="shared" si="2"/>
        <v>4.0430557395060775E-2</v>
      </c>
      <c r="AK11" s="9"/>
      <c r="AL11" s="9">
        <v>15954015</v>
      </c>
      <c r="AM11" s="9"/>
    </row>
    <row r="12" spans="1:41" ht="15">
      <c r="B12" s="9" t="s">
        <v>157</v>
      </c>
      <c r="C12" s="9" t="s">
        <v>99</v>
      </c>
      <c r="H12" s="9" t="s">
        <v>92</v>
      </c>
      <c r="X12" s="9">
        <v>8522828</v>
      </c>
      <c r="AA12" s="9">
        <v>1342585861</v>
      </c>
      <c r="AB12" s="9" t="s">
        <v>135</v>
      </c>
      <c r="AH12" s="9">
        <v>8493380</v>
      </c>
      <c r="AI12" s="9">
        <f t="shared" si="1"/>
        <v>29448</v>
      </c>
      <c r="AJ12" s="41">
        <f t="shared" si="2"/>
        <v>3.4551911642473603E-3</v>
      </c>
      <c r="AK12" s="9"/>
      <c r="AL12" s="9">
        <v>137452793</v>
      </c>
      <c r="AM12" s="9"/>
    </row>
    <row r="13" spans="1:41" ht="15">
      <c r="B13" s="9" t="s">
        <v>158</v>
      </c>
      <c r="C13" s="9" t="s">
        <v>100</v>
      </c>
      <c r="H13" s="9" t="s">
        <v>91</v>
      </c>
      <c r="X13" s="9">
        <v>8891389</v>
      </c>
      <c r="AA13" s="9">
        <v>3018588882</v>
      </c>
      <c r="AB13" s="9" t="s">
        <v>136</v>
      </c>
      <c r="AH13" s="9">
        <v>8510102</v>
      </c>
      <c r="AI13" s="9">
        <f t="shared" si="1"/>
        <v>381287</v>
      </c>
      <c r="AJ13" s="41">
        <f t="shared" si="2"/>
        <v>4.2882726197222956E-2</v>
      </c>
      <c r="AK13" s="9"/>
      <c r="AL13" s="9">
        <v>61211610</v>
      </c>
      <c r="AM13" s="9"/>
    </row>
    <row r="14" spans="1:41" ht="15">
      <c r="B14" s="9" t="s">
        <v>113</v>
      </c>
      <c r="C14" s="9" t="s">
        <v>101</v>
      </c>
      <c r="H14" s="9" t="s">
        <v>167</v>
      </c>
      <c r="X14" s="9">
        <v>1511808</v>
      </c>
      <c r="AA14" s="9">
        <v>1445262744</v>
      </c>
      <c r="AB14" s="9" t="s">
        <v>133</v>
      </c>
      <c r="AH14" s="9">
        <v>1139498</v>
      </c>
      <c r="AI14" s="9">
        <f t="shared" si="1"/>
        <v>372310</v>
      </c>
      <c r="AJ14" s="41">
        <f t="shared" si="2"/>
        <v>0.24626804461942256</v>
      </c>
      <c r="AK14" s="9"/>
      <c r="AL14" s="9">
        <v>72989477</v>
      </c>
      <c r="AM14" s="9"/>
    </row>
    <row r="15" spans="1:41" ht="30">
      <c r="B15" s="9" t="s">
        <v>118</v>
      </c>
      <c r="C15" s="10" t="s">
        <v>102</v>
      </c>
      <c r="H15" s="9" t="s">
        <v>91</v>
      </c>
      <c r="X15" s="9">
        <v>1307688</v>
      </c>
      <c r="AA15" s="9">
        <v>558883933</v>
      </c>
      <c r="AB15" s="9" t="s">
        <v>134</v>
      </c>
      <c r="AH15" s="9">
        <v>1132098</v>
      </c>
      <c r="AI15" s="9">
        <f t="shared" si="1"/>
        <v>175590</v>
      </c>
      <c r="AJ15" s="41">
        <f t="shared" si="2"/>
        <v>0.13427514820048819</v>
      </c>
      <c r="AK15" s="9"/>
      <c r="AL15" s="9">
        <v>98842654</v>
      </c>
      <c r="AM15" s="9"/>
    </row>
    <row r="16" spans="1:41" ht="15">
      <c r="B16" s="9" t="s">
        <v>116</v>
      </c>
      <c r="C16" s="9" t="s">
        <v>103</v>
      </c>
      <c r="H16" s="9" t="s">
        <v>90</v>
      </c>
      <c r="X16" s="9">
        <v>1301854</v>
      </c>
      <c r="AA16" s="9">
        <v>2363691226</v>
      </c>
      <c r="AB16" s="9" t="s">
        <v>131</v>
      </c>
      <c r="AH16" s="9">
        <v>917699</v>
      </c>
      <c r="AI16" s="9">
        <f t="shared" si="1"/>
        <v>384155</v>
      </c>
      <c r="AJ16" s="41">
        <f t="shared" si="2"/>
        <v>0.29508301238080459</v>
      </c>
      <c r="AK16" s="9"/>
      <c r="AL16" s="9">
        <v>47362086</v>
      </c>
      <c r="AM16" s="9"/>
    </row>
    <row r="17" spans="2:39" ht="15">
      <c r="B17" s="9" t="s">
        <v>119</v>
      </c>
      <c r="C17" s="9" t="s">
        <v>104</v>
      </c>
      <c r="H17" s="9" t="s">
        <v>167</v>
      </c>
      <c r="X17" s="9">
        <v>4630352</v>
      </c>
      <c r="AA17" s="9">
        <v>3204131243</v>
      </c>
      <c r="AB17" s="9" t="s">
        <v>137</v>
      </c>
      <c r="AH17" s="9">
        <v>4416988</v>
      </c>
      <c r="AI17" s="9">
        <f t="shared" si="1"/>
        <v>213364</v>
      </c>
      <c r="AJ17" s="41">
        <f t="shared" si="2"/>
        <v>4.6079434133733242E-2</v>
      </c>
      <c r="AK17" s="9"/>
      <c r="AL17" s="9">
        <v>98682086</v>
      </c>
      <c r="AM17" s="9"/>
    </row>
    <row r="18" spans="2:39" ht="15">
      <c r="B18" s="9" t="s">
        <v>120</v>
      </c>
      <c r="C18" s="9" t="s">
        <v>105</v>
      </c>
      <c r="H18" s="9" t="s">
        <v>167</v>
      </c>
      <c r="X18" s="9">
        <v>9889256</v>
      </c>
      <c r="AA18" s="9">
        <v>1615254408</v>
      </c>
      <c r="AB18" s="9" t="s">
        <v>138</v>
      </c>
      <c r="AH18" s="9">
        <v>9499031</v>
      </c>
      <c r="AI18" s="9">
        <f t="shared" si="1"/>
        <v>390225</v>
      </c>
      <c r="AJ18" s="41">
        <f t="shared" si="2"/>
        <v>3.9459490178027551E-2</v>
      </c>
      <c r="AK18" s="9"/>
      <c r="AL18" s="9">
        <v>38943598</v>
      </c>
      <c r="AM18" s="9"/>
    </row>
    <row r="19" spans="2:39" ht="15">
      <c r="B19" s="9" t="s">
        <v>159</v>
      </c>
      <c r="C19" s="9" t="s">
        <v>106</v>
      </c>
      <c r="H19" s="9" t="s">
        <v>167</v>
      </c>
      <c r="X19" s="9">
        <v>9682362</v>
      </c>
      <c r="AA19" s="9">
        <v>1052498797</v>
      </c>
      <c r="AB19" s="9" t="s">
        <v>139</v>
      </c>
      <c r="AH19" s="9">
        <v>9554350</v>
      </c>
      <c r="AI19" s="9">
        <f t="shared" si="1"/>
        <v>128012</v>
      </c>
      <c r="AJ19" s="41">
        <f t="shared" si="2"/>
        <v>1.3221154094424481E-2</v>
      </c>
      <c r="AK19" s="9"/>
      <c r="AL19" s="9">
        <v>101755536</v>
      </c>
      <c r="AM19" s="9"/>
    </row>
    <row r="20" spans="2:39" ht="15">
      <c r="B20" s="9" t="s">
        <v>159</v>
      </c>
      <c r="C20" s="9" t="s">
        <v>107</v>
      </c>
      <c r="H20" s="9" t="s">
        <v>167</v>
      </c>
      <c r="X20" s="9">
        <v>7048179</v>
      </c>
      <c r="AA20" s="9">
        <v>1052498797</v>
      </c>
      <c r="AB20" s="9" t="s">
        <v>139</v>
      </c>
      <c r="AH20" s="9">
        <v>6956683</v>
      </c>
      <c r="AI20" s="9">
        <f t="shared" si="1"/>
        <v>91496</v>
      </c>
      <c r="AJ20" s="41">
        <f t="shared" si="2"/>
        <v>1.2981509124555434E-2</v>
      </c>
      <c r="AK20" s="9"/>
      <c r="AL20" s="9">
        <v>165006888</v>
      </c>
      <c r="AM20" s="9"/>
    </row>
    <row r="21" spans="2:39" ht="15">
      <c r="B21" s="9" t="s">
        <v>160</v>
      </c>
      <c r="C21" s="9" t="s">
        <v>108</v>
      </c>
      <c r="H21" s="9" t="s">
        <v>167</v>
      </c>
      <c r="X21" s="9">
        <v>3446429</v>
      </c>
      <c r="AA21" s="9">
        <v>2281926485</v>
      </c>
      <c r="AB21" s="9" t="s">
        <v>140</v>
      </c>
      <c r="AH21" s="9">
        <v>3413463</v>
      </c>
      <c r="AI21" s="9">
        <f t="shared" si="1"/>
        <v>32966</v>
      </c>
      <c r="AJ21" s="41">
        <f t="shared" si="2"/>
        <v>9.5652630592418988E-3</v>
      </c>
      <c r="AK21" s="9"/>
      <c r="AL21" s="9">
        <v>87223477</v>
      </c>
      <c r="AM21" s="9"/>
    </row>
    <row r="22" spans="2:39" ht="15">
      <c r="B22" s="9" t="s">
        <v>155</v>
      </c>
      <c r="C22" s="9" t="s">
        <v>109</v>
      </c>
      <c r="H22" s="9" t="s">
        <v>167</v>
      </c>
      <c r="X22" s="9">
        <v>7442685</v>
      </c>
      <c r="AA22" s="9">
        <v>3258866873</v>
      </c>
      <c r="AB22" s="9" t="s">
        <v>130</v>
      </c>
      <c r="AH22" s="9">
        <v>7436126</v>
      </c>
      <c r="AI22" s="9">
        <f t="shared" si="1"/>
        <v>6559</v>
      </c>
      <c r="AJ22" s="41">
        <f t="shared" si="2"/>
        <v>8.8126798326141709E-4</v>
      </c>
      <c r="AK22" s="9"/>
      <c r="AL22" s="9">
        <v>64956075</v>
      </c>
      <c r="AM22" s="9"/>
    </row>
    <row r="23" spans="2:39" ht="15">
      <c r="B23" s="9" t="s">
        <v>116</v>
      </c>
      <c r="C23" s="9" t="s">
        <v>110</v>
      </c>
      <c r="H23" s="9" t="s">
        <v>167</v>
      </c>
      <c r="X23" s="9">
        <v>4884633</v>
      </c>
      <c r="AA23" s="9">
        <v>2548324611</v>
      </c>
      <c r="AB23" s="9" t="s">
        <v>131</v>
      </c>
      <c r="AH23" s="9">
        <v>4575862</v>
      </c>
      <c r="AI23" s="9">
        <f t="shared" si="1"/>
        <v>308771</v>
      </c>
      <c r="AJ23" s="41">
        <f t="shared" si="2"/>
        <v>6.3212732665893223E-2</v>
      </c>
      <c r="AK23" s="9"/>
      <c r="AL23" s="9">
        <v>170157747</v>
      </c>
      <c r="AM23" s="9"/>
    </row>
    <row r="24" spans="2:39" ht="15">
      <c r="B24" s="9" t="s">
        <v>118</v>
      </c>
      <c r="C24" s="9" t="s">
        <v>94</v>
      </c>
      <c r="H24" s="9" t="s">
        <v>167</v>
      </c>
      <c r="X24" s="9">
        <v>1721550</v>
      </c>
      <c r="AA24" s="9">
        <v>558883933</v>
      </c>
      <c r="AB24" s="9" t="s">
        <v>134</v>
      </c>
      <c r="AH24" s="9">
        <v>1445190</v>
      </c>
      <c r="AI24" s="9">
        <f t="shared" si="1"/>
        <v>276360</v>
      </c>
      <c r="AJ24" s="41">
        <f t="shared" si="2"/>
        <v>0.1605297551624989</v>
      </c>
      <c r="AK24" s="9"/>
      <c r="AL24" s="9">
        <v>186339322</v>
      </c>
      <c r="AM24" s="9"/>
    </row>
    <row r="25" spans="2:39">
      <c r="B25" s="9" t="s">
        <v>161</v>
      </c>
      <c r="C25" s="9" t="s">
        <v>95</v>
      </c>
      <c r="H25" s="9" t="s">
        <v>167</v>
      </c>
      <c r="X25" s="9">
        <v>4049377</v>
      </c>
      <c r="AA25" s="9">
        <v>787080032</v>
      </c>
      <c r="AB25" s="9" t="s">
        <v>141</v>
      </c>
      <c r="AH25" s="9">
        <v>3810502</v>
      </c>
      <c r="AI25" s="9">
        <f t="shared" si="1"/>
        <v>238875</v>
      </c>
      <c r="AJ25" s="41">
        <f t="shared" si="2"/>
        <v>5.8990555831180944E-2</v>
      </c>
      <c r="AK25" s="9"/>
      <c r="AL25" s="9">
        <v>4272102</v>
      </c>
      <c r="AM25" s="9"/>
    </row>
    <row r="26" spans="2:39" ht="15">
      <c r="B26" t="s">
        <v>162</v>
      </c>
      <c r="C26" s="92" t="s">
        <v>96</v>
      </c>
      <c r="H26" t="s">
        <v>93</v>
      </c>
      <c r="X26">
        <v>1500199</v>
      </c>
      <c r="AA26">
        <v>1211109554</v>
      </c>
      <c r="AB26" t="s">
        <v>142</v>
      </c>
      <c r="AH26">
        <v>1374909</v>
      </c>
      <c r="AI26">
        <f t="shared" si="1"/>
        <v>125290</v>
      </c>
      <c r="AJ26" s="11">
        <f t="shared" si="2"/>
        <v>8.3515586932133665E-2</v>
      </c>
      <c r="AL26">
        <v>209682104</v>
      </c>
    </row>
    <row r="27" spans="2:39" ht="15">
      <c r="B27" s="9" t="s">
        <v>159</v>
      </c>
      <c r="C27" s="9" t="s">
        <v>97</v>
      </c>
      <c r="H27" s="9" t="s">
        <v>167</v>
      </c>
      <c r="X27" s="9">
        <v>9515129</v>
      </c>
      <c r="AA27" s="9">
        <v>1052498797</v>
      </c>
      <c r="AB27" s="9" t="s">
        <v>139</v>
      </c>
      <c r="AH27" s="9">
        <v>9296059</v>
      </c>
      <c r="AI27" s="9">
        <f t="shared" si="1"/>
        <v>219070</v>
      </c>
      <c r="AJ27" s="41">
        <f t="shared" si="2"/>
        <v>2.3023334733559577E-2</v>
      </c>
      <c r="AK27" s="9"/>
      <c r="AL27" s="9">
        <v>106795062</v>
      </c>
      <c r="AM27" s="9"/>
    </row>
    <row r="28" spans="2:39" ht="15">
      <c r="B28" s="9" t="s">
        <v>121</v>
      </c>
      <c r="C28" s="9" t="s">
        <v>98</v>
      </c>
      <c r="H28" s="9" t="s">
        <v>167</v>
      </c>
      <c r="X28" s="9">
        <v>74776</v>
      </c>
      <c r="AA28" s="9">
        <v>2111621921</v>
      </c>
      <c r="AB28" s="9" t="s">
        <v>143</v>
      </c>
      <c r="AH28" s="9">
        <v>-315733</v>
      </c>
      <c r="AI28" s="9">
        <f t="shared" si="1"/>
        <v>390509</v>
      </c>
      <c r="AJ28" s="41">
        <f t="shared" si="2"/>
        <v>5.22238418743982</v>
      </c>
      <c r="AK28" s="9">
        <v>173273612</v>
      </c>
      <c r="AL28" s="9">
        <v>185925859</v>
      </c>
      <c r="AM28" s="9"/>
    </row>
    <row r="29" spans="2:39" ht="15">
      <c r="B29" s="9" t="s">
        <v>118</v>
      </c>
      <c r="C29" s="9" t="s">
        <v>99</v>
      </c>
      <c r="H29" s="9" t="s">
        <v>167</v>
      </c>
      <c r="X29" s="9">
        <v>6141030</v>
      </c>
      <c r="AA29" s="9">
        <v>558883933</v>
      </c>
      <c r="AB29" s="9" t="s">
        <v>134</v>
      </c>
      <c r="AH29" s="9">
        <v>5815168</v>
      </c>
      <c r="AI29" s="9">
        <f t="shared" si="1"/>
        <v>325862</v>
      </c>
      <c r="AJ29" s="41">
        <f t="shared" si="2"/>
        <v>5.306308550845705E-2</v>
      </c>
      <c r="AK29" s="9">
        <v>162111357</v>
      </c>
      <c r="AL29" s="9">
        <v>213564981</v>
      </c>
      <c r="AM29" s="9"/>
    </row>
    <row r="30" spans="2:39" ht="15">
      <c r="B30" s="9" t="s">
        <v>117</v>
      </c>
      <c r="C30" s="9" t="s">
        <v>100</v>
      </c>
      <c r="H30" s="9" t="s">
        <v>167</v>
      </c>
      <c r="X30" s="9">
        <v>1442305</v>
      </c>
      <c r="AA30" s="9">
        <v>481624002</v>
      </c>
      <c r="AB30" s="9" t="s">
        <v>144</v>
      </c>
      <c r="AH30" s="9">
        <v>1087254</v>
      </c>
      <c r="AI30" s="9">
        <f t="shared" si="1"/>
        <v>355051</v>
      </c>
      <c r="AJ30" s="41">
        <f t="shared" si="2"/>
        <v>0.24616915284908533</v>
      </c>
      <c r="AK30" s="9">
        <v>186281171</v>
      </c>
      <c r="AL30" s="9">
        <v>133080922</v>
      </c>
      <c r="AM30" s="9"/>
    </row>
    <row r="31" spans="2:39" ht="15">
      <c r="B31" s="9" t="s">
        <v>162</v>
      </c>
      <c r="C31" s="9" t="s">
        <v>101</v>
      </c>
      <c r="H31" s="9" t="s">
        <v>167</v>
      </c>
      <c r="X31" s="9">
        <v>6736138</v>
      </c>
      <c r="AA31" s="9">
        <v>1211109554</v>
      </c>
      <c r="AB31" s="9" t="s">
        <v>142</v>
      </c>
      <c r="AH31" s="9">
        <v>6574052</v>
      </c>
      <c r="AI31" s="9">
        <f t="shared" si="1"/>
        <v>162086</v>
      </c>
      <c r="AJ31" s="41">
        <f t="shared" si="2"/>
        <v>2.4062155496220535E-2</v>
      </c>
      <c r="AK31" s="9">
        <v>168738038</v>
      </c>
      <c r="AL31" s="9">
        <v>38753437</v>
      </c>
      <c r="AM31" s="9"/>
    </row>
    <row r="32" spans="2:39" ht="30">
      <c r="B32" s="9" t="s">
        <v>160</v>
      </c>
      <c r="C32" s="10" t="s">
        <v>102</v>
      </c>
      <c r="H32" s="9" t="s">
        <v>167</v>
      </c>
      <c r="X32" s="9">
        <v>3936921</v>
      </c>
      <c r="AA32" s="9">
        <v>2281926485</v>
      </c>
      <c r="AB32" s="9" t="s">
        <v>140</v>
      </c>
      <c r="AH32" s="9">
        <v>3702230</v>
      </c>
      <c r="AI32" s="9">
        <f t="shared" si="1"/>
        <v>234691</v>
      </c>
      <c r="AJ32" s="41">
        <f t="shared" si="2"/>
        <v>5.9612829416693908E-2</v>
      </c>
      <c r="AK32" s="9">
        <v>84248193</v>
      </c>
      <c r="AL32" s="9">
        <v>152795956</v>
      </c>
      <c r="AM32" s="9"/>
    </row>
    <row r="33" spans="2:39" ht="15">
      <c r="B33" s="9" t="s">
        <v>112</v>
      </c>
      <c r="C33" s="9" t="s">
        <v>103</v>
      </c>
      <c r="H33" s="9" t="s">
        <v>167</v>
      </c>
      <c r="X33" s="9">
        <v>4261606</v>
      </c>
      <c r="AA33" s="9">
        <v>558883933</v>
      </c>
      <c r="AB33" s="9" t="s">
        <v>134</v>
      </c>
      <c r="AH33" s="9">
        <v>4218849</v>
      </c>
      <c r="AI33" s="9">
        <f t="shared" si="1"/>
        <v>42757</v>
      </c>
      <c r="AJ33" s="41">
        <f t="shared" si="2"/>
        <v>1.0033072039038804E-2</v>
      </c>
      <c r="AK33" s="9">
        <v>111909302</v>
      </c>
      <c r="AL33" s="9">
        <v>20217401</v>
      </c>
      <c r="AM33" s="9"/>
    </row>
    <row r="34" spans="2:39" ht="15">
      <c r="B34" s="9" t="s">
        <v>163</v>
      </c>
      <c r="C34" s="9" t="s">
        <v>104</v>
      </c>
      <c r="H34" s="9" t="s">
        <v>167</v>
      </c>
      <c r="X34" s="9">
        <v>5826963</v>
      </c>
      <c r="AA34" s="9">
        <v>2006261971</v>
      </c>
      <c r="AB34" s="9" t="s">
        <v>145</v>
      </c>
      <c r="AH34" s="9">
        <v>5605697</v>
      </c>
      <c r="AI34" s="9">
        <f t="shared" si="1"/>
        <v>221266</v>
      </c>
      <c r="AJ34" s="41">
        <f t="shared" si="2"/>
        <v>3.797278273433348E-2</v>
      </c>
      <c r="AK34" s="9">
        <v>107354968</v>
      </c>
      <c r="AL34" s="9"/>
      <c r="AM34" s="9"/>
    </row>
    <row r="35" spans="2:39" ht="15">
      <c r="B35" t="s">
        <v>156</v>
      </c>
      <c r="C35" s="92" t="s">
        <v>105</v>
      </c>
      <c r="H35" t="s">
        <v>93</v>
      </c>
      <c r="X35">
        <v>9558047</v>
      </c>
      <c r="AA35">
        <v>455399028</v>
      </c>
      <c r="AB35" t="s">
        <v>132</v>
      </c>
      <c r="AH35">
        <v>9309018</v>
      </c>
      <c r="AI35">
        <f t="shared" si="1"/>
        <v>249029</v>
      </c>
      <c r="AJ35" s="11">
        <f t="shared" si="2"/>
        <v>2.6054381193145421E-2</v>
      </c>
      <c r="AK35">
        <v>179588747</v>
      </c>
    </row>
    <row r="36" spans="2:39" ht="15">
      <c r="B36" s="9" t="s">
        <v>117</v>
      </c>
      <c r="C36" s="9" t="s">
        <v>106</v>
      </c>
      <c r="H36" s="9" t="s">
        <v>167</v>
      </c>
      <c r="X36" s="9">
        <v>3623523</v>
      </c>
      <c r="AA36" s="9">
        <v>467862694</v>
      </c>
      <c r="AB36" s="9" t="s">
        <v>144</v>
      </c>
      <c r="AH36" s="9">
        <v>3286984</v>
      </c>
      <c r="AI36" s="9">
        <f t="shared" si="1"/>
        <v>336539</v>
      </c>
      <c r="AJ36" s="41">
        <f t="shared" si="2"/>
        <v>9.2876187069876465E-2</v>
      </c>
      <c r="AK36" s="9">
        <v>10217507</v>
      </c>
      <c r="AL36" s="9"/>
      <c r="AM36" s="9"/>
    </row>
    <row r="37" spans="2:39" ht="15">
      <c r="B37" s="9" t="s">
        <v>160</v>
      </c>
      <c r="C37" s="9" t="s">
        <v>107</v>
      </c>
      <c r="H37" s="9" t="s">
        <v>167</v>
      </c>
      <c r="X37" s="9">
        <v>919520</v>
      </c>
      <c r="AA37" s="9">
        <v>2281926485</v>
      </c>
      <c r="AB37" s="9" t="s">
        <v>140</v>
      </c>
      <c r="AH37" s="9">
        <v>572342</v>
      </c>
      <c r="AI37" s="9">
        <f t="shared" si="1"/>
        <v>347178</v>
      </c>
      <c r="AJ37" s="41">
        <f t="shared" si="2"/>
        <v>0.37756438141639115</v>
      </c>
      <c r="AK37" s="9">
        <v>35991371</v>
      </c>
      <c r="AL37" s="9"/>
      <c r="AM37" s="9"/>
    </row>
    <row r="38" spans="2:39" ht="15">
      <c r="B38" s="9" t="s">
        <v>119</v>
      </c>
      <c r="C38" s="9" t="s">
        <v>108</v>
      </c>
      <c r="H38" s="9" t="s">
        <v>167</v>
      </c>
      <c r="X38" s="9">
        <v>3996350</v>
      </c>
      <c r="AA38" s="9">
        <v>3204131243</v>
      </c>
      <c r="AB38" s="9" t="s">
        <v>137</v>
      </c>
      <c r="AH38" s="9">
        <v>3706523</v>
      </c>
      <c r="AI38" s="9">
        <f t="shared" si="1"/>
        <v>289827</v>
      </c>
      <c r="AJ38" s="41">
        <f t="shared" si="2"/>
        <v>7.2522927171043583E-2</v>
      </c>
      <c r="AK38" s="9">
        <v>88194935</v>
      </c>
      <c r="AL38" s="9"/>
      <c r="AM38" s="9"/>
    </row>
    <row r="39" spans="2:39" ht="15">
      <c r="B39" s="9" t="s">
        <v>120</v>
      </c>
      <c r="C39" s="9" t="s">
        <v>109</v>
      </c>
      <c r="H39" s="9" t="s">
        <v>90</v>
      </c>
      <c r="X39" s="9">
        <v>1353451</v>
      </c>
      <c r="AA39" s="9">
        <v>1495024364</v>
      </c>
      <c r="AB39" s="9" t="s">
        <v>138</v>
      </c>
      <c r="AH39" s="9">
        <v>1073455</v>
      </c>
      <c r="AI39" s="9">
        <f t="shared" si="1"/>
        <v>279996</v>
      </c>
      <c r="AJ39" s="41">
        <f t="shared" si="2"/>
        <v>0.20687560909113076</v>
      </c>
      <c r="AK39" s="9">
        <v>93181583</v>
      </c>
      <c r="AL39" s="9"/>
      <c r="AM39" s="9"/>
    </row>
    <row r="40" spans="2:39" ht="15">
      <c r="B40" s="9" t="s">
        <v>119</v>
      </c>
      <c r="C40" s="9" t="s">
        <v>110</v>
      </c>
      <c r="H40" s="9" t="s">
        <v>167</v>
      </c>
      <c r="X40" s="9">
        <v>1860461</v>
      </c>
      <c r="AA40" s="9">
        <v>1600135591</v>
      </c>
      <c r="AB40" s="9" t="s">
        <v>146</v>
      </c>
      <c r="AH40" s="9">
        <v>1501349</v>
      </c>
      <c r="AI40" s="9">
        <f t="shared" si="1"/>
        <v>359112</v>
      </c>
      <c r="AJ40" s="41">
        <f t="shared" si="2"/>
        <v>0.19302312706366861</v>
      </c>
      <c r="AK40" s="9">
        <v>208762242</v>
      </c>
      <c r="AL40" s="9"/>
      <c r="AM40" s="9"/>
    </row>
    <row r="41" spans="2:39" ht="15">
      <c r="B41" s="9" t="s">
        <v>159</v>
      </c>
      <c r="C41" s="9" t="s">
        <v>106</v>
      </c>
      <c r="H41" s="9" t="s">
        <v>90</v>
      </c>
      <c r="X41" s="9">
        <v>3745972</v>
      </c>
      <c r="AA41" s="9">
        <v>1052498797</v>
      </c>
      <c r="AB41" s="9" t="s">
        <v>139</v>
      </c>
      <c r="AH41" s="9">
        <v>3434863</v>
      </c>
      <c r="AI41" s="9">
        <f t="shared" si="1"/>
        <v>311109</v>
      </c>
      <c r="AJ41" s="41">
        <f t="shared" si="2"/>
        <v>8.3051608501077956E-2</v>
      </c>
      <c r="AK41" s="9">
        <v>83673031</v>
      </c>
      <c r="AL41" s="9"/>
      <c r="AM41" s="9"/>
    </row>
    <row r="42" spans="2:39" ht="15">
      <c r="B42" s="9" t="s">
        <v>163</v>
      </c>
      <c r="C42" s="9" t="s">
        <v>107</v>
      </c>
      <c r="H42" s="9" t="s">
        <v>167</v>
      </c>
      <c r="X42" s="9">
        <v>6626420</v>
      </c>
      <c r="AA42" s="9">
        <v>1960893969</v>
      </c>
      <c r="AB42" s="9" t="s">
        <v>145</v>
      </c>
      <c r="AH42" s="9">
        <v>6246001</v>
      </c>
      <c r="AI42" s="9">
        <f t="shared" si="1"/>
        <v>380419</v>
      </c>
      <c r="AJ42" s="41">
        <f t="shared" si="2"/>
        <v>5.7409430733337159E-2</v>
      </c>
      <c r="AK42" s="9">
        <v>104278292</v>
      </c>
      <c r="AL42" s="9"/>
      <c r="AM42" s="9"/>
    </row>
    <row r="43" spans="2:39" ht="15">
      <c r="B43" s="9" t="s">
        <v>116</v>
      </c>
      <c r="C43" s="9" t="s">
        <v>108</v>
      </c>
      <c r="H43" s="9" t="s">
        <v>167</v>
      </c>
      <c r="X43" s="9">
        <v>604082</v>
      </c>
      <c r="AA43" s="9">
        <v>873383910</v>
      </c>
      <c r="AB43" s="9" t="s">
        <v>131</v>
      </c>
      <c r="AH43" s="9">
        <v>395793</v>
      </c>
      <c r="AI43" s="9">
        <f t="shared" si="1"/>
        <v>208289</v>
      </c>
      <c r="AJ43" s="41">
        <f t="shared" si="2"/>
        <v>0.34480252680927426</v>
      </c>
      <c r="AK43" s="9">
        <v>226509787</v>
      </c>
      <c r="AL43" s="9"/>
      <c r="AM43" s="9"/>
    </row>
    <row r="44" spans="2:39" ht="15">
      <c r="B44" s="9" t="s">
        <v>113</v>
      </c>
      <c r="C44" s="9" t="s">
        <v>109</v>
      </c>
      <c r="H44" s="9" t="s">
        <v>167</v>
      </c>
      <c r="X44" s="9">
        <v>2533694</v>
      </c>
      <c r="AA44" s="9">
        <v>1445262744</v>
      </c>
      <c r="AB44" s="9" t="s">
        <v>133</v>
      </c>
      <c r="AH44" s="9">
        <v>2401354</v>
      </c>
      <c r="AI44" s="9">
        <f t="shared" si="1"/>
        <v>132340</v>
      </c>
      <c r="AJ44" s="41">
        <f t="shared" si="2"/>
        <v>5.2232037491504499E-2</v>
      </c>
      <c r="AK44" s="9">
        <v>131338897</v>
      </c>
      <c r="AL44" s="9"/>
      <c r="AM44" s="9"/>
    </row>
    <row r="45" spans="2:39" ht="15">
      <c r="B45" s="9" t="s">
        <v>160</v>
      </c>
      <c r="C45" s="9" t="s">
        <v>110</v>
      </c>
      <c r="H45" s="9" t="s">
        <v>167</v>
      </c>
      <c r="X45" s="9">
        <v>7529928</v>
      </c>
      <c r="AA45" s="9">
        <v>2281926485</v>
      </c>
      <c r="AB45" s="9" t="s">
        <v>140</v>
      </c>
      <c r="AH45" s="9">
        <v>7171941</v>
      </c>
      <c r="AI45" s="9">
        <f t="shared" si="1"/>
        <v>357987</v>
      </c>
      <c r="AJ45" s="41">
        <f t="shared" si="2"/>
        <v>4.7541888846745942E-2</v>
      </c>
      <c r="AK45" s="9">
        <v>222613479</v>
      </c>
      <c r="AL45" s="9"/>
      <c r="AM45" s="9"/>
    </row>
    <row r="46" spans="2:39" ht="15">
      <c r="B46" s="9" t="s">
        <v>118</v>
      </c>
      <c r="C46" s="9" t="s">
        <v>108</v>
      </c>
      <c r="H46" s="9" t="s">
        <v>90</v>
      </c>
      <c r="X46" s="9">
        <v>4776589</v>
      </c>
      <c r="AA46" s="9">
        <v>558883933</v>
      </c>
      <c r="AB46" s="9" t="s">
        <v>134</v>
      </c>
      <c r="AH46" s="9">
        <v>4750538</v>
      </c>
      <c r="AI46" s="9">
        <f t="shared" si="1"/>
        <v>26051</v>
      </c>
      <c r="AJ46" s="41">
        <f t="shared" si="2"/>
        <v>5.453891888123512E-3</v>
      </c>
      <c r="AK46" s="9">
        <v>194070409</v>
      </c>
      <c r="AL46" s="9"/>
      <c r="AM46" s="9"/>
    </row>
    <row r="47" spans="2:39" ht="15">
      <c r="B47" s="9" t="s">
        <v>164</v>
      </c>
      <c r="C47" s="9" t="s">
        <v>109</v>
      </c>
      <c r="H47" s="9" t="s">
        <v>90</v>
      </c>
      <c r="X47" s="9">
        <v>8969142</v>
      </c>
      <c r="AA47" s="9">
        <v>699915325</v>
      </c>
      <c r="AB47" s="9" t="s">
        <v>147</v>
      </c>
      <c r="AH47" s="9">
        <v>8609402</v>
      </c>
      <c r="AI47" s="9">
        <f t="shared" si="1"/>
        <v>359740</v>
      </c>
      <c r="AJ47" s="41">
        <f t="shared" si="2"/>
        <v>4.0108630234642291E-2</v>
      </c>
      <c r="AK47" s="9">
        <v>230866136</v>
      </c>
      <c r="AL47" s="9"/>
      <c r="AM47" s="9"/>
    </row>
    <row r="48" spans="2:39" ht="15">
      <c r="B48" s="9" t="s">
        <v>115</v>
      </c>
      <c r="C48" s="9" t="s">
        <v>110</v>
      </c>
      <c r="H48" s="9" t="s">
        <v>167</v>
      </c>
      <c r="X48" s="9">
        <v>9762564</v>
      </c>
      <c r="AA48" s="9">
        <v>1426895061</v>
      </c>
      <c r="AB48" s="9" t="s">
        <v>148</v>
      </c>
      <c r="AH48" s="9">
        <v>9588099</v>
      </c>
      <c r="AI48" s="9">
        <f t="shared" si="1"/>
        <v>174465</v>
      </c>
      <c r="AJ48" s="41">
        <f t="shared" si="2"/>
        <v>1.7870817543424043E-2</v>
      </c>
      <c r="AK48" s="9">
        <v>204018189</v>
      </c>
      <c r="AL48" s="9"/>
      <c r="AM48" s="9"/>
    </row>
    <row r="49" spans="2:39" ht="15">
      <c r="B49" s="9" t="s">
        <v>114</v>
      </c>
      <c r="C49" s="9" t="s">
        <v>111</v>
      </c>
      <c r="H49" s="9" t="s">
        <v>167</v>
      </c>
      <c r="X49" s="9">
        <v>8706071</v>
      </c>
      <c r="AA49" s="9">
        <v>3204131243</v>
      </c>
      <c r="AB49" s="9" t="s">
        <v>137</v>
      </c>
      <c r="AH49" s="9">
        <v>8425665</v>
      </c>
      <c r="AI49" s="9">
        <f t="shared" si="1"/>
        <v>280406</v>
      </c>
      <c r="AJ49" s="41">
        <f t="shared" si="2"/>
        <v>3.2208099382603245E-2</v>
      </c>
      <c r="AK49" s="9">
        <v>42802221</v>
      </c>
      <c r="AL49" s="9">
        <v>231390646</v>
      </c>
      <c r="AM49" s="9"/>
    </row>
    <row r="50" spans="2:39" ht="15">
      <c r="B50" s="9" t="s">
        <v>114</v>
      </c>
      <c r="C50" s="9" t="s">
        <v>94</v>
      </c>
      <c r="H50" s="9" t="s">
        <v>167</v>
      </c>
      <c r="X50" s="9">
        <v>312612</v>
      </c>
      <c r="AA50" s="9">
        <v>3204131243</v>
      </c>
      <c r="AB50" s="9" t="s">
        <v>137</v>
      </c>
      <c r="AH50" s="9">
        <v>81374</v>
      </c>
      <c r="AI50" s="9">
        <f t="shared" si="1"/>
        <v>231238</v>
      </c>
      <c r="AJ50" s="41">
        <f t="shared" si="2"/>
        <v>0.73969649277698868</v>
      </c>
      <c r="AK50" s="9">
        <v>190092157</v>
      </c>
      <c r="AL50" s="9">
        <v>38023283</v>
      </c>
      <c r="AM50" s="9"/>
    </row>
    <row r="51" spans="2:39">
      <c r="B51" s="9" t="s">
        <v>161</v>
      </c>
      <c r="C51" s="9" t="s">
        <v>95</v>
      </c>
      <c r="H51" s="9" t="s">
        <v>167</v>
      </c>
      <c r="X51" s="9">
        <v>5673872</v>
      </c>
      <c r="AA51" s="9">
        <v>787080032</v>
      </c>
      <c r="AB51" s="9" t="s">
        <v>141</v>
      </c>
      <c r="AH51" s="9">
        <v>5627611</v>
      </c>
      <c r="AI51" s="9">
        <f t="shared" si="1"/>
        <v>46261</v>
      </c>
      <c r="AJ51" s="41">
        <f t="shared" si="2"/>
        <v>8.1533386724268724E-3</v>
      </c>
      <c r="AK51" s="9">
        <v>50328541</v>
      </c>
      <c r="AL51" s="9">
        <v>108741311</v>
      </c>
      <c r="AM51" s="9"/>
    </row>
    <row r="52" spans="2:39" ht="15">
      <c r="B52" s="9" t="s">
        <v>164</v>
      </c>
      <c r="C52" s="9" t="s">
        <v>96</v>
      </c>
      <c r="H52" s="9" t="s">
        <v>167</v>
      </c>
      <c r="X52" s="9">
        <v>5655971</v>
      </c>
      <c r="AA52" s="9">
        <v>2326896171</v>
      </c>
      <c r="AB52" s="9" t="s">
        <v>147</v>
      </c>
      <c r="AH52" s="9">
        <v>5332234</v>
      </c>
      <c r="AI52" s="9">
        <f t="shared" si="1"/>
        <v>323737</v>
      </c>
      <c r="AJ52" s="41">
        <f t="shared" si="2"/>
        <v>5.7238094042561395E-2</v>
      </c>
      <c r="AK52" s="9">
        <v>23488652</v>
      </c>
      <c r="AL52" s="9">
        <v>110758096</v>
      </c>
      <c r="AM52" s="9"/>
    </row>
    <row r="53" spans="2:39" ht="15">
      <c r="B53" s="9" t="s">
        <v>113</v>
      </c>
      <c r="C53" s="9" t="s">
        <v>97</v>
      </c>
      <c r="H53" s="9" t="s">
        <v>167</v>
      </c>
      <c r="X53" s="9">
        <v>3224130</v>
      </c>
      <c r="AA53" s="9">
        <v>1445262744</v>
      </c>
      <c r="AB53" s="9" t="s">
        <v>133</v>
      </c>
      <c r="AH53" s="9">
        <v>2969997</v>
      </c>
      <c r="AI53" s="9">
        <f t="shared" si="1"/>
        <v>254133</v>
      </c>
      <c r="AJ53" s="41">
        <f t="shared" si="2"/>
        <v>7.8822193894166795E-2</v>
      </c>
      <c r="AK53" s="9">
        <v>18661179</v>
      </c>
      <c r="AL53" s="9">
        <v>27118110</v>
      </c>
      <c r="AM53" s="9"/>
    </row>
    <row r="54" spans="2:39">
      <c r="B54" s="9" t="s">
        <v>161</v>
      </c>
      <c r="C54" s="9" t="s">
        <v>98</v>
      </c>
      <c r="H54" s="9" t="s">
        <v>167</v>
      </c>
      <c r="X54" s="9">
        <v>3579429</v>
      </c>
      <c r="AA54" s="9">
        <v>787080032</v>
      </c>
      <c r="AB54" s="9" t="s">
        <v>141</v>
      </c>
      <c r="AH54" s="9">
        <v>3278975</v>
      </c>
      <c r="AI54" s="9">
        <f t="shared" si="1"/>
        <v>300454</v>
      </c>
      <c r="AJ54" s="41">
        <f t="shared" si="2"/>
        <v>8.3939086373832253E-2</v>
      </c>
      <c r="AK54" s="9">
        <v>104818700</v>
      </c>
      <c r="AL54" s="9">
        <v>14644465</v>
      </c>
      <c r="AM54" s="9"/>
    </row>
    <row r="55" spans="2:39" ht="15">
      <c r="B55" s="9" t="s">
        <v>160</v>
      </c>
      <c r="C55" s="9" t="s">
        <v>99</v>
      </c>
      <c r="H55" s="9" t="s">
        <v>167</v>
      </c>
      <c r="X55" s="9">
        <v>1277204</v>
      </c>
      <c r="AA55" s="9">
        <v>2281926485</v>
      </c>
      <c r="AB55" s="9" t="s">
        <v>140</v>
      </c>
      <c r="AH55" s="9">
        <v>895694</v>
      </c>
      <c r="AI55" s="9">
        <f t="shared" si="1"/>
        <v>381510</v>
      </c>
      <c r="AJ55" s="41">
        <f t="shared" si="2"/>
        <v>0.29870717598754781</v>
      </c>
      <c r="AK55" s="9">
        <v>143071492</v>
      </c>
      <c r="AL55" s="9">
        <v>161946478</v>
      </c>
      <c r="AM55" s="9"/>
    </row>
    <row r="56" spans="2:39" ht="15">
      <c r="B56" s="9" t="s">
        <v>156</v>
      </c>
      <c r="C56" s="9" t="s">
        <v>100</v>
      </c>
      <c r="H56" s="9" t="s">
        <v>167</v>
      </c>
      <c r="X56" s="9">
        <v>7397623</v>
      </c>
      <c r="AA56" s="9">
        <v>3145457794</v>
      </c>
      <c r="AB56" s="9" t="s">
        <v>132</v>
      </c>
      <c r="AH56" s="9">
        <v>7299592</v>
      </c>
      <c r="AI56" s="9">
        <f t="shared" si="1"/>
        <v>98031</v>
      </c>
      <c r="AJ56" s="41">
        <f t="shared" si="2"/>
        <v>1.3251689089860351E-2</v>
      </c>
      <c r="AK56" s="9"/>
      <c r="AL56" s="9">
        <v>213319331</v>
      </c>
      <c r="AM56" s="9"/>
    </row>
    <row r="57" spans="2:39">
      <c r="B57" s="9" t="s">
        <v>161</v>
      </c>
      <c r="C57" s="9" t="s">
        <v>101</v>
      </c>
      <c r="H57" s="9" t="s">
        <v>167</v>
      </c>
      <c r="X57" s="9">
        <v>1448349</v>
      </c>
      <c r="AA57" s="9">
        <v>787080032</v>
      </c>
      <c r="AB57" s="9" t="s">
        <v>141</v>
      </c>
      <c r="AH57" s="9">
        <v>1230804</v>
      </c>
      <c r="AI57" s="9">
        <f t="shared" si="1"/>
        <v>217545</v>
      </c>
      <c r="AJ57" s="41">
        <f t="shared" si="2"/>
        <v>0.15020205765323136</v>
      </c>
      <c r="AK57" s="9"/>
      <c r="AL57" s="9">
        <v>215865978</v>
      </c>
      <c r="AM57" s="9"/>
    </row>
    <row r="58" spans="2:39" ht="30">
      <c r="B58" s="9" t="s">
        <v>159</v>
      </c>
      <c r="C58" s="10" t="s">
        <v>102</v>
      </c>
      <c r="H58" s="9" t="s">
        <v>167</v>
      </c>
      <c r="X58" s="9">
        <v>5267643</v>
      </c>
      <c r="AA58" s="9">
        <v>1052498797</v>
      </c>
      <c r="AB58" s="9" t="s">
        <v>139</v>
      </c>
      <c r="AH58" s="9">
        <v>4986890</v>
      </c>
      <c r="AI58" s="9">
        <f t="shared" si="1"/>
        <v>280753</v>
      </c>
      <c r="AJ58" s="41">
        <f t="shared" si="2"/>
        <v>5.3297651340457206E-2</v>
      </c>
      <c r="AK58" s="9"/>
      <c r="AL58" s="9">
        <v>47183805</v>
      </c>
      <c r="AM58" s="9"/>
    </row>
    <row r="59" spans="2:39" ht="15">
      <c r="B59" s="9" t="s">
        <v>160</v>
      </c>
      <c r="C59" s="9" t="s">
        <v>103</v>
      </c>
      <c r="H59" s="9" t="s">
        <v>167</v>
      </c>
      <c r="X59" s="9">
        <v>933456</v>
      </c>
      <c r="AA59" s="9">
        <v>2281926485</v>
      </c>
      <c r="AB59" s="9" t="s">
        <v>140</v>
      </c>
      <c r="AH59" s="9">
        <v>594398</v>
      </c>
      <c r="AI59" s="9">
        <f t="shared" si="1"/>
        <v>339058</v>
      </c>
      <c r="AJ59" s="41">
        <f t="shared" si="2"/>
        <v>0.36322868994360741</v>
      </c>
      <c r="AK59" s="9"/>
      <c r="AL59" s="9">
        <v>207091701</v>
      </c>
      <c r="AM59" s="9"/>
    </row>
    <row r="60" spans="2:39" ht="15">
      <c r="B60" s="9" t="s">
        <v>162</v>
      </c>
      <c r="C60" s="9" t="s">
        <v>104</v>
      </c>
      <c r="H60" s="9" t="s">
        <v>90</v>
      </c>
      <c r="X60" s="9">
        <v>1587459</v>
      </c>
      <c r="AA60" s="9">
        <v>1211109554</v>
      </c>
      <c r="AB60" s="9" t="s">
        <v>142</v>
      </c>
      <c r="AH60" s="9">
        <v>1169518</v>
      </c>
      <c r="AI60" s="9">
        <f t="shared" si="1"/>
        <v>417941</v>
      </c>
      <c r="AJ60" s="41">
        <f t="shared" si="2"/>
        <v>0.26327672084759357</v>
      </c>
      <c r="AK60" s="9"/>
      <c r="AL60" s="9">
        <v>226877524</v>
      </c>
      <c r="AM60" s="9"/>
    </row>
    <row r="61" spans="2:39" ht="15">
      <c r="B61" s="9" t="s">
        <v>114</v>
      </c>
      <c r="C61" s="9" t="s">
        <v>105</v>
      </c>
      <c r="H61" s="9" t="s">
        <v>167</v>
      </c>
      <c r="X61" s="9">
        <v>2333351</v>
      </c>
      <c r="AA61" s="9">
        <v>3204131243</v>
      </c>
      <c r="AB61" s="9" t="s">
        <v>137</v>
      </c>
      <c r="AH61" s="9">
        <v>1947487</v>
      </c>
      <c r="AI61" s="9">
        <f t="shared" si="1"/>
        <v>385864</v>
      </c>
      <c r="AJ61" s="41">
        <f t="shared" si="2"/>
        <v>0.16536903363445962</v>
      </c>
      <c r="AK61" s="9"/>
      <c r="AL61" s="9">
        <v>174044817</v>
      </c>
      <c r="AM61" s="9"/>
    </row>
    <row r="62" spans="2:39" ht="15">
      <c r="B62" s="9" t="s">
        <v>117</v>
      </c>
      <c r="C62" s="9" t="s">
        <v>106</v>
      </c>
      <c r="H62" s="9" t="s">
        <v>167</v>
      </c>
      <c r="X62" s="9">
        <v>7356580</v>
      </c>
      <c r="AA62" s="9">
        <v>514955434</v>
      </c>
      <c r="AB62" s="9" t="s">
        <v>144</v>
      </c>
      <c r="AH62" s="9">
        <v>6988085</v>
      </c>
      <c r="AI62" s="9">
        <f t="shared" si="1"/>
        <v>368495</v>
      </c>
      <c r="AJ62" s="41">
        <f t="shared" si="2"/>
        <v>5.0090531197920771E-2</v>
      </c>
      <c r="AK62" s="9"/>
      <c r="AL62" s="9">
        <v>96474015</v>
      </c>
      <c r="AM62" s="9"/>
    </row>
    <row r="63" spans="2:39" ht="15">
      <c r="B63" s="9" t="s">
        <v>118</v>
      </c>
      <c r="C63" s="9" t="s">
        <v>107</v>
      </c>
      <c r="H63" s="9" t="s">
        <v>167</v>
      </c>
      <c r="X63" s="9">
        <v>9101027</v>
      </c>
      <c r="AA63" s="9">
        <v>558883933</v>
      </c>
      <c r="AB63" s="9" t="s">
        <v>134</v>
      </c>
      <c r="AH63" s="9">
        <v>8785031</v>
      </c>
      <c r="AI63" s="9">
        <f t="shared" si="1"/>
        <v>315996</v>
      </c>
      <c r="AJ63" s="41">
        <f t="shared" si="2"/>
        <v>3.4720916661383383E-2</v>
      </c>
      <c r="AK63" s="9"/>
      <c r="AL63" s="9">
        <v>222373476</v>
      </c>
      <c r="AM63" s="9"/>
    </row>
    <row r="64" spans="2:39" ht="15">
      <c r="B64" s="9" t="s">
        <v>119</v>
      </c>
      <c r="C64" s="9" t="s">
        <v>108</v>
      </c>
      <c r="H64" s="9" t="s">
        <v>167</v>
      </c>
      <c r="X64" s="9">
        <v>8408802</v>
      </c>
      <c r="AA64" s="9">
        <v>2508561263</v>
      </c>
      <c r="AB64" s="9" t="s">
        <v>146</v>
      </c>
      <c r="AH64" s="9">
        <v>8238188</v>
      </c>
      <c r="AI64" s="9">
        <f t="shared" si="1"/>
        <v>170614</v>
      </c>
      <c r="AJ64" s="41">
        <f t="shared" si="2"/>
        <v>2.0289929528605859E-2</v>
      </c>
      <c r="AK64" s="9"/>
      <c r="AL64" s="9">
        <v>26492854</v>
      </c>
      <c r="AM64" s="9"/>
    </row>
    <row r="65" spans="2:39" ht="15">
      <c r="B65" s="9" t="s">
        <v>163</v>
      </c>
      <c r="C65" s="9" t="s">
        <v>109</v>
      </c>
      <c r="H65" s="9" t="s">
        <v>167</v>
      </c>
      <c r="X65" s="9">
        <v>7616945</v>
      </c>
      <c r="AA65" s="9">
        <v>2425297899</v>
      </c>
      <c r="AB65" s="9" t="s">
        <v>145</v>
      </c>
      <c r="AH65" s="9">
        <v>7421459</v>
      </c>
      <c r="AI65" s="9">
        <f t="shared" si="1"/>
        <v>195486</v>
      </c>
      <c r="AJ65" s="41">
        <f t="shared" si="2"/>
        <v>2.5664620133137368E-2</v>
      </c>
      <c r="AK65" s="9"/>
      <c r="AL65" s="9">
        <v>116517551</v>
      </c>
      <c r="AM65" s="9"/>
    </row>
    <row r="66" spans="2:39" ht="15">
      <c r="B66" s="9" t="s">
        <v>166</v>
      </c>
      <c r="C66" s="9" t="s">
        <v>110</v>
      </c>
      <c r="H66" s="9" t="s">
        <v>167</v>
      </c>
      <c r="X66" s="9">
        <v>5950550</v>
      </c>
      <c r="AA66" s="9">
        <v>558883933</v>
      </c>
      <c r="AB66" s="9" t="s">
        <v>134</v>
      </c>
      <c r="AH66" s="9">
        <v>5907568</v>
      </c>
      <c r="AI66" s="9">
        <f t="shared" si="1"/>
        <v>42982</v>
      </c>
      <c r="AJ66" s="41">
        <f t="shared" si="2"/>
        <v>7.2231978556604008E-3</v>
      </c>
      <c r="AK66" s="9"/>
      <c r="AL66" s="9">
        <v>45180240</v>
      </c>
      <c r="AM66" s="9"/>
    </row>
    <row r="67" spans="2:39" ht="15">
      <c r="B67" s="9" t="s">
        <v>160</v>
      </c>
      <c r="C67" s="9" t="s">
        <v>94</v>
      </c>
      <c r="H67" s="9" t="s">
        <v>167</v>
      </c>
      <c r="X67" s="9">
        <v>3171343</v>
      </c>
      <c r="AA67" s="9">
        <v>2281926485</v>
      </c>
      <c r="AB67" s="9" t="s">
        <v>140</v>
      </c>
      <c r="AH67" s="9">
        <v>2999695</v>
      </c>
      <c r="AI67" s="9">
        <f t="shared" si="1"/>
        <v>171648</v>
      </c>
      <c r="AJ67" s="41">
        <f t="shared" si="2"/>
        <v>5.4124703635021504E-2</v>
      </c>
      <c r="AK67" s="9"/>
      <c r="AL67" s="9">
        <v>48975037</v>
      </c>
      <c r="AM67" s="9"/>
    </row>
    <row r="68" spans="2:39" ht="15">
      <c r="B68" s="9" t="s">
        <v>117</v>
      </c>
      <c r="C68" s="9" t="s">
        <v>95</v>
      </c>
      <c r="H68" s="9" t="s">
        <v>90</v>
      </c>
      <c r="X68" s="9">
        <v>2392595</v>
      </c>
      <c r="AA68" s="9">
        <v>2658617521</v>
      </c>
      <c r="AB68" s="9" t="s">
        <v>144</v>
      </c>
      <c r="AH68" s="9">
        <v>1975655</v>
      </c>
      <c r="AI68" s="9">
        <f t="shared" si="1"/>
        <v>416940</v>
      </c>
      <c r="AJ68" s="41">
        <f t="shared" si="2"/>
        <v>0.17426267295551484</v>
      </c>
      <c r="AK68" s="9"/>
      <c r="AL68" s="9">
        <v>73561414</v>
      </c>
      <c r="AM68" s="9"/>
    </row>
    <row r="69" spans="2:39" ht="15">
      <c r="B69" s="9" t="s">
        <v>114</v>
      </c>
      <c r="C69" s="9" t="s">
        <v>96</v>
      </c>
      <c r="H69" s="9" t="s">
        <v>167</v>
      </c>
      <c r="X69" s="9">
        <v>5271039</v>
      </c>
      <c r="AA69" s="9">
        <v>3204131243</v>
      </c>
      <c r="AB69" s="9" t="s">
        <v>137</v>
      </c>
      <c r="AH69" s="9">
        <v>5230033</v>
      </c>
      <c r="AI69" s="9">
        <f t="shared" si="1"/>
        <v>41006</v>
      </c>
      <c r="AJ69" s="41">
        <f t="shared" si="2"/>
        <v>7.7794909125126948E-3</v>
      </c>
      <c r="AK69" s="9"/>
      <c r="AL69" s="9">
        <v>68903221</v>
      </c>
      <c r="AM69" s="9"/>
    </row>
    <row r="70" spans="2:39">
      <c r="B70" s="9" t="s">
        <v>161</v>
      </c>
      <c r="C70" s="9" t="s">
        <v>97</v>
      </c>
      <c r="H70" s="9" t="s">
        <v>167</v>
      </c>
      <c r="X70" s="9">
        <v>9124822</v>
      </c>
      <c r="AA70" s="9">
        <v>787080032</v>
      </c>
      <c r="AB70" s="9" t="s">
        <v>141</v>
      </c>
      <c r="AH70" s="9">
        <v>8709422</v>
      </c>
      <c r="AI70" s="9">
        <f t="shared" si="1"/>
        <v>415400</v>
      </c>
      <c r="AJ70" s="41">
        <f t="shared" si="2"/>
        <v>4.5524175704468539E-2</v>
      </c>
      <c r="AK70" s="9"/>
      <c r="AL70" s="9">
        <v>185189027</v>
      </c>
      <c r="AM70" s="9"/>
    </row>
    <row r="71" spans="2:39" ht="15">
      <c r="B71" s="9" t="s">
        <v>119</v>
      </c>
      <c r="C71" s="9" t="s">
        <v>98</v>
      </c>
      <c r="H71" s="9" t="s">
        <v>167</v>
      </c>
      <c r="X71" s="9">
        <v>4483153</v>
      </c>
      <c r="AA71" s="9">
        <v>125426401</v>
      </c>
      <c r="AB71" s="9" t="s">
        <v>146</v>
      </c>
      <c r="AH71" s="9">
        <v>4043476</v>
      </c>
      <c r="AI71" s="9">
        <f t="shared" si="1"/>
        <v>439677</v>
      </c>
      <c r="AJ71" s="41">
        <f t="shared" si="2"/>
        <v>9.8073164132475521E-2</v>
      </c>
      <c r="AK71" s="9"/>
      <c r="AL71" s="9">
        <v>21518930</v>
      </c>
      <c r="AM71" s="9"/>
    </row>
    <row r="72" spans="2:39" ht="15">
      <c r="B72" s="9" t="s">
        <v>165</v>
      </c>
      <c r="C72" s="9" t="s">
        <v>99</v>
      </c>
      <c r="H72" s="9" t="s">
        <v>90</v>
      </c>
      <c r="X72" s="9">
        <v>8032269</v>
      </c>
      <c r="AA72" s="9">
        <v>1183496341</v>
      </c>
      <c r="AB72" s="9" t="s">
        <v>149</v>
      </c>
      <c r="AH72" s="9">
        <v>7843405</v>
      </c>
      <c r="AI72" s="9">
        <f t="shared" ref="AI72:AI135" si="3">X72-AH72</f>
        <v>188864</v>
      </c>
      <c r="AJ72" s="41">
        <f t="shared" ref="AJ72:AJ135" si="4">AI72/X72</f>
        <v>2.3513156743131983E-2</v>
      </c>
      <c r="AK72" s="9"/>
      <c r="AL72" s="9">
        <v>59787888</v>
      </c>
      <c r="AM72" s="9"/>
    </row>
    <row r="73" spans="2:39" ht="15">
      <c r="B73" s="9" t="s">
        <v>114</v>
      </c>
      <c r="C73" s="9" t="s">
        <v>100</v>
      </c>
      <c r="H73" s="9" t="s">
        <v>167</v>
      </c>
      <c r="X73" s="9">
        <v>1647898</v>
      </c>
      <c r="AA73" s="9">
        <v>3204131243</v>
      </c>
      <c r="AB73" s="9" t="s">
        <v>137</v>
      </c>
      <c r="AH73" s="9">
        <v>1600306</v>
      </c>
      <c r="AI73" s="9">
        <f t="shared" si="3"/>
        <v>47592</v>
      </c>
      <c r="AJ73" s="41">
        <f t="shared" si="4"/>
        <v>2.888042827893474E-2</v>
      </c>
      <c r="AK73" s="9">
        <v>39922471</v>
      </c>
      <c r="AL73" s="9">
        <v>97322465</v>
      </c>
      <c r="AM73" s="9"/>
    </row>
    <row r="74" spans="2:39" ht="15">
      <c r="B74" s="9" t="s">
        <v>164</v>
      </c>
      <c r="C74" s="9" t="s">
        <v>101</v>
      </c>
      <c r="H74" s="9" t="s">
        <v>167</v>
      </c>
      <c r="X74" s="9">
        <v>5446999</v>
      </c>
      <c r="AA74" s="9">
        <v>1824486452</v>
      </c>
      <c r="AB74" s="9" t="s">
        <v>147</v>
      </c>
      <c r="AH74" s="9">
        <v>5134904</v>
      </c>
      <c r="AI74" s="9">
        <f t="shared" si="3"/>
        <v>312095</v>
      </c>
      <c r="AJ74" s="41">
        <f t="shared" si="4"/>
        <v>5.7296687588890692E-2</v>
      </c>
      <c r="AK74" s="9">
        <v>185581014</v>
      </c>
      <c r="AL74" s="9">
        <v>140391219</v>
      </c>
      <c r="AM74" s="9"/>
    </row>
    <row r="75" spans="2:39" ht="30">
      <c r="B75" s="9" t="s">
        <v>163</v>
      </c>
      <c r="C75" s="10" t="s">
        <v>102</v>
      </c>
      <c r="H75" s="9" t="s">
        <v>167</v>
      </c>
      <c r="X75" s="9">
        <v>568831</v>
      </c>
      <c r="AA75" s="9">
        <v>434326486</v>
      </c>
      <c r="AB75" s="9" t="s">
        <v>145</v>
      </c>
      <c r="AH75" s="9">
        <v>518280</v>
      </c>
      <c r="AI75" s="9">
        <f t="shared" si="3"/>
        <v>50551</v>
      </c>
      <c r="AJ75" s="41">
        <f t="shared" si="4"/>
        <v>8.8868222723445106E-2</v>
      </c>
      <c r="AK75" s="9">
        <v>43522289</v>
      </c>
      <c r="AL75" s="9"/>
      <c r="AM75" s="9"/>
    </row>
    <row r="76" spans="2:39" ht="15">
      <c r="B76" s="9" t="s">
        <v>120</v>
      </c>
      <c r="C76" s="9" t="s">
        <v>103</v>
      </c>
      <c r="H76" s="9" t="s">
        <v>167</v>
      </c>
      <c r="X76" s="9">
        <v>8569350</v>
      </c>
      <c r="AA76" s="9">
        <v>1804006324</v>
      </c>
      <c r="AB76" s="9" t="s">
        <v>138</v>
      </c>
      <c r="AH76" s="9">
        <v>8294581</v>
      </c>
      <c r="AI76" s="9">
        <f t="shared" si="3"/>
        <v>274769</v>
      </c>
      <c r="AJ76" s="41">
        <f t="shared" si="4"/>
        <v>3.2064158891864612E-2</v>
      </c>
      <c r="AK76" s="9">
        <v>51306875</v>
      </c>
      <c r="AL76" s="9"/>
      <c r="AM76" s="9"/>
    </row>
    <row r="77" spans="2:39" ht="15">
      <c r="B77" s="9" t="s">
        <v>162</v>
      </c>
      <c r="C77" s="9" t="s">
        <v>104</v>
      </c>
      <c r="H77" s="9" t="s">
        <v>167</v>
      </c>
      <c r="X77" s="9">
        <v>9498971</v>
      </c>
      <c r="AA77" s="9">
        <v>1211109554</v>
      </c>
      <c r="AB77" s="9" t="s">
        <v>142</v>
      </c>
      <c r="AH77" s="9">
        <v>9118024</v>
      </c>
      <c r="AI77" s="9">
        <f t="shared" si="3"/>
        <v>380947</v>
      </c>
      <c r="AJ77" s="41">
        <f t="shared" si="4"/>
        <v>4.0104028109992126E-2</v>
      </c>
      <c r="AK77" s="9">
        <v>76155020</v>
      </c>
      <c r="AL77" s="9"/>
      <c r="AM77" s="9"/>
    </row>
    <row r="78" spans="2:39" ht="15">
      <c r="B78" s="9" t="s">
        <v>160</v>
      </c>
      <c r="C78" s="9" t="s">
        <v>105</v>
      </c>
      <c r="H78" s="9" t="s">
        <v>167</v>
      </c>
      <c r="X78" s="9">
        <v>1493967</v>
      </c>
      <c r="AA78" s="9">
        <v>2281926485</v>
      </c>
      <c r="AB78" s="9" t="s">
        <v>140</v>
      </c>
      <c r="AH78" s="9">
        <v>1233100</v>
      </c>
      <c r="AI78" s="9">
        <f t="shared" si="3"/>
        <v>260867</v>
      </c>
      <c r="AJ78" s="41">
        <f t="shared" si="4"/>
        <v>0.17461362935058136</v>
      </c>
      <c r="AK78" s="9">
        <v>156039130</v>
      </c>
      <c r="AL78" s="9"/>
      <c r="AM78" s="9"/>
    </row>
    <row r="79" spans="2:39" ht="15">
      <c r="B79" s="9" t="s">
        <v>114</v>
      </c>
      <c r="C79" s="9" t="s">
        <v>106</v>
      </c>
      <c r="H79" s="9" t="s">
        <v>167</v>
      </c>
      <c r="X79" s="9">
        <v>7787635</v>
      </c>
      <c r="AA79" s="9">
        <v>3204131243</v>
      </c>
      <c r="AB79" s="9" t="s">
        <v>137</v>
      </c>
      <c r="AH79" s="9">
        <v>7651202</v>
      </c>
      <c r="AI79" s="9">
        <f t="shared" si="3"/>
        <v>136433</v>
      </c>
      <c r="AJ79" s="41">
        <f t="shared" si="4"/>
        <v>1.7519182653013398E-2</v>
      </c>
      <c r="AK79" s="9">
        <v>112746665</v>
      </c>
      <c r="AL79" s="9"/>
      <c r="AM79" s="9"/>
    </row>
    <row r="80" spans="2:39" ht="15">
      <c r="B80" s="9" t="s">
        <v>158</v>
      </c>
      <c r="C80" s="9" t="s">
        <v>107</v>
      </c>
      <c r="H80" s="9" t="s">
        <v>167</v>
      </c>
      <c r="X80" s="9">
        <v>1184868</v>
      </c>
      <c r="AA80" s="9">
        <v>1655418025</v>
      </c>
      <c r="AB80" s="9" t="s">
        <v>136</v>
      </c>
      <c r="AH80" s="9">
        <v>1111193</v>
      </c>
      <c r="AI80" s="9">
        <f t="shared" si="3"/>
        <v>73675</v>
      </c>
      <c r="AJ80" s="41">
        <f t="shared" si="4"/>
        <v>6.2179922151665838E-2</v>
      </c>
      <c r="AK80" s="9">
        <v>88623434</v>
      </c>
      <c r="AL80" s="9"/>
      <c r="AM80" s="9"/>
    </row>
    <row r="81" spans="2:39" ht="15">
      <c r="B81" s="9" t="s">
        <v>158</v>
      </c>
      <c r="C81" s="9" t="s">
        <v>108</v>
      </c>
      <c r="H81" s="9" t="s">
        <v>167</v>
      </c>
      <c r="X81" s="9">
        <v>2890725</v>
      </c>
      <c r="AA81" s="9">
        <v>2769458507</v>
      </c>
      <c r="AB81" s="9" t="s">
        <v>136</v>
      </c>
      <c r="AH81" s="9">
        <v>2790510</v>
      </c>
      <c r="AI81" s="9">
        <f t="shared" si="3"/>
        <v>100215</v>
      </c>
      <c r="AJ81" s="41">
        <f t="shared" si="4"/>
        <v>3.4667773655397867E-2</v>
      </c>
      <c r="AK81" s="9">
        <v>218378872</v>
      </c>
      <c r="AL81" s="9"/>
      <c r="AM81" s="9"/>
    </row>
    <row r="82" spans="2:39" ht="15">
      <c r="B82" s="9" t="s">
        <v>159</v>
      </c>
      <c r="C82" s="9" t="s">
        <v>109</v>
      </c>
      <c r="H82" s="9" t="s">
        <v>167</v>
      </c>
      <c r="X82" s="9">
        <v>8564289</v>
      </c>
      <c r="AA82" s="9">
        <v>1052498797</v>
      </c>
      <c r="AB82" s="9" t="s">
        <v>139</v>
      </c>
      <c r="AH82" s="9">
        <v>8234126</v>
      </c>
      <c r="AI82" s="9">
        <f t="shared" si="3"/>
        <v>330163</v>
      </c>
      <c r="AJ82" s="41">
        <f t="shared" si="4"/>
        <v>3.8551127828591492E-2</v>
      </c>
      <c r="AK82" s="9">
        <v>159937238</v>
      </c>
      <c r="AL82" s="9"/>
      <c r="AM82" s="9"/>
    </row>
    <row r="83" spans="2:39" ht="15">
      <c r="B83" s="9" t="s">
        <v>121</v>
      </c>
      <c r="C83" s="9" t="s">
        <v>110</v>
      </c>
      <c r="H83" s="9" t="s">
        <v>167</v>
      </c>
      <c r="X83" s="9">
        <v>3338670</v>
      </c>
      <c r="AA83" s="9">
        <v>3050570608</v>
      </c>
      <c r="AB83" s="9" t="s">
        <v>143</v>
      </c>
      <c r="AH83" s="9">
        <v>3110266</v>
      </c>
      <c r="AI83" s="9">
        <f t="shared" si="3"/>
        <v>228404</v>
      </c>
      <c r="AJ83" s="41">
        <f t="shared" si="4"/>
        <v>6.8411672911668414E-2</v>
      </c>
      <c r="AK83" s="9">
        <v>144020328</v>
      </c>
      <c r="AL83" s="9"/>
      <c r="AM83" s="9"/>
    </row>
    <row r="84" spans="2:39" ht="15">
      <c r="B84" s="9" t="s">
        <v>164</v>
      </c>
      <c r="C84" s="9" t="s">
        <v>106</v>
      </c>
      <c r="H84" s="9" t="s">
        <v>90</v>
      </c>
      <c r="X84" s="9">
        <v>8209506</v>
      </c>
      <c r="AA84" s="9">
        <v>2533809083</v>
      </c>
      <c r="AB84" s="9" t="s">
        <v>147</v>
      </c>
      <c r="AH84" s="9">
        <v>7948235</v>
      </c>
      <c r="AI84" s="9">
        <f t="shared" si="3"/>
        <v>261271</v>
      </c>
      <c r="AJ84" s="41">
        <f t="shared" si="4"/>
        <v>3.1825422869536851E-2</v>
      </c>
      <c r="AK84" s="9">
        <v>209270591</v>
      </c>
      <c r="AL84" s="9"/>
      <c r="AM84" s="9"/>
    </row>
    <row r="85" spans="2:39" ht="15">
      <c r="B85" s="9" t="s">
        <v>120</v>
      </c>
      <c r="C85" s="9" t="s">
        <v>107</v>
      </c>
      <c r="H85" s="9" t="s">
        <v>90</v>
      </c>
      <c r="X85" s="9">
        <v>200921</v>
      </c>
      <c r="AA85" s="9">
        <v>2419402137</v>
      </c>
      <c r="AB85" s="9" t="s">
        <v>138</v>
      </c>
      <c r="AH85" s="9">
        <v>4512</v>
      </c>
      <c r="AI85" s="9">
        <f t="shared" si="3"/>
        <v>196409</v>
      </c>
      <c r="AJ85" s="41">
        <f t="shared" si="4"/>
        <v>0.97754341258504585</v>
      </c>
      <c r="AK85" s="9">
        <v>34135301</v>
      </c>
      <c r="AL85" s="9"/>
      <c r="AM85" s="9"/>
    </row>
    <row r="86" spans="2:39" ht="15">
      <c r="B86" s="9" t="s">
        <v>118</v>
      </c>
      <c r="C86" s="9" t="s">
        <v>108</v>
      </c>
      <c r="H86" s="9" t="s">
        <v>167</v>
      </c>
      <c r="X86" s="9">
        <v>5651572</v>
      </c>
      <c r="AA86" s="9">
        <v>558883933</v>
      </c>
      <c r="AB86" s="9" t="s">
        <v>134</v>
      </c>
      <c r="AH86" s="9">
        <v>5327084</v>
      </c>
      <c r="AI86" s="9">
        <f t="shared" si="3"/>
        <v>324488</v>
      </c>
      <c r="AJ86" s="41">
        <f t="shared" si="4"/>
        <v>5.7415529696870179E-2</v>
      </c>
      <c r="AK86" s="9">
        <v>22557169</v>
      </c>
      <c r="AL86" s="9"/>
      <c r="AM86" s="9"/>
    </row>
    <row r="87" spans="2:39" ht="15">
      <c r="B87" s="9" t="s">
        <v>115</v>
      </c>
      <c r="C87" s="9" t="s">
        <v>109</v>
      </c>
      <c r="H87" s="9" t="s">
        <v>167</v>
      </c>
      <c r="X87" s="9">
        <v>3389858</v>
      </c>
      <c r="AA87" s="9">
        <v>2131118768</v>
      </c>
      <c r="AB87" s="9" t="s">
        <v>148</v>
      </c>
      <c r="AH87" s="9">
        <v>3278012</v>
      </c>
      <c r="AI87" s="9">
        <f t="shared" si="3"/>
        <v>111846</v>
      </c>
      <c r="AJ87" s="41">
        <f t="shared" si="4"/>
        <v>3.2994302416207405E-2</v>
      </c>
      <c r="AK87" s="9">
        <v>174588546</v>
      </c>
      <c r="AL87" s="9"/>
      <c r="AM87" s="9"/>
    </row>
    <row r="88" spans="2:39" ht="15">
      <c r="B88" s="9" t="s">
        <v>115</v>
      </c>
      <c r="C88" s="9" t="s">
        <v>110</v>
      </c>
      <c r="H88" s="9" t="s">
        <v>167</v>
      </c>
      <c r="X88" s="9">
        <v>9267412</v>
      </c>
      <c r="AA88" s="9">
        <v>252543632</v>
      </c>
      <c r="AB88" s="9" t="s">
        <v>148</v>
      </c>
      <c r="AH88" s="9">
        <v>9257366</v>
      </c>
      <c r="AI88" s="9">
        <f t="shared" si="3"/>
        <v>10046</v>
      </c>
      <c r="AJ88" s="41">
        <f t="shared" si="4"/>
        <v>1.0840135304225171E-3</v>
      </c>
      <c r="AK88" s="9">
        <v>142610590</v>
      </c>
      <c r="AL88" s="9">
        <v>191756588</v>
      </c>
      <c r="AM88" s="9"/>
    </row>
    <row r="89" spans="2:39" ht="15">
      <c r="B89" s="9" t="s">
        <v>115</v>
      </c>
      <c r="C89" s="9" t="s">
        <v>108</v>
      </c>
      <c r="H89" s="9" t="s">
        <v>90</v>
      </c>
      <c r="X89" s="9">
        <v>2869865</v>
      </c>
      <c r="AA89" s="9">
        <v>1575997551</v>
      </c>
      <c r="AB89" s="9" t="s">
        <v>148</v>
      </c>
      <c r="AH89" s="9">
        <v>2768711</v>
      </c>
      <c r="AI89" s="9">
        <f t="shared" si="3"/>
        <v>101154</v>
      </c>
      <c r="AJ89" s="41">
        <f t="shared" si="4"/>
        <v>3.5246954125019818E-2</v>
      </c>
      <c r="AK89" s="9">
        <v>162950670</v>
      </c>
      <c r="AL89" s="9">
        <v>40606303</v>
      </c>
      <c r="AM89" s="9"/>
    </row>
    <row r="90" spans="2:39">
      <c r="B90" s="9" t="s">
        <v>161</v>
      </c>
      <c r="C90" s="9" t="s">
        <v>109</v>
      </c>
      <c r="H90" s="9" t="s">
        <v>167</v>
      </c>
      <c r="X90" s="9">
        <v>2738122</v>
      </c>
      <c r="AA90" s="9">
        <v>787080032</v>
      </c>
      <c r="AB90" s="9" t="s">
        <v>141</v>
      </c>
      <c r="AH90" s="9">
        <v>2537223</v>
      </c>
      <c r="AI90" s="9">
        <f t="shared" si="3"/>
        <v>200899</v>
      </c>
      <c r="AJ90" s="41">
        <f t="shared" si="4"/>
        <v>7.337109157298323E-2</v>
      </c>
      <c r="AK90" s="9">
        <v>63105744</v>
      </c>
      <c r="AL90" s="9">
        <v>155440098</v>
      </c>
      <c r="AM90" s="9"/>
    </row>
    <row r="91" spans="2:39" ht="15">
      <c r="B91" s="9" t="s">
        <v>155</v>
      </c>
      <c r="C91" s="9" t="s">
        <v>110</v>
      </c>
      <c r="H91" s="9" t="s">
        <v>90</v>
      </c>
      <c r="X91" s="9">
        <v>6614669</v>
      </c>
      <c r="AA91" s="9">
        <v>3258866873</v>
      </c>
      <c r="AB91" s="9" t="s">
        <v>130</v>
      </c>
      <c r="AH91" s="9">
        <v>6353508</v>
      </c>
      <c r="AI91" s="9">
        <f t="shared" si="3"/>
        <v>261161</v>
      </c>
      <c r="AJ91" s="41">
        <f t="shared" si="4"/>
        <v>3.9482096534233235E-2</v>
      </c>
      <c r="AK91" s="9">
        <v>31083126</v>
      </c>
      <c r="AL91" s="9">
        <v>107315315</v>
      </c>
      <c r="AM91" s="9"/>
    </row>
    <row r="92" spans="2:39" ht="15">
      <c r="B92" s="9" t="s">
        <v>115</v>
      </c>
      <c r="C92" s="9" t="s">
        <v>111</v>
      </c>
      <c r="H92" s="9" t="s">
        <v>167</v>
      </c>
      <c r="X92" s="9">
        <v>2757188</v>
      </c>
      <c r="AA92" s="9">
        <v>2751618281</v>
      </c>
      <c r="AB92" s="9" t="s">
        <v>148</v>
      </c>
      <c r="AH92" s="9">
        <v>2655299</v>
      </c>
      <c r="AI92" s="9">
        <f t="shared" si="3"/>
        <v>101889</v>
      </c>
      <c r="AJ92" s="41">
        <f t="shared" si="4"/>
        <v>3.6953954536288421E-2</v>
      </c>
      <c r="AK92" s="9"/>
      <c r="AL92" s="9">
        <v>202712388</v>
      </c>
      <c r="AM92" s="9"/>
    </row>
    <row r="93" spans="2:39" ht="15">
      <c r="B93" s="9" t="s">
        <v>113</v>
      </c>
      <c r="C93" s="9" t="s">
        <v>94</v>
      </c>
      <c r="H93" s="9" t="s">
        <v>167</v>
      </c>
      <c r="X93" s="9">
        <v>6752128</v>
      </c>
      <c r="AA93" s="9">
        <v>1445262744</v>
      </c>
      <c r="AB93" s="9" t="s">
        <v>133</v>
      </c>
      <c r="AH93" s="9">
        <v>6479778</v>
      </c>
      <c r="AI93" s="9">
        <f t="shared" si="3"/>
        <v>272350</v>
      </c>
      <c r="AJ93" s="41">
        <f t="shared" si="4"/>
        <v>4.0335432029724554E-2</v>
      </c>
      <c r="AK93" s="9"/>
      <c r="AL93" s="9">
        <v>22094512</v>
      </c>
      <c r="AM93" s="9"/>
    </row>
    <row r="94" spans="2:39" ht="15">
      <c r="B94" s="9" t="s">
        <v>164</v>
      </c>
      <c r="C94" s="9" t="s">
        <v>95</v>
      </c>
      <c r="H94" s="9" t="s">
        <v>167</v>
      </c>
      <c r="X94" s="9">
        <v>4387611</v>
      </c>
      <c r="AA94" s="9">
        <v>602215969</v>
      </c>
      <c r="AB94" s="9" t="s">
        <v>147</v>
      </c>
      <c r="AH94" s="9">
        <v>4365199</v>
      </c>
      <c r="AI94" s="9">
        <f t="shared" si="3"/>
        <v>22412</v>
      </c>
      <c r="AJ94" s="41">
        <f t="shared" si="4"/>
        <v>5.1080189196353095E-3</v>
      </c>
      <c r="AK94" s="9"/>
      <c r="AL94" s="9">
        <v>190416691</v>
      </c>
      <c r="AM94" s="9"/>
    </row>
    <row r="95" spans="2:39" ht="15">
      <c r="B95" s="9" t="s">
        <v>118</v>
      </c>
      <c r="C95" s="9" t="s">
        <v>96</v>
      </c>
      <c r="H95" s="9" t="s">
        <v>90</v>
      </c>
      <c r="X95" s="9">
        <v>743503</v>
      </c>
      <c r="AA95" s="9">
        <v>558883933</v>
      </c>
      <c r="AB95" s="9" t="s">
        <v>134</v>
      </c>
      <c r="AH95" s="9">
        <v>410535</v>
      </c>
      <c r="AI95" s="9">
        <f t="shared" si="3"/>
        <v>332968</v>
      </c>
      <c r="AJ95" s="41">
        <f t="shared" si="4"/>
        <v>0.44783679420257888</v>
      </c>
      <c r="AK95" s="9"/>
      <c r="AL95" s="9">
        <v>195364579</v>
      </c>
      <c r="AM95" s="9"/>
    </row>
    <row r="96" spans="2:39" ht="15">
      <c r="B96" s="9" t="s">
        <v>118</v>
      </c>
      <c r="C96" s="9" t="s">
        <v>97</v>
      </c>
      <c r="H96" s="9" t="s">
        <v>167</v>
      </c>
      <c r="X96" s="9">
        <v>7111877</v>
      </c>
      <c r="AA96" s="9">
        <v>558883933</v>
      </c>
      <c r="AB96" s="9" t="s">
        <v>134</v>
      </c>
      <c r="AH96" s="9">
        <v>6831205</v>
      </c>
      <c r="AI96" s="9">
        <f t="shared" si="3"/>
        <v>280672</v>
      </c>
      <c r="AJ96" s="41">
        <f t="shared" si="4"/>
        <v>3.946524946930325E-2</v>
      </c>
      <c r="AK96" s="9"/>
      <c r="AL96" s="9">
        <v>146196211</v>
      </c>
      <c r="AM96" s="9"/>
    </row>
    <row r="97" spans="2:39" ht="15">
      <c r="B97" s="9" t="s">
        <v>116</v>
      </c>
      <c r="C97" s="9" t="s">
        <v>98</v>
      </c>
      <c r="H97" s="9" t="s">
        <v>90</v>
      </c>
      <c r="X97" s="9">
        <v>1680292</v>
      </c>
      <c r="AA97" s="9">
        <v>758087664</v>
      </c>
      <c r="AB97" s="9" t="s">
        <v>131</v>
      </c>
      <c r="AH97" s="9">
        <v>1369759</v>
      </c>
      <c r="AI97" s="9">
        <f t="shared" si="3"/>
        <v>310533</v>
      </c>
      <c r="AJ97" s="41">
        <f t="shared" si="4"/>
        <v>0.18480894987299826</v>
      </c>
      <c r="AK97" s="9"/>
      <c r="AL97" s="9">
        <v>9315121</v>
      </c>
      <c r="AM97" s="9"/>
    </row>
    <row r="98" spans="2:39" ht="15">
      <c r="B98" s="9" t="s">
        <v>158</v>
      </c>
      <c r="C98" s="9" t="s">
        <v>99</v>
      </c>
      <c r="H98" s="9" t="s">
        <v>167</v>
      </c>
      <c r="X98" s="9">
        <v>5725641</v>
      </c>
      <c r="AA98" s="9">
        <v>2113019721</v>
      </c>
      <c r="AB98" s="9" t="s">
        <v>136</v>
      </c>
      <c r="AH98" s="9">
        <v>5608341</v>
      </c>
      <c r="AI98" s="9">
        <f t="shared" si="3"/>
        <v>117300</v>
      </c>
      <c r="AJ98" s="41">
        <f t="shared" si="4"/>
        <v>2.0486789164741556E-2</v>
      </c>
      <c r="AK98" s="9"/>
      <c r="AL98" s="9">
        <v>189153234</v>
      </c>
      <c r="AM98" s="9"/>
    </row>
    <row r="99" spans="2:39" ht="15">
      <c r="B99" s="9" t="s">
        <v>121</v>
      </c>
      <c r="C99" s="9" t="s">
        <v>100</v>
      </c>
      <c r="H99" s="9" t="s">
        <v>167</v>
      </c>
      <c r="X99" s="9">
        <v>9900121</v>
      </c>
      <c r="AA99" s="9">
        <v>1544498788</v>
      </c>
      <c r="AB99" s="9" t="s">
        <v>143</v>
      </c>
      <c r="AH99" s="9">
        <v>9569004</v>
      </c>
      <c r="AI99" s="9">
        <f t="shared" si="3"/>
        <v>331117</v>
      </c>
      <c r="AJ99" s="41">
        <f t="shared" si="4"/>
        <v>3.3445752834738079E-2</v>
      </c>
      <c r="AK99" s="9"/>
      <c r="AL99" s="9">
        <v>73124553</v>
      </c>
      <c r="AM99" s="9"/>
    </row>
    <row r="100" spans="2:39" ht="15">
      <c r="B100" s="9" t="s">
        <v>113</v>
      </c>
      <c r="C100" s="9" t="s">
        <v>101</v>
      </c>
      <c r="H100" s="9" t="s">
        <v>90</v>
      </c>
      <c r="X100" s="9">
        <v>1828514</v>
      </c>
      <c r="AA100" s="9">
        <v>1445262744</v>
      </c>
      <c r="AB100" s="9" t="s">
        <v>133</v>
      </c>
      <c r="AH100" s="9">
        <v>1776102</v>
      </c>
      <c r="AI100" s="9">
        <f t="shared" si="3"/>
        <v>52412</v>
      </c>
      <c r="AJ100" s="41">
        <f t="shared" si="4"/>
        <v>2.8663712719727605E-2</v>
      </c>
      <c r="AK100" s="9"/>
      <c r="AL100" s="9">
        <v>16262337</v>
      </c>
      <c r="AM100" s="9"/>
    </row>
    <row r="101" spans="2:39" ht="30">
      <c r="B101" s="9" t="s">
        <v>159</v>
      </c>
      <c r="C101" s="10" t="s">
        <v>102</v>
      </c>
      <c r="H101" s="9" t="s">
        <v>167</v>
      </c>
      <c r="X101" s="9">
        <v>8679361</v>
      </c>
      <c r="AA101" s="9">
        <v>1052498797</v>
      </c>
      <c r="AB101" s="9" t="s">
        <v>139</v>
      </c>
      <c r="AH101" s="9">
        <v>8374177</v>
      </c>
      <c r="AI101" s="9">
        <f t="shared" si="3"/>
        <v>305184</v>
      </c>
      <c r="AJ101" s="41">
        <f t="shared" si="4"/>
        <v>3.5162035546165205E-2</v>
      </c>
      <c r="AK101" s="9"/>
      <c r="AL101" s="9">
        <v>144946008</v>
      </c>
      <c r="AM101" s="9"/>
    </row>
    <row r="102" spans="2:39" ht="15">
      <c r="B102" s="9" t="s">
        <v>166</v>
      </c>
      <c r="C102" s="9" t="s">
        <v>103</v>
      </c>
      <c r="H102" s="9" t="s">
        <v>167</v>
      </c>
      <c r="X102" s="9">
        <v>6878686</v>
      </c>
      <c r="AA102" s="9">
        <v>558883933</v>
      </c>
      <c r="AB102" s="9" t="s">
        <v>134</v>
      </c>
      <c r="AH102" s="9">
        <v>6497324</v>
      </c>
      <c r="AI102" s="9">
        <f t="shared" si="3"/>
        <v>381362</v>
      </c>
      <c r="AJ102" s="41">
        <f t="shared" si="4"/>
        <v>5.5441111863515795E-2</v>
      </c>
      <c r="AK102" s="9"/>
      <c r="AL102" s="9">
        <v>64050939</v>
      </c>
      <c r="AM102" s="9"/>
    </row>
    <row r="103" spans="2:39" ht="15">
      <c r="B103" s="9" t="s">
        <v>156</v>
      </c>
      <c r="C103" s="9" t="s">
        <v>104</v>
      </c>
      <c r="H103" s="9" t="s">
        <v>167</v>
      </c>
      <c r="X103" s="9">
        <v>2590670</v>
      </c>
      <c r="AA103" s="9">
        <v>2795977246</v>
      </c>
      <c r="AB103" s="9" t="s">
        <v>132</v>
      </c>
      <c r="AH103" s="9">
        <v>2307877</v>
      </c>
      <c r="AI103" s="9">
        <f t="shared" si="3"/>
        <v>282793</v>
      </c>
      <c r="AJ103" s="41">
        <f t="shared" si="4"/>
        <v>0.10915824863838312</v>
      </c>
      <c r="AK103" s="9"/>
      <c r="AL103" s="9">
        <v>152463094</v>
      </c>
      <c r="AM103" s="9"/>
    </row>
    <row r="104" spans="2:39" ht="15">
      <c r="B104" s="9" t="s">
        <v>158</v>
      </c>
      <c r="C104" s="9" t="s">
        <v>105</v>
      </c>
      <c r="H104" s="9" t="s">
        <v>167</v>
      </c>
      <c r="X104" s="9">
        <v>7291693</v>
      </c>
      <c r="AA104" s="9">
        <v>1553629128</v>
      </c>
      <c r="AB104" s="9" t="s">
        <v>136</v>
      </c>
      <c r="AH104" s="9">
        <v>6984286</v>
      </c>
      <c r="AI104" s="9">
        <f t="shared" si="3"/>
        <v>307407</v>
      </c>
      <c r="AJ104" s="41">
        <f t="shared" si="4"/>
        <v>4.2158522033223289E-2</v>
      </c>
      <c r="AK104" s="9">
        <v>47109514</v>
      </c>
      <c r="AL104" s="9">
        <v>184053184</v>
      </c>
      <c r="AM104" s="9"/>
    </row>
    <row r="105" spans="2:39" ht="15">
      <c r="B105" s="9" t="s">
        <v>114</v>
      </c>
      <c r="C105" s="9" t="s">
        <v>106</v>
      </c>
      <c r="H105" s="9" t="s">
        <v>167</v>
      </c>
      <c r="X105" s="9">
        <v>4333065</v>
      </c>
      <c r="AA105" s="9">
        <v>3204131243</v>
      </c>
      <c r="AB105" s="9" t="s">
        <v>137</v>
      </c>
      <c r="AH105" s="9">
        <v>3932381</v>
      </c>
      <c r="AI105" s="9">
        <f t="shared" si="3"/>
        <v>400684</v>
      </c>
      <c r="AJ105" s="41">
        <f t="shared" si="4"/>
        <v>9.2471264566767408E-2</v>
      </c>
      <c r="AK105" s="9">
        <v>140068491</v>
      </c>
      <c r="AL105" s="9">
        <v>43778253</v>
      </c>
      <c r="AM105" s="9"/>
    </row>
    <row r="106" spans="2:39" ht="15">
      <c r="B106" s="9" t="s">
        <v>162</v>
      </c>
      <c r="C106" s="9" t="s">
        <v>107</v>
      </c>
      <c r="H106" s="9" t="s">
        <v>167</v>
      </c>
      <c r="X106" s="9">
        <v>8742902</v>
      </c>
      <c r="AA106" s="9">
        <v>1211109554</v>
      </c>
      <c r="AB106" s="9" t="s">
        <v>142</v>
      </c>
      <c r="AH106" s="9">
        <v>8684571</v>
      </c>
      <c r="AI106" s="9">
        <f t="shared" si="3"/>
        <v>58331</v>
      </c>
      <c r="AJ106" s="41">
        <f t="shared" si="4"/>
        <v>6.6718121740355777E-3</v>
      </c>
      <c r="AK106" s="9">
        <v>180493864</v>
      </c>
      <c r="AL106" s="9">
        <v>186985672</v>
      </c>
      <c r="AM106" s="9"/>
    </row>
    <row r="107" spans="2:39" ht="15">
      <c r="B107" s="9" t="s">
        <v>165</v>
      </c>
      <c r="C107" s="9" t="s">
        <v>108</v>
      </c>
      <c r="H107" s="9" t="s">
        <v>167</v>
      </c>
      <c r="X107" s="9">
        <v>1232474</v>
      </c>
      <c r="AA107" s="9">
        <v>1630463517</v>
      </c>
      <c r="AB107" s="9" t="s">
        <v>149</v>
      </c>
      <c r="AH107" s="9">
        <v>923654</v>
      </c>
      <c r="AI107" s="9">
        <f t="shared" si="3"/>
        <v>308820</v>
      </c>
      <c r="AJ107" s="41">
        <f t="shared" si="4"/>
        <v>0.25056918036404824</v>
      </c>
      <c r="AK107" s="9">
        <v>46601500</v>
      </c>
      <c r="AL107" s="9">
        <v>195720661</v>
      </c>
      <c r="AM107" s="9"/>
    </row>
    <row r="108" spans="2:39" ht="15">
      <c r="B108" s="9" t="s">
        <v>113</v>
      </c>
      <c r="C108" s="9" t="s">
        <v>109</v>
      </c>
      <c r="H108" s="9" t="s">
        <v>167</v>
      </c>
      <c r="X108" s="9">
        <v>5179198</v>
      </c>
      <c r="AA108" s="9">
        <v>1445262744</v>
      </c>
      <c r="AB108" s="9" t="s">
        <v>133</v>
      </c>
      <c r="AH108" s="9">
        <v>5035462</v>
      </c>
      <c r="AI108" s="9">
        <f t="shared" si="3"/>
        <v>143736</v>
      </c>
      <c r="AJ108" s="41">
        <f t="shared" si="4"/>
        <v>2.7752559373092126E-2</v>
      </c>
      <c r="AK108" s="9">
        <v>99329629</v>
      </c>
      <c r="AL108" s="9">
        <v>86239978</v>
      </c>
      <c r="AM108" s="9"/>
    </row>
    <row r="109" spans="2:39" ht="15">
      <c r="B109" s="9" t="s">
        <v>113</v>
      </c>
      <c r="C109" s="9" t="s">
        <v>110</v>
      </c>
      <c r="H109" s="9" t="s">
        <v>167</v>
      </c>
      <c r="X109" s="9">
        <v>1021172</v>
      </c>
      <c r="AA109" s="9">
        <v>1445262744</v>
      </c>
      <c r="AB109" s="9" t="s">
        <v>133</v>
      </c>
      <c r="AH109" s="9">
        <v>645741</v>
      </c>
      <c r="AI109" s="9">
        <f t="shared" si="3"/>
        <v>375431</v>
      </c>
      <c r="AJ109" s="41">
        <f t="shared" si="4"/>
        <v>0.36764717403140706</v>
      </c>
      <c r="AK109" s="9">
        <v>144497447</v>
      </c>
      <c r="AL109" s="9">
        <v>111918358</v>
      </c>
      <c r="AM109" s="9"/>
    </row>
    <row r="110" spans="2:39" ht="15">
      <c r="B110" s="9" t="s">
        <v>114</v>
      </c>
      <c r="C110" s="9" t="s">
        <v>94</v>
      </c>
      <c r="H110" s="9" t="s">
        <v>167</v>
      </c>
      <c r="X110" s="9">
        <v>1216789</v>
      </c>
      <c r="AA110" s="9">
        <v>3204131243</v>
      </c>
      <c r="AB110" s="9" t="s">
        <v>137</v>
      </c>
      <c r="AH110" s="9">
        <v>787663</v>
      </c>
      <c r="AI110" s="9">
        <f t="shared" si="3"/>
        <v>429126</v>
      </c>
      <c r="AJ110" s="41">
        <f t="shared" si="4"/>
        <v>0.3526708410414624</v>
      </c>
      <c r="AK110" s="9">
        <v>152209443</v>
      </c>
      <c r="AL110" s="9">
        <v>111814453</v>
      </c>
      <c r="AM110" s="9"/>
    </row>
    <row r="111" spans="2:39" ht="15">
      <c r="B111" s="9" t="s">
        <v>155</v>
      </c>
      <c r="C111" s="9" t="s">
        <v>95</v>
      </c>
      <c r="H111" s="9" t="s">
        <v>167</v>
      </c>
      <c r="X111" s="9">
        <v>5781011</v>
      </c>
      <c r="AA111" s="9">
        <v>3258866873</v>
      </c>
      <c r="AB111" s="9" t="s">
        <v>130</v>
      </c>
      <c r="AH111" s="9">
        <v>5569395</v>
      </c>
      <c r="AI111" s="9">
        <f t="shared" si="3"/>
        <v>211616</v>
      </c>
      <c r="AJ111" s="41">
        <f t="shared" si="4"/>
        <v>3.6605361934097684E-2</v>
      </c>
      <c r="AK111" s="9">
        <v>208652482</v>
      </c>
      <c r="AL111" s="9">
        <v>193365788</v>
      </c>
      <c r="AM111" s="9"/>
    </row>
    <row r="112" spans="2:39" ht="15">
      <c r="B112" s="9" t="s">
        <v>160</v>
      </c>
      <c r="C112" s="9" t="s">
        <v>96</v>
      </c>
      <c r="H112" s="9" t="s">
        <v>167</v>
      </c>
      <c r="X112" s="9">
        <v>1977304</v>
      </c>
      <c r="AA112" s="9">
        <v>2281926485</v>
      </c>
      <c r="AB112" s="9" t="s">
        <v>140</v>
      </c>
      <c r="AH112" s="9">
        <v>1558497</v>
      </c>
      <c r="AI112" s="9">
        <f t="shared" si="3"/>
        <v>418807</v>
      </c>
      <c r="AJ112" s="41">
        <f t="shared" si="4"/>
        <v>0.21180708682124752</v>
      </c>
      <c r="AK112" s="9">
        <v>77809628</v>
      </c>
      <c r="AL112" s="9">
        <v>172091488</v>
      </c>
      <c r="AM112" s="9"/>
    </row>
    <row r="113" spans="2:39" ht="15">
      <c r="B113" s="9" t="s">
        <v>160</v>
      </c>
      <c r="C113" s="9" t="s">
        <v>97</v>
      </c>
      <c r="H113" s="9" t="s">
        <v>167</v>
      </c>
      <c r="X113" s="9">
        <v>5712979</v>
      </c>
      <c r="AA113" s="9">
        <v>2281926485</v>
      </c>
      <c r="AB113" s="9" t="s">
        <v>140</v>
      </c>
      <c r="AH113" s="9">
        <v>5528612</v>
      </c>
      <c r="AI113" s="9">
        <f t="shared" si="3"/>
        <v>184367</v>
      </c>
      <c r="AJ113" s="41">
        <f t="shared" si="4"/>
        <v>3.2271604709206876E-2</v>
      </c>
      <c r="AK113" s="9">
        <v>146689610</v>
      </c>
      <c r="AL113" s="9">
        <v>129564074</v>
      </c>
      <c r="AM113" s="9"/>
    </row>
    <row r="114" spans="2:39" ht="15">
      <c r="B114" s="9" t="s">
        <v>116</v>
      </c>
      <c r="C114" s="9" t="s">
        <v>98</v>
      </c>
      <c r="H114" s="9" t="s">
        <v>90</v>
      </c>
      <c r="X114" s="9">
        <v>6639054</v>
      </c>
      <c r="AA114" s="9">
        <v>1000435305</v>
      </c>
      <c r="AB114" s="9" t="s">
        <v>131</v>
      </c>
      <c r="AH114" s="9">
        <v>6409342</v>
      </c>
      <c r="AI114" s="9">
        <f t="shared" si="3"/>
        <v>229712</v>
      </c>
      <c r="AJ114" s="41">
        <f t="shared" si="4"/>
        <v>3.4600110196422562E-2</v>
      </c>
      <c r="AK114" s="9">
        <v>60480860</v>
      </c>
      <c r="AL114" s="9">
        <v>26788484</v>
      </c>
      <c r="AM114" s="9"/>
    </row>
    <row r="115" spans="2:39" ht="15">
      <c r="B115" s="9" t="s">
        <v>159</v>
      </c>
      <c r="C115" s="9" t="s">
        <v>99</v>
      </c>
      <c r="H115" s="9" t="s">
        <v>167</v>
      </c>
      <c r="X115" s="9">
        <v>5596564</v>
      </c>
      <c r="AA115" s="9">
        <v>1052498797</v>
      </c>
      <c r="AB115" s="9" t="s">
        <v>139</v>
      </c>
      <c r="AH115" s="9">
        <v>5569267</v>
      </c>
      <c r="AI115" s="9">
        <f t="shared" si="3"/>
        <v>27297</v>
      </c>
      <c r="AJ115" s="41">
        <f t="shared" si="4"/>
        <v>4.8774569539453139E-3</v>
      </c>
      <c r="AK115" s="9">
        <v>106266403</v>
      </c>
      <c r="AL115" s="9">
        <v>198445938</v>
      </c>
      <c r="AM115" s="9"/>
    </row>
    <row r="116" spans="2:39" ht="15">
      <c r="B116" s="9" t="s">
        <v>113</v>
      </c>
      <c r="C116" s="9" t="s">
        <v>100</v>
      </c>
      <c r="H116" s="9" t="s">
        <v>90</v>
      </c>
      <c r="X116" s="9">
        <v>9808588</v>
      </c>
      <c r="AA116" s="9">
        <v>1445262744</v>
      </c>
      <c r="AB116" s="9" t="s">
        <v>133</v>
      </c>
      <c r="AH116" s="9">
        <v>9475587</v>
      </c>
      <c r="AI116" s="9">
        <f t="shared" si="3"/>
        <v>333001</v>
      </c>
      <c r="AJ116" s="41">
        <f t="shared" si="4"/>
        <v>3.394994264210098E-2</v>
      </c>
      <c r="AK116" s="9">
        <v>135618772</v>
      </c>
      <c r="AL116" s="9">
        <v>20617570</v>
      </c>
      <c r="AM116" s="9"/>
    </row>
    <row r="117" spans="2:39" ht="15">
      <c r="B117" s="9" t="s">
        <v>162</v>
      </c>
      <c r="C117" s="9" t="s">
        <v>101</v>
      </c>
      <c r="H117" s="9" t="s">
        <v>167</v>
      </c>
      <c r="X117" s="9">
        <v>459493</v>
      </c>
      <c r="AA117" s="9">
        <v>1211109554</v>
      </c>
      <c r="AB117" s="9" t="s">
        <v>142</v>
      </c>
      <c r="AH117" s="9">
        <v>146612</v>
      </c>
      <c r="AI117" s="9">
        <f t="shared" si="3"/>
        <v>312881</v>
      </c>
      <c r="AJ117" s="41">
        <f t="shared" si="4"/>
        <v>0.68092658647683424</v>
      </c>
      <c r="AK117" s="9">
        <v>212536325</v>
      </c>
      <c r="AL117" s="9">
        <v>215173542</v>
      </c>
      <c r="AM117" s="9"/>
    </row>
    <row r="118" spans="2:39" ht="30">
      <c r="B118" s="9" t="s">
        <v>157</v>
      </c>
      <c r="C118" s="10" t="s">
        <v>102</v>
      </c>
      <c r="H118" s="9" t="s">
        <v>90</v>
      </c>
      <c r="X118" s="9">
        <v>9527393</v>
      </c>
      <c r="AA118" s="9">
        <v>2780247159</v>
      </c>
      <c r="AB118" s="9" t="s">
        <v>135</v>
      </c>
      <c r="AH118" s="9">
        <v>9415937</v>
      </c>
      <c r="AI118" s="9">
        <f t="shared" si="3"/>
        <v>111456</v>
      </c>
      <c r="AJ118" s="41">
        <f t="shared" si="4"/>
        <v>1.1698478272072958E-2</v>
      </c>
      <c r="AK118" s="9">
        <v>198279118</v>
      </c>
      <c r="AL118" s="9">
        <v>51946705</v>
      </c>
      <c r="AM118" s="9"/>
    </row>
    <row r="119" spans="2:39" ht="15">
      <c r="B119" s="9" t="s">
        <v>155</v>
      </c>
      <c r="C119" s="9" t="s">
        <v>103</v>
      </c>
      <c r="H119" s="9" t="s">
        <v>90</v>
      </c>
      <c r="X119" s="9">
        <v>2841988</v>
      </c>
      <c r="AA119" s="9">
        <v>3258866873</v>
      </c>
      <c r="AB119" s="9" t="s">
        <v>130</v>
      </c>
      <c r="AH119" s="9">
        <v>2474665</v>
      </c>
      <c r="AI119" s="9">
        <f t="shared" si="3"/>
        <v>367323</v>
      </c>
      <c r="AJ119" s="41">
        <f t="shared" si="4"/>
        <v>0.12924861047970646</v>
      </c>
      <c r="AK119" s="9">
        <v>168089038</v>
      </c>
      <c r="AL119" s="9">
        <v>114571964</v>
      </c>
      <c r="AM119" s="9"/>
    </row>
    <row r="120" spans="2:39" ht="15">
      <c r="B120" s="9" t="s">
        <v>114</v>
      </c>
      <c r="C120" s="9" t="s">
        <v>104</v>
      </c>
      <c r="H120" s="9" t="s">
        <v>90</v>
      </c>
      <c r="X120" s="9">
        <v>4326267</v>
      </c>
      <c r="AA120" s="9">
        <v>3204131243</v>
      </c>
      <c r="AB120" s="9" t="s">
        <v>137</v>
      </c>
      <c r="AH120" s="9">
        <v>4266358</v>
      </c>
      <c r="AI120" s="9">
        <f t="shared" si="3"/>
        <v>59909</v>
      </c>
      <c r="AJ120" s="41">
        <f t="shared" si="4"/>
        <v>1.3847735241491105E-2</v>
      </c>
      <c r="AK120" s="9">
        <v>123561415</v>
      </c>
      <c r="AL120" s="9"/>
      <c r="AM120" s="9"/>
    </row>
    <row r="121" spans="2:39" ht="15">
      <c r="B121" s="9" t="s">
        <v>159</v>
      </c>
      <c r="C121" s="9" t="s">
        <v>105</v>
      </c>
      <c r="H121" s="9" t="s">
        <v>90</v>
      </c>
      <c r="X121" s="9">
        <v>6981214</v>
      </c>
      <c r="AA121" s="9">
        <v>1052498797</v>
      </c>
      <c r="AB121" s="9" t="s">
        <v>139</v>
      </c>
      <c r="AH121" s="9">
        <v>6944230</v>
      </c>
      <c r="AI121" s="9">
        <f t="shared" si="3"/>
        <v>36984</v>
      </c>
      <c r="AJ121" s="41">
        <f t="shared" si="4"/>
        <v>5.2976459395171101E-3</v>
      </c>
      <c r="AK121" s="9">
        <v>232045902</v>
      </c>
      <c r="AL121" s="9"/>
      <c r="AM121" s="9"/>
    </row>
    <row r="122" spans="2:39" ht="15">
      <c r="B122" s="9" t="s">
        <v>162</v>
      </c>
      <c r="C122" s="9" t="s">
        <v>106</v>
      </c>
      <c r="H122" s="9" t="s">
        <v>90</v>
      </c>
      <c r="X122" s="9">
        <v>5536549</v>
      </c>
      <c r="AA122" s="9">
        <v>1211109554</v>
      </c>
      <c r="AB122" s="9" t="s">
        <v>142</v>
      </c>
      <c r="AH122" s="9">
        <v>5111798</v>
      </c>
      <c r="AI122" s="9">
        <f t="shared" si="3"/>
        <v>424751</v>
      </c>
      <c r="AJ122" s="41">
        <f t="shared" si="4"/>
        <v>7.6717644872284163E-2</v>
      </c>
      <c r="AK122" s="9">
        <v>177872687</v>
      </c>
      <c r="AL122" s="9"/>
      <c r="AM122" s="9"/>
    </row>
    <row r="123" spans="2:39" ht="15">
      <c r="B123" s="9" t="s">
        <v>159</v>
      </c>
      <c r="C123" s="9" t="s">
        <v>107</v>
      </c>
      <c r="H123" s="9" t="s">
        <v>90</v>
      </c>
      <c r="X123" s="9">
        <v>6474401</v>
      </c>
      <c r="AA123" s="9">
        <v>1052498797</v>
      </c>
      <c r="AB123" s="9" t="s">
        <v>139</v>
      </c>
      <c r="AH123" s="9">
        <v>6242302</v>
      </c>
      <c r="AI123" s="9">
        <f t="shared" si="3"/>
        <v>232099</v>
      </c>
      <c r="AJ123" s="41">
        <f t="shared" si="4"/>
        <v>3.5848721758198171E-2</v>
      </c>
      <c r="AK123" s="9">
        <v>154857188</v>
      </c>
      <c r="AL123" s="9"/>
      <c r="AM123" s="9"/>
    </row>
    <row r="124" spans="2:39" ht="15">
      <c r="B124" s="9" t="s">
        <v>158</v>
      </c>
      <c r="C124" s="9" t="s">
        <v>108</v>
      </c>
      <c r="H124" s="9" t="s">
        <v>90</v>
      </c>
      <c r="X124" s="9">
        <v>1837984</v>
      </c>
      <c r="AA124" s="9">
        <v>1276348421</v>
      </c>
      <c r="AB124" s="9" t="s">
        <v>136</v>
      </c>
      <c r="AH124" s="9">
        <v>1792079</v>
      </c>
      <c r="AI124" s="9">
        <f t="shared" si="3"/>
        <v>45905</v>
      </c>
      <c r="AJ124" s="41">
        <f t="shared" si="4"/>
        <v>2.4975734282779393E-2</v>
      </c>
      <c r="AK124" s="9">
        <v>22752657</v>
      </c>
      <c r="AL124" s="9"/>
      <c r="AM124" s="9"/>
    </row>
    <row r="125" spans="2:39" ht="15">
      <c r="B125" s="9" t="s">
        <v>162</v>
      </c>
      <c r="C125" s="9" t="s">
        <v>109</v>
      </c>
      <c r="H125" s="9" t="s">
        <v>167</v>
      </c>
      <c r="X125" s="9">
        <v>7469109</v>
      </c>
      <c r="AA125" s="9">
        <v>1211109554</v>
      </c>
      <c r="AB125" s="9" t="s">
        <v>142</v>
      </c>
      <c r="AH125" s="9">
        <v>7117022</v>
      </c>
      <c r="AI125" s="9">
        <f t="shared" si="3"/>
        <v>352087</v>
      </c>
      <c r="AJ125" s="41">
        <f t="shared" si="4"/>
        <v>4.7139089816469408E-2</v>
      </c>
      <c r="AK125" s="9">
        <v>228819087</v>
      </c>
      <c r="AL125" s="9"/>
      <c r="AM125" s="9"/>
    </row>
    <row r="126" spans="2:39" ht="15">
      <c r="B126" s="9" t="s">
        <v>165</v>
      </c>
      <c r="C126" s="9" t="s">
        <v>110</v>
      </c>
      <c r="H126" s="9" t="s">
        <v>167</v>
      </c>
      <c r="X126" s="9">
        <v>7377538</v>
      </c>
      <c r="AA126" s="9">
        <v>990322796</v>
      </c>
      <c r="AB126" s="9" t="s">
        <v>149</v>
      </c>
      <c r="AH126" s="9">
        <v>6939272</v>
      </c>
      <c r="AI126" s="9">
        <f t="shared" si="3"/>
        <v>438266</v>
      </c>
      <c r="AJ126" s="41">
        <f t="shared" si="4"/>
        <v>5.9405454773665683E-2</v>
      </c>
      <c r="AK126" s="9">
        <v>93725284</v>
      </c>
      <c r="AL126" s="9"/>
      <c r="AM126" s="9"/>
    </row>
    <row r="127" spans="2:39" ht="15">
      <c r="B127" s="9" t="s">
        <v>114</v>
      </c>
      <c r="C127" s="9" t="s">
        <v>106</v>
      </c>
      <c r="H127" s="9" t="s">
        <v>167</v>
      </c>
      <c r="X127" s="9">
        <v>5550853</v>
      </c>
      <c r="AA127" s="9">
        <v>3204131243</v>
      </c>
      <c r="AB127" s="9" t="s">
        <v>137</v>
      </c>
      <c r="AH127" s="9">
        <v>5468647</v>
      </c>
      <c r="AI127" s="9">
        <f t="shared" si="3"/>
        <v>82206</v>
      </c>
      <c r="AJ127" s="41">
        <f t="shared" si="4"/>
        <v>1.4809615747345498E-2</v>
      </c>
      <c r="AK127" s="9">
        <v>66972446</v>
      </c>
      <c r="AL127" s="9"/>
      <c r="AM127" s="9"/>
    </row>
    <row r="128" spans="2:39" ht="15">
      <c r="B128" s="9" t="s">
        <v>121</v>
      </c>
      <c r="C128" s="9" t="s">
        <v>107</v>
      </c>
      <c r="H128" s="9" t="s">
        <v>167</v>
      </c>
      <c r="X128" s="9">
        <v>1817382</v>
      </c>
      <c r="AA128" s="9">
        <v>1284621655</v>
      </c>
      <c r="AB128" s="9" t="s">
        <v>143</v>
      </c>
      <c r="AH128" s="9">
        <v>1700824</v>
      </c>
      <c r="AI128" s="9">
        <f t="shared" si="3"/>
        <v>116558</v>
      </c>
      <c r="AJ128" s="41">
        <f t="shared" si="4"/>
        <v>6.4135113036224642E-2</v>
      </c>
      <c r="AK128" s="9">
        <v>2331296</v>
      </c>
      <c r="AL128" s="9"/>
      <c r="AM128" s="9"/>
    </row>
    <row r="129" spans="2:39">
      <c r="B129" s="9" t="s">
        <v>161</v>
      </c>
      <c r="C129" s="9" t="s">
        <v>108</v>
      </c>
      <c r="H129" s="9" t="s">
        <v>90</v>
      </c>
      <c r="X129" s="9">
        <v>3953960</v>
      </c>
      <c r="AA129" s="9">
        <v>787080032</v>
      </c>
      <c r="AB129" s="9" t="s">
        <v>141</v>
      </c>
      <c r="AH129" s="9">
        <v>3802530</v>
      </c>
      <c r="AI129" s="9">
        <f t="shared" si="3"/>
        <v>151430</v>
      </c>
      <c r="AJ129" s="41">
        <f t="shared" si="4"/>
        <v>3.8298313589414157E-2</v>
      </c>
      <c r="AK129" s="9">
        <v>10568669</v>
      </c>
      <c r="AL129" s="9"/>
      <c r="AM129" s="9"/>
    </row>
    <row r="130" spans="2:39" ht="15">
      <c r="B130" s="9" t="s">
        <v>157</v>
      </c>
      <c r="C130" s="9" t="s">
        <v>109</v>
      </c>
      <c r="H130" s="9" t="s">
        <v>90</v>
      </c>
      <c r="X130" s="9">
        <v>9265875</v>
      </c>
      <c r="AA130" s="9">
        <v>956628579</v>
      </c>
      <c r="AB130" s="9" t="s">
        <v>135</v>
      </c>
      <c r="AH130" s="9">
        <v>9087875</v>
      </c>
      <c r="AI130" s="9">
        <f t="shared" si="3"/>
        <v>178000</v>
      </c>
      <c r="AJ130" s="41">
        <f t="shared" si="4"/>
        <v>1.9210274259041916E-2</v>
      </c>
      <c r="AK130" s="9">
        <v>173421007</v>
      </c>
      <c r="AL130" s="9"/>
      <c r="AM130" s="9"/>
    </row>
    <row r="131" spans="2:39" ht="15">
      <c r="B131" s="9" t="s">
        <v>117</v>
      </c>
      <c r="C131" s="9" t="s">
        <v>110</v>
      </c>
      <c r="H131" s="9" t="s">
        <v>167</v>
      </c>
      <c r="X131" s="9">
        <v>2501800</v>
      </c>
      <c r="AA131" s="9">
        <v>157253107</v>
      </c>
      <c r="AB131" s="9" t="s">
        <v>144</v>
      </c>
      <c r="AH131" s="9">
        <v>2351941</v>
      </c>
      <c r="AI131" s="9">
        <f t="shared" si="3"/>
        <v>149859</v>
      </c>
      <c r="AJ131" s="41">
        <f t="shared" si="4"/>
        <v>5.9900471660404506E-2</v>
      </c>
      <c r="AK131" s="9">
        <v>182651631</v>
      </c>
      <c r="AL131" s="9"/>
      <c r="AM131" s="9"/>
    </row>
    <row r="132" spans="2:39" ht="15">
      <c r="B132" s="9" t="s">
        <v>114</v>
      </c>
      <c r="C132" s="9" t="s">
        <v>108</v>
      </c>
      <c r="H132" s="9" t="s">
        <v>167</v>
      </c>
      <c r="X132" s="9">
        <v>8891893</v>
      </c>
      <c r="AA132" s="9">
        <v>3204131243</v>
      </c>
      <c r="AB132" s="9" t="s">
        <v>137</v>
      </c>
      <c r="AH132" s="9">
        <v>8498025</v>
      </c>
      <c r="AI132" s="9">
        <f t="shared" si="3"/>
        <v>393868</v>
      </c>
      <c r="AJ132" s="41">
        <f t="shared" si="4"/>
        <v>4.4295179890266337E-2</v>
      </c>
      <c r="AK132" s="9">
        <v>187953666</v>
      </c>
      <c r="AL132" s="9"/>
      <c r="AM132" s="9"/>
    </row>
    <row r="133" spans="2:39" ht="15">
      <c r="B133" s="9" t="s">
        <v>119</v>
      </c>
      <c r="C133" s="9" t="s">
        <v>109</v>
      </c>
      <c r="H133" s="9" t="s">
        <v>90</v>
      </c>
      <c r="X133" s="9">
        <v>4459929</v>
      </c>
      <c r="AA133" s="9">
        <v>2254281212</v>
      </c>
      <c r="AB133" s="9" t="s">
        <v>146</v>
      </c>
      <c r="AH133" s="9">
        <v>4276875</v>
      </c>
      <c r="AI133" s="9">
        <f t="shared" si="3"/>
        <v>183054</v>
      </c>
      <c r="AJ133" s="41">
        <f t="shared" si="4"/>
        <v>4.1044151151285145E-2</v>
      </c>
      <c r="AK133" s="9">
        <v>163935669</v>
      </c>
      <c r="AL133" s="9"/>
      <c r="AM133" s="9"/>
    </row>
    <row r="134" spans="2:39" ht="15">
      <c r="B134" s="9" t="s">
        <v>114</v>
      </c>
      <c r="C134" s="9" t="s">
        <v>110</v>
      </c>
      <c r="H134" s="9" t="s">
        <v>167</v>
      </c>
      <c r="X134" s="9">
        <v>302356</v>
      </c>
      <c r="AA134" s="9">
        <v>3204131243</v>
      </c>
      <c r="AB134" s="9" t="s">
        <v>137</v>
      </c>
      <c r="AH134" s="9">
        <v>211521</v>
      </c>
      <c r="AI134" s="9">
        <f t="shared" si="3"/>
        <v>90835</v>
      </c>
      <c r="AJ134" s="41">
        <f t="shared" si="4"/>
        <v>0.30042400349257165</v>
      </c>
      <c r="AK134" s="9">
        <v>18803419</v>
      </c>
      <c r="AL134" s="9"/>
      <c r="AM134" s="9"/>
    </row>
    <row r="135" spans="2:39">
      <c r="B135" s="9" t="s">
        <v>161</v>
      </c>
      <c r="C135" s="9" t="s">
        <v>111</v>
      </c>
      <c r="H135" s="9" t="s">
        <v>90</v>
      </c>
      <c r="X135" s="9">
        <v>3711034</v>
      </c>
      <c r="AA135" s="9">
        <v>787080032</v>
      </c>
      <c r="AB135" s="9" t="s">
        <v>141</v>
      </c>
      <c r="AH135" s="9">
        <v>3628817</v>
      </c>
      <c r="AI135" s="9">
        <f t="shared" si="3"/>
        <v>82217</v>
      </c>
      <c r="AJ135" s="41">
        <f t="shared" si="4"/>
        <v>2.2154741778167487E-2</v>
      </c>
      <c r="AK135" s="9">
        <v>55183093</v>
      </c>
      <c r="AL135" s="9"/>
      <c r="AM135" s="9"/>
    </row>
    <row r="136" spans="2:39" ht="15">
      <c r="B136" s="9" t="s">
        <v>116</v>
      </c>
      <c r="C136" s="9" t="s">
        <v>94</v>
      </c>
      <c r="H136" s="9" t="s">
        <v>90</v>
      </c>
      <c r="X136" s="9">
        <v>8943221</v>
      </c>
      <c r="AA136" s="9">
        <v>1743278305</v>
      </c>
      <c r="AB136" s="9" t="s">
        <v>131</v>
      </c>
      <c r="AH136" s="9">
        <v>8835380</v>
      </c>
      <c r="AI136" s="9">
        <f t="shared" ref="AI136:AI199" si="5">X136-AH136</f>
        <v>107841</v>
      </c>
      <c r="AJ136" s="41">
        <f t="shared" ref="AJ136:AJ199" si="6">AI136/X136</f>
        <v>1.2058407144361075E-2</v>
      </c>
      <c r="AK136" s="9">
        <v>151132777</v>
      </c>
      <c r="AL136" s="9"/>
      <c r="AM136" s="9"/>
    </row>
    <row r="137" spans="2:39" ht="15">
      <c r="B137" s="9" t="s">
        <v>120</v>
      </c>
      <c r="C137" s="9" t="s">
        <v>95</v>
      </c>
      <c r="H137" s="9" t="s">
        <v>167</v>
      </c>
      <c r="X137" s="9">
        <v>5091468</v>
      </c>
      <c r="AA137" s="9">
        <v>2651474995</v>
      </c>
      <c r="AB137" s="9" t="s">
        <v>138</v>
      </c>
      <c r="AH137" s="9">
        <v>4752545</v>
      </c>
      <c r="AI137" s="9">
        <f t="shared" si="5"/>
        <v>338923</v>
      </c>
      <c r="AJ137" s="41">
        <f t="shared" si="6"/>
        <v>6.6566852624822551E-2</v>
      </c>
      <c r="AK137" s="9">
        <v>74605455</v>
      </c>
      <c r="AL137" s="9"/>
      <c r="AM137" s="9"/>
    </row>
    <row r="138" spans="2:39" ht="15">
      <c r="B138" s="9" t="s">
        <v>162</v>
      </c>
      <c r="C138" s="9" t="s">
        <v>96</v>
      </c>
      <c r="H138" s="9" t="s">
        <v>167</v>
      </c>
      <c r="X138" s="9">
        <v>8824805</v>
      </c>
      <c r="AA138" s="9">
        <v>1211109554</v>
      </c>
      <c r="AB138" s="9" t="s">
        <v>142</v>
      </c>
      <c r="AH138" s="9">
        <v>8703993</v>
      </c>
      <c r="AI138" s="9">
        <f t="shared" si="5"/>
        <v>120812</v>
      </c>
      <c r="AJ138" s="41">
        <f t="shared" si="6"/>
        <v>1.3690047542126993E-2</v>
      </c>
      <c r="AK138" s="9">
        <v>157625460</v>
      </c>
      <c r="AL138" s="9"/>
      <c r="AM138" s="9"/>
    </row>
    <row r="139" spans="2:39" ht="15">
      <c r="B139" s="9" t="s">
        <v>120</v>
      </c>
      <c r="C139" s="9" t="s">
        <v>97</v>
      </c>
      <c r="H139" s="9" t="s">
        <v>90</v>
      </c>
      <c r="X139" s="9">
        <v>7511838</v>
      </c>
      <c r="AA139" s="9">
        <v>3019827957</v>
      </c>
      <c r="AB139" s="9" t="s">
        <v>138</v>
      </c>
      <c r="AH139" s="9">
        <v>7484814</v>
      </c>
      <c r="AI139" s="9">
        <f t="shared" si="5"/>
        <v>27024</v>
      </c>
      <c r="AJ139" s="41">
        <f t="shared" si="6"/>
        <v>3.5975216717932415E-3</v>
      </c>
      <c r="AK139" s="9">
        <v>39373392</v>
      </c>
      <c r="AL139" s="9"/>
      <c r="AM139" s="9"/>
    </row>
    <row r="140" spans="2:39" ht="15">
      <c r="B140" s="9" t="s">
        <v>159</v>
      </c>
      <c r="C140" s="9" t="s">
        <v>98</v>
      </c>
      <c r="H140" s="9" t="s">
        <v>167</v>
      </c>
      <c r="X140" s="9">
        <v>4093708</v>
      </c>
      <c r="AA140" s="9">
        <v>1052498797</v>
      </c>
      <c r="AB140" s="9" t="s">
        <v>139</v>
      </c>
      <c r="AH140" s="9">
        <v>3874092</v>
      </c>
      <c r="AI140" s="9">
        <f t="shared" si="5"/>
        <v>219616</v>
      </c>
      <c r="AJ140" s="41">
        <f t="shared" si="6"/>
        <v>5.3647206884321015E-2</v>
      </c>
      <c r="AK140" s="9">
        <v>195622434</v>
      </c>
      <c r="AL140" s="9"/>
      <c r="AM140" s="9"/>
    </row>
    <row r="141" spans="2:39" ht="15">
      <c r="B141" s="9" t="s">
        <v>159</v>
      </c>
      <c r="C141" s="9" t="s">
        <v>99</v>
      </c>
      <c r="H141" s="9" t="s">
        <v>90</v>
      </c>
      <c r="X141" s="9">
        <v>3944008</v>
      </c>
      <c r="AA141" s="9">
        <v>1052498797</v>
      </c>
      <c r="AB141" s="9" t="s">
        <v>139</v>
      </c>
      <c r="AH141" s="9">
        <v>3525662</v>
      </c>
      <c r="AI141" s="9">
        <f t="shared" si="5"/>
        <v>418346</v>
      </c>
      <c r="AJ141" s="41">
        <f t="shared" si="6"/>
        <v>0.10607128585946073</v>
      </c>
      <c r="AK141" s="9">
        <v>142311723</v>
      </c>
      <c r="AL141" s="9"/>
      <c r="AM141" s="9"/>
    </row>
    <row r="142" spans="2:39" ht="15">
      <c r="B142" s="9" t="s">
        <v>164</v>
      </c>
      <c r="C142" s="9" t="s">
        <v>100</v>
      </c>
      <c r="H142" s="9" t="s">
        <v>90</v>
      </c>
      <c r="X142" s="9">
        <v>9215164</v>
      </c>
      <c r="AA142" s="9">
        <v>1570372757</v>
      </c>
      <c r="AB142" s="9" t="s">
        <v>147</v>
      </c>
      <c r="AH142" s="9">
        <v>9018474</v>
      </c>
      <c r="AI142" s="9">
        <f t="shared" si="5"/>
        <v>196690</v>
      </c>
      <c r="AJ142" s="41">
        <f t="shared" si="6"/>
        <v>2.1344167070710841E-2</v>
      </c>
      <c r="AK142" s="9">
        <v>204309963</v>
      </c>
      <c r="AL142" s="9"/>
      <c r="AM142" s="9"/>
    </row>
    <row r="143" spans="2:39" ht="15">
      <c r="B143" s="9" t="s">
        <v>163</v>
      </c>
      <c r="C143" s="9" t="s">
        <v>101</v>
      </c>
      <c r="H143" s="9" t="s">
        <v>90</v>
      </c>
      <c r="X143" s="9">
        <v>4861220</v>
      </c>
      <c r="AA143" s="9">
        <v>667714549</v>
      </c>
      <c r="AB143" s="9" t="s">
        <v>145</v>
      </c>
      <c r="AH143" s="9">
        <v>4483293</v>
      </c>
      <c r="AI143" s="9">
        <f t="shared" si="5"/>
        <v>377927</v>
      </c>
      <c r="AJ143" s="41">
        <f t="shared" si="6"/>
        <v>7.7743241408535307E-2</v>
      </c>
      <c r="AK143" s="9">
        <v>23329831</v>
      </c>
      <c r="AL143" s="9"/>
      <c r="AM143" s="9"/>
    </row>
    <row r="144" spans="2:39" ht="30">
      <c r="B144" s="9" t="s">
        <v>119</v>
      </c>
      <c r="C144" s="10" t="s">
        <v>102</v>
      </c>
      <c r="H144" s="9" t="s">
        <v>90</v>
      </c>
      <c r="X144" s="9">
        <v>1888785</v>
      </c>
      <c r="AA144" s="9">
        <v>1409739835</v>
      </c>
      <c r="AB144" s="9" t="s">
        <v>146</v>
      </c>
      <c r="AH144" s="9">
        <v>1667262</v>
      </c>
      <c r="AI144" s="9">
        <f t="shared" si="5"/>
        <v>221523</v>
      </c>
      <c r="AJ144" s="41">
        <f t="shared" si="6"/>
        <v>0.11728333293625268</v>
      </c>
      <c r="AK144" s="9">
        <v>141098081</v>
      </c>
      <c r="AL144" s="9"/>
      <c r="AM144" s="9"/>
    </row>
    <row r="145" spans="2:39" ht="15">
      <c r="B145" s="9" t="s">
        <v>114</v>
      </c>
      <c r="C145" s="9" t="s">
        <v>103</v>
      </c>
      <c r="H145" s="9" t="s">
        <v>90</v>
      </c>
      <c r="X145" s="9">
        <v>3480249</v>
      </c>
      <c r="AA145" s="9">
        <v>3204131243</v>
      </c>
      <c r="AB145" s="9" t="s">
        <v>137</v>
      </c>
      <c r="AH145" s="9">
        <v>3293452</v>
      </c>
      <c r="AI145" s="9">
        <f t="shared" si="5"/>
        <v>186797</v>
      </c>
      <c r="AJ145" s="41">
        <f t="shared" si="6"/>
        <v>5.3673458422084167E-2</v>
      </c>
      <c r="AK145" s="9">
        <v>54460345</v>
      </c>
      <c r="AL145" s="9"/>
      <c r="AM145" s="9"/>
    </row>
    <row r="146" spans="2:39" ht="15">
      <c r="B146" s="9" t="s">
        <v>121</v>
      </c>
      <c r="C146" s="9" t="s">
        <v>104</v>
      </c>
      <c r="H146" s="9" t="s">
        <v>90</v>
      </c>
      <c r="X146" s="9">
        <v>7660770</v>
      </c>
      <c r="AA146" s="9">
        <v>2751568242</v>
      </c>
      <c r="AB146" s="9" t="s">
        <v>143</v>
      </c>
      <c r="AH146" s="9">
        <v>7411373</v>
      </c>
      <c r="AI146" s="9">
        <f t="shared" si="5"/>
        <v>249397</v>
      </c>
      <c r="AJ146" s="41">
        <f t="shared" si="6"/>
        <v>3.255508258308238E-2</v>
      </c>
      <c r="AK146" s="9">
        <v>62907261</v>
      </c>
      <c r="AL146" s="9"/>
      <c r="AM146" s="9"/>
    </row>
    <row r="147" spans="2:39" ht="15">
      <c r="B147" s="9" t="s">
        <v>115</v>
      </c>
      <c r="C147" s="9" t="s">
        <v>105</v>
      </c>
      <c r="H147" s="9" t="s">
        <v>90</v>
      </c>
      <c r="X147" s="9">
        <v>7516962</v>
      </c>
      <c r="AA147" s="9">
        <v>995800627</v>
      </c>
      <c r="AB147" s="9" t="s">
        <v>148</v>
      </c>
      <c r="AH147" s="9">
        <v>7357703</v>
      </c>
      <c r="AI147" s="9">
        <f t="shared" si="5"/>
        <v>159259</v>
      </c>
      <c r="AJ147" s="41">
        <f t="shared" si="6"/>
        <v>2.118661767879098E-2</v>
      </c>
      <c r="AK147" s="9">
        <v>130068021</v>
      </c>
      <c r="AL147" s="9"/>
      <c r="AM147" s="9"/>
    </row>
    <row r="148" spans="2:39" ht="15">
      <c r="B148" s="9" t="s">
        <v>121</v>
      </c>
      <c r="C148" s="9" t="s">
        <v>106</v>
      </c>
      <c r="H148" s="9" t="s">
        <v>90</v>
      </c>
      <c r="X148" s="9">
        <v>5113513</v>
      </c>
      <c r="AA148" s="9">
        <v>2029790093</v>
      </c>
      <c r="AB148" s="9" t="s">
        <v>143</v>
      </c>
      <c r="AH148" s="9">
        <v>4728539</v>
      </c>
      <c r="AI148" s="9">
        <f t="shared" si="5"/>
        <v>384974</v>
      </c>
      <c r="AJ148" s="41">
        <f t="shared" si="6"/>
        <v>7.5285620668217715E-2</v>
      </c>
      <c r="AK148" s="9">
        <v>101811346</v>
      </c>
      <c r="AL148" s="9"/>
      <c r="AM148" s="9"/>
    </row>
    <row r="149" spans="2:39" ht="15">
      <c r="B149" s="9" t="s">
        <v>155</v>
      </c>
      <c r="C149" s="9" t="s">
        <v>107</v>
      </c>
      <c r="H149" s="9" t="s">
        <v>90</v>
      </c>
      <c r="X149" s="9">
        <v>630362</v>
      </c>
      <c r="AA149" s="9">
        <v>3258866873</v>
      </c>
      <c r="AB149" s="9" t="s">
        <v>130</v>
      </c>
      <c r="AH149" s="9">
        <v>306791</v>
      </c>
      <c r="AI149" s="9">
        <f t="shared" si="5"/>
        <v>323571</v>
      </c>
      <c r="AJ149" s="41">
        <f t="shared" si="6"/>
        <v>0.51330981245696916</v>
      </c>
      <c r="AK149" s="9">
        <v>118761958</v>
      </c>
      <c r="AL149" s="9"/>
      <c r="AM149" s="9"/>
    </row>
    <row r="150" spans="2:39" ht="15">
      <c r="B150" s="9" t="s">
        <v>157</v>
      </c>
      <c r="C150" s="9" t="s">
        <v>108</v>
      </c>
      <c r="H150" s="9" t="s">
        <v>90</v>
      </c>
      <c r="X150" s="9">
        <v>2204584</v>
      </c>
      <c r="AA150" s="9">
        <v>171064661</v>
      </c>
      <c r="AB150" s="9" t="s">
        <v>135</v>
      </c>
      <c r="AH150" s="9">
        <v>1963508</v>
      </c>
      <c r="AI150" s="9">
        <f t="shared" si="5"/>
        <v>241076</v>
      </c>
      <c r="AJ150" s="41">
        <f t="shared" si="6"/>
        <v>0.10935214988405977</v>
      </c>
      <c r="AK150" s="9">
        <v>103749949</v>
      </c>
      <c r="AL150" s="9"/>
      <c r="AM150" s="9"/>
    </row>
    <row r="151" spans="2:39" ht="15">
      <c r="B151" s="9" t="s">
        <v>163</v>
      </c>
      <c r="C151" s="9" t="s">
        <v>109</v>
      </c>
      <c r="H151" s="9" t="s">
        <v>90</v>
      </c>
      <c r="X151" s="9">
        <v>7710180</v>
      </c>
      <c r="AA151" s="9">
        <v>3005002364</v>
      </c>
      <c r="AB151" s="9" t="s">
        <v>145</v>
      </c>
      <c r="AH151" s="9">
        <v>7541701</v>
      </c>
      <c r="AI151" s="9">
        <f t="shared" si="5"/>
        <v>168479</v>
      </c>
      <c r="AJ151" s="41">
        <f t="shared" si="6"/>
        <v>2.1851500224378678E-2</v>
      </c>
      <c r="AK151" s="9">
        <v>182410788</v>
      </c>
      <c r="AL151" s="9"/>
      <c r="AM151" s="9"/>
    </row>
    <row r="152" spans="2:39" ht="15">
      <c r="B152" s="9" t="s">
        <v>117</v>
      </c>
      <c r="C152" s="9" t="s">
        <v>110</v>
      </c>
      <c r="H152" s="9" t="s">
        <v>90</v>
      </c>
      <c r="X152" s="9">
        <v>1903913</v>
      </c>
      <c r="AA152" s="9">
        <v>2711926214</v>
      </c>
      <c r="AB152" s="9" t="s">
        <v>144</v>
      </c>
      <c r="AH152" s="9">
        <v>1720515</v>
      </c>
      <c r="AI152" s="9">
        <f t="shared" si="5"/>
        <v>183398</v>
      </c>
      <c r="AJ152" s="41">
        <f t="shared" si="6"/>
        <v>9.6326880482459021E-2</v>
      </c>
      <c r="AK152" s="9">
        <v>14845751</v>
      </c>
      <c r="AL152" s="9"/>
      <c r="AM152" s="9"/>
    </row>
    <row r="153" spans="2:39" ht="15">
      <c r="B153" s="9" t="s">
        <v>158</v>
      </c>
      <c r="C153" s="9" t="s">
        <v>94</v>
      </c>
      <c r="H153" s="9" t="s">
        <v>167</v>
      </c>
      <c r="X153" s="9">
        <v>9262343</v>
      </c>
      <c r="AA153" s="9">
        <v>2734255464</v>
      </c>
      <c r="AB153" s="9" t="s">
        <v>136</v>
      </c>
      <c r="AH153" s="9">
        <v>9014365</v>
      </c>
      <c r="AI153" s="9">
        <f t="shared" si="5"/>
        <v>247978</v>
      </c>
      <c r="AJ153" s="41">
        <f t="shared" si="6"/>
        <v>2.6772707510399906E-2</v>
      </c>
      <c r="AK153" s="9">
        <v>143324707</v>
      </c>
      <c r="AL153" s="9"/>
      <c r="AM153" s="9"/>
    </row>
    <row r="154" spans="2:39" ht="15">
      <c r="B154" s="9" t="s">
        <v>118</v>
      </c>
      <c r="C154" s="9" t="s">
        <v>95</v>
      </c>
      <c r="H154" s="9" t="s">
        <v>90</v>
      </c>
      <c r="X154" s="9">
        <v>3041380</v>
      </c>
      <c r="AA154" s="9">
        <v>558883933</v>
      </c>
      <c r="AB154" s="9" t="s">
        <v>134</v>
      </c>
      <c r="AH154" s="9">
        <v>2862932</v>
      </c>
      <c r="AI154" s="9">
        <f t="shared" si="5"/>
        <v>178448</v>
      </c>
      <c r="AJ154" s="41">
        <f t="shared" si="6"/>
        <v>5.8673365380189253E-2</v>
      </c>
      <c r="AK154" s="9">
        <v>44849744</v>
      </c>
      <c r="AL154" s="9"/>
      <c r="AM154" s="9"/>
    </row>
    <row r="155" spans="2:39" ht="15">
      <c r="B155" s="9" t="s">
        <v>120</v>
      </c>
      <c r="C155" s="9" t="s">
        <v>96</v>
      </c>
      <c r="H155" s="9" t="s">
        <v>167</v>
      </c>
      <c r="X155" s="9">
        <v>2819735</v>
      </c>
      <c r="AA155" s="9">
        <v>680890678</v>
      </c>
      <c r="AB155" s="9" t="s">
        <v>138</v>
      </c>
      <c r="AH155" s="9">
        <v>2759156</v>
      </c>
      <c r="AI155" s="9">
        <f t="shared" si="5"/>
        <v>60579</v>
      </c>
      <c r="AJ155" s="41">
        <f t="shared" si="6"/>
        <v>2.1483933773918471E-2</v>
      </c>
      <c r="AK155" s="9">
        <v>32437154</v>
      </c>
      <c r="AL155" s="9"/>
      <c r="AM155" s="9"/>
    </row>
    <row r="156" spans="2:39" ht="15">
      <c r="B156" s="9" t="s">
        <v>114</v>
      </c>
      <c r="C156" s="9" t="s">
        <v>97</v>
      </c>
      <c r="H156" s="9" t="s">
        <v>90</v>
      </c>
      <c r="X156" s="9">
        <v>9380803</v>
      </c>
      <c r="AA156" s="9">
        <v>3204131243</v>
      </c>
      <c r="AB156" s="9" t="s">
        <v>137</v>
      </c>
      <c r="AH156" s="9">
        <v>9183744</v>
      </c>
      <c r="AI156" s="9">
        <f t="shared" si="5"/>
        <v>197059</v>
      </c>
      <c r="AJ156" s="41">
        <f t="shared" si="6"/>
        <v>2.1006623846593943E-2</v>
      </c>
      <c r="AK156" s="9">
        <v>58156933</v>
      </c>
      <c r="AL156" s="9"/>
      <c r="AM156" s="9"/>
    </row>
    <row r="157" spans="2:39" ht="15">
      <c r="B157" s="9" t="s">
        <v>116</v>
      </c>
      <c r="C157" s="9" t="s">
        <v>98</v>
      </c>
      <c r="H157" s="9" t="s">
        <v>167</v>
      </c>
      <c r="X157" s="9">
        <v>9411241</v>
      </c>
      <c r="AA157" s="9">
        <v>2707154007</v>
      </c>
      <c r="AB157" s="9" t="s">
        <v>131</v>
      </c>
      <c r="AH157" s="9">
        <v>9190673</v>
      </c>
      <c r="AI157" s="9">
        <f t="shared" si="5"/>
        <v>220568</v>
      </c>
      <c r="AJ157" s="41">
        <f t="shared" si="6"/>
        <v>2.3436654103321762E-2</v>
      </c>
      <c r="AK157" s="9">
        <v>99641392</v>
      </c>
      <c r="AL157" s="9"/>
      <c r="AM157" s="9"/>
    </row>
    <row r="158" spans="2:39" ht="15">
      <c r="B158" s="9" t="s">
        <v>157</v>
      </c>
      <c r="C158" s="9" t="s">
        <v>99</v>
      </c>
      <c r="H158" s="9" t="s">
        <v>167</v>
      </c>
      <c r="X158" s="9">
        <v>4832601</v>
      </c>
      <c r="AA158" s="9">
        <v>2862575633</v>
      </c>
      <c r="AB158" s="9" t="s">
        <v>135</v>
      </c>
      <c r="AH158" s="9">
        <v>4418191</v>
      </c>
      <c r="AI158" s="9">
        <f t="shared" si="5"/>
        <v>414410</v>
      </c>
      <c r="AJ158" s="41">
        <f t="shared" si="6"/>
        <v>8.5752993056948001E-2</v>
      </c>
      <c r="AK158" s="9">
        <v>200515312</v>
      </c>
      <c r="AL158" s="9"/>
      <c r="AM158" s="9"/>
    </row>
    <row r="159" spans="2:39" ht="15">
      <c r="B159" s="9" t="s">
        <v>158</v>
      </c>
      <c r="C159" s="9" t="s">
        <v>100</v>
      </c>
      <c r="H159" s="9" t="s">
        <v>167</v>
      </c>
      <c r="X159" s="9">
        <v>1713261</v>
      </c>
      <c r="AA159" s="9">
        <v>828302823</v>
      </c>
      <c r="AB159" s="9" t="s">
        <v>136</v>
      </c>
      <c r="AH159" s="9">
        <v>1312992</v>
      </c>
      <c r="AI159" s="9">
        <f t="shared" si="5"/>
        <v>400269</v>
      </c>
      <c r="AJ159" s="41">
        <f t="shared" si="6"/>
        <v>0.23362990227408434</v>
      </c>
      <c r="AK159" s="9">
        <v>97353511</v>
      </c>
      <c r="AL159" s="9"/>
      <c r="AM159" s="9"/>
    </row>
    <row r="160" spans="2:39" ht="15">
      <c r="B160" s="9" t="s">
        <v>117</v>
      </c>
      <c r="C160" s="9" t="s">
        <v>101</v>
      </c>
      <c r="H160" s="9" t="s">
        <v>90</v>
      </c>
      <c r="X160" s="9">
        <v>3333886</v>
      </c>
      <c r="AA160" s="9">
        <v>2317861233</v>
      </c>
      <c r="AB160" s="9" t="s">
        <v>144</v>
      </c>
      <c r="AH160" s="9">
        <v>3020556</v>
      </c>
      <c r="AI160" s="9">
        <f t="shared" si="5"/>
        <v>313330</v>
      </c>
      <c r="AJ160" s="41">
        <f t="shared" si="6"/>
        <v>9.3983417549370313E-2</v>
      </c>
      <c r="AK160" s="9">
        <v>133810379</v>
      </c>
      <c r="AL160" s="9"/>
      <c r="AM160" s="9"/>
    </row>
    <row r="161" spans="2:39" ht="30">
      <c r="B161" s="9" t="s">
        <v>158</v>
      </c>
      <c r="C161" s="10" t="s">
        <v>102</v>
      </c>
      <c r="H161" s="9" t="s">
        <v>90</v>
      </c>
      <c r="X161" s="9">
        <v>1283244</v>
      </c>
      <c r="AA161" s="9">
        <v>2748940121</v>
      </c>
      <c r="AB161" s="9" t="s">
        <v>136</v>
      </c>
      <c r="AH161" s="9">
        <v>922830</v>
      </c>
      <c r="AI161" s="9">
        <f t="shared" si="5"/>
        <v>360414</v>
      </c>
      <c r="AJ161" s="41">
        <f t="shared" si="6"/>
        <v>0.28086162880948595</v>
      </c>
      <c r="AK161" s="9">
        <v>99407067</v>
      </c>
      <c r="AL161" s="9"/>
      <c r="AM161" s="9"/>
    </row>
    <row r="162" spans="2:39" ht="15">
      <c r="B162" s="9" t="s">
        <v>120</v>
      </c>
      <c r="C162" s="9" t="s">
        <v>103</v>
      </c>
      <c r="H162" s="9" t="s">
        <v>167</v>
      </c>
      <c r="X162" s="9">
        <v>3408861</v>
      </c>
      <c r="AA162" s="9">
        <v>892472103</v>
      </c>
      <c r="AB162" s="9" t="s">
        <v>138</v>
      </c>
      <c r="AH162" s="9">
        <v>3309267</v>
      </c>
      <c r="AI162" s="9">
        <f t="shared" si="5"/>
        <v>99594</v>
      </c>
      <c r="AJ162" s="41">
        <f t="shared" si="6"/>
        <v>2.9216210341225412E-2</v>
      </c>
      <c r="AK162" s="9">
        <v>174806615</v>
      </c>
      <c r="AL162" s="9"/>
      <c r="AM162" s="9"/>
    </row>
    <row r="163" spans="2:39">
      <c r="B163" s="9" t="s">
        <v>161</v>
      </c>
      <c r="C163" s="9" t="s">
        <v>104</v>
      </c>
      <c r="H163" s="9" t="s">
        <v>167</v>
      </c>
      <c r="X163" s="9">
        <v>5505005</v>
      </c>
      <c r="AA163" s="9">
        <v>787080032</v>
      </c>
      <c r="AB163" s="9" t="s">
        <v>141</v>
      </c>
      <c r="AH163" s="9">
        <v>5083159</v>
      </c>
      <c r="AI163" s="9">
        <f t="shared" si="5"/>
        <v>421846</v>
      </c>
      <c r="AJ163" s="41">
        <f t="shared" si="6"/>
        <v>7.6629539846012854E-2</v>
      </c>
      <c r="AK163" s="9">
        <v>16548869</v>
      </c>
      <c r="AL163" s="9"/>
      <c r="AM163" s="9"/>
    </row>
    <row r="164" spans="2:39" ht="15">
      <c r="B164" s="9" t="s">
        <v>155</v>
      </c>
      <c r="C164" s="9" t="s">
        <v>105</v>
      </c>
      <c r="H164" s="9" t="s">
        <v>167</v>
      </c>
      <c r="X164" s="9">
        <v>4217122</v>
      </c>
      <c r="AA164" s="9">
        <v>3258866873</v>
      </c>
      <c r="AB164" s="9" t="s">
        <v>130</v>
      </c>
      <c r="AH164" s="9">
        <v>4154309</v>
      </c>
      <c r="AI164" s="9">
        <f t="shared" si="5"/>
        <v>62813</v>
      </c>
      <c r="AJ164" s="41">
        <f t="shared" si="6"/>
        <v>1.4894755238288102E-2</v>
      </c>
      <c r="AK164" s="9">
        <v>8829113</v>
      </c>
      <c r="AL164" s="9"/>
      <c r="AM164" s="9"/>
    </row>
    <row r="165" spans="2:39" ht="15">
      <c r="B165" s="9" t="s">
        <v>115</v>
      </c>
      <c r="C165" s="9" t="s">
        <v>106</v>
      </c>
      <c r="H165" s="9" t="s">
        <v>167</v>
      </c>
      <c r="X165" s="9">
        <v>2924315</v>
      </c>
      <c r="AA165" s="9">
        <v>312153397</v>
      </c>
      <c r="AB165" s="9" t="s">
        <v>148</v>
      </c>
      <c r="AH165" s="9">
        <v>2859650</v>
      </c>
      <c r="AI165" s="9">
        <f t="shared" si="5"/>
        <v>64665</v>
      </c>
      <c r="AJ165" s="41">
        <f t="shared" si="6"/>
        <v>2.2112870877453353E-2</v>
      </c>
      <c r="AK165" s="9">
        <v>14588011</v>
      </c>
      <c r="AL165" s="9"/>
      <c r="AM165" s="9"/>
    </row>
    <row r="166" spans="2:39" ht="15">
      <c r="B166" s="9" t="s">
        <v>115</v>
      </c>
      <c r="C166" s="9" t="s">
        <v>107</v>
      </c>
      <c r="H166" s="9" t="s">
        <v>167</v>
      </c>
      <c r="X166" s="9">
        <v>4183608</v>
      </c>
      <c r="AA166" s="9">
        <v>1215890289</v>
      </c>
      <c r="AB166" s="9" t="s">
        <v>148</v>
      </c>
      <c r="AH166" s="9">
        <v>4146775</v>
      </c>
      <c r="AI166" s="9">
        <f t="shared" si="5"/>
        <v>36833</v>
      </c>
      <c r="AJ166" s="41">
        <f t="shared" si="6"/>
        <v>8.804123139644059E-3</v>
      </c>
      <c r="AK166" s="9">
        <v>214137556</v>
      </c>
      <c r="AL166" s="9"/>
      <c r="AM166" s="9"/>
    </row>
    <row r="167" spans="2:39" ht="15">
      <c r="B167" s="9" t="s">
        <v>117</v>
      </c>
      <c r="C167" s="9" t="s">
        <v>108</v>
      </c>
      <c r="H167" s="9" t="s">
        <v>167</v>
      </c>
      <c r="X167" s="9">
        <v>8186947</v>
      </c>
      <c r="AA167" s="9">
        <v>1691746507</v>
      </c>
      <c r="AB167" s="9" t="s">
        <v>144</v>
      </c>
      <c r="AH167" s="9">
        <v>7862365</v>
      </c>
      <c r="AI167" s="9">
        <f t="shared" si="5"/>
        <v>324582</v>
      </c>
      <c r="AJ167" s="41">
        <f t="shared" si="6"/>
        <v>3.9646280841930455E-2</v>
      </c>
      <c r="AK167" s="9">
        <v>196272224</v>
      </c>
      <c r="AL167" s="9"/>
      <c r="AM167" s="9"/>
    </row>
    <row r="168" spans="2:39" ht="15">
      <c r="B168" s="9" t="s">
        <v>155</v>
      </c>
      <c r="C168" s="9" t="s">
        <v>109</v>
      </c>
      <c r="H168" s="9" t="s">
        <v>90</v>
      </c>
      <c r="X168" s="9">
        <v>2303464</v>
      </c>
      <c r="AA168" s="9">
        <v>3258866873</v>
      </c>
      <c r="AB168" s="9" t="s">
        <v>130</v>
      </c>
      <c r="AH168" s="9">
        <v>1893178</v>
      </c>
      <c r="AI168" s="9">
        <f t="shared" si="5"/>
        <v>410286</v>
      </c>
      <c r="AJ168" s="41">
        <f t="shared" si="6"/>
        <v>0.17811695776447994</v>
      </c>
      <c r="AK168" s="9">
        <v>186465549</v>
      </c>
      <c r="AL168" s="9"/>
      <c r="AM168" s="9"/>
    </row>
    <row r="169" spans="2:39" ht="15">
      <c r="B169" s="9" t="s">
        <v>120</v>
      </c>
      <c r="C169" s="9" t="s">
        <v>110</v>
      </c>
      <c r="H169" s="9" t="s">
        <v>167</v>
      </c>
      <c r="X169" s="9">
        <v>3207382</v>
      </c>
      <c r="AA169" s="9">
        <v>3054554757</v>
      </c>
      <c r="AB169" s="9" t="s">
        <v>138</v>
      </c>
      <c r="AH169" s="9">
        <v>2777466</v>
      </c>
      <c r="AI169" s="9">
        <f t="shared" si="5"/>
        <v>429916</v>
      </c>
      <c r="AJ169" s="41">
        <f t="shared" si="6"/>
        <v>0.13403953754183318</v>
      </c>
      <c r="AK169" s="9">
        <v>125905245</v>
      </c>
      <c r="AL169" s="9"/>
      <c r="AM169" s="9"/>
    </row>
    <row r="170" spans="2:39" ht="15">
      <c r="B170" s="9" t="s">
        <v>114</v>
      </c>
      <c r="C170" s="9" t="s">
        <v>106</v>
      </c>
      <c r="H170" s="9" t="s">
        <v>90</v>
      </c>
      <c r="X170" s="9">
        <v>7499308</v>
      </c>
      <c r="AA170" s="9">
        <v>3204131243</v>
      </c>
      <c r="AB170" s="9" t="s">
        <v>137</v>
      </c>
      <c r="AH170" s="9">
        <v>7176667</v>
      </c>
      <c r="AI170" s="9">
        <f t="shared" si="5"/>
        <v>322641</v>
      </c>
      <c r="AJ170" s="41">
        <f t="shared" si="6"/>
        <v>4.3022769567538768E-2</v>
      </c>
      <c r="AK170" s="9">
        <v>232243121</v>
      </c>
      <c r="AL170" s="9"/>
      <c r="AM170" s="9"/>
    </row>
    <row r="171" spans="2:39" ht="15">
      <c r="B171" s="9" t="s">
        <v>155</v>
      </c>
      <c r="C171" s="9" t="s">
        <v>107</v>
      </c>
      <c r="H171" s="9" t="s">
        <v>90</v>
      </c>
      <c r="X171" s="9">
        <v>5787465</v>
      </c>
      <c r="AA171" s="9">
        <v>3258866873</v>
      </c>
      <c r="AB171" s="9" t="s">
        <v>130</v>
      </c>
      <c r="AH171" s="9">
        <v>5419844</v>
      </c>
      <c r="AI171" s="9">
        <f t="shared" si="5"/>
        <v>367621</v>
      </c>
      <c r="AJ171" s="41">
        <f t="shared" si="6"/>
        <v>6.3520211353329997E-2</v>
      </c>
      <c r="AK171" s="9">
        <v>135381481</v>
      </c>
      <c r="AL171" s="9"/>
      <c r="AM171" s="9"/>
    </row>
    <row r="172" spans="2:39" ht="15">
      <c r="B172" s="9" t="s">
        <v>155</v>
      </c>
      <c r="C172" s="9" t="s">
        <v>108</v>
      </c>
      <c r="H172" s="9" t="s">
        <v>90</v>
      </c>
      <c r="X172" s="9">
        <v>8662454</v>
      </c>
      <c r="AA172" s="9">
        <v>3258866873</v>
      </c>
      <c r="AB172" s="9" t="s">
        <v>130</v>
      </c>
      <c r="AH172" s="9">
        <v>8225749</v>
      </c>
      <c r="AI172" s="9">
        <f t="shared" si="5"/>
        <v>436705</v>
      </c>
      <c r="AJ172" s="41">
        <f t="shared" si="6"/>
        <v>5.0413543321557612E-2</v>
      </c>
      <c r="AK172" s="9">
        <v>202827398</v>
      </c>
      <c r="AL172" s="9"/>
      <c r="AM172" s="9"/>
    </row>
    <row r="173" spans="2:39" ht="15">
      <c r="B173" s="9" t="s">
        <v>114</v>
      </c>
      <c r="C173" s="9" t="s">
        <v>109</v>
      </c>
      <c r="H173" s="9" t="s">
        <v>167</v>
      </c>
      <c r="X173" s="9">
        <v>679037</v>
      </c>
      <c r="AA173" s="9">
        <v>3204131243</v>
      </c>
      <c r="AB173" s="9" t="s">
        <v>137</v>
      </c>
      <c r="AH173" s="9">
        <v>288483</v>
      </c>
      <c r="AI173" s="9">
        <f t="shared" si="5"/>
        <v>390554</v>
      </c>
      <c r="AJ173" s="41">
        <f t="shared" si="6"/>
        <v>0.57515864378524295</v>
      </c>
      <c r="AK173" s="9">
        <v>195686091</v>
      </c>
      <c r="AL173" s="9"/>
      <c r="AM173" s="9"/>
    </row>
    <row r="174" spans="2:39" ht="15">
      <c r="B174" s="9" t="s">
        <v>162</v>
      </c>
      <c r="C174" s="9" t="s">
        <v>110</v>
      </c>
      <c r="H174" s="9" t="s">
        <v>167</v>
      </c>
      <c r="X174" s="9">
        <v>7412141</v>
      </c>
      <c r="AA174" s="9">
        <v>1211109554</v>
      </c>
      <c r="AB174" s="9" t="s">
        <v>142</v>
      </c>
      <c r="AH174" s="9">
        <v>7388303</v>
      </c>
      <c r="AI174" s="9">
        <f t="shared" si="5"/>
        <v>23838</v>
      </c>
      <c r="AJ174" s="41">
        <f t="shared" si="6"/>
        <v>3.2160748156301938E-3</v>
      </c>
      <c r="AK174" s="9">
        <v>142655943</v>
      </c>
      <c r="AL174" s="9"/>
      <c r="AM174" s="9"/>
    </row>
    <row r="175" spans="2:39" ht="15">
      <c r="B175" s="9" t="s">
        <v>158</v>
      </c>
      <c r="C175" s="9" t="s">
        <v>108</v>
      </c>
      <c r="H175" s="9" t="s">
        <v>90</v>
      </c>
      <c r="X175" s="9">
        <v>1470606</v>
      </c>
      <c r="AA175" s="9">
        <v>1305294248</v>
      </c>
      <c r="AB175" s="9" t="s">
        <v>136</v>
      </c>
      <c r="AH175" s="9">
        <v>1453709</v>
      </c>
      <c r="AI175" s="9">
        <f t="shared" si="5"/>
        <v>16897</v>
      </c>
      <c r="AJ175" s="41">
        <f t="shared" si="6"/>
        <v>1.1489821202959868E-2</v>
      </c>
      <c r="AK175" s="9">
        <v>123171243</v>
      </c>
      <c r="AL175" s="9"/>
      <c r="AM175" s="9"/>
    </row>
    <row r="176" spans="2:39" ht="15">
      <c r="B176" s="9" t="s">
        <v>119</v>
      </c>
      <c r="C176" s="9" t="s">
        <v>109</v>
      </c>
      <c r="H176" s="9" t="s">
        <v>90</v>
      </c>
      <c r="X176" s="9">
        <v>8718534</v>
      </c>
      <c r="AA176" s="9">
        <v>2787645678</v>
      </c>
      <c r="AB176" s="9" t="s">
        <v>146</v>
      </c>
      <c r="AH176" s="9">
        <v>8624753</v>
      </c>
      <c r="AI176" s="9">
        <f t="shared" si="5"/>
        <v>93781</v>
      </c>
      <c r="AJ176" s="41">
        <f t="shared" si="6"/>
        <v>1.075651021146445E-2</v>
      </c>
      <c r="AK176" s="9">
        <v>209604955</v>
      </c>
      <c r="AL176" s="9"/>
      <c r="AM176" s="9"/>
    </row>
    <row r="177" spans="2:39" ht="15">
      <c r="B177" s="9" t="s">
        <v>120</v>
      </c>
      <c r="C177" s="9" t="s">
        <v>110</v>
      </c>
      <c r="H177" s="9" t="s">
        <v>90</v>
      </c>
      <c r="X177" s="9">
        <v>3437259</v>
      </c>
      <c r="AA177" s="9">
        <v>239744542</v>
      </c>
      <c r="AB177" s="9" t="s">
        <v>138</v>
      </c>
      <c r="AH177" s="9">
        <v>3107184</v>
      </c>
      <c r="AI177" s="9">
        <f t="shared" si="5"/>
        <v>330075</v>
      </c>
      <c r="AJ177" s="41">
        <f t="shared" si="6"/>
        <v>9.602855065620601E-2</v>
      </c>
      <c r="AK177" s="9"/>
      <c r="AL177" s="9"/>
      <c r="AM177" s="9"/>
    </row>
    <row r="178" spans="2:39" ht="15">
      <c r="B178" s="9" t="s">
        <v>156</v>
      </c>
      <c r="C178" s="9" t="s">
        <v>111</v>
      </c>
      <c r="H178" s="9" t="s">
        <v>167</v>
      </c>
      <c r="X178" s="9">
        <v>5623997</v>
      </c>
      <c r="AA178" s="9">
        <v>1533981589</v>
      </c>
      <c r="AB178" s="9" t="s">
        <v>132</v>
      </c>
      <c r="AH178" s="9">
        <v>5390867</v>
      </c>
      <c r="AI178" s="9">
        <f t="shared" si="5"/>
        <v>233130</v>
      </c>
      <c r="AJ178" s="41">
        <f t="shared" si="6"/>
        <v>4.1452724814753636E-2</v>
      </c>
      <c r="AK178" s="9"/>
      <c r="AL178" s="9"/>
      <c r="AM178" s="9"/>
    </row>
    <row r="179" spans="2:39" ht="15">
      <c r="B179" s="9" t="s">
        <v>165</v>
      </c>
      <c r="C179" s="9" t="s">
        <v>94</v>
      </c>
      <c r="H179" s="9" t="s">
        <v>167</v>
      </c>
      <c r="X179" s="9">
        <v>8979741</v>
      </c>
      <c r="AA179" s="9">
        <v>1378933905</v>
      </c>
      <c r="AB179" s="9" t="s">
        <v>149</v>
      </c>
      <c r="AH179" s="9">
        <v>8589339</v>
      </c>
      <c r="AI179" s="9">
        <f t="shared" si="5"/>
        <v>390402</v>
      </c>
      <c r="AJ179" s="41">
        <f t="shared" si="6"/>
        <v>4.3475864170247229E-2</v>
      </c>
      <c r="AK179" s="9"/>
      <c r="AL179" s="9"/>
      <c r="AM179" s="9"/>
    </row>
    <row r="180" spans="2:39" ht="15">
      <c r="B180" s="9" t="s">
        <v>118</v>
      </c>
      <c r="C180" s="9" t="s">
        <v>95</v>
      </c>
      <c r="H180" s="9" t="s">
        <v>167</v>
      </c>
      <c r="X180" s="9">
        <v>1403399</v>
      </c>
      <c r="AA180" s="9">
        <v>558883933</v>
      </c>
      <c r="AB180" s="9" t="s">
        <v>134</v>
      </c>
      <c r="AH180" s="9">
        <v>1060940</v>
      </c>
      <c r="AI180" s="9">
        <f t="shared" si="5"/>
        <v>342459</v>
      </c>
      <c r="AJ180" s="41">
        <f t="shared" si="6"/>
        <v>0.24402112300208281</v>
      </c>
      <c r="AK180" s="9"/>
      <c r="AL180" s="9"/>
      <c r="AM180" s="9"/>
    </row>
    <row r="181" spans="2:39" ht="15">
      <c r="B181" s="9" t="s">
        <v>118</v>
      </c>
      <c r="C181" s="9" t="s">
        <v>96</v>
      </c>
      <c r="H181" s="9" t="s">
        <v>167</v>
      </c>
      <c r="X181" s="9">
        <v>2616841</v>
      </c>
      <c r="AA181" s="9">
        <v>558883933</v>
      </c>
      <c r="AB181" s="9" t="s">
        <v>134</v>
      </c>
      <c r="AH181" s="9">
        <v>2518818</v>
      </c>
      <c r="AI181" s="9">
        <f t="shared" si="5"/>
        <v>98023</v>
      </c>
      <c r="AJ181" s="41">
        <f t="shared" si="6"/>
        <v>3.7458523463978134E-2</v>
      </c>
      <c r="AK181" s="9"/>
      <c r="AL181" s="9"/>
      <c r="AM181" s="9"/>
    </row>
    <row r="182" spans="2:39" ht="15">
      <c r="B182" s="9" t="s">
        <v>160</v>
      </c>
      <c r="C182" s="9" t="s">
        <v>97</v>
      </c>
      <c r="H182" s="9" t="s">
        <v>167</v>
      </c>
      <c r="X182" s="9">
        <v>5021652</v>
      </c>
      <c r="AA182" s="9">
        <v>2281926485</v>
      </c>
      <c r="AB182" s="9" t="s">
        <v>140</v>
      </c>
      <c r="AH182" s="9">
        <v>4713561</v>
      </c>
      <c r="AI182" s="9">
        <f t="shared" si="5"/>
        <v>308091</v>
      </c>
      <c r="AJ182" s="41">
        <f t="shared" si="6"/>
        <v>6.1352519051499389E-2</v>
      </c>
      <c r="AK182" s="9"/>
      <c r="AL182" s="9"/>
      <c r="AM182" s="9"/>
    </row>
    <row r="183" spans="2:39" ht="15">
      <c r="B183" s="9" t="s">
        <v>121</v>
      </c>
      <c r="C183" s="9" t="s">
        <v>98</v>
      </c>
      <c r="H183" s="9" t="s">
        <v>90</v>
      </c>
      <c r="X183" s="9">
        <v>1747002</v>
      </c>
      <c r="AA183" s="9">
        <v>2577794603</v>
      </c>
      <c r="AB183" s="9" t="s">
        <v>143</v>
      </c>
      <c r="AH183" s="9">
        <v>1517568</v>
      </c>
      <c r="AI183" s="9">
        <f t="shared" si="5"/>
        <v>229434</v>
      </c>
      <c r="AJ183" s="41">
        <f t="shared" si="6"/>
        <v>0.1313301301315053</v>
      </c>
      <c r="AK183" s="9"/>
      <c r="AL183" s="9"/>
      <c r="AM183" s="9"/>
    </row>
    <row r="184" spans="2:39" ht="15">
      <c r="B184" s="9" t="s">
        <v>162</v>
      </c>
      <c r="C184" s="9" t="s">
        <v>99</v>
      </c>
      <c r="H184" s="9" t="s">
        <v>167</v>
      </c>
      <c r="X184" s="9">
        <v>5457459</v>
      </c>
      <c r="AA184" s="9">
        <v>1211109554</v>
      </c>
      <c r="AB184" s="9" t="s">
        <v>142</v>
      </c>
      <c r="AH184" s="9">
        <v>5172844</v>
      </c>
      <c r="AI184" s="9">
        <f t="shared" si="5"/>
        <v>284615</v>
      </c>
      <c r="AJ184" s="41">
        <f t="shared" si="6"/>
        <v>5.215155991094024E-2</v>
      </c>
      <c r="AK184" s="9"/>
      <c r="AL184" s="9"/>
      <c r="AM184" s="9"/>
    </row>
    <row r="185" spans="2:39" ht="15">
      <c r="B185" s="9" t="s">
        <v>118</v>
      </c>
      <c r="C185" s="9" t="s">
        <v>100</v>
      </c>
      <c r="H185" s="9" t="s">
        <v>167</v>
      </c>
      <c r="X185" s="9">
        <v>4317459</v>
      </c>
      <c r="AA185" s="9">
        <v>558883933</v>
      </c>
      <c r="AB185" s="9" t="s">
        <v>134</v>
      </c>
      <c r="AH185" s="9">
        <v>3898583</v>
      </c>
      <c r="AI185" s="9">
        <f t="shared" si="5"/>
        <v>418876</v>
      </c>
      <c r="AJ185" s="41">
        <f t="shared" si="6"/>
        <v>9.7019103134505735E-2</v>
      </c>
      <c r="AK185" s="9"/>
      <c r="AL185" s="9"/>
      <c r="AM185" s="9"/>
    </row>
    <row r="186" spans="2:39" ht="15">
      <c r="B186" s="9" t="s">
        <v>121</v>
      </c>
      <c r="C186" s="9" t="s">
        <v>101</v>
      </c>
      <c r="H186" s="9" t="s">
        <v>90</v>
      </c>
      <c r="X186" s="9">
        <v>1025010</v>
      </c>
      <c r="AA186" s="9">
        <v>1621361623</v>
      </c>
      <c r="AB186" s="9" t="s">
        <v>143</v>
      </c>
      <c r="AH186" s="9">
        <v>949528</v>
      </c>
      <c r="AI186" s="9">
        <f t="shared" si="5"/>
        <v>75482</v>
      </c>
      <c r="AJ186" s="41">
        <f t="shared" si="6"/>
        <v>7.3640257168222756E-2</v>
      </c>
      <c r="AK186" s="9"/>
      <c r="AL186" s="9"/>
      <c r="AM186" s="9"/>
    </row>
    <row r="187" spans="2:39" ht="30">
      <c r="B187" s="9" t="s">
        <v>115</v>
      </c>
      <c r="C187" s="10" t="s">
        <v>102</v>
      </c>
      <c r="H187" s="9" t="s">
        <v>167</v>
      </c>
      <c r="X187" s="9">
        <v>5586433</v>
      </c>
      <c r="AA187" s="9">
        <v>143907946</v>
      </c>
      <c r="AB187" s="9" t="s">
        <v>148</v>
      </c>
      <c r="AH187" s="9">
        <v>5310599</v>
      </c>
      <c r="AI187" s="9">
        <f t="shared" si="5"/>
        <v>275834</v>
      </c>
      <c r="AJ187" s="41">
        <f t="shared" si="6"/>
        <v>4.9375692861616707E-2</v>
      </c>
      <c r="AK187" s="9"/>
      <c r="AL187" s="9"/>
      <c r="AM187" s="9"/>
    </row>
    <row r="188" spans="2:39" ht="15">
      <c r="B188" s="9" t="s">
        <v>114</v>
      </c>
      <c r="C188" s="9" t="s">
        <v>103</v>
      </c>
      <c r="H188" s="9" t="s">
        <v>90</v>
      </c>
      <c r="X188" s="9">
        <v>4463872</v>
      </c>
      <c r="AA188" s="9">
        <v>3204131243</v>
      </c>
      <c r="AB188" s="9" t="s">
        <v>137</v>
      </c>
      <c r="AH188" s="9">
        <v>4106101</v>
      </c>
      <c r="AI188" s="9">
        <f t="shared" si="5"/>
        <v>357771</v>
      </c>
      <c r="AJ188" s="41">
        <f t="shared" si="6"/>
        <v>8.0148131487641217E-2</v>
      </c>
      <c r="AK188" s="9"/>
      <c r="AL188" s="9"/>
      <c r="AM188" s="9"/>
    </row>
    <row r="189" spans="2:39" ht="15">
      <c r="B189" s="9" t="s">
        <v>160</v>
      </c>
      <c r="C189" s="9" t="s">
        <v>104</v>
      </c>
      <c r="H189" s="9" t="s">
        <v>90</v>
      </c>
      <c r="X189" s="9">
        <v>203306</v>
      </c>
      <c r="AA189" s="9">
        <v>2281926485</v>
      </c>
      <c r="AB189" s="9" t="s">
        <v>140</v>
      </c>
      <c r="AH189" s="9">
        <v>160700</v>
      </c>
      <c r="AI189" s="9">
        <f t="shared" si="5"/>
        <v>42606</v>
      </c>
      <c r="AJ189" s="41">
        <f t="shared" si="6"/>
        <v>0.20956587606858626</v>
      </c>
      <c r="AK189" s="9"/>
      <c r="AL189" s="9"/>
      <c r="AM189" s="9"/>
    </row>
    <row r="190" spans="2:39" ht="15">
      <c r="B190" s="9" t="s">
        <v>113</v>
      </c>
      <c r="C190" s="9" t="s">
        <v>105</v>
      </c>
      <c r="H190" s="9" t="s">
        <v>90</v>
      </c>
      <c r="X190" s="9">
        <v>3650717</v>
      </c>
      <c r="AA190" s="9">
        <v>1445262744</v>
      </c>
      <c r="AB190" s="9" t="s">
        <v>133</v>
      </c>
      <c r="AH190" s="9">
        <v>3557390</v>
      </c>
      <c r="AI190" s="9">
        <f t="shared" si="5"/>
        <v>93327</v>
      </c>
      <c r="AJ190" s="41">
        <f t="shared" si="6"/>
        <v>2.5564019341953924E-2</v>
      </c>
      <c r="AK190" s="9"/>
      <c r="AL190" s="9"/>
      <c r="AM190" s="9"/>
    </row>
    <row r="191" spans="2:39" ht="15">
      <c r="B191" s="9" t="s">
        <v>160</v>
      </c>
      <c r="C191" s="9" t="s">
        <v>106</v>
      </c>
      <c r="H191" s="9" t="s">
        <v>167</v>
      </c>
      <c r="X191" s="9">
        <v>1235562</v>
      </c>
      <c r="AA191" s="9">
        <v>2281926485</v>
      </c>
      <c r="AB191" s="9" t="s">
        <v>140</v>
      </c>
      <c r="AH191" s="9">
        <v>1034225</v>
      </c>
      <c r="AI191" s="9">
        <f t="shared" si="5"/>
        <v>201337</v>
      </c>
      <c r="AJ191" s="41">
        <f t="shared" si="6"/>
        <v>0.16295175798543496</v>
      </c>
      <c r="AK191" s="9"/>
      <c r="AL191" s="9"/>
      <c r="AM191" s="9"/>
    </row>
    <row r="192" spans="2:39" ht="15">
      <c r="B192" s="9" t="s">
        <v>157</v>
      </c>
      <c r="C192" s="9" t="s">
        <v>107</v>
      </c>
      <c r="H192" s="9" t="s">
        <v>167</v>
      </c>
      <c r="X192" s="9">
        <v>8171260</v>
      </c>
      <c r="AA192" s="9">
        <v>3020243943</v>
      </c>
      <c r="AB192" s="9" t="s">
        <v>135</v>
      </c>
      <c r="AH192" s="9">
        <v>7958784</v>
      </c>
      <c r="AI192" s="9">
        <f t="shared" si="5"/>
        <v>212476</v>
      </c>
      <c r="AJ192" s="41">
        <f t="shared" si="6"/>
        <v>2.6002844114616352E-2</v>
      </c>
      <c r="AK192" s="9"/>
      <c r="AL192" s="9"/>
      <c r="AM192" s="9"/>
    </row>
    <row r="193" spans="2:39" ht="15">
      <c r="B193" s="9" t="s">
        <v>121</v>
      </c>
      <c r="C193" s="9" t="s">
        <v>108</v>
      </c>
      <c r="H193" s="9" t="s">
        <v>167</v>
      </c>
      <c r="X193" s="9">
        <v>1125263</v>
      </c>
      <c r="AA193" s="9">
        <v>2010365225</v>
      </c>
      <c r="AB193" s="9" t="s">
        <v>143</v>
      </c>
      <c r="AH193" s="9">
        <v>996073</v>
      </c>
      <c r="AI193" s="9">
        <f t="shared" si="5"/>
        <v>129190</v>
      </c>
      <c r="AJ193" s="41">
        <f t="shared" si="6"/>
        <v>0.1148087158290995</v>
      </c>
      <c r="AK193" s="9"/>
      <c r="AL193" s="9"/>
      <c r="AM193" s="9"/>
    </row>
    <row r="194" spans="2:39" ht="15">
      <c r="B194" s="9" t="s">
        <v>119</v>
      </c>
      <c r="C194" s="9" t="s">
        <v>109</v>
      </c>
      <c r="H194" s="9" t="s">
        <v>167</v>
      </c>
      <c r="X194" s="9">
        <v>7703062</v>
      </c>
      <c r="AA194" s="9">
        <v>2892630986</v>
      </c>
      <c r="AB194" s="9" t="s">
        <v>146</v>
      </c>
      <c r="AH194" s="9">
        <v>7376824</v>
      </c>
      <c r="AI194" s="9">
        <f t="shared" si="5"/>
        <v>326238</v>
      </c>
      <c r="AJ194" s="41">
        <f t="shared" si="6"/>
        <v>4.2351729740718692E-2</v>
      </c>
      <c r="AK194" s="9"/>
      <c r="AL194" s="9"/>
      <c r="AM194" s="9"/>
    </row>
    <row r="195" spans="2:39" ht="15">
      <c r="B195" s="9" t="s">
        <v>113</v>
      </c>
      <c r="C195" s="9" t="s">
        <v>110</v>
      </c>
      <c r="H195" s="9" t="s">
        <v>167</v>
      </c>
      <c r="X195" s="9">
        <v>3091401</v>
      </c>
      <c r="AA195" s="9">
        <v>1445262744</v>
      </c>
      <c r="AB195" s="9" t="s">
        <v>133</v>
      </c>
      <c r="AH195" s="9">
        <v>2889116</v>
      </c>
      <c r="AI195" s="9">
        <f t="shared" si="5"/>
        <v>202285</v>
      </c>
      <c r="AJ195" s="41">
        <f t="shared" si="6"/>
        <v>6.5434733313471785E-2</v>
      </c>
      <c r="AK195" s="9"/>
      <c r="AL195" s="9"/>
      <c r="AM195" s="9"/>
    </row>
    <row r="196" spans="2:39" ht="15">
      <c r="B196" s="9" t="s">
        <v>164</v>
      </c>
      <c r="C196" s="9" t="s">
        <v>94</v>
      </c>
      <c r="H196" s="9" t="s">
        <v>90</v>
      </c>
      <c r="X196" s="9">
        <v>4741563</v>
      </c>
      <c r="AA196" s="9">
        <v>1290540344</v>
      </c>
      <c r="AB196" s="9" t="s">
        <v>147</v>
      </c>
      <c r="AH196" s="9">
        <v>4620014</v>
      </c>
      <c r="AI196" s="9">
        <f t="shared" si="5"/>
        <v>121549</v>
      </c>
      <c r="AJ196" s="41">
        <f t="shared" si="6"/>
        <v>2.5634795952305178E-2</v>
      </c>
      <c r="AK196" s="9"/>
      <c r="AL196" s="9"/>
      <c r="AM196" s="9"/>
    </row>
    <row r="197" spans="2:39" ht="15">
      <c r="B197" s="9" t="s">
        <v>119</v>
      </c>
      <c r="C197" s="9" t="s">
        <v>95</v>
      </c>
      <c r="H197" s="9" t="s">
        <v>90</v>
      </c>
      <c r="X197" s="9">
        <v>1525198</v>
      </c>
      <c r="AA197" s="9">
        <v>1304932288</v>
      </c>
      <c r="AB197" s="9" t="s">
        <v>146</v>
      </c>
      <c r="AH197" s="9">
        <v>1272509</v>
      </c>
      <c r="AI197" s="9">
        <f t="shared" si="5"/>
        <v>252689</v>
      </c>
      <c r="AJ197" s="41">
        <f t="shared" si="6"/>
        <v>0.16567619417282214</v>
      </c>
      <c r="AK197" s="9"/>
      <c r="AL197" s="9"/>
      <c r="AM197" s="9"/>
    </row>
    <row r="198" spans="2:39" ht="15">
      <c r="B198" s="9" t="s">
        <v>118</v>
      </c>
      <c r="C198" s="9" t="s">
        <v>96</v>
      </c>
      <c r="H198" s="9" t="s">
        <v>90</v>
      </c>
      <c r="X198" s="9">
        <v>1777397</v>
      </c>
      <c r="AA198" s="9">
        <v>558883933</v>
      </c>
      <c r="AB198" s="9" t="s">
        <v>134</v>
      </c>
      <c r="AH198" s="9">
        <v>1761688</v>
      </c>
      <c r="AI198" s="9">
        <f t="shared" si="5"/>
        <v>15709</v>
      </c>
      <c r="AJ198" s="41">
        <f t="shared" si="6"/>
        <v>8.8382055331476302E-3</v>
      </c>
      <c r="AK198" s="9"/>
      <c r="AL198" s="9"/>
      <c r="AM198" s="9"/>
    </row>
    <row r="199" spans="2:39" ht="15">
      <c r="B199" s="9" t="s">
        <v>163</v>
      </c>
      <c r="C199" s="9" t="s">
        <v>97</v>
      </c>
      <c r="H199" s="9" t="s">
        <v>167</v>
      </c>
      <c r="X199" s="9">
        <v>7563889</v>
      </c>
      <c r="AA199" s="9">
        <v>2438274511</v>
      </c>
      <c r="AB199" s="9" t="s">
        <v>145</v>
      </c>
      <c r="AH199" s="9">
        <v>7255556</v>
      </c>
      <c r="AI199" s="9">
        <f t="shared" si="5"/>
        <v>308333</v>
      </c>
      <c r="AJ199" s="41">
        <f t="shared" si="6"/>
        <v>4.0763818718122381E-2</v>
      </c>
      <c r="AK199" s="9"/>
      <c r="AL199" s="9"/>
      <c r="AM199" s="9"/>
    </row>
    <row r="200" spans="2:39" ht="15">
      <c r="B200" s="9" t="s">
        <v>160</v>
      </c>
      <c r="C200" s="9" t="s">
        <v>98</v>
      </c>
      <c r="H200" s="9" t="s">
        <v>90</v>
      </c>
      <c r="X200" s="9">
        <v>5249094</v>
      </c>
      <c r="AA200" s="9">
        <v>2281926485</v>
      </c>
      <c r="AB200" s="9" t="s">
        <v>140</v>
      </c>
      <c r="AH200" s="9">
        <v>5122541</v>
      </c>
      <c r="AI200" s="9">
        <f t="shared" ref="AI200:AI221" si="7">X200-AH200</f>
        <v>126553</v>
      </c>
      <c r="AJ200" s="41">
        <f t="shared" ref="AJ200:AJ221" si="8">AI200/X200</f>
        <v>2.4109493943145235E-2</v>
      </c>
      <c r="AK200" s="9"/>
      <c r="AL200" s="9"/>
      <c r="AM200" s="9"/>
    </row>
    <row r="201" spans="2:39" ht="15">
      <c r="B201" s="9" t="s">
        <v>116</v>
      </c>
      <c r="C201" s="9" t="s">
        <v>99</v>
      </c>
      <c r="H201" s="9" t="s">
        <v>90</v>
      </c>
      <c r="X201" s="9">
        <v>1769414</v>
      </c>
      <c r="AA201" s="9">
        <v>796766787</v>
      </c>
      <c r="AB201" s="9" t="s">
        <v>131</v>
      </c>
      <c r="AH201" s="9">
        <v>1662567</v>
      </c>
      <c r="AI201" s="9">
        <f t="shared" si="7"/>
        <v>106847</v>
      </c>
      <c r="AJ201" s="41">
        <f t="shared" si="8"/>
        <v>6.0385528768281474E-2</v>
      </c>
      <c r="AK201" s="9"/>
      <c r="AL201" s="9"/>
      <c r="AM201" s="9"/>
    </row>
    <row r="202" spans="2:39" ht="15">
      <c r="B202" s="9" t="s">
        <v>158</v>
      </c>
      <c r="C202" s="9" t="s">
        <v>100</v>
      </c>
      <c r="H202" s="9" t="s">
        <v>90</v>
      </c>
      <c r="X202" s="9">
        <v>9480262</v>
      </c>
      <c r="AA202" s="9">
        <v>715652357</v>
      </c>
      <c r="AB202" s="9" t="s">
        <v>136</v>
      </c>
      <c r="AH202" s="9">
        <v>9288990</v>
      </c>
      <c r="AI202" s="9">
        <f t="shared" si="7"/>
        <v>191272</v>
      </c>
      <c r="AJ202" s="41">
        <f t="shared" si="8"/>
        <v>2.0175813706414442E-2</v>
      </c>
      <c r="AK202" s="9"/>
      <c r="AL202" s="9"/>
      <c r="AM202" s="9"/>
    </row>
    <row r="203" spans="2:39" ht="15">
      <c r="B203" s="9" t="s">
        <v>113</v>
      </c>
      <c r="C203" s="9" t="s">
        <v>101</v>
      </c>
      <c r="H203" s="9" t="s">
        <v>167</v>
      </c>
      <c r="X203" s="9">
        <v>9854293</v>
      </c>
      <c r="AA203" s="9">
        <v>1445262744</v>
      </c>
      <c r="AB203" s="9" t="s">
        <v>133</v>
      </c>
      <c r="AH203" s="9">
        <v>9824298</v>
      </c>
      <c r="AI203" s="9">
        <f t="shared" si="7"/>
        <v>29995</v>
      </c>
      <c r="AJ203" s="41">
        <f t="shared" si="8"/>
        <v>3.0438510403536815E-3</v>
      </c>
      <c r="AK203" s="9"/>
      <c r="AL203" s="9"/>
      <c r="AM203" s="9"/>
    </row>
    <row r="204" spans="2:39" ht="30">
      <c r="B204" s="9" t="s">
        <v>157</v>
      </c>
      <c r="C204" s="10" t="s">
        <v>102</v>
      </c>
      <c r="H204" s="9" t="s">
        <v>90</v>
      </c>
      <c r="X204" s="9">
        <v>3635821</v>
      </c>
      <c r="AA204" s="9">
        <v>2408487800</v>
      </c>
      <c r="AB204" s="9" t="s">
        <v>135</v>
      </c>
      <c r="AH204" s="9">
        <v>3241861</v>
      </c>
      <c r="AI204" s="9">
        <f t="shared" si="7"/>
        <v>393960</v>
      </c>
      <c r="AJ204" s="41">
        <f t="shared" si="8"/>
        <v>0.10835516930013882</v>
      </c>
      <c r="AK204" s="9"/>
      <c r="AL204" s="9"/>
      <c r="AM204" s="9"/>
    </row>
    <row r="205" spans="2:39">
      <c r="B205" s="9" t="s">
        <v>161</v>
      </c>
      <c r="C205" s="9" t="s">
        <v>103</v>
      </c>
      <c r="H205" s="9" t="s">
        <v>167</v>
      </c>
      <c r="X205" s="9">
        <v>2825429</v>
      </c>
      <c r="AA205" s="9">
        <v>787080032</v>
      </c>
      <c r="AB205" s="9" t="s">
        <v>141</v>
      </c>
      <c r="AH205" s="9">
        <v>2590441</v>
      </c>
      <c r="AI205" s="9">
        <f t="shared" si="7"/>
        <v>234988</v>
      </c>
      <c r="AJ205" s="41">
        <f t="shared" si="8"/>
        <v>8.3168963014112196E-2</v>
      </c>
      <c r="AK205" s="9"/>
      <c r="AL205" s="9"/>
      <c r="AM205" s="9"/>
    </row>
    <row r="206" spans="2:39" ht="15">
      <c r="B206" s="9" t="s">
        <v>159</v>
      </c>
      <c r="C206" s="9" t="s">
        <v>104</v>
      </c>
      <c r="H206" s="9" t="s">
        <v>90</v>
      </c>
      <c r="X206" s="9">
        <v>2602154</v>
      </c>
      <c r="AA206" s="9">
        <v>1052498797</v>
      </c>
      <c r="AB206" s="9" t="s">
        <v>139</v>
      </c>
      <c r="AH206" s="9">
        <v>2558108</v>
      </c>
      <c r="AI206" s="9">
        <f t="shared" si="7"/>
        <v>44046</v>
      </c>
      <c r="AJ206" s="41">
        <f t="shared" si="8"/>
        <v>1.6926746072676715E-2</v>
      </c>
      <c r="AK206" s="9"/>
      <c r="AL206" s="9"/>
      <c r="AM206" s="9"/>
    </row>
    <row r="207" spans="2:39" ht="15">
      <c r="B207" s="9" t="s">
        <v>115</v>
      </c>
      <c r="C207" s="9" t="s">
        <v>105</v>
      </c>
      <c r="H207" s="9" t="s">
        <v>167</v>
      </c>
      <c r="X207" s="9">
        <v>6401441</v>
      </c>
      <c r="AA207" s="9">
        <v>2545740062</v>
      </c>
      <c r="AB207" s="9" t="s">
        <v>148</v>
      </c>
      <c r="AH207" s="9">
        <v>5966290</v>
      </c>
      <c r="AI207" s="9">
        <f t="shared" si="7"/>
        <v>435151</v>
      </c>
      <c r="AJ207" s="41">
        <f t="shared" si="8"/>
        <v>6.7977038294971398E-2</v>
      </c>
      <c r="AK207" s="9"/>
      <c r="AL207" s="9">
        <v>206688814</v>
      </c>
      <c r="AM207" s="9"/>
    </row>
    <row r="208" spans="2:39" ht="15">
      <c r="B208" s="9" t="s">
        <v>159</v>
      </c>
      <c r="C208" s="9" t="s">
        <v>106</v>
      </c>
      <c r="H208" s="9" t="s">
        <v>167</v>
      </c>
      <c r="X208" s="9">
        <v>3962493</v>
      </c>
      <c r="AA208" s="9">
        <v>1052498797</v>
      </c>
      <c r="AB208" s="9" t="s">
        <v>139</v>
      </c>
      <c r="AH208" s="9">
        <v>3916893</v>
      </c>
      <c r="AI208" s="9">
        <f t="shared" si="7"/>
        <v>45600</v>
      </c>
      <c r="AJ208" s="41">
        <f t="shared" si="8"/>
        <v>1.150790676475643E-2</v>
      </c>
      <c r="AK208" s="9"/>
      <c r="AL208" s="9">
        <v>92236747</v>
      </c>
      <c r="AM208" s="9"/>
    </row>
    <row r="209" spans="2:39" ht="15">
      <c r="B209" s="9" t="s">
        <v>162</v>
      </c>
      <c r="C209" s="9" t="s">
        <v>107</v>
      </c>
      <c r="H209" s="9" t="s">
        <v>90</v>
      </c>
      <c r="X209" s="9">
        <v>965074</v>
      </c>
      <c r="AA209" s="9">
        <v>1211109554</v>
      </c>
      <c r="AB209" s="9" t="s">
        <v>142</v>
      </c>
      <c r="AH209" s="9">
        <v>845446</v>
      </c>
      <c r="AI209" s="9">
        <f t="shared" si="7"/>
        <v>119628</v>
      </c>
      <c r="AJ209" s="41">
        <f t="shared" si="8"/>
        <v>0.12395733384175721</v>
      </c>
      <c r="AK209" s="9"/>
      <c r="AL209" s="9">
        <v>169637797</v>
      </c>
      <c r="AM209" s="9"/>
    </row>
    <row r="210" spans="2:39" ht="15">
      <c r="B210" s="9" t="s">
        <v>165</v>
      </c>
      <c r="C210" s="9" t="s">
        <v>108</v>
      </c>
      <c r="H210" s="9" t="s">
        <v>90</v>
      </c>
      <c r="X210" s="9">
        <v>7956991</v>
      </c>
      <c r="AA210" s="9">
        <v>812158824</v>
      </c>
      <c r="AB210" s="9" t="s">
        <v>149</v>
      </c>
      <c r="AH210" s="9">
        <v>7737071</v>
      </c>
      <c r="AI210" s="9">
        <f t="shared" si="7"/>
        <v>219920</v>
      </c>
      <c r="AJ210" s="41">
        <f t="shared" si="8"/>
        <v>2.7638588506635236E-2</v>
      </c>
      <c r="AK210" s="9"/>
      <c r="AL210" s="9">
        <v>146798532</v>
      </c>
      <c r="AM210" s="9"/>
    </row>
    <row r="211" spans="2:39" ht="15">
      <c r="B211" s="9" t="s">
        <v>158</v>
      </c>
      <c r="C211" s="9" t="s">
        <v>109</v>
      </c>
      <c r="H211" s="9" t="s">
        <v>167</v>
      </c>
      <c r="X211" s="9">
        <v>6079436</v>
      </c>
      <c r="AA211" s="9">
        <v>3074687407</v>
      </c>
      <c r="AB211" s="9" t="s">
        <v>136</v>
      </c>
      <c r="AH211" s="9">
        <v>5914897</v>
      </c>
      <c r="AI211" s="9">
        <f t="shared" si="7"/>
        <v>164539</v>
      </c>
      <c r="AJ211" s="41">
        <f t="shared" si="8"/>
        <v>2.7064846146912312E-2</v>
      </c>
      <c r="AK211" s="9"/>
      <c r="AL211" s="9">
        <v>202269120</v>
      </c>
      <c r="AM211" s="9"/>
    </row>
    <row r="212" spans="2:39">
      <c r="B212" s="9" t="s">
        <v>161</v>
      </c>
      <c r="C212" s="9" t="s">
        <v>110</v>
      </c>
      <c r="H212" s="9" t="s">
        <v>90</v>
      </c>
      <c r="X212" s="9">
        <v>4024346</v>
      </c>
      <c r="AA212" s="9">
        <v>787080032</v>
      </c>
      <c r="AB212" s="9" t="s">
        <v>141</v>
      </c>
      <c r="AH212" s="9">
        <v>3809876</v>
      </c>
      <c r="AI212" s="9">
        <f t="shared" si="7"/>
        <v>214470</v>
      </c>
      <c r="AJ212" s="41">
        <f t="shared" si="8"/>
        <v>5.3293131356001694E-2</v>
      </c>
      <c r="AK212" s="9"/>
      <c r="AL212" s="9">
        <v>62355290</v>
      </c>
      <c r="AM212" s="9"/>
    </row>
    <row r="213" spans="2:39" ht="15">
      <c r="B213" s="9" t="s">
        <v>120</v>
      </c>
      <c r="C213" s="9" t="s">
        <v>106</v>
      </c>
      <c r="H213" s="9" t="s">
        <v>90</v>
      </c>
      <c r="X213" s="9">
        <v>9852796</v>
      </c>
      <c r="AA213" s="9">
        <v>1966883044</v>
      </c>
      <c r="AB213" s="9" t="s">
        <v>138</v>
      </c>
      <c r="AH213" s="9">
        <v>9599148</v>
      </c>
      <c r="AI213" s="9">
        <f t="shared" si="7"/>
        <v>253648</v>
      </c>
      <c r="AJ213" s="41">
        <f t="shared" si="8"/>
        <v>2.574375842146737E-2</v>
      </c>
      <c r="AK213" s="9"/>
      <c r="AL213" s="9">
        <v>13570518</v>
      </c>
      <c r="AM213" s="9"/>
    </row>
    <row r="214" spans="2:39" ht="15">
      <c r="B214" s="9" t="s">
        <v>119</v>
      </c>
      <c r="C214" s="9" t="s">
        <v>107</v>
      </c>
      <c r="H214" s="9" t="s">
        <v>167</v>
      </c>
      <c r="X214" s="9">
        <v>2840343</v>
      </c>
      <c r="AA214" s="9">
        <v>699646746</v>
      </c>
      <c r="AB214" s="9" t="s">
        <v>146</v>
      </c>
      <c r="AH214" s="9">
        <v>2702326</v>
      </c>
      <c r="AI214" s="9">
        <f t="shared" si="7"/>
        <v>138017</v>
      </c>
      <c r="AJ214" s="41">
        <f t="shared" si="8"/>
        <v>4.8591666569847376E-2</v>
      </c>
      <c r="AK214" s="9"/>
      <c r="AL214" s="9">
        <v>23990349</v>
      </c>
      <c r="AM214" s="9"/>
    </row>
    <row r="215" spans="2:39">
      <c r="B215" s="9" t="s">
        <v>161</v>
      </c>
      <c r="C215" s="9" t="s">
        <v>108</v>
      </c>
      <c r="H215" s="9" t="s">
        <v>90</v>
      </c>
      <c r="X215" s="9">
        <v>233597</v>
      </c>
      <c r="AA215" s="9">
        <v>787080032</v>
      </c>
      <c r="AB215" s="9" t="s">
        <v>141</v>
      </c>
      <c r="AH215" s="9">
        <v>6193</v>
      </c>
      <c r="AI215" s="9">
        <f t="shared" si="7"/>
        <v>227404</v>
      </c>
      <c r="AJ215" s="41">
        <f t="shared" si="8"/>
        <v>0.97348852939036035</v>
      </c>
      <c r="AK215" s="9"/>
      <c r="AL215" s="9">
        <v>53256156</v>
      </c>
      <c r="AM215" s="9"/>
    </row>
    <row r="216" spans="2:39" ht="15">
      <c r="B216" s="9" t="s">
        <v>115</v>
      </c>
      <c r="C216" s="9" t="s">
        <v>109</v>
      </c>
      <c r="H216" s="9" t="s">
        <v>167</v>
      </c>
      <c r="X216" s="9">
        <v>7540751</v>
      </c>
      <c r="AA216" s="9">
        <v>1044934699</v>
      </c>
      <c r="AB216" s="9" t="s">
        <v>148</v>
      </c>
      <c r="AH216" s="9">
        <v>7530126</v>
      </c>
      <c r="AI216" s="9">
        <f t="shared" si="7"/>
        <v>10625</v>
      </c>
      <c r="AJ216" s="41">
        <f t="shared" si="8"/>
        <v>1.4090108531630337E-3</v>
      </c>
      <c r="AK216" s="9"/>
      <c r="AL216" s="9">
        <v>113655601</v>
      </c>
      <c r="AM216" s="9"/>
    </row>
    <row r="217" spans="2:39" ht="15">
      <c r="B217" s="9" t="s">
        <v>157</v>
      </c>
      <c r="C217" s="9" t="s">
        <v>110</v>
      </c>
      <c r="H217" s="9" t="s">
        <v>167</v>
      </c>
      <c r="X217" s="9">
        <v>8393558</v>
      </c>
      <c r="AA217" s="9">
        <v>580021609</v>
      </c>
      <c r="AB217" s="9" t="s">
        <v>135</v>
      </c>
      <c r="AH217" s="9">
        <v>8271120</v>
      </c>
      <c r="AI217" s="9">
        <f t="shared" si="7"/>
        <v>122438</v>
      </c>
      <c r="AJ217" s="41">
        <f t="shared" si="8"/>
        <v>1.4587139327565259E-2</v>
      </c>
      <c r="AK217" s="9"/>
      <c r="AL217" s="9">
        <v>20315659</v>
      </c>
      <c r="AM217" s="9"/>
    </row>
    <row r="218" spans="2:39" ht="15">
      <c r="B218" s="9" t="s">
        <v>155</v>
      </c>
      <c r="C218" s="9" t="s">
        <v>108</v>
      </c>
      <c r="H218" s="9" t="s">
        <v>167</v>
      </c>
      <c r="X218" s="9">
        <v>8292524</v>
      </c>
      <c r="AA218" s="9">
        <v>3258866873</v>
      </c>
      <c r="AB218" s="9" t="s">
        <v>130</v>
      </c>
      <c r="AH218" s="9">
        <v>8061666</v>
      </c>
      <c r="AI218" s="9">
        <f t="shared" si="7"/>
        <v>230858</v>
      </c>
      <c r="AJ218" s="41">
        <f t="shared" si="8"/>
        <v>2.7839292355379377E-2</v>
      </c>
      <c r="AK218" s="9"/>
      <c r="AL218" s="9">
        <v>140971735</v>
      </c>
      <c r="AM218" s="9"/>
    </row>
    <row r="219" spans="2:39" ht="15">
      <c r="B219" s="9" t="s">
        <v>156</v>
      </c>
      <c r="C219" s="9" t="s">
        <v>109</v>
      </c>
      <c r="H219" s="9" t="s">
        <v>167</v>
      </c>
      <c r="X219" s="9">
        <v>7366424</v>
      </c>
      <c r="AA219" s="9">
        <v>3063961760</v>
      </c>
      <c r="AB219" s="9" t="s">
        <v>132</v>
      </c>
      <c r="AH219" s="9">
        <v>7113207</v>
      </c>
      <c r="AI219" s="9">
        <f t="shared" si="7"/>
        <v>253217</v>
      </c>
      <c r="AJ219" s="41">
        <f t="shared" si="8"/>
        <v>3.4374480752126131E-2</v>
      </c>
      <c r="AK219" s="9"/>
      <c r="AL219" s="9">
        <v>123446027</v>
      </c>
      <c r="AM219" s="9"/>
    </row>
    <row r="220" spans="2:39" ht="15">
      <c r="B220" s="9" t="s">
        <v>116</v>
      </c>
      <c r="C220" s="9" t="s">
        <v>110</v>
      </c>
      <c r="H220" s="9" t="s">
        <v>167</v>
      </c>
      <c r="X220" s="9">
        <v>1092226</v>
      </c>
      <c r="AA220" s="9">
        <v>2911102057</v>
      </c>
      <c r="AB220" s="9" t="s">
        <v>131</v>
      </c>
      <c r="AH220" s="9">
        <v>726166</v>
      </c>
      <c r="AI220" s="9">
        <f t="shared" si="7"/>
        <v>366060</v>
      </c>
      <c r="AJ220" s="41">
        <f t="shared" si="8"/>
        <v>0.33515041758756886</v>
      </c>
      <c r="AK220" s="9"/>
      <c r="AL220" s="9">
        <v>219430494</v>
      </c>
      <c r="AM220" s="9"/>
    </row>
    <row r="221" spans="2:39" ht="15">
      <c r="B221" s="9" t="s">
        <v>118</v>
      </c>
      <c r="C221" s="9" t="s">
        <v>111</v>
      </c>
      <c r="H221" s="9" t="s">
        <v>167</v>
      </c>
      <c r="X221" s="9">
        <v>5831522</v>
      </c>
      <c r="AA221" s="9">
        <v>558883933</v>
      </c>
      <c r="AB221" s="9" t="s">
        <v>134</v>
      </c>
      <c r="AH221" s="9">
        <v>5441926</v>
      </c>
      <c r="AI221" s="9">
        <f t="shared" si="7"/>
        <v>389596</v>
      </c>
      <c r="AJ221" s="41">
        <f t="shared" si="8"/>
        <v>6.6808630748542153E-2</v>
      </c>
      <c r="AK221" s="9"/>
      <c r="AL221" s="9">
        <v>226487481</v>
      </c>
      <c r="AM221" s="9"/>
    </row>
  </sheetData>
  <autoFilter ref="A6:AO221"/>
  <mergeCells count="34">
    <mergeCell ref="C1:C3"/>
    <mergeCell ref="D1:D3"/>
    <mergeCell ref="E1:E3"/>
    <mergeCell ref="F1:F3"/>
    <mergeCell ref="G1:G3"/>
    <mergeCell ref="AN1:AN2"/>
    <mergeCell ref="AO1:AO3"/>
    <mergeCell ref="Y1:Y3"/>
    <mergeCell ref="Z1:Z3"/>
    <mergeCell ref="AA1:AA3"/>
    <mergeCell ref="AB1:AB3"/>
    <mergeCell ref="AC1:AD1"/>
    <mergeCell ref="AE1:AF2"/>
    <mergeCell ref="A1:A3"/>
    <mergeCell ref="AG1:AG2"/>
    <mergeCell ref="AH1:AH3"/>
    <mergeCell ref="AI1:AJ1"/>
    <mergeCell ref="AK1:AM1"/>
    <mergeCell ref="H1:H3"/>
    <mergeCell ref="I1:I3"/>
    <mergeCell ref="J1:L1"/>
    <mergeCell ref="M1:M2"/>
    <mergeCell ref="N1:W1"/>
    <mergeCell ref="X1:X2"/>
    <mergeCell ref="J2:J3"/>
    <mergeCell ref="K2:K3"/>
    <mergeCell ref="L2:L3"/>
    <mergeCell ref="N2:O2"/>
    <mergeCell ref="B1:B3"/>
    <mergeCell ref="Q2:R2"/>
    <mergeCell ref="S2:T2"/>
    <mergeCell ref="V2:W2"/>
    <mergeCell ref="AC2:AC3"/>
    <mergeCell ref="AK3:AM3"/>
  </mergeCells>
  <dataValidations xWindow="974" yWindow="494" count="24">
    <dataValidation allowBlank="1" showInputMessage="1" showErrorMessage="1" promptTitle="Пример:" prompt="Январь 2015" sqref="O3:O4"/>
    <dataValidation allowBlank="1" showInputMessage="1" showErrorMessage="1" promptTitle="Подсказка:" prompt="В случае наличия жалоб по соответствующему лоту указывается «Да». В случае отсутствия жалоб указывается «Нет»." sqref="AN3:AN5"/>
    <dataValidation allowBlank="1" showInputMessage="1" showErrorMessage="1" promptTitle="Подсказка:" prompt="Указывается номер договора по соответствующему лоту, присвоенного в соответствии с правилами внутреннего документооборота, принятыми в Корпорации_x000a__x000a_Пример: 123" sqref="AE3:AE4"/>
    <dataValidation allowBlank="1" showInputMessage="1" showErrorMessage="1" promptTitle="Подсказка:" prompt="Заполняется в случае, если договор заключен в целях реализации обязательств по заключенному контракту (договору)" sqref="AG1:AG4"/>
    <dataValidation allowBlank="1" showInputMessage="1" showErrorMessage="1" promptTitle="Подсказка:" prompt="Поле не обязательно для заполнения и служит для указания справочной информации, не вошедшей в прочие поля (например, указание официального курса ЦБ РФ для пересчета из валюты в рубли)" sqref="AO1:AO5"/>
    <dataValidation allowBlank="1" showInputMessage="1" showErrorMessage="1" promptTitle="Подсказка:" prompt="В случае наличия жалоб по соответствующему лоту указывается «Да». В случае отсутствия жалоб указывает «Нет»." sqref="AN1:AN2"/>
    <dataValidation allowBlank="1" showInputMessage="1" showErrorMessage="1" promptTitle="Подсказка:" prompt="Для каждого лота, по результатам проведения которого заключен договор с субъектом, не относящимся к субъектам МСП, заключившим договор с субъектом/субъектами МСП при условии, что было установлено требование о привлечении на субподряд субъектов МСП" sqref="AM2"/>
    <dataValidation allowBlank="1" showInputMessage="1" showErrorMessage="1" promptTitle="Подсказка:" prompt="Обязательно для заполнения по каждому лоту, по результатам проведения которого заключен договор с субъектом МСП при условии, что в нем принимали участие только субъекты МСП или проведена закупка у единственного поставщика (субъекта МСП)." sqref="AL2"/>
    <dataValidation allowBlank="1" showInputMessage="1" showErrorMessage="1" promptTitle="Подсказка:" prompt="Обязательно для заполнения по каждому лоту, по результатам проведения которого заключен договор с субъектом МСП при условии, что проведенный лот был конкурентной процедурой и в нем принимали участие как субъекты МСП, так и субъекты, не относящиеся к МСП" sqref="AK2"/>
    <dataValidation allowBlank="1" showInputMessage="1" showErrorMessage="1" promptTitle="Не требует заполнения." prompt="Заполнение происходит автоматически на основании сведений Отчета." sqref="AI1:AJ4"/>
    <dataValidation allowBlank="1" showInputMessage="1" showErrorMessage="1" promptTitle="Подсказка:" prompt="Указывается дата договора по соответствующему лоту_x000a__x000a_Пример: 01.01.2015" sqref="AF3:AF4"/>
    <dataValidation allowBlank="1" showInputMessage="1" showErrorMessage="1" promptTitle="Пример:" prompt="01.2015_x000a_или_x000a_01.2015-12.2016_x000a__x000a_Поле желательно для заполнения" sqref="W3:W4"/>
    <dataValidation allowBlank="1" showInputMessage="1" showErrorMessage="1" promptTitle="Пример:" prompt="01.2015_x000a_или_x000a_01.2015-12.2016" sqref="AD3:AD4"/>
    <dataValidation allowBlank="1" showInputMessage="1" showErrorMessage="1" promptTitle="Подсказка:" prompt="Не допускается использование пробелов, знаков препинания (за исключением запятых для разделения целой и дробной частей числа) и текстовой части._x000a__x000a_Пример: 1000000_x000a_Это значение будет автоматически преобразовано в вид: _x000a_1 000 000,00" sqref="AH1:AH4"/>
    <dataValidation allowBlank="1" showInputMessage="1" showErrorMessage="1" promptTitle="Пример:" prompt="ООО &quot;Наименование Плюс&quot;" sqref="AB1:AB4"/>
    <dataValidation allowBlank="1" showInputMessage="1" showErrorMessage="1" promptTitle="Подсказка:" prompt="Указывается в строгом соответствии с выпиской из: ЕГРЮЛ – для юридических лиц; ЕГРИП – для индивидуальных предпринимателей; свидетельства для постановки на учет – для физических лиц._x000a__x000a_Пример:7654321098" sqref="AA1:AA4"/>
    <dataValidation allowBlank="1" showInputMessage="1" showErrorMessage="1" promptTitle="Подсказка:" prompt="Указывается количество участников, предложения которых были отклонены в соответствии с протоколом рассмотрения заявок по соответствующему лоту._x000a__x000a_Если не отклонено ни одного предложения, поле заполняется с нулевым значением (пример: 0)" sqref="Z1:Z4"/>
    <dataValidation allowBlank="1" showInputMessage="1" showErrorMessage="1" promptTitle="Подсказка:" prompt="Указывается количество участников, подавших предложения в соответствии с протоколом открытия доступа/вскрытия конвертов к поданным заявкам по соответствующему лоту._x000a__x000a_В случае если не подано ни одной заявки, поле заполняется с нулевым значением (пример: 0)" sqref="Y1:Y4"/>
    <dataValidation allowBlank="1" showInputMessage="1" showErrorMessage="1" promptTitle="Не требует заполнения." prompt="Заполнение происходит автоматически на основании сведений вкладки «РПЗ»._x000a__x000a_За исключением случаев, когда фактически объявленная НМЦ отличается от запланированной НМЦ не более чем на 10 %._x000a_В этом случае НМЦ меняется на фактическую." sqref="V3:V4"/>
    <dataValidation allowBlank="1" showInputMessage="1" showErrorMessage="1" promptTitle="Пример:" prompt=" 01.2015_x000a__x000a_01.2015-12.2016" sqref="U3:U4"/>
    <dataValidation allowBlank="1" showErrorMessage="1" promptTitle="Не требует заполнения." prompt="Заполнение происходит автоматически на основании сведений вкладки «РПЗ»._x000a__x000a_В случае проведения закупки у ЕП по результатам несостоявшейся конкурентной процедуры из выпадающего списка выбирается значение «6.6.1(32)»" sqref="J2:L2 J1 G1:G4"/>
    <dataValidation allowBlank="1" showErrorMessage="1" promptTitle="Подсказка:" prompt="Способ закупки выбирается из всплывающего списка._x000a__x000a_В том числе, способ закупки «ЕП» в случае признания закупки несостоявшийся и принятия решения о заключении договора с единственным поставщиком." sqref="I1 F1:F4 H1:H4"/>
    <dataValidation allowBlank="1" showInputMessage="1" showErrorMessage="1" promptTitle="Пример:" prompt=" 01.01.2015" sqref="P3:T4 M3:M4"/>
    <dataValidation allowBlank="1" showInputMessage="1" showErrorMessage="1" promptTitle="Не требует заполнения." prompt="Заполнение происходит автоматически на основании сведений вкладки «РПЗ»." sqref="X3:X4 C1:E4 A1:B1 N3:N4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46"/>
  <sheetViews>
    <sheetView topLeftCell="B1" zoomScale="55" zoomScaleNormal="55" workbookViewId="0">
      <selection activeCell="F3" sqref="F3"/>
    </sheetView>
    <sheetView zoomScale="85" zoomScaleNormal="85" workbookViewId="1">
      <selection activeCell="C3" sqref="C3"/>
    </sheetView>
  </sheetViews>
  <sheetFormatPr defaultRowHeight="14.4" outlineLevelCol="1"/>
  <cols>
    <col min="1" max="1" width="26.21875" style="98" customWidth="1"/>
    <col min="2" max="2" width="22.5546875" style="98" customWidth="1"/>
    <col min="3" max="3" width="28.5546875" style="98" customWidth="1"/>
    <col min="4" max="4" width="28.21875" style="98" customWidth="1" outlineLevel="1"/>
    <col min="5" max="5" width="32.6640625" style="98" customWidth="1"/>
    <col min="6" max="6" width="26" style="98" customWidth="1"/>
    <col min="7" max="7" width="19.33203125" style="98" customWidth="1"/>
    <col min="8" max="8" width="13.5546875" style="98" customWidth="1"/>
    <col min="9" max="16384" width="8.88671875" style="98"/>
  </cols>
  <sheetData>
    <row r="1" spans="1:8" ht="56.4" customHeight="1">
      <c r="A1" s="102" t="s">
        <v>177</v>
      </c>
      <c r="B1" s="97"/>
      <c r="C1" s="97"/>
      <c r="D1" s="97"/>
      <c r="E1" s="97"/>
      <c r="F1" s="97"/>
      <c r="G1" s="97"/>
    </row>
    <row r="2" spans="1:8" ht="25.8">
      <c r="A2" s="31" t="s">
        <v>168</v>
      </c>
      <c r="B2" s="13"/>
      <c r="D2" s="48" t="s">
        <v>176</v>
      </c>
      <c r="E2" s="13"/>
      <c r="F2" s="13"/>
      <c r="G2" s="13"/>
      <c r="H2" s="13"/>
    </row>
    <row r="3" spans="1:8" ht="151.19999999999999">
      <c r="A3" s="14" t="s">
        <v>122</v>
      </c>
      <c r="B3" s="14" t="s">
        <v>123</v>
      </c>
      <c r="C3" s="15" t="s">
        <v>124</v>
      </c>
      <c r="D3" s="28" t="s">
        <v>125</v>
      </c>
      <c r="E3" s="15" t="s">
        <v>126</v>
      </c>
      <c r="F3" s="15" t="s">
        <v>127</v>
      </c>
      <c r="G3" s="15" t="s">
        <v>128</v>
      </c>
      <c r="H3" s="15" t="s">
        <v>129</v>
      </c>
    </row>
    <row r="4" spans="1:8" ht="18">
      <c r="A4" s="16" t="s">
        <v>137</v>
      </c>
      <c r="B4" s="17">
        <v>3204131243</v>
      </c>
      <c r="C4" s="18">
        <v>2</v>
      </c>
      <c r="D4" s="29">
        <v>19</v>
      </c>
      <c r="E4" s="20">
        <v>84809800</v>
      </c>
      <c r="F4" s="20">
        <v>80272620</v>
      </c>
      <c r="G4" s="21">
        <f>E4-F4</f>
        <v>4537180</v>
      </c>
      <c r="H4" s="22">
        <f>G4/E4</f>
        <v>5.349829854568694E-2</v>
      </c>
    </row>
    <row r="5" spans="1:8" ht="18">
      <c r="A5" s="16" t="s">
        <v>134</v>
      </c>
      <c r="B5" s="17">
        <v>558883933</v>
      </c>
      <c r="C5" s="18">
        <v>3</v>
      </c>
      <c r="D5" s="29">
        <v>18</v>
      </c>
      <c r="E5" s="20">
        <v>79172270</v>
      </c>
      <c r="F5" s="20">
        <v>74939712</v>
      </c>
      <c r="G5" s="21">
        <f t="shared" ref="G5:G8" si="0">E5-F5</f>
        <v>4232558</v>
      </c>
      <c r="H5" s="22">
        <f t="shared" ref="H5:H8" si="1">G5/E5</f>
        <v>5.3460106676239044E-2</v>
      </c>
    </row>
    <row r="6" spans="1:8" ht="18">
      <c r="A6" s="16" t="s">
        <v>139</v>
      </c>
      <c r="B6" s="17">
        <v>1052498797</v>
      </c>
      <c r="C6" s="23">
        <v>1</v>
      </c>
      <c r="D6" s="29">
        <v>14</v>
      </c>
      <c r="E6" s="20">
        <v>86157477</v>
      </c>
      <c r="F6" s="20">
        <v>83467702</v>
      </c>
      <c r="G6" s="21">
        <f t="shared" si="0"/>
        <v>2689775</v>
      </c>
      <c r="H6" s="22">
        <f t="shared" si="1"/>
        <v>3.1219286980745733E-2</v>
      </c>
    </row>
    <row r="7" spans="1:8" ht="18">
      <c r="A7" s="16" t="s">
        <v>140</v>
      </c>
      <c r="B7" s="17">
        <v>2281926485</v>
      </c>
      <c r="C7" s="23">
        <v>1</v>
      </c>
      <c r="D7" s="29">
        <v>14</v>
      </c>
      <c r="E7" s="20">
        <v>42108665</v>
      </c>
      <c r="F7" s="20">
        <v>38700999</v>
      </c>
      <c r="G7" s="21">
        <f t="shared" si="0"/>
        <v>3407666</v>
      </c>
      <c r="H7" s="22">
        <f t="shared" si="1"/>
        <v>8.0925529223023332E-2</v>
      </c>
    </row>
    <row r="8" spans="1:8" ht="18">
      <c r="A8" s="16" t="s">
        <v>133</v>
      </c>
      <c r="B8" s="17">
        <v>1445262744</v>
      </c>
      <c r="C8" s="23">
        <v>1</v>
      </c>
      <c r="D8" s="29">
        <v>12</v>
      </c>
      <c r="E8" s="20">
        <v>53627115</v>
      </c>
      <c r="F8" s="20">
        <v>50991990</v>
      </c>
      <c r="G8" s="21">
        <f t="shared" si="0"/>
        <v>2635125</v>
      </c>
      <c r="H8" s="22">
        <f t="shared" si="1"/>
        <v>4.913792211272227E-2</v>
      </c>
    </row>
    <row r="9" spans="1:8" ht="20.399999999999999">
      <c r="D9" s="110" t="s">
        <v>6</v>
      </c>
      <c r="E9" s="111" t="s">
        <v>179</v>
      </c>
    </row>
    <row r="11" spans="1:8" ht="151.19999999999999">
      <c r="A11" s="14" t="s">
        <v>122</v>
      </c>
      <c r="B11" s="14" t="s">
        <v>123</v>
      </c>
      <c r="C11" s="15" t="s">
        <v>124</v>
      </c>
      <c r="D11" s="103" t="s">
        <v>180</v>
      </c>
      <c r="E11" s="104" t="s">
        <v>126</v>
      </c>
      <c r="F11" s="104" t="s">
        <v>127</v>
      </c>
      <c r="G11" s="15" t="s">
        <v>128</v>
      </c>
      <c r="H11" s="15" t="s">
        <v>129</v>
      </c>
    </row>
    <row r="12" spans="1:8" ht="20.399999999999999">
      <c r="A12" s="105" t="str">
        <f>D12</f>
        <v>Организация 12</v>
      </c>
      <c r="B12" s="105">
        <f>INDEX(БД!AA:AB,MATCH(A12,БД!AB:AB,0),1)</f>
        <v>1052498797</v>
      </c>
      <c r="C12" s="109">
        <f>COUNTIF(БД!$AB$7:$AB$221,A12)</f>
        <v>14</v>
      </c>
      <c r="D12" s="106" t="s">
        <v>139</v>
      </c>
      <c r="E12" s="107">
        <v>86157477</v>
      </c>
      <c r="F12" s="107">
        <v>83467702</v>
      </c>
      <c r="G12" s="108">
        <f>E12-F12</f>
        <v>2689775</v>
      </c>
      <c r="H12" s="100"/>
    </row>
    <row r="13" spans="1:8" ht="20.399999999999999">
      <c r="A13" s="105" t="str">
        <f t="shared" ref="A13:A16" si="2">D13</f>
        <v>Организация 4</v>
      </c>
      <c r="B13" s="105">
        <f>INDEX(БД!AA:AB,MATCH(A13,БД!AB:AB,0),1)</f>
        <v>3204131243</v>
      </c>
      <c r="C13" s="109">
        <f>COUNTIF(БД!$AB$7:$AB$221,A13)</f>
        <v>19</v>
      </c>
      <c r="D13" s="106" t="s">
        <v>137</v>
      </c>
      <c r="E13" s="107">
        <v>84809800</v>
      </c>
      <c r="F13" s="107">
        <v>80272620</v>
      </c>
      <c r="G13" s="108">
        <f t="shared" ref="G13:G16" si="3">E13-F13</f>
        <v>4537180</v>
      </c>
      <c r="H13" s="100"/>
    </row>
    <row r="14" spans="1:8" ht="20.399999999999999">
      <c r="A14" s="105" t="str">
        <f t="shared" si="2"/>
        <v>Организация 9</v>
      </c>
      <c r="B14" s="105">
        <f>INDEX(БД!AA:AB,MATCH(A14,БД!AB:AB,0),1)</f>
        <v>558883933</v>
      </c>
      <c r="C14" s="109">
        <f>COUNTIF(БД!$AB$7:$AB$221,A14)</f>
        <v>18</v>
      </c>
      <c r="D14" s="106" t="s">
        <v>134</v>
      </c>
      <c r="E14" s="107">
        <v>79172270</v>
      </c>
      <c r="F14" s="107">
        <v>74939712</v>
      </c>
      <c r="G14" s="108">
        <f t="shared" si="3"/>
        <v>4232558</v>
      </c>
      <c r="H14" s="100"/>
    </row>
    <row r="15" spans="1:8" ht="20.399999999999999">
      <c r="A15" s="105" t="str">
        <f t="shared" si="2"/>
        <v>Организация 7</v>
      </c>
      <c r="B15" s="105">
        <f>INDEX(БД!AA:AB,MATCH(A15,БД!AB:AB,0),1)</f>
        <v>1426895061</v>
      </c>
      <c r="C15" s="109">
        <f>COUNTIF(БД!$AB$7:$AB$221,A15)</f>
        <v>11</v>
      </c>
      <c r="D15" s="106" t="s">
        <v>148</v>
      </c>
      <c r="E15" s="107">
        <v>62200397</v>
      </c>
      <c r="F15" s="107">
        <v>60718630</v>
      </c>
      <c r="G15" s="108">
        <f t="shared" si="3"/>
        <v>1481767</v>
      </c>
      <c r="H15" s="100"/>
    </row>
    <row r="16" spans="1:8" ht="20.399999999999999">
      <c r="A16" s="105" t="str">
        <f t="shared" si="2"/>
        <v>Организация 10</v>
      </c>
      <c r="B16" s="105">
        <f>INDEX(БД!AA:AB,MATCH(A16,БД!AB:AB,0),1)</f>
        <v>1211109554</v>
      </c>
      <c r="C16" s="109">
        <f>COUNTIF(БД!$AB$7:$AB$221,A16)</f>
        <v>12</v>
      </c>
      <c r="D16" s="106" t="s">
        <v>142</v>
      </c>
      <c r="E16" s="107">
        <v>62690100</v>
      </c>
      <c r="F16" s="107">
        <v>60032183</v>
      </c>
      <c r="G16" s="108">
        <f t="shared" si="3"/>
        <v>2657917</v>
      </c>
      <c r="H16" s="100"/>
    </row>
    <row r="17" spans="1:8" ht="20.399999999999999">
      <c r="A17" s="113"/>
      <c r="B17" s="113"/>
      <c r="C17" s="114"/>
      <c r="D17" s="115"/>
      <c r="E17" s="112"/>
      <c r="F17" s="112"/>
      <c r="G17" s="116"/>
      <c r="H17" s="117"/>
    </row>
    <row r="18" spans="1:8" ht="20.399999999999999">
      <c r="A18" s="113"/>
      <c r="B18" s="113"/>
      <c r="C18" s="114"/>
      <c r="D18" s="115"/>
      <c r="E18" s="112"/>
      <c r="F18" s="112"/>
      <c r="G18" s="116"/>
      <c r="H18" s="117"/>
    </row>
    <row r="19" spans="1:8" ht="20.399999999999999">
      <c r="A19" s="113"/>
      <c r="B19" s="113"/>
      <c r="C19" s="114"/>
      <c r="D19" s="115"/>
      <c r="E19" s="112"/>
      <c r="F19" s="112"/>
      <c r="G19" s="116"/>
      <c r="H19" s="117"/>
    </row>
    <row r="20" spans="1:8" ht="20.399999999999999">
      <c r="A20" s="113"/>
      <c r="B20" s="113"/>
      <c r="C20" s="114"/>
      <c r="D20" s="115"/>
      <c r="E20" s="112"/>
      <c r="F20" s="112"/>
      <c r="G20" s="116"/>
      <c r="H20" s="117"/>
    </row>
    <row r="21" spans="1:8" ht="20.399999999999999">
      <c r="A21" s="113"/>
      <c r="B21" s="113"/>
      <c r="C21" s="114"/>
      <c r="D21" s="115"/>
      <c r="E21" s="112"/>
      <c r="F21" s="112"/>
      <c r="G21" s="116"/>
      <c r="H21" s="117"/>
    </row>
    <row r="22" spans="1:8" ht="20.399999999999999">
      <c r="A22" s="113"/>
      <c r="B22" s="113"/>
      <c r="C22" s="114"/>
      <c r="D22" s="115"/>
      <c r="E22" s="112"/>
      <c r="F22" s="112"/>
      <c r="G22" s="116"/>
      <c r="H22" s="117"/>
    </row>
    <row r="23" spans="1:8" ht="20.399999999999999">
      <c r="A23" s="113"/>
      <c r="B23" s="113"/>
      <c r="C23" s="114"/>
      <c r="D23" s="115"/>
      <c r="E23" s="112"/>
      <c r="F23" s="112"/>
      <c r="G23" s="116"/>
      <c r="H23" s="117"/>
    </row>
    <row r="24" spans="1:8" ht="20.399999999999999">
      <c r="A24" s="113"/>
      <c r="B24" s="113"/>
      <c r="C24" s="114"/>
      <c r="D24" s="115"/>
      <c r="E24" s="112"/>
      <c r="F24" s="112"/>
      <c r="G24" s="116"/>
      <c r="H24" s="117"/>
    </row>
    <row r="25" spans="1:8" ht="20.399999999999999">
      <c r="A25" s="113"/>
      <c r="B25" s="113"/>
      <c r="C25" s="114"/>
      <c r="D25" s="115"/>
      <c r="E25" s="112"/>
      <c r="F25" s="112"/>
      <c r="G25" s="116"/>
      <c r="H25" s="117"/>
    </row>
    <row r="26" spans="1:8" ht="20.399999999999999">
      <c r="A26" s="113"/>
      <c r="B26" s="113"/>
      <c r="C26" s="114"/>
      <c r="D26" s="115"/>
      <c r="E26" s="112"/>
      <c r="F26" s="112"/>
      <c r="G26" s="116"/>
      <c r="H26" s="117"/>
    </row>
    <row r="27" spans="1:8">
      <c r="D27"/>
      <c r="E27"/>
      <c r="F27"/>
    </row>
    <row r="29" spans="1:8" ht="23.4">
      <c r="A29" s="102" t="s">
        <v>178</v>
      </c>
      <c r="B29" s="97"/>
      <c r="C29" s="97"/>
      <c r="D29" s="97"/>
      <c r="E29" s="97"/>
      <c r="F29" s="97"/>
      <c r="G29" s="97"/>
    </row>
    <row r="30" spans="1:8" ht="25.8">
      <c r="A30" s="31" t="s">
        <v>168</v>
      </c>
      <c r="B30" s="24"/>
      <c r="D30" s="48" t="s">
        <v>176</v>
      </c>
      <c r="E30" s="24"/>
      <c r="F30" s="24"/>
      <c r="G30" s="24"/>
      <c r="H30" s="24"/>
    </row>
    <row r="31" spans="1:8" ht="151.19999999999999">
      <c r="A31" s="14" t="s">
        <v>122</v>
      </c>
      <c r="B31" s="14" t="s">
        <v>123</v>
      </c>
      <c r="C31" s="15" t="s">
        <v>124</v>
      </c>
      <c r="D31" s="15" t="s">
        <v>125</v>
      </c>
      <c r="E31" s="28" t="s">
        <v>126</v>
      </c>
      <c r="F31" s="15" t="s">
        <v>127</v>
      </c>
      <c r="G31" s="15" t="s">
        <v>128</v>
      </c>
      <c r="H31" s="15" t="s">
        <v>129</v>
      </c>
    </row>
    <row r="32" spans="1:8" ht="18">
      <c r="A32" s="16"/>
      <c r="B32" s="17"/>
      <c r="C32" s="18"/>
      <c r="D32" s="19"/>
      <c r="E32" s="30"/>
      <c r="F32" s="20"/>
      <c r="G32" s="21"/>
      <c r="H32" s="22"/>
    </row>
    <row r="33" spans="1:8" ht="18">
      <c r="A33" s="16"/>
      <c r="B33" s="17"/>
      <c r="C33" s="18"/>
      <c r="D33" s="19"/>
      <c r="E33" s="30"/>
      <c r="F33" s="20"/>
      <c r="G33" s="21"/>
      <c r="H33" s="22"/>
    </row>
    <row r="34" spans="1:8" ht="18">
      <c r="A34" s="16"/>
      <c r="B34" s="17"/>
      <c r="C34" s="23"/>
      <c r="D34" s="19"/>
      <c r="E34" s="30"/>
      <c r="F34" s="20"/>
      <c r="G34" s="21"/>
      <c r="H34" s="22"/>
    </row>
    <row r="35" spans="1:8" ht="18">
      <c r="A35" s="16"/>
      <c r="B35" s="17"/>
      <c r="C35" s="23"/>
      <c r="D35" s="19"/>
      <c r="E35" s="30"/>
      <c r="F35" s="20"/>
      <c r="G35" s="21"/>
      <c r="H35" s="22"/>
    </row>
    <row r="36" spans="1:8" ht="18">
      <c r="A36" s="16"/>
      <c r="B36" s="17"/>
      <c r="C36" s="23"/>
      <c r="D36" s="19"/>
      <c r="E36" s="30"/>
      <c r="F36" s="20"/>
      <c r="G36" s="21"/>
      <c r="H36" s="22"/>
    </row>
    <row r="38" spans="1:8" ht="26.4">
      <c r="A38" s="99"/>
    </row>
    <row r="39" spans="1:8" ht="23.4">
      <c r="A39" s="12" t="s">
        <v>169</v>
      </c>
    </row>
    <row r="40" spans="1:8" ht="25.8">
      <c r="A40" s="31" t="s">
        <v>171</v>
      </c>
      <c r="D40" s="48" t="s">
        <v>176</v>
      </c>
    </row>
    <row r="41" spans="1:8" ht="302.39999999999998">
      <c r="A41" s="15" t="s">
        <v>122</v>
      </c>
      <c r="B41" s="15" t="s">
        <v>123</v>
      </c>
      <c r="C41" s="15" t="s">
        <v>126</v>
      </c>
      <c r="D41" s="15" t="s">
        <v>127</v>
      </c>
      <c r="E41" s="15" t="s">
        <v>128</v>
      </c>
      <c r="F41" s="15" t="s">
        <v>129</v>
      </c>
      <c r="G41" s="15" t="s">
        <v>170</v>
      </c>
      <c r="H41" s="15" t="s">
        <v>124</v>
      </c>
    </row>
    <row r="42" spans="1:8">
      <c r="A42" s="100" t="s">
        <v>141</v>
      </c>
      <c r="B42" s="100">
        <v>787080032</v>
      </c>
      <c r="C42" s="100">
        <v>46867342</v>
      </c>
      <c r="D42" s="100">
        <v>2224632564</v>
      </c>
      <c r="E42" s="100">
        <f>C42-D42</f>
        <v>-2177765222</v>
      </c>
      <c r="F42" s="101">
        <f>E42/C42</f>
        <v>-46.466582679256696</v>
      </c>
      <c r="G42" s="100"/>
      <c r="H42" s="100">
        <v>1</v>
      </c>
    </row>
    <row r="43" spans="1:8">
      <c r="A43" s="100" t="s">
        <v>137</v>
      </c>
      <c r="B43" s="100">
        <v>3204131243</v>
      </c>
      <c r="C43" s="100">
        <v>84809800</v>
      </c>
      <c r="D43" s="100">
        <v>2083758012</v>
      </c>
      <c r="E43" s="100">
        <f t="shared" ref="E43:E46" si="4">C43-D43</f>
        <v>-1998948212</v>
      </c>
      <c r="F43" s="101">
        <f t="shared" ref="F43:F46" si="5">E43/C43</f>
        <v>-23.56977863407295</v>
      </c>
      <c r="G43" s="100"/>
      <c r="H43" s="100">
        <v>2</v>
      </c>
    </row>
    <row r="44" spans="1:8">
      <c r="A44" s="100" t="s">
        <v>139</v>
      </c>
      <c r="B44" s="100">
        <v>1052498797</v>
      </c>
      <c r="C44" s="100">
        <v>86157477</v>
      </c>
      <c r="D44" s="100">
        <v>2072644734</v>
      </c>
      <c r="E44" s="100">
        <f t="shared" si="4"/>
        <v>-1986487257</v>
      </c>
      <c r="F44" s="101">
        <f t="shared" si="5"/>
        <v>-23.056469689798369</v>
      </c>
      <c r="G44" s="100"/>
      <c r="H44" s="100">
        <v>1</v>
      </c>
    </row>
    <row r="45" spans="1:8">
      <c r="A45" s="100" t="s">
        <v>134</v>
      </c>
      <c r="B45" s="100">
        <v>558883933</v>
      </c>
      <c r="C45" s="100">
        <v>79172270</v>
      </c>
      <c r="D45" s="100">
        <v>2066122819</v>
      </c>
      <c r="E45" s="100">
        <f t="shared" si="4"/>
        <v>-1986950549</v>
      </c>
      <c r="F45" s="101">
        <f t="shared" si="5"/>
        <v>-25.096546417072542</v>
      </c>
      <c r="G45" s="100"/>
      <c r="H45" s="100">
        <v>1</v>
      </c>
    </row>
    <row r="46" spans="1:8">
      <c r="A46" s="100" t="s">
        <v>130</v>
      </c>
      <c r="B46" s="100">
        <v>3258866873</v>
      </c>
      <c r="C46" s="100">
        <v>53819860</v>
      </c>
      <c r="D46" s="100">
        <v>1745964079</v>
      </c>
      <c r="E46" s="100">
        <f t="shared" si="4"/>
        <v>-1692144219</v>
      </c>
      <c r="F46" s="101">
        <f t="shared" si="5"/>
        <v>-31.440888530739397</v>
      </c>
      <c r="G46" s="100"/>
      <c r="H46" s="100">
        <v>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8"/>
  <sheetViews>
    <sheetView zoomScale="55" zoomScaleNormal="55" workbookViewId="0">
      <selection activeCell="A7" sqref="A7"/>
    </sheetView>
    <sheetView workbookViewId="1">
      <selection sqref="A1:G1"/>
    </sheetView>
  </sheetViews>
  <sheetFormatPr defaultRowHeight="14.4"/>
  <cols>
    <col min="1" max="1" width="26.21875" style="98" customWidth="1"/>
    <col min="2" max="2" width="22.5546875" style="98" customWidth="1"/>
    <col min="3" max="3" width="28.5546875" style="98" customWidth="1"/>
    <col min="4" max="4" width="27.21875" style="98" customWidth="1"/>
    <col min="5" max="5" width="21.6640625" style="98" customWidth="1"/>
    <col min="6" max="6" width="20.6640625" style="98" customWidth="1"/>
    <col min="7" max="7" width="19.33203125" style="98" customWidth="1"/>
    <col min="8" max="8" width="13.5546875" style="98" customWidth="1"/>
    <col min="9" max="16384" width="8.88671875" style="98"/>
  </cols>
  <sheetData>
    <row r="1" spans="1:8" ht="56.4" customHeight="1">
      <c r="A1" s="102" t="s">
        <v>177</v>
      </c>
      <c r="B1" s="97"/>
      <c r="C1" s="97"/>
      <c r="D1" s="97"/>
      <c r="E1" s="97"/>
      <c r="F1" s="97"/>
      <c r="G1" s="97"/>
    </row>
    <row r="2" spans="1:8" ht="25.8">
      <c r="A2" s="31" t="s">
        <v>168</v>
      </c>
      <c r="B2" s="13"/>
      <c r="D2" s="48" t="s">
        <v>176</v>
      </c>
      <c r="E2" s="13"/>
      <c r="F2" s="13"/>
      <c r="G2" s="13"/>
      <c r="H2" s="13"/>
    </row>
    <row r="3" spans="1:8" ht="151.19999999999999">
      <c r="A3" s="14" t="s">
        <v>122</v>
      </c>
      <c r="B3" s="14" t="s">
        <v>123</v>
      </c>
      <c r="C3" s="15" t="s">
        <v>124</v>
      </c>
      <c r="D3" s="28" t="s">
        <v>125</v>
      </c>
      <c r="E3" s="15" t="s">
        <v>126</v>
      </c>
      <c r="F3" s="15" t="s">
        <v>127</v>
      </c>
      <c r="G3" s="15" t="s">
        <v>128</v>
      </c>
      <c r="H3" s="15" t="s">
        <v>129</v>
      </c>
    </row>
    <row r="4" spans="1:8" ht="18">
      <c r="A4" s="16" t="s">
        <v>137</v>
      </c>
      <c r="B4" s="17">
        <v>3204131243</v>
      </c>
      <c r="C4" s="18">
        <v>2</v>
      </c>
      <c r="D4" s="29">
        <v>19</v>
      </c>
      <c r="E4" s="20">
        <v>84809800</v>
      </c>
      <c r="F4" s="20">
        <v>80272620</v>
      </c>
      <c r="G4" s="21">
        <f>E4-F4</f>
        <v>4537180</v>
      </c>
      <c r="H4" s="22">
        <f>G4/E4</f>
        <v>5.349829854568694E-2</v>
      </c>
    </row>
    <row r="5" spans="1:8" ht="18">
      <c r="A5" s="16" t="s">
        <v>134</v>
      </c>
      <c r="B5" s="17">
        <v>558883933</v>
      </c>
      <c r="C5" s="18">
        <v>3</v>
      </c>
      <c r="D5" s="29">
        <v>18</v>
      </c>
      <c r="E5" s="20">
        <v>79172270</v>
      </c>
      <c r="F5" s="20">
        <v>74939712</v>
      </c>
      <c r="G5" s="21">
        <f t="shared" ref="G5:G8" si="0">E5-F5</f>
        <v>4232558</v>
      </c>
      <c r="H5" s="22">
        <f t="shared" ref="H5:H8" si="1">G5/E5</f>
        <v>5.3460106676239044E-2</v>
      </c>
    </row>
    <row r="6" spans="1:8" ht="18">
      <c r="A6" s="16" t="s">
        <v>139</v>
      </c>
      <c r="B6" s="17">
        <v>1052498797</v>
      </c>
      <c r="C6" s="23">
        <v>1</v>
      </c>
      <c r="D6" s="29">
        <v>14</v>
      </c>
      <c r="E6" s="20">
        <v>86157477</v>
      </c>
      <c r="F6" s="20">
        <v>83467702</v>
      </c>
      <c r="G6" s="21">
        <f t="shared" si="0"/>
        <v>2689775</v>
      </c>
      <c r="H6" s="22">
        <f t="shared" si="1"/>
        <v>3.1219286980745733E-2</v>
      </c>
    </row>
    <row r="7" spans="1:8" ht="18">
      <c r="A7" s="16" t="s">
        <v>140</v>
      </c>
      <c r="B7" s="17">
        <v>2281926485</v>
      </c>
      <c r="C7" s="23">
        <v>1</v>
      </c>
      <c r="D7" s="29">
        <v>14</v>
      </c>
      <c r="E7" s="20">
        <v>42108665</v>
      </c>
      <c r="F7" s="20">
        <v>38700999</v>
      </c>
      <c r="G7" s="21">
        <f t="shared" si="0"/>
        <v>3407666</v>
      </c>
      <c r="H7" s="22">
        <f t="shared" si="1"/>
        <v>8.0925529223023332E-2</v>
      </c>
    </row>
    <row r="8" spans="1:8" ht="18">
      <c r="A8" s="16" t="s">
        <v>133</v>
      </c>
      <c r="B8" s="17">
        <v>1445262744</v>
      </c>
      <c r="C8" s="23">
        <v>1</v>
      </c>
      <c r="D8" s="29">
        <v>12</v>
      </c>
      <c r="E8" s="20">
        <v>53627115</v>
      </c>
      <c r="F8" s="20">
        <v>50991990</v>
      </c>
      <c r="G8" s="21">
        <f t="shared" si="0"/>
        <v>2635125</v>
      </c>
      <c r="H8" s="22">
        <f t="shared" si="1"/>
        <v>4.913792211272227E-2</v>
      </c>
    </row>
    <row r="21" spans="1:8" ht="23.4">
      <c r="A21" s="102" t="s">
        <v>178</v>
      </c>
      <c r="B21" s="97"/>
      <c r="C21" s="97"/>
      <c r="D21" s="97"/>
      <c r="E21" s="97"/>
      <c r="F21" s="97"/>
      <c r="G21" s="97"/>
    </row>
    <row r="22" spans="1:8" ht="25.8">
      <c r="A22" s="31" t="s">
        <v>168</v>
      </c>
      <c r="B22" s="24"/>
      <c r="D22" s="48" t="s">
        <v>176</v>
      </c>
      <c r="E22" s="24"/>
      <c r="F22" s="24"/>
      <c r="G22" s="24"/>
      <c r="H22" s="24"/>
    </row>
    <row r="23" spans="1:8" ht="151.19999999999999">
      <c r="A23" s="14" t="s">
        <v>122</v>
      </c>
      <c r="B23" s="14" t="s">
        <v>123</v>
      </c>
      <c r="C23" s="15" t="s">
        <v>124</v>
      </c>
      <c r="D23" s="15" t="s">
        <v>125</v>
      </c>
      <c r="E23" s="28" t="s">
        <v>126</v>
      </c>
      <c r="F23" s="15" t="s">
        <v>127</v>
      </c>
      <c r="G23" s="15" t="s">
        <v>128</v>
      </c>
      <c r="H23" s="15" t="s">
        <v>129</v>
      </c>
    </row>
    <row r="24" spans="1:8" ht="18">
      <c r="A24" s="16"/>
      <c r="B24" s="17"/>
      <c r="C24" s="18"/>
      <c r="D24" s="19"/>
      <c r="E24" s="30"/>
      <c r="F24" s="20"/>
      <c r="G24" s="21"/>
      <c r="H24" s="22"/>
    </row>
    <row r="25" spans="1:8" ht="18">
      <c r="A25" s="16"/>
      <c r="B25" s="17"/>
      <c r="C25" s="18"/>
      <c r="D25" s="19"/>
      <c r="E25" s="30"/>
      <c r="F25" s="20"/>
      <c r="G25" s="21"/>
      <c r="H25" s="22"/>
    </row>
    <row r="26" spans="1:8" ht="18">
      <c r="A26" s="16"/>
      <c r="B26" s="17"/>
      <c r="C26" s="23"/>
      <c r="D26" s="19"/>
      <c r="E26" s="30"/>
      <c r="F26" s="20"/>
      <c r="G26" s="21"/>
      <c r="H26" s="22"/>
    </row>
    <row r="27" spans="1:8" ht="18">
      <c r="A27" s="16"/>
      <c r="B27" s="17"/>
      <c r="C27" s="23"/>
      <c r="D27" s="19"/>
      <c r="E27" s="30"/>
      <c r="F27" s="20"/>
      <c r="G27" s="21"/>
      <c r="H27" s="22"/>
    </row>
    <row r="28" spans="1:8" ht="18">
      <c r="A28" s="16"/>
      <c r="B28" s="17"/>
      <c r="C28" s="23"/>
      <c r="D28" s="19"/>
      <c r="E28" s="30"/>
      <c r="F28" s="20"/>
      <c r="G28" s="21"/>
      <c r="H28" s="22"/>
    </row>
    <row r="30" spans="1:8" ht="26.4">
      <c r="A30" s="99"/>
    </row>
    <row r="31" spans="1:8" ht="23.4">
      <c r="A31" s="12" t="s">
        <v>169</v>
      </c>
    </row>
    <row r="32" spans="1:8" ht="25.8">
      <c r="A32" s="31" t="s">
        <v>171</v>
      </c>
      <c r="D32" s="48" t="s">
        <v>176</v>
      </c>
    </row>
    <row r="33" spans="1:8" ht="302.39999999999998">
      <c r="A33" s="15" t="s">
        <v>122</v>
      </c>
      <c r="B33" s="15" t="s">
        <v>123</v>
      </c>
      <c r="C33" s="15" t="s">
        <v>126</v>
      </c>
      <c r="D33" s="15" t="s">
        <v>127</v>
      </c>
      <c r="E33" s="15" t="s">
        <v>128</v>
      </c>
      <c r="F33" s="15" t="s">
        <v>129</v>
      </c>
      <c r="G33" s="15" t="s">
        <v>170</v>
      </c>
      <c r="H33" s="15" t="s">
        <v>124</v>
      </c>
    </row>
    <row r="34" spans="1:8">
      <c r="A34" s="100" t="s">
        <v>141</v>
      </c>
      <c r="B34" s="100">
        <v>787080032</v>
      </c>
      <c r="C34" s="100">
        <v>46867342</v>
      </c>
      <c r="D34" s="100">
        <v>2224632564</v>
      </c>
      <c r="E34" s="100">
        <f>C34-D34</f>
        <v>-2177765222</v>
      </c>
      <c r="F34" s="101">
        <f>E34/C34</f>
        <v>-46.466582679256696</v>
      </c>
      <c r="G34" s="100"/>
      <c r="H34" s="100">
        <v>1</v>
      </c>
    </row>
    <row r="35" spans="1:8">
      <c r="A35" s="100" t="s">
        <v>137</v>
      </c>
      <c r="B35" s="100">
        <v>3204131243</v>
      </c>
      <c r="C35" s="100">
        <v>84809800</v>
      </c>
      <c r="D35" s="100">
        <v>2083758012</v>
      </c>
      <c r="E35" s="100">
        <f t="shared" ref="E35:E38" si="2">C35-D35</f>
        <v>-1998948212</v>
      </c>
      <c r="F35" s="101">
        <f t="shared" ref="F35:F38" si="3">E35/C35</f>
        <v>-23.56977863407295</v>
      </c>
      <c r="G35" s="100"/>
      <c r="H35" s="100">
        <v>2</v>
      </c>
    </row>
    <row r="36" spans="1:8">
      <c r="A36" s="100" t="s">
        <v>139</v>
      </c>
      <c r="B36" s="100">
        <v>1052498797</v>
      </c>
      <c r="C36" s="100">
        <v>86157477</v>
      </c>
      <c r="D36" s="100">
        <v>2072644734</v>
      </c>
      <c r="E36" s="100">
        <f t="shared" si="2"/>
        <v>-1986487257</v>
      </c>
      <c r="F36" s="101">
        <f t="shared" si="3"/>
        <v>-23.056469689798369</v>
      </c>
      <c r="G36" s="100"/>
      <c r="H36" s="100">
        <v>1</v>
      </c>
    </row>
    <row r="37" spans="1:8">
      <c r="A37" s="100" t="s">
        <v>134</v>
      </c>
      <c r="B37" s="100">
        <v>558883933</v>
      </c>
      <c r="C37" s="100">
        <v>79172270</v>
      </c>
      <c r="D37" s="100">
        <v>2066122819</v>
      </c>
      <c r="E37" s="100">
        <f t="shared" si="2"/>
        <v>-1986950549</v>
      </c>
      <c r="F37" s="101">
        <f t="shared" si="3"/>
        <v>-25.096546417072542</v>
      </c>
      <c r="G37" s="100"/>
      <c r="H37" s="100">
        <v>1</v>
      </c>
    </row>
    <row r="38" spans="1:8">
      <c r="A38" s="100" t="s">
        <v>130</v>
      </c>
      <c r="B38" s="100">
        <v>3258866873</v>
      </c>
      <c r="C38" s="100">
        <v>53819860</v>
      </c>
      <c r="D38" s="100">
        <v>1745964079</v>
      </c>
      <c r="E38" s="100">
        <f t="shared" si="2"/>
        <v>-1692144219</v>
      </c>
      <c r="F38" s="101">
        <f t="shared" si="3"/>
        <v>-31.440888530739397</v>
      </c>
      <c r="G38" s="100"/>
      <c r="H38" s="100">
        <v>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45"/>
  <sheetViews>
    <sheetView tabSelected="1" workbookViewId="0">
      <selection activeCell="A11" sqref="A11"/>
    </sheetView>
    <sheetView workbookViewId="1"/>
  </sheetViews>
  <sheetFormatPr defaultRowHeight="14.4"/>
  <cols>
    <col min="1" max="1" width="29.6640625" customWidth="1"/>
    <col min="2" max="2" width="31" bestFit="1" customWidth="1"/>
    <col min="3" max="3" width="25.6640625" customWidth="1"/>
    <col min="4" max="4" width="16" bestFit="1" customWidth="1"/>
  </cols>
  <sheetData>
    <row r="1" spans="1:4" ht="15">
      <c r="A1" s="32" t="s">
        <v>172</v>
      </c>
    </row>
    <row r="2" spans="1:4">
      <c r="A2" s="34" t="s">
        <v>150</v>
      </c>
      <c r="B2" s="34" t="s">
        <v>151</v>
      </c>
      <c r="C2" s="34" t="s">
        <v>153</v>
      </c>
      <c r="D2" s="34" t="s">
        <v>154</v>
      </c>
    </row>
    <row r="3" spans="1:4">
      <c r="A3" s="25" t="s">
        <v>137</v>
      </c>
      <c r="B3" s="40">
        <f>COUNTIF(БД!$AB$7:$AB$221,Таблица2[[#This Row],[Наименование организации]])</f>
        <v>19</v>
      </c>
      <c r="C3" s="9">
        <f>SUMIF(БД!AB:AB,Таблица2[[#This Row],[Наименование организации]],БД!X:X)</f>
        <v>84809800</v>
      </c>
      <c r="D3" s="26">
        <f>SUMIF(БД!AB:AB,Таблица2[[#This Row],[Наименование организации]],БД!AH:AH)</f>
        <v>80272620</v>
      </c>
    </row>
    <row r="4" spans="1:4">
      <c r="A4" s="25" t="s">
        <v>134</v>
      </c>
      <c r="B4" s="40">
        <f>COUNTIF(БД!$AB$7:$AB$221,Таблица2[[#This Row],[Наименование организации]])</f>
        <v>18</v>
      </c>
      <c r="C4" s="9">
        <f>SUMIF(БД!AB:AB,Таблица2[[#This Row],[Наименование организации]],БД!X:X)</f>
        <v>79172270</v>
      </c>
      <c r="D4" s="26">
        <f>SUMIF(БД!AB:AB,Таблица2[[#This Row],[Наименование организации]],БД!AH:AH)</f>
        <v>74939712</v>
      </c>
    </row>
    <row r="5" spans="1:4">
      <c r="A5" s="25" t="s">
        <v>139</v>
      </c>
      <c r="B5" s="40">
        <f>COUNTIF(БД!$AB$7:$AB$221,Таблица2[[#This Row],[Наименование организации]])</f>
        <v>14</v>
      </c>
      <c r="C5" s="9">
        <f>SUMIF(БД!AB:AB,Таблица2[[#This Row],[Наименование организации]],БД!X:X)</f>
        <v>86157477</v>
      </c>
      <c r="D5" s="26">
        <f>SUMIF(БД!AB:AB,Таблица2[[#This Row],[Наименование организации]],БД!AH:AH)</f>
        <v>83467702</v>
      </c>
    </row>
    <row r="6" spans="1:4">
      <c r="A6" s="25" t="s">
        <v>140</v>
      </c>
      <c r="B6" s="40">
        <f>COUNTIF(БД!$AB$7:$AB$221,Таблица2[[#This Row],[Наименование организации]])</f>
        <v>14</v>
      </c>
      <c r="C6" s="9">
        <f>SUMIF(БД!AB:AB,Таблица2[[#This Row],[Наименование организации]],БД!X:X)</f>
        <v>42108665</v>
      </c>
      <c r="D6" s="26">
        <f>SUMIF(БД!AB:AB,Таблица2[[#This Row],[Наименование организации]],БД!AH:AH)</f>
        <v>38700999</v>
      </c>
    </row>
    <row r="7" spans="1:4">
      <c r="A7" s="25" t="s">
        <v>133</v>
      </c>
      <c r="B7" s="40">
        <f>COUNTIF(БД!$AB$7:$AB$221,Таблица2[[#This Row],[Наименование организации]])</f>
        <v>12</v>
      </c>
      <c r="C7" s="9">
        <f>SUMIF(БД!AB:AB,Таблица2[[#This Row],[Наименование организации]],БД!X:X)</f>
        <v>53627115</v>
      </c>
      <c r="D7" s="26">
        <f>SUMIF(БД!AB:AB,Таблица2[[#This Row],[Наименование организации]],БД!AH:AH)</f>
        <v>50991990</v>
      </c>
    </row>
    <row r="8" spans="1:4">
      <c r="A8" s="25" t="s">
        <v>136</v>
      </c>
      <c r="B8" s="40">
        <f>COUNTIF(БД!$AB$7:$AB$221,Таблица2[[#This Row],[Наименование организации]])</f>
        <v>12</v>
      </c>
      <c r="C8" s="9">
        <f>SUMIF(БД!AB:AB,Таблица2[[#This Row],[Наименование организации]],БД!X:X)</f>
        <v>57111452</v>
      </c>
      <c r="D8" s="26">
        <f>SUMIF(БД!AB:AB,Таблица2[[#This Row],[Наименование организации]],БД!AH:AH)</f>
        <v>54704294</v>
      </c>
    </row>
    <row r="9" spans="1:4">
      <c r="A9" s="25" t="s">
        <v>141</v>
      </c>
      <c r="B9" s="40">
        <f>COUNTIF(БД!$AB$7:$AB$221,Таблица2[[#This Row],[Наименование организации]])</f>
        <v>12</v>
      </c>
      <c r="C9" s="9">
        <f>SUMIF(БД!AB:AB,Таблица2[[#This Row],[Наименование организации]],БД!X:X)</f>
        <v>46867342</v>
      </c>
      <c r="D9" s="26">
        <f>SUMIF(БД!AB:AB,Таблица2[[#This Row],[Наименование организации]],БД!AH:AH)</f>
        <v>44115553</v>
      </c>
    </row>
    <row r="10" spans="1:4">
      <c r="A10" s="25" t="s">
        <v>142</v>
      </c>
      <c r="B10" s="40">
        <f>COUNTIF(БД!$AB$7:$AB$221,Таблица2[[#This Row],[Наименование организации]])</f>
        <v>12</v>
      </c>
      <c r="C10" s="9">
        <f>SUMIF(БД!AB:AB,Таблица2[[#This Row],[Наименование организации]],БД!X:X)</f>
        <v>64190299</v>
      </c>
      <c r="D10" s="26">
        <f>SUMIF(БД!AB:AB,Таблица2[[#This Row],[Наименование организации]],БД!AH:AH)</f>
        <v>61407092</v>
      </c>
    </row>
    <row r="11" spans="1:4">
      <c r="A11" s="25" t="s">
        <v>130</v>
      </c>
      <c r="B11" s="40">
        <f>COUNTIF(БД!$AB$7:$AB$221,Таблица2[[#This Row],[Наименование организации]])</f>
        <v>11</v>
      </c>
      <c r="C11" s="9">
        <f>SUMIF(БД!AB:AB,Таблица2[[#This Row],[Наименование организации]],БД!X:X)</f>
        <v>53819860</v>
      </c>
      <c r="D11" s="26">
        <f>SUMIF(БД!AB:AB,Таблица2[[#This Row],[Наименование организации]],БД!AH:AH)</f>
        <v>50796039</v>
      </c>
    </row>
    <row r="12" spans="1:4">
      <c r="A12" s="25" t="s">
        <v>138</v>
      </c>
      <c r="B12" s="40">
        <f>COUNTIF(БД!$AB$7:$AB$221,Таблица2[[#This Row],[Наименование организации]])</f>
        <v>11</v>
      </c>
      <c r="C12" s="9">
        <f>SUMIF(БД!AB:AB,Таблица2[[#This Row],[Наименование организации]],БД!X:X)</f>
        <v>55342317</v>
      </c>
      <c r="D12" s="26">
        <f>SUMIF(БД!AB:AB,Таблица2[[#This Row],[Наименование организации]],БД!AH:AH)</f>
        <v>52661159</v>
      </c>
    </row>
    <row r="13" spans="1:4">
      <c r="A13" s="25" t="s">
        <v>148</v>
      </c>
      <c r="B13" s="40">
        <f>COUNTIF(БД!$AB$7:$AB$221,Таблица2[[#This Row],[Наименование организации]])</f>
        <v>11</v>
      </c>
      <c r="C13" s="9">
        <f>SUMIF(БД!AB:AB,Таблица2[[#This Row],[Наименование организации]],БД!X:X)</f>
        <v>62200397</v>
      </c>
      <c r="D13" s="26">
        <f>SUMIF(БД!AB:AB,Таблица2[[#This Row],[Наименование организации]],БД!AH:AH)</f>
        <v>60718630</v>
      </c>
    </row>
    <row r="14" spans="1:4">
      <c r="A14" s="25" t="s">
        <v>131</v>
      </c>
      <c r="B14" s="40">
        <f>COUNTIF(БД!$AB$7:$AB$221,Таблица2[[#This Row],[Наименование организации]])</f>
        <v>10</v>
      </c>
      <c r="C14" s="9">
        <f>SUMIF(БД!AB:AB,Таблица2[[#This Row],[Наименование организации]],БД!X:X)</f>
        <v>40986613</v>
      </c>
      <c r="D14" s="26">
        <f>SUMIF(БД!AB:AB,Таблица2[[#This Row],[Наименование организации]],БД!AH:AH)</f>
        <v>38371423</v>
      </c>
    </row>
    <row r="15" spans="1:4">
      <c r="A15" s="25" t="s">
        <v>143</v>
      </c>
      <c r="B15" s="40">
        <f>COUNTIF(БД!$AB$7:$AB$221,Таблица2[[#This Row],[Наименование организации]])</f>
        <v>9</v>
      </c>
      <c r="C15" s="9">
        <f>SUMIF(БД!AB:AB,Таблица2[[#This Row],[Наименование организации]],БД!X:X)</f>
        <v>31802507</v>
      </c>
      <c r="D15" s="26">
        <f>SUMIF(БД!AB:AB,Таблица2[[#This Row],[Наименование организации]],БД!AH:AH)</f>
        <v>29667442</v>
      </c>
    </row>
    <row r="16" spans="1:4">
      <c r="A16" s="25" t="s">
        <v>146</v>
      </c>
      <c r="B16" s="40">
        <f>COUNTIF(БД!$AB$7:$AB$221,Таблица2[[#This Row],[Наименование организации]])</f>
        <v>9</v>
      </c>
      <c r="C16" s="9">
        <f>SUMIF(БД!AB:AB,Таблица2[[#This Row],[Наименование организации]],БД!X:X)</f>
        <v>41888267</v>
      </c>
      <c r="D16" s="26">
        <f>SUMIF(БД!AB:AB,Таблица2[[#This Row],[Наименование организации]],БД!AH:AH)</f>
        <v>39703562</v>
      </c>
    </row>
    <row r="17" spans="1:4">
      <c r="A17" s="25" t="s">
        <v>135</v>
      </c>
      <c r="B17" s="40">
        <f>COUNTIF(БД!$AB$7:$AB$221,Таблица2[[#This Row],[Наименование организации]])</f>
        <v>8</v>
      </c>
      <c r="C17" s="9">
        <f>SUMIF(БД!AB:AB,Таблица2[[#This Row],[Наименование организации]],БД!X:X)</f>
        <v>54553920</v>
      </c>
      <c r="D17" s="26">
        <f>SUMIF(БД!AB:AB,Таблица2[[#This Row],[Наименование организации]],БД!AH:AH)</f>
        <v>52850656</v>
      </c>
    </row>
    <row r="18" spans="1:4">
      <c r="A18" s="25" t="s">
        <v>144</v>
      </c>
      <c r="B18" s="40">
        <f>COUNTIF(БД!$AB$7:$AB$221,Таблица2[[#This Row],[Наименование организации]])</f>
        <v>8</v>
      </c>
      <c r="C18" s="9">
        <f>SUMIF(БД!AB:AB,Таблица2[[#This Row],[Наименование организации]],БД!X:X)</f>
        <v>30741549</v>
      </c>
      <c r="D18" s="26">
        <f>SUMIF(БД!AB:AB,Таблица2[[#This Row],[Наименование организации]],БД!AH:AH)</f>
        <v>28293355</v>
      </c>
    </row>
    <row r="19" spans="1:4">
      <c r="A19" s="25" t="s">
        <v>145</v>
      </c>
      <c r="B19" s="40">
        <f>COUNTIF(БД!$AB$7:$AB$221,Таблица2[[#This Row],[Наименование организации]])</f>
        <v>7</v>
      </c>
      <c r="C19" s="9">
        <f>SUMIF(БД!AB:AB,Таблица2[[#This Row],[Наименование организации]],БД!X:X)</f>
        <v>40774448</v>
      </c>
      <c r="D19" s="26">
        <f>SUMIF(БД!AB:AB,Таблица2[[#This Row],[Наименование организации]],БД!AH:AH)</f>
        <v>39071987</v>
      </c>
    </row>
    <row r="20" spans="1:4">
      <c r="A20" s="25" t="s">
        <v>147</v>
      </c>
      <c r="B20" s="40">
        <f>COUNTIF(БД!$AB$7:$AB$221,Таблица2[[#This Row],[Наименование организации]])</f>
        <v>7</v>
      </c>
      <c r="C20" s="9">
        <f>SUMIF(БД!AB:AB,Таблица2[[#This Row],[Наименование организации]],БД!X:X)</f>
        <v>46625956</v>
      </c>
      <c r="D20" s="26">
        <f>SUMIF(БД!AB:AB,Таблица2[[#This Row],[Наименование организации]],БД!AH:AH)</f>
        <v>45028462</v>
      </c>
    </row>
    <row r="21" spans="1:4">
      <c r="A21" s="25" t="s">
        <v>132</v>
      </c>
      <c r="B21" s="40">
        <f>COUNTIF(БД!$AB$7:$AB$221,Таблица2[[#This Row],[Наименование организации]])</f>
        <v>6</v>
      </c>
      <c r="C21" s="9">
        <f>SUMIF(БД!AB:AB,Таблица2[[#This Row],[Наименование организации]],БД!X:X)</f>
        <v>37495440</v>
      </c>
      <c r="D21" s="26">
        <f>SUMIF(БД!AB:AB,Таблица2[[#This Row],[Наименование организации]],БД!AH:AH)</f>
        <v>36348473</v>
      </c>
    </row>
    <row r="22" spans="1:4">
      <c r="A22" s="27" t="s">
        <v>149</v>
      </c>
      <c r="B22" s="40">
        <f>COUNTIF(БД!$AB$7:$AB$221,Таблица2[[#This Row],[Наименование организации]])</f>
        <v>5</v>
      </c>
      <c r="C22" s="9">
        <f>SUMIF(БД!AB:AB,Таблица2[[#This Row],[Наименование организации]],БД!X:X)</f>
        <v>33579013</v>
      </c>
      <c r="D22" s="26">
        <f>SUMIF(БД!AB:AB,Таблица2[[#This Row],[Наименование организации]],БД!AH:AH)</f>
        <v>32032741</v>
      </c>
    </row>
    <row r="24" spans="1:4" ht="15">
      <c r="A24" s="33" t="s">
        <v>60</v>
      </c>
    </row>
    <row r="25" spans="1:4">
      <c r="A25" s="35" t="s">
        <v>150</v>
      </c>
      <c r="B25" s="36" t="s">
        <v>173</v>
      </c>
      <c r="C25" s="36" t="s">
        <v>174</v>
      </c>
      <c r="D25" s="37" t="s">
        <v>175</v>
      </c>
    </row>
    <row r="26" spans="1:4">
      <c r="A26" s="25" t="s">
        <v>141</v>
      </c>
      <c r="B26" s="9">
        <f ca="1">SUMIF(БД!AB:AB,Таблица3[[#This Row],[Наименование организации]],БД!$AK$7:$AK$221)</f>
        <v>543444974</v>
      </c>
      <c r="C26" s="9">
        <f ca="1">SUMIF(БД!AB:AB,Таблица3[[#This Row],[Наименование организации]],БД!$AL$7:$AL$221)</f>
        <v>1419794962</v>
      </c>
      <c r="D26" s="38">
        <f t="shared" ref="D26:D45" ca="1" si="0">SUM(B26:C26)</f>
        <v>1963239936</v>
      </c>
    </row>
    <row r="27" spans="1:4">
      <c r="A27" s="25" t="s">
        <v>137</v>
      </c>
      <c r="B27" s="9">
        <f ca="1">SUMIF(БД!AB:AB,Таблица3[[#This Row],[Наименование организации]],БД!$AK$7:$AK$221)</f>
        <v>1986817103</v>
      </c>
      <c r="C27" s="9">
        <f ca="1">SUMIF(БД!AB:AB,Таблица3[[#This Row],[Наименование организации]],БД!$AL$7:$AL$221)</f>
        <v>808381951</v>
      </c>
      <c r="D27" s="38">
        <f t="shared" ca="1" si="0"/>
        <v>2795199054</v>
      </c>
    </row>
    <row r="28" spans="1:4">
      <c r="A28" s="25" t="s">
        <v>139</v>
      </c>
      <c r="B28" s="9">
        <f ca="1">SUMIF(БД!AB:AB,Таблица3[[#This Row],[Наименование организации]],БД!$AK$7:$AK$221)</f>
        <v>1034549827</v>
      </c>
      <c r="C28" s="9">
        <f ca="1">SUMIF(БД!AB:AB,Таблица3[[#This Row],[Наименование организации]],БД!$AL$7:$AL$221)</f>
        <v>734487349</v>
      </c>
      <c r="D28" s="38">
        <f t="shared" ca="1" si="0"/>
        <v>1769037176</v>
      </c>
    </row>
    <row r="29" spans="1:4">
      <c r="A29" s="25" t="s">
        <v>134</v>
      </c>
      <c r="B29" s="9">
        <f ca="1">SUMIF(БД!AB:AB,Таблица3[[#This Row],[Наименование организации]],БД!$AK$7:$AK$221)</f>
        <v>715680161</v>
      </c>
      <c r="C29" s="9">
        <f ca="1">SUMIF(БД!AB:AB,Таблица3[[#This Row],[Наименование организации]],БД!$AL$7:$AL$221)</f>
        <v>1056385003</v>
      </c>
      <c r="D29" s="38">
        <f t="shared" ca="1" si="0"/>
        <v>1772065164</v>
      </c>
    </row>
    <row r="30" spans="1:4">
      <c r="A30" s="25" t="s">
        <v>130</v>
      </c>
      <c r="B30" s="9">
        <f ca="1">SUMIF(БД!AB:AB,Таблица3[[#This Row],[Наименование организации]],БД!$AK$7:$AK$221)</f>
        <v>1021965242</v>
      </c>
      <c r="C30" s="9">
        <f ca="1">SUMIF(БД!AB:AB,Таблица3[[#This Row],[Наименование организации]],БД!$AL$7:$AL$221)</f>
        <v>471626132</v>
      </c>
      <c r="D30" s="38">
        <f t="shared" ca="1" si="0"/>
        <v>1493591374</v>
      </c>
    </row>
    <row r="31" spans="1:4">
      <c r="A31" s="25" t="s">
        <v>133</v>
      </c>
      <c r="B31" s="9">
        <f ca="1">SUMIF(БД!AB:AB,Таблица3[[#This Row],[Наименование организации]],БД!$AK$7:$AK$221)</f>
        <v>715205971</v>
      </c>
      <c r="C31" s="9">
        <f ca="1">SUMIF(БД!AB:AB,Таблица3[[#This Row],[Наименование организации]],БД!$AL$7:$AL$221)</f>
        <v>1112466402</v>
      </c>
      <c r="D31" s="38">
        <f t="shared" ca="1" si="0"/>
        <v>1827672373</v>
      </c>
    </row>
    <row r="32" spans="1:4">
      <c r="A32" s="25" t="s">
        <v>148</v>
      </c>
      <c r="B32" s="9">
        <f ca="1">SUMIF(БД!AB:AB,Таблица3[[#This Row],[Наименование организации]],БД!$AK$7:$AK$221)</f>
        <v>586352286</v>
      </c>
      <c r="C32" s="9">
        <f ca="1">SUMIF(БД!AB:AB,Таблица3[[#This Row],[Наименование организации]],БД!$AL$7:$AL$221)</f>
        <v>625243999</v>
      </c>
      <c r="D32" s="38">
        <f t="shared" ca="1" si="0"/>
        <v>1211596285</v>
      </c>
    </row>
    <row r="33" spans="1:4">
      <c r="A33" s="25" t="s">
        <v>140</v>
      </c>
      <c r="B33" s="9">
        <f ca="1">SUMIF(БД!AB:AB,Таблица3[[#This Row],[Наименование организации]],БД!$AK$7:$AK$221)</f>
        <v>980594481</v>
      </c>
      <c r="C33" s="9">
        <f ca="1">SUMIF(БД!AB:AB,Таблица3[[#This Row],[Наименование организации]],БД!$AL$7:$AL$221)</f>
        <v>769939875</v>
      </c>
      <c r="D33" s="38">
        <f t="shared" ca="1" si="0"/>
        <v>1750534356</v>
      </c>
    </row>
    <row r="34" spans="1:4">
      <c r="A34" s="25" t="s">
        <v>142</v>
      </c>
      <c r="B34" s="9">
        <f ca="1">SUMIF(БД!AB:AB,Таблица3[[#This Row],[Наименование организации]],БД!$AK$7:$AK$221)</f>
        <v>823007716</v>
      </c>
      <c r="C34" s="9">
        <f ca="1">SUMIF(БД!AB:AB,Таблица3[[#This Row],[Наименование организации]],БД!$AL$7:$AL$221)</f>
        <v>423323840</v>
      </c>
      <c r="D34" s="38">
        <f t="shared" ca="1" si="0"/>
        <v>1246331556</v>
      </c>
    </row>
    <row r="35" spans="1:4">
      <c r="A35" s="25" t="s">
        <v>131</v>
      </c>
      <c r="B35" s="9">
        <f ca="1">SUMIF(БД!AB:AB,Таблица3[[#This Row],[Наименование организации]],БД!$AK$7:$AK$221)</f>
        <v>549333825</v>
      </c>
      <c r="C35" s="9">
        <f ca="1">SUMIF(БД!AB:AB,Таблица3[[#This Row],[Наименование организации]],БД!$AL$7:$AL$221)</f>
        <v>942053087</v>
      </c>
      <c r="D35" s="38">
        <f t="shared" ca="1" si="0"/>
        <v>1491386912</v>
      </c>
    </row>
    <row r="36" spans="1:4">
      <c r="A36" s="25" t="s">
        <v>138</v>
      </c>
      <c r="B36" s="9">
        <f ca="1">SUMIF(БД!AB:AB,Таблица3[[#This Row],[Наименование организации]],БД!$AK$7:$AK$221)</f>
        <v>900467878</v>
      </c>
      <c r="C36" s="9">
        <f ca="1">SUMIF(БД!AB:AB,Таблица3[[#This Row],[Наименование организации]],БД!$AL$7:$AL$221)</f>
        <v>417100664</v>
      </c>
      <c r="D36" s="38">
        <f t="shared" ca="1" si="0"/>
        <v>1317568542</v>
      </c>
    </row>
    <row r="37" spans="1:4">
      <c r="A37" s="25" t="s">
        <v>147</v>
      </c>
      <c r="B37" s="9">
        <f ca="1">SUMIF(БД!AB:AB,Таблица3[[#This Row],[Наименование организации]],БД!$AK$7:$AK$221)</f>
        <v>272201703</v>
      </c>
      <c r="C37" s="9">
        <f ca="1">SUMIF(БД!AB:AB,Таблица3[[#This Row],[Наименование организации]],БД!$AL$7:$AL$221)</f>
        <v>246004350</v>
      </c>
      <c r="D37" s="38">
        <f t="shared" ca="1" si="0"/>
        <v>518206053</v>
      </c>
    </row>
    <row r="38" spans="1:4">
      <c r="A38" s="25" t="s">
        <v>143</v>
      </c>
      <c r="B38" s="9">
        <f ca="1">SUMIF(БД!AB:AB,Таблица3[[#This Row],[Наименование организации]],БД!$AK$7:$AK$221)</f>
        <v>488873043</v>
      </c>
      <c r="C38" s="9">
        <f ca="1">SUMIF(БД!AB:AB,Таблица3[[#This Row],[Наименование организации]],БД!$AL$7:$AL$221)</f>
        <v>84384556</v>
      </c>
      <c r="D38" s="38">
        <f t="shared" ca="1" si="0"/>
        <v>573257599</v>
      </c>
    </row>
    <row r="39" spans="1:4">
      <c r="A39" s="25" t="s">
        <v>135</v>
      </c>
      <c r="B39" s="9">
        <f ca="1">SUMIF(БД!AB:AB,Таблица3[[#This Row],[Наименование организации]],БД!$AK$7:$AK$221)</f>
        <v>240871480</v>
      </c>
      <c r="C39" s="9">
        <f ca="1">SUMIF(БД!AB:AB,Таблица3[[#This Row],[Наименование организации]],БД!$AL$7:$AL$221)</f>
        <v>185742130</v>
      </c>
      <c r="D39" s="38">
        <f t="shared" ca="1" si="0"/>
        <v>426613610</v>
      </c>
    </row>
    <row r="40" spans="1:4">
      <c r="A40" s="25" t="s">
        <v>136</v>
      </c>
      <c r="B40" s="9">
        <f ca="1">SUMIF(БД!AB:AB,Таблица3[[#This Row],[Наименование организации]],БД!$AK$7:$AK$221)</f>
        <v>878099425</v>
      </c>
      <c r="C40" s="9">
        <f ca="1">SUMIF(БД!AB:AB,Таблица3[[#This Row],[Наименование организации]],БД!$AL$7:$AL$221)</f>
        <v>510175579</v>
      </c>
      <c r="D40" s="38">
        <f t="shared" ca="1" si="0"/>
        <v>1388275004</v>
      </c>
    </row>
    <row r="41" spans="1:4">
      <c r="A41" s="25" t="s">
        <v>144</v>
      </c>
      <c r="B41" s="9">
        <f ca="1">SUMIF(БД!AB:AB,Таблица3[[#This Row],[Наименование организации]],БД!$AK$7:$AK$221)</f>
        <v>985021227</v>
      </c>
      <c r="C41" s="9">
        <f ca="1">SUMIF(БД!AB:AB,Таблица3[[#This Row],[Наименование организации]],БД!$AL$7:$AL$221)</f>
        <v>213952633</v>
      </c>
      <c r="D41" s="38">
        <f t="shared" ca="1" si="0"/>
        <v>1198973860</v>
      </c>
    </row>
    <row r="42" spans="1:4">
      <c r="A42" s="25" t="s">
        <v>149</v>
      </c>
      <c r="B42" s="9">
        <f ca="1">SUMIF(БД!AB:AB,Таблица3[[#This Row],[Наименование организации]],БД!$AK$7:$AK$221)</f>
        <v>490682406</v>
      </c>
      <c r="C42" s="9">
        <f ca="1">SUMIF(БД!AB:AB,Таблица3[[#This Row],[Наименование организации]],БД!$AL$7:$AL$221)</f>
        <v>243219675</v>
      </c>
      <c r="D42" s="38">
        <f t="shared" ca="1" si="0"/>
        <v>733902081</v>
      </c>
    </row>
    <row r="43" spans="1:4">
      <c r="A43" s="25" t="s">
        <v>145</v>
      </c>
      <c r="B43" s="9">
        <f ca="1">SUMIF(БД!AB:AB,Таблица3[[#This Row],[Наименование организации]],БД!$AK$7:$AK$221)</f>
        <v>849562653</v>
      </c>
      <c r="C43" s="9">
        <f ca="1">SUMIF(БД!AB:AB,Таблица3[[#This Row],[Наименование организации]],БД!$AL$7:$AL$221)</f>
        <v>21518930</v>
      </c>
      <c r="D43" s="38">
        <f t="shared" ca="1" si="0"/>
        <v>871081583</v>
      </c>
    </row>
    <row r="44" spans="1:4">
      <c r="A44" s="25" t="s">
        <v>132</v>
      </c>
      <c r="B44" s="9">
        <f ca="1">SUMIF(БД!AB:AB,Таблица3[[#This Row],[Наименование организации]],БД!$AK$7:$AK$221)</f>
        <v>228170478</v>
      </c>
      <c r="C44" s="9">
        <f ca="1">SUMIF(БД!AB:AB,Таблица3[[#This Row],[Наименование организации]],БД!$AL$7:$AL$221)</f>
        <v>307235027</v>
      </c>
      <c r="D44" s="38">
        <f t="shared" ca="1" si="0"/>
        <v>535405505</v>
      </c>
    </row>
    <row r="45" spans="1:4">
      <c r="A45" s="27" t="s">
        <v>146</v>
      </c>
      <c r="B45" s="9">
        <f ca="1">SUMIF(БД!AB:AB,Таблица3[[#This Row],[Наименование организации]],БД!$AK$7:$AK$221)</f>
        <v>413348770</v>
      </c>
      <c r="C45" s="9">
        <f ca="1">SUMIF(БД!AB:AB,Таблица3[[#This Row],[Наименование организации]],БД!$AL$7:$AL$221)</f>
        <v>404619521</v>
      </c>
      <c r="D45" s="39">
        <f t="shared" ca="1" si="0"/>
        <v>817968291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БД</vt:lpstr>
      <vt:lpstr>Что Получается</vt:lpstr>
      <vt:lpstr>Что должно получиться</vt:lpstr>
      <vt:lpstr>Расчеты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ПегаТрон</cp:lastModifiedBy>
  <dcterms:created xsi:type="dcterms:W3CDTF">2017-09-07T14:08:10Z</dcterms:created>
  <dcterms:modified xsi:type="dcterms:W3CDTF">2017-09-15T15:31:58Z</dcterms:modified>
</cp:coreProperties>
</file>