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drawings/drawing3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3230" activeTab="4"/>
  </bookViews>
  <sheets>
    <sheet name="И1" sheetId="1" r:id="rId1"/>
    <sheet name="И2" sheetId="11" r:id="rId2"/>
    <sheet name="И" sheetId="12" r:id="rId3"/>
    <sheet name="Состав" sheetId="13" r:id="rId4"/>
    <sheet name="_Итог" sheetId="8" r:id="rId5"/>
    <sheet name="Сокращения" sheetId="10" r:id="rId6"/>
    <sheet name="DDLSettings" sheetId="9" r:id="rId7"/>
  </sheets>
  <calcPr calcId="152511"/>
  <fileRecoveryPr autoRecover="0"/>
</workbook>
</file>

<file path=xl/calcChain.xml><?xml version="1.0" encoding="utf-8"?>
<calcChain xmlns="http://schemas.openxmlformats.org/spreadsheetml/2006/main">
  <c r="P70" i="12" l="1"/>
  <c r="L70" i="12"/>
  <c r="A70" i="12" a="1"/>
  <c r="A70" i="12" s="1"/>
  <c r="P69" i="12"/>
  <c r="L69" i="12"/>
  <c r="A69" i="12" a="1"/>
  <c r="A69" i="12" s="1"/>
  <c r="P68" i="12"/>
  <c r="L68" i="12"/>
  <c r="A68" i="12" a="1"/>
  <c r="A68" i="12" s="1"/>
  <c r="P67" i="12"/>
  <c r="L67" i="12"/>
  <c r="A67" i="12" a="1"/>
  <c r="A67" i="12" s="1"/>
  <c r="P66" i="12"/>
  <c r="L66" i="12"/>
  <c r="A66" i="12" a="1"/>
  <c r="A66" i="12" s="1"/>
  <c r="P65" i="12"/>
  <c r="L65" i="12"/>
  <c r="A65" i="12" a="1"/>
  <c r="A65" i="12" s="1"/>
  <c r="P64" i="12"/>
  <c r="L64" i="12"/>
  <c r="A64" i="12" a="1"/>
  <c r="A64" i="12" s="1"/>
  <c r="P63" i="12"/>
  <c r="L63" i="12"/>
  <c r="A63" i="12" a="1"/>
  <c r="A63" i="12" s="1"/>
  <c r="P62" i="12"/>
  <c r="L62" i="12"/>
  <c r="A62" i="12" a="1"/>
  <c r="A62" i="12" s="1"/>
  <c r="P61" i="12"/>
  <c r="L61" i="12"/>
  <c r="A61" i="12" a="1"/>
  <c r="A61" i="12" s="1"/>
  <c r="P60" i="12"/>
  <c r="L60" i="12"/>
  <c r="A60" i="12" a="1"/>
  <c r="A60" i="12" s="1"/>
  <c r="P59" i="12"/>
  <c r="L59" i="12"/>
  <c r="A59" i="12" a="1"/>
  <c r="A59" i="12" s="1"/>
  <c r="P58" i="12"/>
  <c r="L58" i="12"/>
  <c r="A58" i="12" a="1"/>
  <c r="A58" i="12" s="1"/>
  <c r="P57" i="12"/>
  <c r="L57" i="12"/>
  <c r="A57" i="12" a="1"/>
  <c r="A57" i="12" s="1"/>
  <c r="P56" i="12"/>
  <c r="L56" i="12"/>
  <c r="A56" i="12" a="1"/>
  <c r="A56" i="12" s="1"/>
  <c r="P55" i="12"/>
  <c r="L55" i="12"/>
  <c r="A55" i="12" a="1"/>
  <c r="A55" i="12" s="1"/>
  <c r="P54" i="12"/>
  <c r="L54" i="12"/>
  <c r="A54" i="12" a="1"/>
  <c r="A54" i="12" s="1"/>
  <c r="P53" i="12"/>
  <c r="L53" i="12"/>
  <c r="A53" i="12" a="1"/>
  <c r="A53" i="12" s="1"/>
  <c r="P52" i="12"/>
  <c r="L52" i="12"/>
  <c r="A52" i="12" a="1"/>
  <c r="A52" i="12" s="1"/>
  <c r="P51" i="12"/>
  <c r="L51" i="12"/>
  <c r="A51" i="12" a="1"/>
  <c r="A51" i="12" s="1"/>
  <c r="P50" i="12"/>
  <c r="L50" i="12"/>
  <c r="A50" i="12" a="1"/>
  <c r="A50" i="12" s="1"/>
  <c r="P49" i="12"/>
  <c r="L49" i="12"/>
  <c r="A49" i="12" a="1"/>
  <c r="A49" i="12" s="1"/>
  <c r="P48" i="12"/>
  <c r="L48" i="12"/>
  <c r="A48" i="12" a="1"/>
  <c r="A48" i="12" s="1"/>
  <c r="P47" i="12"/>
  <c r="L47" i="12"/>
  <c r="A47" i="12" a="1"/>
  <c r="A47" i="12" s="1"/>
  <c r="P46" i="12"/>
  <c r="L46" i="12"/>
  <c r="A46" i="12" a="1"/>
  <c r="A46" i="12" s="1"/>
  <c r="P45" i="12"/>
  <c r="L45" i="12"/>
  <c r="A45" i="12" a="1"/>
  <c r="A45" i="12" s="1"/>
  <c r="P44" i="12"/>
  <c r="L44" i="12"/>
  <c r="A44" i="12" a="1"/>
  <c r="A44" i="12" s="1"/>
  <c r="P43" i="12"/>
  <c r="L43" i="12"/>
  <c r="A43" i="12" a="1"/>
  <c r="A43" i="12" s="1"/>
  <c r="P42" i="12"/>
  <c r="L42" i="12"/>
  <c r="A42" i="12" a="1"/>
  <c r="A42" i="12" s="1"/>
  <c r="P41" i="12"/>
  <c r="L41" i="12"/>
  <c r="A41" i="12" a="1"/>
  <c r="A41" i="12" s="1"/>
  <c r="P40" i="12"/>
  <c r="L40" i="12"/>
  <c r="A40" i="12" a="1"/>
  <c r="A40" i="12" s="1"/>
  <c r="P39" i="12"/>
  <c r="L39" i="12"/>
  <c r="A39" i="12" a="1"/>
  <c r="A39" i="12" s="1"/>
  <c r="P38" i="12"/>
  <c r="L38" i="12"/>
  <c r="A38" i="12" a="1"/>
  <c r="A38" i="12" s="1"/>
  <c r="P37" i="12"/>
  <c r="L37" i="12"/>
  <c r="A37" i="12" a="1"/>
  <c r="A37" i="12" s="1"/>
  <c r="P36" i="12"/>
  <c r="L36" i="12"/>
  <c r="A36" i="12" a="1"/>
  <c r="A36" i="12" s="1"/>
  <c r="P35" i="12"/>
  <c r="L35" i="12"/>
  <c r="A35" i="12" a="1"/>
  <c r="A35" i="12" s="1"/>
  <c r="P34" i="12"/>
  <c r="L34" i="12"/>
  <c r="A34" i="12" a="1"/>
  <c r="A34" i="12" s="1"/>
  <c r="P33" i="12"/>
  <c r="L33" i="12"/>
  <c r="A33" i="12" a="1"/>
  <c r="A33" i="12" s="1"/>
  <c r="P32" i="12"/>
  <c r="L32" i="12"/>
  <c r="A32" i="12" a="1"/>
  <c r="A32" i="12" s="1"/>
  <c r="P31" i="12"/>
  <c r="L31" i="12"/>
  <c r="A31" i="12" a="1"/>
  <c r="A31" i="12" s="1"/>
  <c r="P30" i="12"/>
  <c r="L30" i="12"/>
  <c r="A30" i="12" a="1"/>
  <c r="A30" i="12" s="1"/>
  <c r="P29" i="12"/>
  <c r="L29" i="12"/>
  <c r="A29" i="12" a="1"/>
  <c r="A29" i="12" s="1"/>
  <c r="P28" i="12"/>
  <c r="L28" i="12"/>
  <c r="A28" i="12" a="1"/>
  <c r="A28" i="12" s="1"/>
  <c r="P27" i="12"/>
  <c r="L27" i="12"/>
  <c r="A27" i="12" a="1"/>
  <c r="A27" i="12" s="1"/>
  <c r="P26" i="12"/>
  <c r="L26" i="12"/>
  <c r="A26" i="12" a="1"/>
  <c r="A26" i="12" s="1"/>
  <c r="P25" i="12"/>
  <c r="L25" i="12"/>
  <c r="A25" i="12" a="1"/>
  <c r="A25" i="12" s="1"/>
  <c r="P24" i="12"/>
  <c r="L24" i="12"/>
  <c r="A24" i="12" a="1"/>
  <c r="A24" i="12" s="1"/>
  <c r="P23" i="12"/>
  <c r="L23" i="12"/>
  <c r="A23" i="12" a="1"/>
  <c r="A23" i="12" s="1"/>
  <c r="P22" i="12"/>
  <c r="L22" i="12"/>
  <c r="P21" i="12"/>
  <c r="L21" i="12"/>
  <c r="P20" i="12"/>
  <c r="L20" i="12"/>
  <c r="P19" i="12"/>
  <c r="L19" i="12"/>
  <c r="P18" i="12"/>
  <c r="L18" i="12"/>
  <c r="P17" i="12"/>
  <c r="L17" i="12"/>
  <c r="P16" i="12"/>
  <c r="L16" i="12"/>
  <c r="P15" i="12"/>
  <c r="L15" i="12"/>
  <c r="P14" i="12"/>
  <c r="L14" i="12"/>
  <c r="P12" i="12"/>
  <c r="H11" i="12"/>
  <c r="I11" i="12" s="1"/>
  <c r="A11" i="12"/>
  <c r="B11" i="12" s="1"/>
  <c r="A11" i="12" a="1"/>
  <c r="H10" i="12"/>
  <c r="I10" i="12" s="1"/>
  <c r="A10" i="12"/>
  <c r="B10" i="12" s="1"/>
  <c r="A10" i="12" a="1"/>
  <c r="H9" i="12"/>
  <c r="I9" i="12" s="1"/>
  <c r="H8" i="12"/>
  <c r="I8" i="12" s="1"/>
  <c r="H7" i="12"/>
  <c r="I7" i="12" s="1"/>
  <c r="P70" i="11"/>
  <c r="L70" i="11"/>
  <c r="A70" i="11" a="1"/>
  <c r="A70" i="11" s="1"/>
  <c r="P69" i="11"/>
  <c r="L69" i="11"/>
  <c r="A69" i="11" a="1"/>
  <c r="A69" i="11" s="1"/>
  <c r="P68" i="11"/>
  <c r="L68" i="11"/>
  <c r="A68" i="11" a="1"/>
  <c r="A68" i="11" s="1"/>
  <c r="P67" i="11"/>
  <c r="L67" i="11"/>
  <c r="A67" i="11" a="1"/>
  <c r="A67" i="11" s="1"/>
  <c r="P66" i="11"/>
  <c r="L66" i="11"/>
  <c r="A66" i="11" a="1"/>
  <c r="A66" i="11" s="1"/>
  <c r="P65" i="11"/>
  <c r="L65" i="11"/>
  <c r="A65" i="11" a="1"/>
  <c r="A65" i="11" s="1"/>
  <c r="P64" i="11"/>
  <c r="L64" i="11"/>
  <c r="A64" i="11" a="1"/>
  <c r="A64" i="11" s="1"/>
  <c r="P63" i="11"/>
  <c r="L63" i="11"/>
  <c r="A63" i="11" a="1"/>
  <c r="A63" i="11" s="1"/>
  <c r="P62" i="11"/>
  <c r="L62" i="11"/>
  <c r="A62" i="11" a="1"/>
  <c r="A62" i="11" s="1"/>
  <c r="P61" i="11"/>
  <c r="L61" i="11"/>
  <c r="A61" i="11" a="1"/>
  <c r="A61" i="11" s="1"/>
  <c r="P60" i="11"/>
  <c r="L60" i="11"/>
  <c r="A60" i="11" a="1"/>
  <c r="A60" i="11" s="1"/>
  <c r="P59" i="11"/>
  <c r="L59" i="11"/>
  <c r="A59" i="11" a="1"/>
  <c r="A59" i="11" s="1"/>
  <c r="P58" i="11"/>
  <c r="L58" i="11"/>
  <c r="A58" i="11" a="1"/>
  <c r="A58" i="11" s="1"/>
  <c r="P57" i="11"/>
  <c r="L57" i="11"/>
  <c r="A57" i="11" a="1"/>
  <c r="A57" i="11" s="1"/>
  <c r="P56" i="11"/>
  <c r="L56" i="11"/>
  <c r="A56" i="11" a="1"/>
  <c r="A56" i="11" s="1"/>
  <c r="P55" i="11"/>
  <c r="L55" i="11"/>
  <c r="A55" i="11" a="1"/>
  <c r="A55" i="11" s="1"/>
  <c r="P54" i="11"/>
  <c r="L54" i="11"/>
  <c r="A54" i="11" a="1"/>
  <c r="A54" i="11" s="1"/>
  <c r="P53" i="11"/>
  <c r="L53" i="11"/>
  <c r="A53" i="11" a="1"/>
  <c r="A53" i="11" s="1"/>
  <c r="P52" i="11"/>
  <c r="L52" i="11"/>
  <c r="A52" i="11" a="1"/>
  <c r="A52" i="11" s="1"/>
  <c r="P51" i="11"/>
  <c r="L51" i="11"/>
  <c r="A51" i="11" a="1"/>
  <c r="A51" i="11" s="1"/>
  <c r="P50" i="11"/>
  <c r="L50" i="11"/>
  <c r="A50" i="11" a="1"/>
  <c r="A50" i="11" s="1"/>
  <c r="P49" i="11"/>
  <c r="L49" i="11"/>
  <c r="A49" i="11" a="1"/>
  <c r="A49" i="11" s="1"/>
  <c r="P48" i="11"/>
  <c r="L48" i="11"/>
  <c r="A48" i="11" a="1"/>
  <c r="A48" i="11" s="1"/>
  <c r="P47" i="11"/>
  <c r="L47" i="11"/>
  <c r="A47" i="11" a="1"/>
  <c r="A47" i="11" s="1"/>
  <c r="P46" i="11"/>
  <c r="L46" i="11"/>
  <c r="A46" i="11" a="1"/>
  <c r="A46" i="11" s="1"/>
  <c r="P45" i="11"/>
  <c r="L45" i="11"/>
  <c r="A45" i="11" a="1"/>
  <c r="A45" i="11" s="1"/>
  <c r="P44" i="11"/>
  <c r="L44" i="11"/>
  <c r="A44" i="11" a="1"/>
  <c r="A44" i="11" s="1"/>
  <c r="P43" i="11"/>
  <c r="L43" i="11"/>
  <c r="A43" i="11" a="1"/>
  <c r="A43" i="11" s="1"/>
  <c r="P42" i="11"/>
  <c r="L42" i="11"/>
  <c r="A42" i="11" a="1"/>
  <c r="A42" i="11" s="1"/>
  <c r="P41" i="11"/>
  <c r="L41" i="11"/>
  <c r="A41" i="11" a="1"/>
  <c r="A41" i="11" s="1"/>
  <c r="P40" i="11"/>
  <c r="L40" i="11"/>
  <c r="A40" i="11" a="1"/>
  <c r="A40" i="11" s="1"/>
  <c r="P39" i="11"/>
  <c r="L39" i="11"/>
  <c r="A39" i="11" a="1"/>
  <c r="A39" i="11" s="1"/>
  <c r="P38" i="11"/>
  <c r="L38" i="11"/>
  <c r="A38" i="11" a="1"/>
  <c r="A38" i="11" s="1"/>
  <c r="P37" i="11"/>
  <c r="L37" i="11"/>
  <c r="A37" i="11" a="1"/>
  <c r="A37" i="11" s="1"/>
  <c r="P36" i="11"/>
  <c r="L36" i="11"/>
  <c r="A36" i="11" a="1"/>
  <c r="A36" i="11" s="1"/>
  <c r="P35" i="11"/>
  <c r="L35" i="11"/>
  <c r="A35" i="11" a="1"/>
  <c r="A35" i="11" s="1"/>
  <c r="P34" i="11"/>
  <c r="L34" i="11"/>
  <c r="A34" i="11" a="1"/>
  <c r="A34" i="11" s="1"/>
  <c r="P33" i="11"/>
  <c r="L33" i="11"/>
  <c r="A33" i="11" a="1"/>
  <c r="A33" i="11" s="1"/>
  <c r="P32" i="11"/>
  <c r="L32" i="11"/>
  <c r="A32" i="11" a="1"/>
  <c r="A32" i="11" s="1"/>
  <c r="P31" i="11"/>
  <c r="L31" i="11"/>
  <c r="A31" i="11" a="1"/>
  <c r="A31" i="11" s="1"/>
  <c r="P30" i="11"/>
  <c r="L30" i="11"/>
  <c r="A30" i="11" a="1"/>
  <c r="A30" i="11" s="1"/>
  <c r="P29" i="11"/>
  <c r="L29" i="11"/>
  <c r="A29" i="11" a="1"/>
  <c r="A29" i="11" s="1"/>
  <c r="P28" i="11"/>
  <c r="L28" i="11"/>
  <c r="A28" i="11" a="1"/>
  <c r="A28" i="11" s="1"/>
  <c r="P27" i="11"/>
  <c r="L27" i="11"/>
  <c r="A27" i="11" a="1"/>
  <c r="A27" i="11" s="1"/>
  <c r="P26" i="11"/>
  <c r="L26" i="11"/>
  <c r="A26" i="11" a="1"/>
  <c r="A26" i="11" s="1"/>
  <c r="P25" i="11"/>
  <c r="L25" i="11"/>
  <c r="A25" i="11" a="1"/>
  <c r="A25" i="11" s="1"/>
  <c r="P24" i="11"/>
  <c r="L24" i="11"/>
  <c r="A24" i="11" a="1"/>
  <c r="A24" i="11" s="1"/>
  <c r="P23" i="11"/>
  <c r="L23" i="11"/>
  <c r="A23" i="11" a="1"/>
  <c r="A23" i="11" s="1"/>
  <c r="P22" i="11"/>
  <c r="L22" i="11"/>
  <c r="P21" i="11"/>
  <c r="L21" i="11"/>
  <c r="P20" i="11"/>
  <c r="L20" i="11"/>
  <c r="P19" i="11"/>
  <c r="L19" i="11"/>
  <c r="P18" i="11"/>
  <c r="L18" i="11"/>
  <c r="P17" i="11"/>
  <c r="L17" i="11"/>
  <c r="P16" i="11"/>
  <c r="L16" i="11"/>
  <c r="P15" i="11"/>
  <c r="L15" i="11"/>
  <c r="P14" i="11"/>
  <c r="L14" i="11"/>
  <c r="P12" i="11"/>
  <c r="H11" i="11"/>
  <c r="I11" i="11" s="1"/>
  <c r="A11" i="11"/>
  <c r="C11" i="11" s="1"/>
  <c r="A11" i="11" a="1"/>
  <c r="H10" i="11"/>
  <c r="I10" i="11" s="1"/>
  <c r="A10" i="11"/>
  <c r="B10" i="11" s="1"/>
  <c r="A10" i="11" a="1"/>
  <c r="H9" i="11"/>
  <c r="I9" i="11" s="1"/>
  <c r="H8" i="11"/>
  <c r="I8" i="11" s="1"/>
  <c r="H7" i="11"/>
  <c r="I7" i="11" s="1"/>
  <c r="F21" i="8" a="1"/>
  <c r="F11" i="8" a="1"/>
  <c r="F15" i="8" a="1"/>
  <c r="F16" i="8" a="1"/>
  <c r="F12" i="8" a="1"/>
  <c r="F20" i="8" a="1"/>
  <c r="F17" i="8" a="1"/>
  <c r="F13" i="8" a="1"/>
  <c r="F19" i="8" a="1"/>
  <c r="F18" i="8" a="1"/>
  <c r="F14" i="8" a="1"/>
  <c r="F22" i="8" a="1"/>
  <c r="V11" i="8"/>
  <c r="F21" i="8" l="1"/>
  <c r="F11" i="8"/>
  <c r="F14" i="8"/>
  <c r="F18" i="8"/>
  <c r="F19" i="8"/>
  <c r="F13" i="8"/>
  <c r="F17" i="8"/>
  <c r="F20" i="8"/>
  <c r="F12" i="8"/>
  <c r="F16" i="8"/>
  <c r="F15" i="8"/>
  <c r="F22" i="8"/>
  <c r="C25" i="12"/>
  <c r="B25" i="12"/>
  <c r="C27" i="12"/>
  <c r="B27" i="12"/>
  <c r="C31" i="12"/>
  <c r="B31" i="12"/>
  <c r="C33" i="12"/>
  <c r="B33" i="12"/>
  <c r="C37" i="12"/>
  <c r="B37" i="12"/>
  <c r="B24" i="12"/>
  <c r="C24" i="12"/>
  <c r="B26" i="12"/>
  <c r="C26" i="12"/>
  <c r="B28" i="12"/>
  <c r="C28" i="12"/>
  <c r="B30" i="12"/>
  <c r="C30" i="12"/>
  <c r="B32" i="12"/>
  <c r="C32" i="12"/>
  <c r="B34" i="12"/>
  <c r="C34" i="12"/>
  <c r="B36" i="12"/>
  <c r="C36" i="12"/>
  <c r="B38" i="12"/>
  <c r="C38" i="12"/>
  <c r="B40" i="12"/>
  <c r="C40" i="12"/>
  <c r="B42" i="12"/>
  <c r="C42" i="12"/>
  <c r="B44" i="12"/>
  <c r="C44" i="12"/>
  <c r="B46" i="12"/>
  <c r="C46" i="12"/>
  <c r="B48" i="12"/>
  <c r="C48" i="12"/>
  <c r="B50" i="12"/>
  <c r="C50" i="12"/>
  <c r="C52" i="12"/>
  <c r="B52" i="12"/>
  <c r="C54" i="12"/>
  <c r="B54" i="12"/>
  <c r="C56" i="12"/>
  <c r="B56" i="12"/>
  <c r="C58" i="12"/>
  <c r="B58" i="12"/>
  <c r="C60" i="12"/>
  <c r="B60" i="12"/>
  <c r="C62" i="12"/>
  <c r="B62" i="12"/>
  <c r="C64" i="12"/>
  <c r="B64" i="12"/>
  <c r="B66" i="12"/>
  <c r="C66" i="12"/>
  <c r="B68" i="12"/>
  <c r="C68" i="12"/>
  <c r="B70" i="12"/>
  <c r="C70" i="12"/>
  <c r="C23" i="12"/>
  <c r="B23" i="12"/>
  <c r="C29" i="12"/>
  <c r="B29" i="12"/>
  <c r="C35" i="12"/>
  <c r="B35" i="12"/>
  <c r="C39" i="12"/>
  <c r="B39" i="12"/>
  <c r="C41" i="12"/>
  <c r="B41" i="12"/>
  <c r="C43" i="12"/>
  <c r="B43" i="12"/>
  <c r="C45" i="12"/>
  <c r="B45" i="12"/>
  <c r="C47" i="12"/>
  <c r="B47" i="12"/>
  <c r="C49" i="12"/>
  <c r="B49" i="12"/>
  <c r="C51" i="12"/>
  <c r="B51" i="12"/>
  <c r="B53" i="12"/>
  <c r="C53" i="12"/>
  <c r="B55" i="12"/>
  <c r="C55" i="12"/>
  <c r="B57" i="12"/>
  <c r="C57" i="12"/>
  <c r="B59" i="12"/>
  <c r="C59" i="12"/>
  <c r="B61" i="12"/>
  <c r="C61" i="12"/>
  <c r="B63" i="12"/>
  <c r="C63" i="12"/>
  <c r="B65" i="12"/>
  <c r="C65" i="12"/>
  <c r="C67" i="12"/>
  <c r="B67" i="12"/>
  <c r="B69" i="12"/>
  <c r="C69" i="12"/>
  <c r="C10" i="12"/>
  <c r="C11" i="12"/>
  <c r="B23" i="11"/>
  <c r="C23" i="11"/>
  <c r="B27" i="11"/>
  <c r="C27" i="11"/>
  <c r="B33" i="11"/>
  <c r="C33" i="11"/>
  <c r="C24" i="11"/>
  <c r="B24" i="11"/>
  <c r="C26" i="11"/>
  <c r="B26" i="11"/>
  <c r="C28" i="11"/>
  <c r="B28" i="11"/>
  <c r="C30" i="11"/>
  <c r="B30" i="11"/>
  <c r="C32" i="11"/>
  <c r="B32" i="11"/>
  <c r="C34" i="11"/>
  <c r="B34" i="11"/>
  <c r="C36" i="11"/>
  <c r="B36" i="11"/>
  <c r="C38" i="11"/>
  <c r="B38" i="11"/>
  <c r="C40" i="11"/>
  <c r="B40" i="11"/>
  <c r="C42" i="11"/>
  <c r="B42" i="11"/>
  <c r="C44" i="11"/>
  <c r="B44" i="11"/>
  <c r="C46" i="11"/>
  <c r="B46" i="11"/>
  <c r="C48" i="11"/>
  <c r="B48" i="11"/>
  <c r="C50" i="11"/>
  <c r="B50" i="11"/>
  <c r="C52" i="11"/>
  <c r="B52" i="11"/>
  <c r="C54" i="11"/>
  <c r="B54" i="11"/>
  <c r="C56" i="11"/>
  <c r="B56" i="11"/>
  <c r="C58" i="11"/>
  <c r="B58" i="11"/>
  <c r="C60" i="11"/>
  <c r="B60" i="11"/>
  <c r="C62" i="11"/>
  <c r="B62" i="11"/>
  <c r="B64" i="11"/>
  <c r="C64" i="11"/>
  <c r="B66" i="11"/>
  <c r="C66" i="11"/>
  <c r="B68" i="11"/>
  <c r="C68" i="11"/>
  <c r="B70" i="11"/>
  <c r="C70" i="11"/>
  <c r="B25" i="11"/>
  <c r="C25" i="11"/>
  <c r="B29" i="11"/>
  <c r="C29" i="11"/>
  <c r="B31" i="11"/>
  <c r="C31" i="11"/>
  <c r="B35" i="11"/>
  <c r="C35" i="11"/>
  <c r="B37" i="11"/>
  <c r="C37" i="11"/>
  <c r="B39" i="11"/>
  <c r="C39" i="11"/>
  <c r="B41" i="11"/>
  <c r="C41" i="11"/>
  <c r="B43" i="11"/>
  <c r="C43" i="11"/>
  <c r="B45" i="11"/>
  <c r="C45" i="11"/>
  <c r="B47" i="11"/>
  <c r="C47" i="11"/>
  <c r="B49" i="11"/>
  <c r="C49" i="11"/>
  <c r="B51" i="11"/>
  <c r="C51" i="11"/>
  <c r="B53" i="11"/>
  <c r="C53" i="11"/>
  <c r="B55" i="11"/>
  <c r="C55" i="11"/>
  <c r="B57" i="11"/>
  <c r="C57" i="11"/>
  <c r="B59" i="11"/>
  <c r="C59" i="11"/>
  <c r="B61" i="11"/>
  <c r="C61" i="11"/>
  <c r="C63" i="11"/>
  <c r="B63" i="11"/>
  <c r="C65" i="11"/>
  <c r="B65" i="11"/>
  <c r="C67" i="11"/>
  <c r="B67" i="11"/>
  <c r="B69" i="11"/>
  <c r="C69" i="11"/>
  <c r="C10" i="11"/>
  <c r="B11" i="11"/>
  <c r="E5" i="13" a="1"/>
  <c r="E5" i="13" s="1"/>
  <c r="A23" i="1" l="1" a="1"/>
  <c r="A23" i="1" s="1"/>
  <c r="A24" i="1" a="1"/>
  <c r="A24" i="1" s="1"/>
  <c r="A25" i="1" a="1"/>
  <c r="A25" i="1" s="1"/>
  <c r="A26" i="1" a="1"/>
  <c r="A26" i="1" s="1"/>
  <c r="A27" i="1" a="1"/>
  <c r="A27" i="1" s="1"/>
  <c r="A28" i="1" a="1"/>
  <c r="A28" i="1" s="1"/>
  <c r="A29" i="1" a="1"/>
  <c r="A29" i="1" s="1"/>
  <c r="A30" i="1" a="1"/>
  <c r="A30" i="1" s="1"/>
  <c r="A31" i="1" a="1"/>
  <c r="A31" i="1" s="1"/>
  <c r="A32" i="1" a="1"/>
  <c r="A32" i="1" s="1"/>
  <c r="A33" i="1" a="1"/>
  <c r="A33" i="1" s="1"/>
  <c r="A34" i="1" a="1"/>
  <c r="A34" i="1" s="1"/>
  <c r="B34" i="1" s="1"/>
  <c r="A35" i="1" a="1"/>
  <c r="A35" i="1" s="1"/>
  <c r="A36" i="1" a="1"/>
  <c r="A36" i="1" s="1"/>
  <c r="A37" i="1" a="1"/>
  <c r="A37" i="1" s="1"/>
  <c r="A38" i="1" a="1"/>
  <c r="A38" i="1" s="1"/>
  <c r="A39" i="1" a="1"/>
  <c r="A39" i="1" s="1"/>
  <c r="A40" i="1" a="1"/>
  <c r="A40" i="1" s="1"/>
  <c r="A41" i="1" a="1"/>
  <c r="A41" i="1" s="1"/>
  <c r="A42" i="1" a="1"/>
  <c r="A42" i="1" s="1"/>
  <c r="A43" i="1" a="1"/>
  <c r="A43" i="1" s="1"/>
  <c r="A44" i="1" a="1"/>
  <c r="A44" i="1" s="1"/>
  <c r="A45" i="1" a="1"/>
  <c r="A45" i="1" s="1"/>
  <c r="A46" i="1" a="1"/>
  <c r="A46" i="1" s="1"/>
  <c r="A47" i="1" a="1"/>
  <c r="A47" i="1" s="1"/>
  <c r="A48" i="1" a="1"/>
  <c r="A48" i="1" s="1"/>
  <c r="A49" i="1" a="1"/>
  <c r="A49" i="1" s="1"/>
  <c r="A50" i="1" a="1"/>
  <c r="A50" i="1" s="1"/>
  <c r="B50" i="1" s="1"/>
  <c r="A51" i="1" a="1"/>
  <c r="A51" i="1" s="1"/>
  <c r="A52" i="1" a="1"/>
  <c r="A52" i="1" s="1"/>
  <c r="A53" i="1" a="1"/>
  <c r="A53" i="1" s="1"/>
  <c r="A54" i="1" a="1"/>
  <c r="A54" i="1" s="1"/>
  <c r="A55" i="1" a="1"/>
  <c r="A55" i="1" s="1"/>
  <c r="A56" i="1" a="1"/>
  <c r="A56" i="1" s="1"/>
  <c r="A57" i="1" a="1"/>
  <c r="A57" i="1" s="1"/>
  <c r="A58" i="1" a="1"/>
  <c r="A58" i="1" s="1"/>
  <c r="A59" i="1" a="1"/>
  <c r="A59" i="1" s="1"/>
  <c r="A60" i="1" a="1"/>
  <c r="A60" i="1" s="1"/>
  <c r="A61" i="1" a="1"/>
  <c r="A61" i="1" s="1"/>
  <c r="A62" i="1" a="1"/>
  <c r="A62" i="1" s="1"/>
  <c r="A63" i="1" a="1"/>
  <c r="A63" i="1" s="1"/>
  <c r="A64" i="1" a="1"/>
  <c r="A64" i="1" s="1"/>
  <c r="A65" i="1" a="1"/>
  <c r="A65" i="1" s="1"/>
  <c r="A66" i="1" a="1"/>
  <c r="A66" i="1" s="1"/>
  <c r="B66" i="1" s="1"/>
  <c r="A67" i="1" a="1"/>
  <c r="A67" i="1" s="1"/>
  <c r="A68" i="1" a="1"/>
  <c r="A68" i="1" s="1"/>
  <c r="A69" i="1" a="1"/>
  <c r="A69" i="1" s="1"/>
  <c r="A70" i="1" a="1"/>
  <c r="A70" i="1" s="1"/>
  <c r="A10" i="1" a="1"/>
  <c r="A10" i="1" s="1"/>
  <c r="B10" i="1" s="1"/>
  <c r="A11" i="1" a="1"/>
  <c r="A11" i="1" s="1"/>
  <c r="B11" i="1" l="1"/>
  <c r="C11" i="1"/>
  <c r="C56" i="1"/>
  <c r="B56" i="1"/>
  <c r="C62" i="1"/>
  <c r="B62" i="1"/>
  <c r="C40" i="1"/>
  <c r="B40" i="1"/>
  <c r="C24" i="1"/>
  <c r="B24" i="1"/>
  <c r="C46" i="1"/>
  <c r="B46" i="1"/>
  <c r="C30" i="1"/>
  <c r="B30" i="1"/>
  <c r="B58" i="1"/>
  <c r="C58" i="1"/>
  <c r="B26" i="1"/>
  <c r="C26" i="1"/>
  <c r="B42" i="1"/>
  <c r="C42" i="1"/>
  <c r="B64" i="1"/>
  <c r="C64" i="1"/>
  <c r="B48" i="1"/>
  <c r="C48" i="1"/>
  <c r="B32" i="1"/>
  <c r="C32" i="1"/>
  <c r="B70" i="1"/>
  <c r="C70" i="1"/>
  <c r="C54" i="1"/>
  <c r="B54" i="1"/>
  <c r="B38" i="1"/>
  <c r="C38" i="1"/>
  <c r="C68" i="1"/>
  <c r="B68" i="1"/>
  <c r="B52" i="1"/>
  <c r="C52" i="1"/>
  <c r="B36" i="1"/>
  <c r="C36" i="1"/>
  <c r="B60" i="1"/>
  <c r="C60" i="1"/>
  <c r="B44" i="1"/>
  <c r="C44" i="1"/>
  <c r="B28" i="1"/>
  <c r="C28" i="1"/>
  <c r="C66" i="1"/>
  <c r="C50" i="1"/>
  <c r="C34" i="1"/>
  <c r="B67" i="1"/>
  <c r="C67" i="1"/>
  <c r="B51" i="1"/>
  <c r="C51" i="1"/>
  <c r="B35" i="1"/>
  <c r="C35" i="1"/>
  <c r="B25" i="1"/>
  <c r="C25" i="1"/>
  <c r="B63" i="1"/>
  <c r="C63" i="1"/>
  <c r="B47" i="1"/>
  <c r="C47" i="1"/>
  <c r="B31" i="1"/>
  <c r="C31" i="1"/>
  <c r="B69" i="1"/>
  <c r="C69" i="1"/>
  <c r="B53" i="1"/>
  <c r="C53" i="1"/>
  <c r="B37" i="1"/>
  <c r="C37" i="1"/>
  <c r="B59" i="1"/>
  <c r="C59" i="1"/>
  <c r="B43" i="1"/>
  <c r="C43" i="1"/>
  <c r="B27" i="1"/>
  <c r="C27" i="1"/>
  <c r="B65" i="1"/>
  <c r="C65" i="1"/>
  <c r="C49" i="1"/>
  <c r="B49" i="1"/>
  <c r="B33" i="1"/>
  <c r="C33" i="1"/>
  <c r="B55" i="1"/>
  <c r="C55" i="1"/>
  <c r="B39" i="1"/>
  <c r="C39" i="1"/>
  <c r="C23" i="1"/>
  <c r="B23" i="1"/>
  <c r="B57" i="1"/>
  <c r="C57" i="1"/>
  <c r="B41" i="1"/>
  <c r="C41" i="1"/>
  <c r="C61" i="1"/>
  <c r="B61" i="1"/>
  <c r="B45" i="1"/>
  <c r="C45" i="1"/>
  <c r="C29" i="1"/>
  <c r="B29" i="1"/>
  <c r="C10" i="1"/>
  <c r="L15" i="1" l="1"/>
  <c r="P15" i="1"/>
  <c r="L16" i="1"/>
  <c r="P16" i="1"/>
  <c r="L17" i="1"/>
  <c r="P17" i="1"/>
  <c r="L18" i="1"/>
  <c r="P18" i="1"/>
  <c r="L19" i="1"/>
  <c r="P19" i="1"/>
  <c r="L20" i="1"/>
  <c r="P20" i="1"/>
  <c r="L21" i="1"/>
  <c r="P21" i="1"/>
  <c r="L22" i="1"/>
  <c r="P22" i="1"/>
  <c r="L23" i="1"/>
  <c r="P23" i="1"/>
  <c r="L24" i="1"/>
  <c r="P24" i="1"/>
  <c r="L25" i="1"/>
  <c r="P25" i="1"/>
  <c r="L26" i="1"/>
  <c r="P26" i="1"/>
  <c r="L27" i="1"/>
  <c r="P27" i="1"/>
  <c r="L28" i="1"/>
  <c r="P28" i="1"/>
  <c r="L29" i="1"/>
  <c r="P29" i="1"/>
  <c r="L30" i="1"/>
  <c r="P30" i="1"/>
  <c r="L31" i="1"/>
  <c r="P31" i="1"/>
  <c r="L32" i="1"/>
  <c r="P32" i="1"/>
  <c r="L33" i="1"/>
  <c r="P33" i="1"/>
  <c r="L34" i="1"/>
  <c r="P34" i="1"/>
  <c r="L35" i="1"/>
  <c r="P35" i="1"/>
  <c r="L36" i="1"/>
  <c r="P36" i="1"/>
  <c r="L37" i="1"/>
  <c r="P37" i="1"/>
  <c r="L38" i="1"/>
  <c r="P38" i="1"/>
  <c r="L39" i="1"/>
  <c r="P39" i="1"/>
  <c r="L40" i="1"/>
  <c r="P40" i="1"/>
  <c r="L41" i="1"/>
  <c r="P41" i="1"/>
  <c r="L42" i="1"/>
  <c r="P42" i="1"/>
  <c r="L43" i="1"/>
  <c r="P43" i="1"/>
  <c r="L44" i="1"/>
  <c r="P44" i="1"/>
  <c r="L45" i="1"/>
  <c r="P45" i="1"/>
  <c r="L46" i="1"/>
  <c r="P46" i="1"/>
  <c r="L47" i="1"/>
  <c r="P47" i="1"/>
  <c r="L48" i="1"/>
  <c r="P48" i="1"/>
  <c r="L49" i="1"/>
  <c r="P49" i="1"/>
  <c r="L50" i="1"/>
  <c r="P50" i="1"/>
  <c r="L51" i="1"/>
  <c r="P51" i="1"/>
  <c r="L52" i="1"/>
  <c r="P52" i="1"/>
  <c r="L53" i="1"/>
  <c r="P53" i="1"/>
  <c r="L54" i="1"/>
  <c r="P54" i="1"/>
  <c r="L55" i="1"/>
  <c r="P55" i="1"/>
  <c r="L56" i="1"/>
  <c r="P56" i="1"/>
  <c r="L57" i="1"/>
  <c r="P57" i="1"/>
  <c r="L58" i="1"/>
  <c r="P58" i="1"/>
  <c r="L59" i="1"/>
  <c r="P59" i="1"/>
  <c r="L60" i="1"/>
  <c r="P60" i="1"/>
  <c r="L61" i="1"/>
  <c r="P61" i="1"/>
  <c r="L62" i="1"/>
  <c r="P62" i="1"/>
  <c r="L63" i="1"/>
  <c r="P63" i="1"/>
  <c r="L64" i="1"/>
  <c r="P64" i="1"/>
  <c r="L65" i="1"/>
  <c r="P65" i="1"/>
  <c r="L66" i="1"/>
  <c r="P66" i="1"/>
  <c r="L67" i="1"/>
  <c r="P67" i="1"/>
  <c r="L68" i="1"/>
  <c r="P68" i="1"/>
  <c r="L69" i="1"/>
  <c r="P69" i="1"/>
  <c r="L70" i="1"/>
  <c r="P70" i="1"/>
  <c r="A22" i="10" l="1"/>
  <c r="AL12" i="8" l="1"/>
  <c r="AM12" i="8"/>
  <c r="AN12" i="8"/>
  <c r="AO12" i="8"/>
  <c r="AP12" i="8"/>
  <c r="AQ12" i="8"/>
  <c r="AR12" i="8"/>
  <c r="AS12" i="8"/>
  <c r="AT12" i="8"/>
  <c r="AU12" i="8"/>
  <c r="AV12" i="8"/>
  <c r="AW12" i="8"/>
  <c r="AX12" i="8"/>
  <c r="AY12" i="8"/>
  <c r="AZ12" i="8"/>
  <c r="BA12" i="8"/>
  <c r="AL13" i="8"/>
  <c r="AM13" i="8"/>
  <c r="AN13" i="8"/>
  <c r="AO13" i="8"/>
  <c r="AP13" i="8"/>
  <c r="AQ13" i="8"/>
  <c r="AR13" i="8"/>
  <c r="AS13" i="8"/>
  <c r="AT13" i="8"/>
  <c r="AU13" i="8"/>
  <c r="AV13" i="8"/>
  <c r="AW13" i="8"/>
  <c r="AX13" i="8"/>
  <c r="AY13" i="8"/>
  <c r="AZ13" i="8"/>
  <c r="BA13" i="8"/>
  <c r="AL14" i="8"/>
  <c r="AM14" i="8"/>
  <c r="AN14" i="8"/>
  <c r="AO14" i="8"/>
  <c r="AP14" i="8"/>
  <c r="AQ14" i="8"/>
  <c r="AR14" i="8"/>
  <c r="AS14" i="8"/>
  <c r="AT14" i="8"/>
  <c r="AU14" i="8"/>
  <c r="AV14" i="8"/>
  <c r="AW14" i="8"/>
  <c r="AX14" i="8"/>
  <c r="AY14" i="8"/>
  <c r="AZ14" i="8"/>
  <c r="BA14" i="8"/>
  <c r="AL15" i="8"/>
  <c r="AM15" i="8"/>
  <c r="AN15" i="8"/>
  <c r="AO15" i="8"/>
  <c r="AP15" i="8"/>
  <c r="AQ15" i="8"/>
  <c r="AR15" i="8"/>
  <c r="AS15" i="8"/>
  <c r="AT15" i="8"/>
  <c r="AU15" i="8"/>
  <c r="AV15" i="8"/>
  <c r="AW15" i="8"/>
  <c r="AX15" i="8"/>
  <c r="AY15" i="8"/>
  <c r="AZ15" i="8"/>
  <c r="BA15" i="8"/>
  <c r="AL16" i="8"/>
  <c r="AM16" i="8"/>
  <c r="AN16" i="8"/>
  <c r="AO16" i="8"/>
  <c r="AP16" i="8"/>
  <c r="AQ16" i="8"/>
  <c r="AR16" i="8"/>
  <c r="AS16" i="8"/>
  <c r="AT16" i="8"/>
  <c r="AU16" i="8"/>
  <c r="AV16" i="8"/>
  <c r="AW16" i="8"/>
  <c r="AX16" i="8"/>
  <c r="AY16" i="8"/>
  <c r="AZ16" i="8"/>
  <c r="BA16" i="8"/>
  <c r="AL17" i="8"/>
  <c r="AM17" i="8"/>
  <c r="AN17" i="8"/>
  <c r="AO17" i="8"/>
  <c r="AP17" i="8"/>
  <c r="AQ17" i="8"/>
  <c r="AR17" i="8"/>
  <c r="AS17" i="8"/>
  <c r="AT17" i="8"/>
  <c r="AU17" i="8"/>
  <c r="AV17" i="8"/>
  <c r="AW17" i="8"/>
  <c r="AX17" i="8"/>
  <c r="AY17" i="8"/>
  <c r="AZ17" i="8"/>
  <c r="BA17" i="8"/>
  <c r="AL18" i="8"/>
  <c r="AM18" i="8"/>
  <c r="AN18" i="8"/>
  <c r="AO18" i="8"/>
  <c r="AP18" i="8"/>
  <c r="AQ18" i="8"/>
  <c r="AR18" i="8"/>
  <c r="AS18" i="8"/>
  <c r="AT18" i="8"/>
  <c r="AU18" i="8"/>
  <c r="AV18" i="8"/>
  <c r="AW18" i="8"/>
  <c r="AX18" i="8"/>
  <c r="AY18" i="8"/>
  <c r="AZ18" i="8"/>
  <c r="BA18" i="8"/>
  <c r="AL19" i="8"/>
  <c r="AM19" i="8"/>
  <c r="AN19" i="8"/>
  <c r="AO19" i="8"/>
  <c r="AP19" i="8"/>
  <c r="AQ19" i="8"/>
  <c r="AR19" i="8"/>
  <c r="AS19" i="8"/>
  <c r="AT19" i="8"/>
  <c r="AU19" i="8"/>
  <c r="AV19" i="8"/>
  <c r="AW19" i="8"/>
  <c r="AX19" i="8"/>
  <c r="AY19" i="8"/>
  <c r="AZ19" i="8"/>
  <c r="BA19" i="8"/>
  <c r="AL20" i="8"/>
  <c r="AM20" i="8"/>
  <c r="AN20" i="8"/>
  <c r="AO20" i="8"/>
  <c r="AP20" i="8"/>
  <c r="AQ20" i="8"/>
  <c r="AR20" i="8"/>
  <c r="AS20" i="8"/>
  <c r="AT20" i="8"/>
  <c r="AU20" i="8"/>
  <c r="AV20" i="8"/>
  <c r="AW20" i="8"/>
  <c r="AX20" i="8"/>
  <c r="AY20" i="8"/>
  <c r="AZ20" i="8"/>
  <c r="BA20" i="8"/>
  <c r="AL21" i="8"/>
  <c r="AM21" i="8"/>
  <c r="AN21" i="8"/>
  <c r="AO21" i="8"/>
  <c r="AP21" i="8"/>
  <c r="AQ21" i="8"/>
  <c r="AR21" i="8"/>
  <c r="AS21" i="8"/>
  <c r="AT21" i="8"/>
  <c r="AU21" i="8"/>
  <c r="AV21" i="8"/>
  <c r="AW21" i="8"/>
  <c r="AX21" i="8"/>
  <c r="AY21" i="8"/>
  <c r="AZ21" i="8"/>
  <c r="BA21" i="8"/>
  <c r="AL22" i="8"/>
  <c r="AM22" i="8"/>
  <c r="AN22" i="8"/>
  <c r="AO22" i="8"/>
  <c r="AP22" i="8"/>
  <c r="AQ22" i="8"/>
  <c r="AR22" i="8"/>
  <c r="AS22" i="8"/>
  <c r="AT22" i="8"/>
  <c r="AU22" i="8"/>
  <c r="AV22" i="8"/>
  <c r="AW22" i="8"/>
  <c r="AX22" i="8"/>
  <c r="AY22" i="8"/>
  <c r="AZ22" i="8"/>
  <c r="BA22" i="8"/>
  <c r="AL23" i="8"/>
  <c r="AM23" i="8"/>
  <c r="AN23" i="8"/>
  <c r="AO23" i="8"/>
  <c r="AP23" i="8"/>
  <c r="AQ23" i="8"/>
  <c r="AR23" i="8"/>
  <c r="AS23" i="8"/>
  <c r="AT23" i="8"/>
  <c r="AU23" i="8"/>
  <c r="AV23" i="8"/>
  <c r="AW23" i="8"/>
  <c r="AX23" i="8"/>
  <c r="AY23" i="8"/>
  <c r="AZ23" i="8"/>
  <c r="BA23" i="8"/>
  <c r="AU5" i="8"/>
  <c r="AV5" i="8"/>
  <c r="AW5" i="8"/>
  <c r="AU6" i="8"/>
  <c r="AV6" i="8"/>
  <c r="AW6" i="8"/>
  <c r="AU7" i="8"/>
  <c r="AV7" i="8"/>
  <c r="AW7" i="8"/>
  <c r="AU8" i="8"/>
  <c r="AV8" i="8"/>
  <c r="AW8" i="8"/>
  <c r="AL5" i="8"/>
  <c r="AM5" i="8"/>
  <c r="AN5" i="8"/>
  <c r="AO5" i="8"/>
  <c r="AX5" i="8" s="1"/>
  <c r="AL6" i="8"/>
  <c r="AM6" i="8"/>
  <c r="AN6" i="8"/>
  <c r="AO6" i="8"/>
  <c r="AL7" i="8"/>
  <c r="AM7" i="8"/>
  <c r="AN7" i="8"/>
  <c r="AO7" i="8"/>
  <c r="AL8" i="8"/>
  <c r="AM8" i="8"/>
  <c r="AN8" i="8"/>
  <c r="AO8" i="8"/>
  <c r="AS5" i="8"/>
  <c r="AS6" i="8"/>
  <c r="AS7" i="8"/>
  <c r="AS8" i="8"/>
  <c r="Z4" i="8"/>
  <c r="AA4" i="8" s="1"/>
  <c r="AH4" i="8"/>
  <c r="AS4" i="8"/>
  <c r="AA5" i="8"/>
  <c r="AA6" i="8"/>
  <c r="AA7" i="8"/>
  <c r="AA8" i="8"/>
  <c r="AM4" i="8"/>
  <c r="AN4" i="8"/>
  <c r="AO4" i="8"/>
  <c r="AU4" i="8"/>
  <c r="AV4" i="8"/>
  <c r="AW4" i="8"/>
  <c r="AL4" i="8"/>
  <c r="AM11" i="8"/>
  <c r="AN11" i="8"/>
  <c r="AO11" i="8"/>
  <c r="AP11" i="8"/>
  <c r="AQ11" i="8"/>
  <c r="AR11" i="8"/>
  <c r="AS11" i="8"/>
  <c r="AT11" i="8"/>
  <c r="AU11" i="8"/>
  <c r="AV11" i="8"/>
  <c r="AW11" i="8"/>
  <c r="AX11" i="8"/>
  <c r="AY11" i="8"/>
  <c r="AZ11" i="8"/>
  <c r="BA11" i="8"/>
  <c r="AX9" i="8"/>
  <c r="AH9" i="8"/>
  <c r="R4" i="8"/>
  <c r="R9" i="8"/>
  <c r="J8" i="8"/>
  <c r="K8" i="8" s="1"/>
  <c r="J7" i="8"/>
  <c r="K7" i="8" s="1"/>
  <c r="J6" i="8"/>
  <c r="K6" i="8" s="1"/>
  <c r="J5" i="8"/>
  <c r="K5" i="8" s="1"/>
  <c r="J4" i="8"/>
  <c r="K4" i="8" s="1"/>
  <c r="H7" i="1"/>
  <c r="I7" i="1" s="1"/>
  <c r="H8" i="1"/>
  <c r="I8" i="1" s="1"/>
  <c r="H9" i="1"/>
  <c r="I9" i="1" s="1"/>
  <c r="H10" i="1"/>
  <c r="I10" i="1" s="1"/>
  <c r="H11" i="1"/>
  <c r="I11" i="1" s="1"/>
  <c r="AP7" i="8" l="1"/>
  <c r="AQ7" i="8" s="1"/>
  <c r="AP5" i="8"/>
  <c r="AQ5" i="8" s="1"/>
  <c r="AP4" i="8"/>
  <c r="AQ4" i="8" s="1"/>
  <c r="AX8" i="8"/>
  <c r="AX4" i="8"/>
  <c r="AP6" i="8"/>
  <c r="AQ6" i="8" s="1"/>
  <c r="AX7" i="8"/>
  <c r="AX6" i="8"/>
  <c r="AP8" i="8"/>
  <c r="AQ8" i="8" s="1"/>
  <c r="L14" i="1"/>
  <c r="P14" i="1"/>
  <c r="P12" i="1"/>
  <c r="E63" i="13" a="1"/>
  <c r="E63" i="13" s="1"/>
  <c r="G63" i="13" s="1"/>
  <c r="E62" i="13" a="1"/>
  <c r="E62" i="13" s="1"/>
  <c r="G62" i="13" s="1"/>
  <c r="E61" i="13" a="1"/>
  <c r="E61" i="13" s="1"/>
  <c r="G61" i="13" s="1"/>
  <c r="E52" i="13" a="1"/>
  <c r="E52" i="13" s="1"/>
  <c r="G52" i="13" s="1"/>
  <c r="E56" i="13" a="1"/>
  <c r="E56" i="13" s="1"/>
  <c r="G56" i="13" s="1"/>
  <c r="E59" i="13" a="1"/>
  <c r="E59" i="13" s="1"/>
  <c r="G59" i="13" s="1"/>
  <c r="E58" i="13" a="1"/>
  <c r="E58" i="13" s="1"/>
  <c r="G58" i="13" s="1"/>
  <c r="E57" i="13" a="1"/>
  <c r="E57" i="13" s="1"/>
  <c r="G57" i="13" s="1"/>
  <c r="E28" i="13" a="1"/>
  <c r="E28" i="13" s="1"/>
  <c r="E8" i="13" a="1"/>
  <c r="E8" i="13" s="1"/>
  <c r="E55" i="13" a="1"/>
  <c r="E55" i="13" s="1"/>
  <c r="G55" i="13" s="1"/>
  <c r="E37" i="13" a="1"/>
  <c r="E37" i="13" s="1"/>
  <c r="E13" i="13" a="1"/>
  <c r="E13" i="13" s="1"/>
  <c r="E33" i="13" a="1"/>
  <c r="E33" i="13" s="1"/>
  <c r="E31" i="13" a="1"/>
  <c r="E31" i="13" s="1"/>
  <c r="E30" i="13" a="1"/>
  <c r="E30" i="13" s="1"/>
  <c r="E16" i="13" a="1"/>
  <c r="E16" i="13" s="1"/>
  <c r="E23" i="13" a="1"/>
  <c r="E23" i="13" s="1"/>
  <c r="E7" i="13" a="1"/>
  <c r="E7" i="13" s="1"/>
  <c r="E54" i="13" a="1"/>
  <c r="E54" i="13" s="1"/>
  <c r="G54" i="13" s="1"/>
  <c r="E10" i="13" a="1"/>
  <c r="E10" i="13" s="1"/>
  <c r="E35" i="13" a="1"/>
  <c r="E35" i="13" s="1"/>
  <c r="E27" i="13" a="1"/>
  <c r="E27" i="13" s="1"/>
  <c r="E19" i="13" a="1"/>
  <c r="E19" i="13" s="1"/>
  <c r="E20" i="13" a="1"/>
  <c r="E20" i="13" s="1"/>
  <c r="E12" i="13" a="1"/>
  <c r="E12" i="13" s="1"/>
  <c r="E38" i="13" a="1"/>
  <c r="E38" i="13" s="1"/>
  <c r="E17" i="13" a="1"/>
  <c r="E17" i="13" s="1"/>
  <c r="E29" i="13" a="1"/>
  <c r="E29" i="13" s="1"/>
  <c r="E32" i="13" a="1"/>
  <c r="E32" i="13" s="1"/>
  <c r="E43" i="13" a="1"/>
  <c r="E43" i="13" s="1"/>
  <c r="E22" i="13" a="1"/>
  <c r="E22" i="13" s="1"/>
  <c r="E39" i="13" a="1"/>
  <c r="E39" i="13" s="1"/>
  <c r="E11" i="13" a="1"/>
  <c r="E11" i="13" s="1"/>
  <c r="E3" i="13" a="1"/>
  <c r="E3" i="13" s="1"/>
  <c r="E36" i="13" a="1"/>
  <c r="E36" i="13" s="1"/>
  <c r="E21" i="13" a="1"/>
  <c r="E21" i="13" s="1"/>
  <c r="E9" i="13" a="1"/>
  <c r="E9" i="13" s="1"/>
  <c r="E68" i="13" a="1"/>
  <c r="E68" i="13" s="1"/>
  <c r="G68" i="13" s="1"/>
  <c r="E64" i="13" a="1"/>
  <c r="E64" i="13" s="1"/>
  <c r="G64" i="13" s="1"/>
  <c r="E15" i="13" a="1"/>
  <c r="E15" i="13" s="1"/>
  <c r="E46" i="13" a="1"/>
  <c r="E46" i="13" s="1"/>
  <c r="G46" i="13" s="1"/>
  <c r="E66" i="13" a="1"/>
  <c r="E66" i="13" s="1"/>
  <c r="G66" i="13" s="1"/>
  <c r="E25" i="13" a="1"/>
  <c r="E25" i="13" s="1"/>
  <c r="E18" i="13" a="1"/>
  <c r="E18" i="13" s="1"/>
  <c r="E34" i="13" a="1"/>
  <c r="E34" i="13" s="1"/>
  <c r="E41" i="13" a="1"/>
  <c r="E41" i="13" s="1"/>
  <c r="G41" i="13" s="1"/>
  <c r="E70" i="13" a="1"/>
  <c r="E70" i="13" s="1"/>
  <c r="G70" i="13" s="1"/>
  <c r="E67" i="13" a="1"/>
  <c r="E67" i="13" s="1"/>
  <c r="G67" i="13" s="1"/>
  <c r="E51" i="13" a="1"/>
  <c r="E51" i="13" s="1"/>
  <c r="G51" i="13" s="1"/>
  <c r="E45" i="13" a="1"/>
  <c r="E45" i="13" s="1"/>
  <c r="G45" i="13" s="1"/>
  <c r="E4" i="13" a="1"/>
  <c r="E4" i="13" s="1"/>
  <c r="E26" i="13" a="1"/>
  <c r="E26" i="13" s="1"/>
  <c r="E69" i="13" a="1"/>
  <c r="E69" i="13" s="1"/>
  <c r="G69" i="13" s="1"/>
  <c r="E60" i="13" a="1"/>
  <c r="E60" i="13" s="1"/>
  <c r="G60" i="13" s="1"/>
  <c r="E47" i="13" a="1"/>
  <c r="E47" i="13" s="1"/>
  <c r="G47" i="13" s="1"/>
  <c r="E40" i="13" a="1"/>
  <c r="E40" i="13" s="1"/>
  <c r="E24" i="13" a="1"/>
  <c r="E24" i="13" s="1"/>
  <c r="E42" i="13" a="1"/>
  <c r="E42" i="13" s="1"/>
  <c r="E44" i="13" a="1"/>
  <c r="E44" i="13" s="1"/>
  <c r="E2" i="13"/>
  <c r="A7" i="1" s="1" a="1"/>
  <c r="A7" i="1" s="1"/>
  <c r="E48" i="13" a="1"/>
  <c r="E48" i="13" s="1"/>
  <c r="G48" i="13" s="1"/>
  <c r="E14" i="13" a="1"/>
  <c r="E14" i="13" s="1"/>
  <c r="A18" i="8" s="1"/>
  <c r="E53" i="13" a="1"/>
  <c r="E53" i="13" s="1"/>
  <c r="G53" i="13" s="1"/>
  <c r="E65" i="13" a="1"/>
  <c r="E65" i="13" s="1"/>
  <c r="G65" i="13" s="1"/>
  <c r="E6" i="13" a="1"/>
  <c r="E6" i="13" s="1"/>
  <c r="G6" i="13" s="1"/>
  <c r="E50" i="13" a="1"/>
  <c r="E50" i="13" s="1"/>
  <c r="G50" i="13" s="1"/>
  <c r="E2" i="13" a="1"/>
  <c r="E49" i="13" a="1"/>
  <c r="E49" i="13" s="1"/>
  <c r="G49" i="13" s="1"/>
  <c r="G33" i="13" l="1"/>
  <c r="A20" i="12" a="1"/>
  <c r="A20" i="12" s="1"/>
  <c r="A20" i="11" a="1"/>
  <c r="A20" i="11" s="1"/>
  <c r="A17" i="12" a="1"/>
  <c r="A17" i="12" s="1"/>
  <c r="A17" i="11" a="1"/>
  <c r="A17" i="11" s="1"/>
  <c r="A19" i="12" a="1"/>
  <c r="A19" i="12" s="1"/>
  <c r="A19" i="11" a="1"/>
  <c r="A19" i="11" s="1"/>
  <c r="A22" i="11" a="1"/>
  <c r="A22" i="11" s="1"/>
  <c r="A22" i="12" a="1"/>
  <c r="A22" i="12" s="1"/>
  <c r="A4" i="8"/>
  <c r="A7" i="12" a="1"/>
  <c r="A7" i="12" s="1"/>
  <c r="A7" i="11" a="1"/>
  <c r="A7" i="11" s="1"/>
  <c r="A9" i="12" a="1"/>
  <c r="A9" i="12" s="1"/>
  <c r="A9" i="11" a="1"/>
  <c r="A9" i="11" s="1"/>
  <c r="A21" i="11" a="1"/>
  <c r="A21" i="11" s="1"/>
  <c r="A21" i="12" a="1"/>
  <c r="A21" i="12" s="1"/>
  <c r="A18" i="12" a="1"/>
  <c r="A18" i="12" s="1"/>
  <c r="A18" i="11" a="1"/>
  <c r="A18" i="11" s="1"/>
  <c r="A14" i="12" a="1"/>
  <c r="A14" i="12" s="1"/>
  <c r="A14" i="11" a="1"/>
  <c r="A14" i="11" s="1"/>
  <c r="A16" i="11" a="1"/>
  <c r="A16" i="11" s="1"/>
  <c r="A16" i="12" a="1"/>
  <c r="A16" i="12" s="1"/>
  <c r="A8" i="12" a="1"/>
  <c r="A8" i="12" s="1"/>
  <c r="A8" i="11" a="1"/>
  <c r="A8" i="11" s="1"/>
  <c r="A15" i="12" a="1"/>
  <c r="A15" i="12" s="1"/>
  <c r="A15" i="11" a="1"/>
  <c r="A15" i="11" s="1"/>
  <c r="G10" i="13"/>
  <c r="A14" i="8"/>
  <c r="G7" i="13"/>
  <c r="A14" i="1" a="1"/>
  <c r="A14" i="1" s="1"/>
  <c r="C14" i="1" s="1"/>
  <c r="A11" i="8"/>
  <c r="G31" i="13"/>
  <c r="A35" i="8"/>
  <c r="D4" i="8"/>
  <c r="A34" i="8"/>
  <c r="G30" i="13"/>
  <c r="A12" i="8"/>
  <c r="G8" i="13"/>
  <c r="A46" i="8"/>
  <c r="G42" i="13"/>
  <c r="A9" i="1" a="1"/>
  <c r="A9" i="1" s="1"/>
  <c r="A6" i="8"/>
  <c r="G4" i="13"/>
  <c r="A17" i="1" a="1"/>
  <c r="A17" i="1" s="1"/>
  <c r="A22" i="8"/>
  <c r="G18" i="13"/>
  <c r="D35" i="8"/>
  <c r="A40" i="8"/>
  <c r="G36" i="13"/>
  <c r="A16" i="1" a="1"/>
  <c r="A16" i="1" s="1"/>
  <c r="G17" i="13"/>
  <c r="A21" i="8"/>
  <c r="A32" i="8"/>
  <c r="G28" i="13"/>
  <c r="B7" i="1"/>
  <c r="G40" i="13"/>
  <c r="A44" i="8"/>
  <c r="G11" i="13"/>
  <c r="A15" i="8"/>
  <c r="A16" i="8"/>
  <c r="G12" i="13"/>
  <c r="A7" i="8"/>
  <c r="G5" i="13"/>
  <c r="G9" i="13"/>
  <c r="A13" i="8"/>
  <c r="A48" i="8"/>
  <c r="G44" i="13"/>
  <c r="G26" i="13"/>
  <c r="A30" i="8"/>
  <c r="G34" i="13"/>
  <c r="A38" i="8"/>
  <c r="A21" i="1" a="1"/>
  <c r="A21" i="1" s="1"/>
  <c r="A25" i="8"/>
  <c r="G21" i="13"/>
  <c r="A19" i="8"/>
  <c r="G15" i="13"/>
  <c r="A42" i="8"/>
  <c r="G38" i="13"/>
  <c r="A19" i="1" a="1"/>
  <c r="A19" i="1" s="1"/>
  <c r="G32" i="13"/>
  <c r="A36" i="8"/>
  <c r="G35" i="13"/>
  <c r="A39" i="8"/>
  <c r="A22" i="1" a="1"/>
  <c r="A22" i="1" s="1"/>
  <c r="G16" i="13"/>
  <c r="A15" i="1" a="1"/>
  <c r="A15" i="1" s="1"/>
  <c r="A20" i="8"/>
  <c r="A33" i="8"/>
  <c r="G29" i="13"/>
  <c r="G24" i="13"/>
  <c r="A28" i="8"/>
  <c r="A29" i="8"/>
  <c r="G25" i="13"/>
  <c r="A8" i="1" a="1"/>
  <c r="A8" i="1" s="1"/>
  <c r="G3" i="13"/>
  <c r="A5" i="8"/>
  <c r="A43" i="8"/>
  <c r="G39" i="13"/>
  <c r="A24" i="8"/>
  <c r="G20" i="13"/>
  <c r="A17" i="8"/>
  <c r="G13" i="13"/>
  <c r="D18" i="8"/>
  <c r="A26" i="8"/>
  <c r="G22" i="13"/>
  <c r="G19" i="13"/>
  <c r="A23" i="8"/>
  <c r="D23" i="8" s="1"/>
  <c r="G37" i="13"/>
  <c r="A41" i="8"/>
  <c r="A47" i="8"/>
  <c r="G43" i="13"/>
  <c r="A18" i="1" a="1"/>
  <c r="A18" i="1" s="1"/>
  <c r="A31" i="8"/>
  <c r="G27" i="13"/>
  <c r="A27" i="8"/>
  <c r="G23" i="13"/>
  <c r="D11" i="8"/>
  <c r="D14" i="8"/>
  <c r="A49" i="8"/>
  <c r="A37" i="8"/>
  <c r="G14" i="13"/>
  <c r="E18" i="8" s="1"/>
  <c r="A45" i="8"/>
  <c r="A20" i="1" a="1"/>
  <c r="A20" i="1" s="1"/>
  <c r="E11" i="8"/>
  <c r="G2" i="13"/>
  <c r="C7" i="1" s="1"/>
  <c r="A8" i="8"/>
  <c r="D8" i="8" s="1"/>
  <c r="C8" i="12" l="1"/>
  <c r="B8" i="12"/>
  <c r="B21" i="11"/>
  <c r="C21" i="11"/>
  <c r="B19" i="11"/>
  <c r="C19" i="11"/>
  <c r="B8" i="11"/>
  <c r="C8" i="11"/>
  <c r="B16" i="12"/>
  <c r="C16" i="12"/>
  <c r="C9" i="11"/>
  <c r="B9" i="11"/>
  <c r="C19" i="12"/>
  <c r="B19" i="12"/>
  <c r="B14" i="1"/>
  <c r="B16" i="11"/>
  <c r="C16" i="11"/>
  <c r="B9" i="12"/>
  <c r="C9" i="12"/>
  <c r="B17" i="11"/>
  <c r="C17" i="11"/>
  <c r="B22" i="11"/>
  <c r="C22" i="11"/>
  <c r="E35" i="8"/>
  <c r="C14" i="11"/>
  <c r="B14" i="11"/>
  <c r="B7" i="11"/>
  <c r="C7" i="11"/>
  <c r="E14" i="8"/>
  <c r="C20" i="11"/>
  <c r="B20" i="11"/>
  <c r="C15" i="11"/>
  <c r="B15" i="11"/>
  <c r="C18" i="11"/>
  <c r="B18" i="11"/>
  <c r="B20" i="12"/>
  <c r="C20" i="12"/>
  <c r="C21" i="12"/>
  <c r="B21" i="12"/>
  <c r="C17" i="12"/>
  <c r="B17" i="12"/>
  <c r="B14" i="12"/>
  <c r="C14" i="12"/>
  <c r="B7" i="12"/>
  <c r="C7" i="12"/>
  <c r="C15" i="12"/>
  <c r="B15" i="12"/>
  <c r="B18" i="12"/>
  <c r="C18" i="12"/>
  <c r="B22" i="12"/>
  <c r="C22" i="12"/>
  <c r="E4" i="8"/>
  <c r="D5" i="8"/>
  <c r="E5" i="8"/>
  <c r="E8" i="8"/>
  <c r="D6" i="8"/>
  <c r="E6" i="8"/>
  <c r="D7" i="8"/>
  <c r="E7" i="8"/>
  <c r="D17" i="8"/>
  <c r="E17" i="8"/>
  <c r="D20" i="8"/>
  <c r="E20" i="8"/>
  <c r="D38" i="8"/>
  <c r="E38" i="8"/>
  <c r="E23" i="8"/>
  <c r="B8" i="1"/>
  <c r="C8" i="1"/>
  <c r="B15" i="1"/>
  <c r="C15" i="1"/>
  <c r="D40" i="8"/>
  <c r="E40" i="8"/>
  <c r="D45" i="8"/>
  <c r="E45" i="8"/>
  <c r="E42" i="8"/>
  <c r="D42" i="8"/>
  <c r="D30" i="8"/>
  <c r="E30" i="8"/>
  <c r="E46" i="8"/>
  <c r="D46" i="8"/>
  <c r="D37" i="8"/>
  <c r="E37" i="8"/>
  <c r="B18" i="1"/>
  <c r="C18" i="1"/>
  <c r="E26" i="8"/>
  <c r="D26" i="8"/>
  <c r="D24" i="8"/>
  <c r="E24" i="8"/>
  <c r="E28" i="8"/>
  <c r="D28" i="8"/>
  <c r="E39" i="8"/>
  <c r="D39" i="8"/>
  <c r="E19" i="8"/>
  <c r="D19" i="8"/>
  <c r="E15" i="8"/>
  <c r="D15" i="8"/>
  <c r="D21" i="8"/>
  <c r="E21" i="8"/>
  <c r="D22" i="8"/>
  <c r="E22" i="8"/>
  <c r="D12" i="8"/>
  <c r="E12" i="8"/>
  <c r="B19" i="1"/>
  <c r="C19" i="1"/>
  <c r="C9" i="1"/>
  <c r="B9" i="1"/>
  <c r="D27" i="8"/>
  <c r="E27" i="8"/>
  <c r="B22" i="1"/>
  <c r="C22" i="1"/>
  <c r="D16" i="8"/>
  <c r="E16" i="8"/>
  <c r="D32" i="8"/>
  <c r="E32" i="8"/>
  <c r="E48" i="8"/>
  <c r="D48" i="8"/>
  <c r="C17" i="1"/>
  <c r="B17" i="1"/>
  <c r="C20" i="1"/>
  <c r="B20" i="1"/>
  <c r="E31" i="8"/>
  <c r="D31" i="8"/>
  <c r="E29" i="8"/>
  <c r="D29" i="8"/>
  <c r="D47" i="8"/>
  <c r="E47" i="8"/>
  <c r="E43" i="8"/>
  <c r="D43" i="8"/>
  <c r="D36" i="8"/>
  <c r="E36" i="8"/>
  <c r="E25" i="8"/>
  <c r="D25" i="8"/>
  <c r="D13" i="8"/>
  <c r="E13" i="8"/>
  <c r="E44" i="8"/>
  <c r="D44" i="8"/>
  <c r="B16" i="1"/>
  <c r="C16" i="1"/>
  <c r="D34" i="8"/>
  <c r="E34" i="8"/>
  <c r="D41" i="8"/>
  <c r="E41" i="8"/>
  <c r="E33" i="8"/>
  <c r="D33" i="8"/>
  <c r="C21" i="1"/>
  <c r="B21" i="1"/>
  <c r="AL11" i="8" l="1"/>
</calcChain>
</file>

<file path=xl/sharedStrings.xml><?xml version="1.0" encoding="utf-8"?>
<sst xmlns="http://schemas.openxmlformats.org/spreadsheetml/2006/main" count="722" uniqueCount="237">
  <si>
    <t>Фамилия, Имя</t>
  </si>
  <si>
    <t>Амплуа</t>
  </si>
  <si>
    <t>Вратарь</t>
  </si>
  <si>
    <t>Защитник</t>
  </si>
  <si>
    <t>Нападающий</t>
  </si>
  <si>
    <t>№</t>
  </si>
  <si>
    <t>Смирнов Владимир</t>
  </si>
  <si>
    <t>Г</t>
  </si>
  <si>
    <t>ГП</t>
  </si>
  <si>
    <t>Г+П</t>
  </si>
  <si>
    <t>+</t>
  </si>
  <si>
    <t>:</t>
  </si>
  <si>
    <t>-</t>
  </si>
  <si>
    <t>Б</t>
  </si>
  <si>
    <t>РС</t>
  </si>
  <si>
    <t>М</t>
  </si>
  <si>
    <t>В игре</t>
  </si>
  <si>
    <t xml:space="preserve">К 1 </t>
  </si>
  <si>
    <t>К 2</t>
  </si>
  <si>
    <t>ШБр</t>
  </si>
  <si>
    <t>Штр</t>
  </si>
  <si>
    <t>Бр</t>
  </si>
  <si>
    <t>ПШ</t>
  </si>
  <si>
    <t xml:space="preserve">ОБ </t>
  </si>
  <si>
    <t>%ОБ</t>
  </si>
  <si>
    <t>КН</t>
  </si>
  <si>
    <t>Тов</t>
  </si>
  <si>
    <t>Офиц</t>
  </si>
  <si>
    <t>Товарищеские</t>
  </si>
  <si>
    <t>Официальные</t>
  </si>
  <si>
    <t>Итого</t>
  </si>
  <si>
    <t>Где используется</t>
  </si>
  <si>
    <t>Шаблон подстановки</t>
  </si>
  <si>
    <t>Маска поиска</t>
  </si>
  <si>
    <t>маша</t>
  </si>
  <si>
    <t>имя листа</t>
  </si>
  <si>
    <t xml:space="preserve"> диапазон</t>
  </si>
  <si>
    <t>диапазон</t>
  </si>
  <si>
    <t>*request*</t>
  </si>
  <si>
    <t>ясень</t>
  </si>
  <si>
    <t>вася</t>
  </si>
  <si>
    <t>где request - искомая строка</t>
  </si>
  <si>
    <t>каша</t>
  </si>
  <si>
    <t>паша</t>
  </si>
  <si>
    <t>request* - начинается со строки</t>
  </si>
  <si>
    <t>*request - заканчивается строкой</t>
  </si>
  <si>
    <t>*request* - содержится в строке</t>
  </si>
  <si>
    <t>В случае отсутствия ключевого слова request, маской</t>
  </si>
  <si>
    <t>поиска будет считаться *request*.</t>
  </si>
  <si>
    <t>Поиск по уже введенному в ячейку значению</t>
  </si>
  <si>
    <t>ИСТИНА - да</t>
  </si>
  <si>
    <t>ЛОЖЬ - нет</t>
  </si>
  <si>
    <t>При наличии значений, отличных от вышеупомянутых</t>
  </si>
  <si>
    <t>будет использовано значение ИСТИНА.</t>
  </si>
  <si>
    <t>Сравнение с учетом регистра</t>
  </si>
  <si>
    <t>будет использовано значение ЛОЖЬ.</t>
  </si>
  <si>
    <t>Заголовок формирования списка</t>
  </si>
  <si>
    <t xml:space="preserve">Всего уникальных записей: </t>
  </si>
  <si>
    <t>При отсутствии значения, будет использовано</t>
  </si>
  <si>
    <t>значение "Unique records: "</t>
  </si>
  <si>
    <t>Заголовок поиска</t>
  </si>
  <si>
    <t xml:space="preserve">Найдено по запросу: </t>
  </si>
  <si>
    <t>значение "Search result: "</t>
  </si>
  <si>
    <t>Ширина формы</t>
  </si>
  <si>
    <t>При наличии значений, отличных от положительных</t>
  </si>
  <si>
    <t>чисел или чисел меньше 100, или числа больше</t>
  </si>
  <si>
    <t>половины ширина приложения, будет использовано</t>
  </si>
  <si>
    <t>значение 210.</t>
  </si>
  <si>
    <t>Состав</t>
  </si>
  <si>
    <t>A1:C200</t>
  </si>
  <si>
    <t>A2:A100</t>
  </si>
  <si>
    <t>Итог</t>
  </si>
  <si>
    <t>И1</t>
  </si>
  <si>
    <t>И2</t>
  </si>
  <si>
    <t>И3</t>
  </si>
  <si>
    <t>И4</t>
  </si>
  <si>
    <t>И5</t>
  </si>
  <si>
    <t>И6</t>
  </si>
  <si>
    <t>И7</t>
  </si>
  <si>
    <t>И8</t>
  </si>
  <si>
    <t>И9</t>
  </si>
  <si>
    <t>И10</t>
  </si>
  <si>
    <t>И11</t>
  </si>
  <si>
    <t>И12</t>
  </si>
  <si>
    <t>И13</t>
  </si>
  <si>
    <t>И14</t>
  </si>
  <si>
    <t>И15</t>
  </si>
  <si>
    <t>И16</t>
  </si>
  <si>
    <t>И17</t>
  </si>
  <si>
    <t>И18</t>
  </si>
  <si>
    <t>И19</t>
  </si>
  <si>
    <t>И20</t>
  </si>
  <si>
    <t>И21</t>
  </si>
  <si>
    <t>И22</t>
  </si>
  <si>
    <t>И23</t>
  </si>
  <si>
    <t>И24</t>
  </si>
  <si>
    <t>И25</t>
  </si>
  <si>
    <t>И26</t>
  </si>
  <si>
    <t>И27</t>
  </si>
  <si>
    <t>И28</t>
  </si>
  <si>
    <t>И29</t>
  </si>
  <si>
    <t>И30</t>
  </si>
  <si>
    <t>И31</t>
  </si>
  <si>
    <t>И32</t>
  </si>
  <si>
    <t>И33</t>
  </si>
  <si>
    <t>И34</t>
  </si>
  <si>
    <t>И35</t>
  </si>
  <si>
    <t>И36</t>
  </si>
  <si>
    <t>Статистика вратаря</t>
  </si>
  <si>
    <t>К 1</t>
  </si>
  <si>
    <t>Первый состав команды</t>
  </si>
  <si>
    <t>Второй состав команды</t>
  </si>
  <si>
    <t>БР</t>
  </si>
  <si>
    <t>ОБ</t>
  </si>
  <si>
    <t>Бросков по воротам</t>
  </si>
  <si>
    <t>Пропущено шайб</t>
  </si>
  <si>
    <t>Отраженные броски</t>
  </si>
  <si>
    <t>Процент отраженных бросков</t>
  </si>
  <si>
    <t>Штрафные минуты</t>
  </si>
  <si>
    <t>Штрафные броски + отраженные, - прошущенные</t>
  </si>
  <si>
    <t>Коэффициент надежности</t>
  </si>
  <si>
    <t>Статистика полевого игрока</t>
  </si>
  <si>
    <t>Голы</t>
  </si>
  <si>
    <t>Голевые передачи</t>
  </si>
  <si>
    <t>Действия в равных составах</t>
  </si>
  <si>
    <t>Действия в большинстве</t>
  </si>
  <si>
    <t>Действия в меньшинстве</t>
  </si>
  <si>
    <t>Гол + пас</t>
  </si>
  <si>
    <t>Ставится если игрок находился на площадке когда была заброшена шайба в ворота соперника</t>
  </si>
  <si>
    <t xml:space="preserve">Ставится если игрок находился на площадке когда была пропущена шайба </t>
  </si>
  <si>
    <t>Показатель полезности, отражает разность заброшенных и пропущенных командой шайб в то время, когда тот или иной игрок находился на льду.</t>
  </si>
  <si>
    <t>Штрафные броски + реализованный, - не реализованный</t>
  </si>
  <si>
    <t>Савлов Максим</t>
  </si>
  <si>
    <t>Гильманов Дамир</t>
  </si>
  <si>
    <t>Мельников Глеб</t>
  </si>
  <si>
    <t>Кобелев Влад</t>
  </si>
  <si>
    <t>Никулин Иван</t>
  </si>
  <si>
    <t xml:space="preserve">Сапогов Максим </t>
  </si>
  <si>
    <t>Бережок Олег</t>
  </si>
  <si>
    <t>Тёмкин Ярослав</t>
  </si>
  <si>
    <t>Бардаков Тимофей</t>
  </si>
  <si>
    <t>Пастухов Тимофей</t>
  </si>
  <si>
    <t>Гуленов Сергей</t>
  </si>
  <si>
    <t>Шимф Иван</t>
  </si>
  <si>
    <t>Газизов Артём</t>
  </si>
  <si>
    <t>Вишневский Александр</t>
  </si>
  <si>
    <t>Русинов Даниил</t>
  </si>
  <si>
    <t>Богомяков Константин</t>
  </si>
  <si>
    <t>Колыванов Кирилл</t>
  </si>
  <si>
    <t>Кулиш Лев</t>
  </si>
  <si>
    <t>Пугач</t>
  </si>
  <si>
    <t>Бурдаков Илья</t>
  </si>
  <si>
    <t>Габбасов</t>
  </si>
  <si>
    <t>Паздников</t>
  </si>
  <si>
    <t>Тютин Артур</t>
  </si>
  <si>
    <t>Марков Савелий</t>
  </si>
  <si>
    <t>Тиунов Данил</t>
  </si>
  <si>
    <t>Атаманов Иван</t>
  </si>
  <si>
    <t>яяю</t>
  </si>
  <si>
    <t>Артемьев Данил</t>
  </si>
  <si>
    <t>Киреев Евгений</t>
  </si>
  <si>
    <t>Колодин Егор</t>
  </si>
  <si>
    <t>Михалев Сергей</t>
  </si>
  <si>
    <t>Окороков Семён</t>
  </si>
  <si>
    <t>Прокопенко Александр</t>
  </si>
  <si>
    <t>Головков Денис</t>
  </si>
  <si>
    <t>Полевщиков Яков</t>
  </si>
  <si>
    <t>И37</t>
  </si>
  <si>
    <t>И38</t>
  </si>
  <si>
    <t>И39</t>
  </si>
  <si>
    <t>И40</t>
  </si>
  <si>
    <t>И41</t>
  </si>
  <si>
    <t>И42</t>
  </si>
  <si>
    <t>И43</t>
  </si>
  <si>
    <t>И44</t>
  </si>
  <si>
    <t>И45</t>
  </si>
  <si>
    <t>И46</t>
  </si>
  <si>
    <t>И47</t>
  </si>
  <si>
    <t>И48</t>
  </si>
  <si>
    <t>И49</t>
  </si>
  <si>
    <t>И50</t>
  </si>
  <si>
    <t>И51</t>
  </si>
  <si>
    <t>И52</t>
  </si>
  <si>
    <t>И53</t>
  </si>
  <si>
    <t>И54</t>
  </si>
  <si>
    <t>И55</t>
  </si>
  <si>
    <t>И56</t>
  </si>
  <si>
    <t>И57</t>
  </si>
  <si>
    <t>И58</t>
  </si>
  <si>
    <t>И59</t>
  </si>
  <si>
    <t>И60</t>
  </si>
  <si>
    <t>И61</t>
  </si>
  <si>
    <t>И62</t>
  </si>
  <si>
    <t>И63</t>
  </si>
  <si>
    <t>И64</t>
  </si>
  <si>
    <t>И65</t>
  </si>
  <si>
    <t>И66</t>
  </si>
  <si>
    <t>И67</t>
  </si>
  <si>
    <t>И68</t>
  </si>
  <si>
    <t>И69</t>
  </si>
  <si>
    <t>И70</t>
  </si>
  <si>
    <t>И71</t>
  </si>
  <si>
    <t>И72</t>
  </si>
  <si>
    <t>И73</t>
  </si>
  <si>
    <t>И74</t>
  </si>
  <si>
    <t>И75</t>
  </si>
  <si>
    <t>И76</t>
  </si>
  <si>
    <t>И77</t>
  </si>
  <si>
    <t>И78</t>
  </si>
  <si>
    <t>И79</t>
  </si>
  <si>
    <t>И80</t>
  </si>
  <si>
    <t>И81</t>
  </si>
  <si>
    <t>И82</t>
  </si>
  <si>
    <t>И83</t>
  </si>
  <si>
    <t>И84</t>
  </si>
  <si>
    <t>И85</t>
  </si>
  <si>
    <t>И86</t>
  </si>
  <si>
    <t>И87</t>
  </si>
  <si>
    <t>И88</t>
  </si>
  <si>
    <t>И89</t>
  </si>
  <si>
    <t>И90</t>
  </si>
  <si>
    <t>И91</t>
  </si>
  <si>
    <t>И92</t>
  </si>
  <si>
    <t>И93</t>
  </si>
  <si>
    <t>И94</t>
  </si>
  <si>
    <t>И95</t>
  </si>
  <si>
    <t>И96</t>
  </si>
  <si>
    <t>И97</t>
  </si>
  <si>
    <t>Статус игры</t>
  </si>
  <si>
    <t>Дата матча</t>
  </si>
  <si>
    <t>Хозяева</t>
  </si>
  <si>
    <t>Гости</t>
  </si>
  <si>
    <t>Название команды</t>
  </si>
  <si>
    <t>Счет</t>
  </si>
  <si>
    <t>Название и место проведения турнира</t>
  </si>
  <si>
    <t>И98</t>
  </si>
  <si>
    <t>И99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</si>
</sst>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;;;&quot;Фамилия, Имя&quot;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56"/>
      <name val="Tahoma"/>
      <family val="2"/>
      <charset val="204"/>
    </font>
    <font>
      <i/>
      <sz val="10"/>
      <name val="Arial"/>
      <family val="2"/>
      <charset val="204"/>
    </font>
    <font>
      <sz val="8"/>
      <color theme="0"/>
      <name val="Arial Narrow"/>
      <family val="2"/>
      <charset val="204"/>
    </font>
    <font>
      <sz val="9"/>
      <color theme="1"/>
      <name val="Arial Narrow"/>
      <family val="2"/>
      <charset val="204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3" tint="0.39997558519241921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dashed">
        <color indexed="23"/>
      </bottom>
      <diagonal/>
    </border>
    <border>
      <left style="thin">
        <color indexed="23"/>
      </left>
      <right style="thin">
        <color indexed="23"/>
      </right>
      <top style="dashed">
        <color indexed="23"/>
      </top>
      <bottom style="dashed">
        <color indexed="23"/>
      </bottom>
      <diagonal/>
    </border>
    <border>
      <left style="thin">
        <color indexed="23"/>
      </left>
      <right style="thin">
        <color indexed="23"/>
      </right>
      <top style="dashed">
        <color indexed="23"/>
      </top>
      <bottom style="thin">
        <color indexed="2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3" fillId="0" borderId="0">
      <alignment vertical="center"/>
    </xf>
  </cellStyleXfs>
  <cellXfs count="126">
    <xf numFmtId="0" fontId="0" fillId="0" borderId="0" xfId="0"/>
    <xf numFmtId="0" fontId="1" fillId="0" borderId="1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3" fillId="0" borderId="0" xfId="2">
      <alignment vertical="center"/>
    </xf>
    <xf numFmtId="0" fontId="4" fillId="2" borderId="8" xfId="2" applyFont="1" applyFill="1" applyBorder="1" applyAlignment="1">
      <alignment horizontal="center" vertical="center"/>
    </xf>
    <xf numFmtId="0" fontId="3" fillId="3" borderId="8" xfId="2" applyFill="1" applyBorder="1" applyAlignment="1">
      <alignment horizontal="center" vertical="center"/>
    </xf>
    <xf numFmtId="0" fontId="3" fillId="3" borderId="19" xfId="2" applyFill="1" applyBorder="1" applyAlignment="1">
      <alignment horizontal="center" vertical="center"/>
    </xf>
    <xf numFmtId="0" fontId="3" fillId="4" borderId="20" xfId="2" applyFill="1" applyBorder="1" applyAlignment="1">
      <alignment horizontal="left" vertical="center" indent="1"/>
    </xf>
    <xf numFmtId="0" fontId="3" fillId="4" borderId="21" xfId="2" applyFill="1" applyBorder="1" applyAlignment="1">
      <alignment horizontal="left" vertical="center" indent="1"/>
    </xf>
    <xf numFmtId="0" fontId="3" fillId="4" borderId="22" xfId="2" applyFill="1" applyBorder="1" applyAlignment="1">
      <alignment horizontal="left" vertical="center" indent="1"/>
    </xf>
    <xf numFmtId="0" fontId="5" fillId="5" borderId="0" xfId="2" applyFont="1" applyFill="1" applyBorder="1">
      <alignment vertical="center"/>
    </xf>
    <xf numFmtId="0" fontId="3" fillId="0" borderId="0" xfId="2" applyAlignment="1">
      <alignment horizontal="center" vertical="center"/>
    </xf>
    <xf numFmtId="0" fontId="3" fillId="3" borderId="8" xfId="2" applyFill="1" applyBorder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9" xfId="0" applyFont="1" applyBorder="1" applyAlignment="1">
      <alignment horizontal="left" vertical="center"/>
    </xf>
    <xf numFmtId="0" fontId="1" fillId="0" borderId="3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40" xfId="0" applyFont="1" applyBorder="1" applyAlignment="1">
      <alignment horizontal="left" vertical="center"/>
    </xf>
    <xf numFmtId="0" fontId="1" fillId="0" borderId="41" xfId="0" applyFont="1" applyBorder="1" applyAlignment="1">
      <alignment horizontal="left" vertical="center"/>
    </xf>
    <xf numFmtId="0" fontId="1" fillId="0" borderId="42" xfId="0" applyFont="1" applyBorder="1" applyAlignment="1">
      <alignment vertical="center"/>
    </xf>
    <xf numFmtId="0" fontId="1" fillId="0" borderId="43" xfId="0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8" xfId="0" applyFont="1" applyBorder="1"/>
    <xf numFmtId="0" fontId="0" fillId="0" borderId="8" xfId="0" applyBorder="1"/>
    <xf numFmtId="0" fontId="1" fillId="0" borderId="46" xfId="0" applyFont="1" applyBorder="1"/>
    <xf numFmtId="0" fontId="1" fillId="0" borderId="46" xfId="0" applyFont="1" applyBorder="1" applyAlignment="1">
      <alignment horizontal="center" vertical="center"/>
    </xf>
    <xf numFmtId="0" fontId="1" fillId="0" borderId="45" xfId="0" applyFont="1" applyBorder="1"/>
    <xf numFmtId="164" fontId="7" fillId="0" borderId="23" xfId="0" applyNumberFormat="1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8" fillId="0" borderId="0" xfId="0" applyFont="1"/>
    <xf numFmtId="0" fontId="7" fillId="0" borderId="23" xfId="0" applyFont="1" applyFill="1" applyBorder="1" applyAlignment="1">
      <alignment vertical="center"/>
    </xf>
    <xf numFmtId="0" fontId="7" fillId="0" borderId="27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vertical="center"/>
    </xf>
    <xf numFmtId="0" fontId="7" fillId="0" borderId="24" xfId="0" applyFont="1" applyFill="1" applyBorder="1" applyAlignment="1">
      <alignment vertical="center"/>
    </xf>
    <xf numFmtId="0" fontId="7" fillId="0" borderId="25" xfId="0" applyFont="1" applyFill="1" applyBorder="1" applyAlignment="1">
      <alignment horizontal="center" vertical="center"/>
    </xf>
    <xf numFmtId="0" fontId="7" fillId="0" borderId="25" xfId="0" applyFont="1" applyFill="1" applyBorder="1" applyAlignment="1">
      <alignment vertical="center"/>
    </xf>
    <xf numFmtId="0" fontId="7" fillId="0" borderId="26" xfId="0" applyFont="1" applyFill="1" applyBorder="1" applyAlignment="1">
      <alignment vertical="center"/>
    </xf>
    <xf numFmtId="0" fontId="7" fillId="0" borderId="26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9" fontId="1" fillId="0" borderId="13" xfId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9" fontId="1" fillId="0" borderId="10" xfId="1" applyFont="1" applyBorder="1" applyAlignment="1">
      <alignment horizontal="center" vertical="center"/>
    </xf>
    <xf numFmtId="9" fontId="1" fillId="0" borderId="8" xfId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9" fontId="1" fillId="0" borderId="46" xfId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9" fontId="1" fillId="0" borderId="45" xfId="1" applyFont="1" applyBorder="1" applyAlignment="1">
      <alignment horizontal="center" vertical="center"/>
    </xf>
    <xf numFmtId="0" fontId="1" fillId="0" borderId="47" xfId="0" applyFont="1" applyBorder="1" applyAlignment="1">
      <alignment horizontal="center"/>
    </xf>
    <xf numFmtId="0" fontId="1" fillId="0" borderId="48" xfId="0" applyFont="1" applyBorder="1" applyAlignment="1">
      <alignment horizontal="center"/>
    </xf>
    <xf numFmtId="0" fontId="1" fillId="0" borderId="49" xfId="0" applyFont="1" applyBorder="1" applyAlignment="1">
      <alignment horizontal="center"/>
    </xf>
    <xf numFmtId="0" fontId="1" fillId="0" borderId="50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1" fillId="6" borderId="49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/>
    </xf>
    <xf numFmtId="0" fontId="1" fillId="6" borderId="44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1" fillId="6" borderId="7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4" fillId="2" borderId="8" xfId="2" applyFont="1" applyFill="1" applyBorder="1" applyAlignment="1">
      <alignment horizontal="center" vertical="center"/>
    </xf>
  </cellXfs>
  <cellStyles count="3">
    <cellStyle name="Обычный" xfId="0" builtinId="0"/>
    <cellStyle name="Обычный 2" xfId="2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fmlaLink="$T$3" lockText="1" noThreeD="1"/>
</file>

<file path=xl/ctrlProps/ctrlProp2.xml><?xml version="1.0" encoding="utf-8"?>
<formControlPr xmlns="http://schemas.microsoft.com/office/spreadsheetml/2009/9/main" objectType="CheckBox" fmlaLink="$U$3" lockText="1" noThreeD="1"/>
</file>

<file path=xl/ctrlProps/ctrlProp3.xml><?xml version="1.0" encoding="utf-8"?>
<formControlPr xmlns="http://schemas.microsoft.com/office/spreadsheetml/2009/9/main" objectType="CheckBox" checked="Checked" fmlaLink="$T$3" lockText="1" noThreeD="1"/>
</file>

<file path=xl/ctrlProps/ctrlProp4.xml><?xml version="1.0" encoding="utf-8"?>
<formControlPr xmlns="http://schemas.microsoft.com/office/spreadsheetml/2009/9/main" objectType="CheckBox" fmlaLink="$U$3" lockText="1" noThreeD="1"/>
</file>

<file path=xl/ctrlProps/ctrlProp5.xml><?xml version="1.0" encoding="utf-8"?>
<formControlPr xmlns="http://schemas.microsoft.com/office/spreadsheetml/2009/9/main" objectType="CheckBox" checked="Checked" fmlaLink="$T$3" lockText="1" noThreeD="1"/>
</file>

<file path=xl/ctrlProps/ctrlProp6.xml><?xml version="1.0" encoding="utf-8"?>
<formControlPr xmlns="http://schemas.microsoft.com/office/spreadsheetml/2009/9/main" objectType="CheckBox" fmlaLink="$U$3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2</xdr:row>
          <xdr:rowOff>266700</xdr:rowOff>
        </xdr:from>
        <xdr:to>
          <xdr:col>20</xdr:col>
          <xdr:colOff>0</xdr:colOff>
          <xdr:row>3</xdr:row>
          <xdr:rowOff>104775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76200</xdr:colOff>
          <xdr:row>2</xdr:row>
          <xdr:rowOff>295275</xdr:rowOff>
        </xdr:from>
        <xdr:to>
          <xdr:col>20</xdr:col>
          <xdr:colOff>323850</xdr:colOff>
          <xdr:row>3</xdr:row>
          <xdr:rowOff>76200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2</xdr:row>
          <xdr:rowOff>266700</xdr:rowOff>
        </xdr:from>
        <xdr:to>
          <xdr:col>20</xdr:col>
          <xdr:colOff>0</xdr:colOff>
          <xdr:row>3</xdr:row>
          <xdr:rowOff>104775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76200</xdr:colOff>
          <xdr:row>2</xdr:row>
          <xdr:rowOff>295275</xdr:rowOff>
        </xdr:from>
        <xdr:to>
          <xdr:col>20</xdr:col>
          <xdr:colOff>323850</xdr:colOff>
          <xdr:row>3</xdr:row>
          <xdr:rowOff>76200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2</xdr:row>
          <xdr:rowOff>266700</xdr:rowOff>
        </xdr:from>
        <xdr:to>
          <xdr:col>20</xdr:col>
          <xdr:colOff>0</xdr:colOff>
          <xdr:row>3</xdr:row>
          <xdr:rowOff>104775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76200</xdr:colOff>
          <xdr:row>2</xdr:row>
          <xdr:rowOff>295275</xdr:rowOff>
        </xdr:from>
        <xdr:to>
          <xdr:col>20</xdr:col>
          <xdr:colOff>323850</xdr:colOff>
          <xdr:row>3</xdr:row>
          <xdr:rowOff>76200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3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Relationship Id="rId4" Type="http://schemas.openxmlformats.org/officeDocument/2006/relationships/ctrlProp" Target="../ctrlProps/ctrlProp4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5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Relationship Id="rId4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pageSetUpPr fitToPage="1"/>
  </sheetPr>
  <dimension ref="A1:V70"/>
  <sheetViews>
    <sheetView workbookViewId="0">
      <selection activeCell="T1" sqref="T1:U1"/>
    </sheetView>
  </sheetViews>
  <sheetFormatPr defaultRowHeight="16.5" x14ac:dyDescent="0.25"/>
  <cols>
    <col min="1" max="1" width="30.7109375" style="16" customWidth="1"/>
    <col min="2" max="2" width="12" style="16" bestFit="1" customWidth="1"/>
    <col min="3" max="3" width="3" style="16" bestFit="1" customWidth="1"/>
    <col min="4" max="13" width="3.85546875" style="16" customWidth="1"/>
    <col min="14" max="14" width="1.140625" style="16" customWidth="1"/>
    <col min="15" max="19" width="3.85546875" style="16" customWidth="1"/>
    <col min="20" max="20" width="5.85546875" style="16" customWidth="1"/>
    <col min="21" max="21" width="5.85546875" style="16" bestFit="1" customWidth="1"/>
    <col min="22" max="16384" width="9.140625" style="16"/>
  </cols>
  <sheetData>
    <row r="1" spans="1:22" ht="30" customHeight="1" thickBot="1" x14ac:dyDescent="0.3">
      <c r="A1" s="91"/>
      <c r="B1" s="72" t="s">
        <v>234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4"/>
      <c r="T1" s="73" t="s">
        <v>228</v>
      </c>
      <c r="U1" s="74"/>
    </row>
    <row r="2" spans="1:22" ht="30" customHeight="1" thickBot="1" x14ac:dyDescent="0.3">
      <c r="A2" s="77"/>
      <c r="B2" s="72" t="s">
        <v>229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4"/>
      <c r="T2" s="27" t="s">
        <v>26</v>
      </c>
      <c r="U2" s="28" t="s">
        <v>27</v>
      </c>
    </row>
    <row r="3" spans="1:22" ht="30" customHeight="1" thickBot="1" x14ac:dyDescent="0.3">
      <c r="A3" s="77"/>
      <c r="B3" s="72" t="s">
        <v>230</v>
      </c>
      <c r="C3" s="74"/>
      <c r="D3" s="97" t="s">
        <v>232</v>
      </c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76"/>
      <c r="R3" s="75" t="s">
        <v>233</v>
      </c>
      <c r="S3" s="76"/>
      <c r="T3" s="87" t="b">
        <v>1</v>
      </c>
      <c r="U3" s="89" t="b">
        <v>0</v>
      </c>
      <c r="V3" s="16">
        <v>1</v>
      </c>
    </row>
    <row r="4" spans="1:22" ht="30" customHeight="1" thickBot="1" x14ac:dyDescent="0.3">
      <c r="A4" s="78"/>
      <c r="B4" s="72" t="s">
        <v>231</v>
      </c>
      <c r="C4" s="74"/>
      <c r="D4" s="72" t="s">
        <v>232</v>
      </c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4"/>
      <c r="R4" s="72" t="s">
        <v>233</v>
      </c>
      <c r="S4" s="74"/>
      <c r="T4" s="88"/>
      <c r="U4" s="90"/>
    </row>
    <row r="5" spans="1:22" ht="17.25" thickBot="1" x14ac:dyDescent="0.3">
      <c r="A5" s="70" t="s">
        <v>0</v>
      </c>
      <c r="B5" s="69" t="s">
        <v>1</v>
      </c>
      <c r="C5" s="69" t="s">
        <v>5</v>
      </c>
      <c r="D5" s="70" t="s">
        <v>16</v>
      </c>
      <c r="E5" s="71"/>
      <c r="F5" s="77" t="s">
        <v>21</v>
      </c>
      <c r="G5" s="77" t="s">
        <v>22</v>
      </c>
      <c r="H5" s="77" t="s">
        <v>23</v>
      </c>
      <c r="I5" s="95" t="s">
        <v>24</v>
      </c>
      <c r="J5" s="96"/>
      <c r="K5" s="95" t="s">
        <v>20</v>
      </c>
      <c r="L5" s="96"/>
      <c r="M5" s="92" t="s">
        <v>19</v>
      </c>
      <c r="N5" s="93"/>
      <c r="O5" s="94"/>
    </row>
    <row r="6" spans="1:22" ht="17.25" thickBot="1" x14ac:dyDescent="0.3">
      <c r="A6" s="66"/>
      <c r="B6" s="68"/>
      <c r="C6" s="68"/>
      <c r="D6" s="1" t="s">
        <v>17</v>
      </c>
      <c r="E6" s="21" t="s">
        <v>18</v>
      </c>
      <c r="F6" s="78"/>
      <c r="G6" s="78"/>
      <c r="H6" s="78"/>
      <c r="I6" s="75"/>
      <c r="J6" s="76"/>
      <c r="K6" s="75"/>
      <c r="L6" s="76"/>
      <c r="M6" s="22" t="s">
        <v>10</v>
      </c>
      <c r="N6" s="23"/>
      <c r="O6" s="24" t="s">
        <v>12</v>
      </c>
    </row>
    <row r="7" spans="1:22" x14ac:dyDescent="0.25">
      <c r="A7" s="31" t="str">
        <f t="array" ref="A7">IFERROR(INDEX(Состав!$E$2:$E$6,SMALL(IF(Состав!$H$2:$H$6,ROW(Состав!$H$2:$H$6)-1),ROW(A1))),"")</f>
        <v>Михалев Сергей</v>
      </c>
      <c r="B7" s="17" t="str">
        <f>IF(A7="","",VLOOKUP(A7,Состав!$E$2:$G$6,2,FALSE))</f>
        <v>Вратарь</v>
      </c>
      <c r="C7" s="17">
        <f>IF(A7="","",VLOOKUP(A7,Состав!$E$2:$G$6,3,FALSE))</f>
        <v>98</v>
      </c>
      <c r="D7" s="17"/>
      <c r="E7" s="17"/>
      <c r="F7" s="17"/>
      <c r="G7" s="17"/>
      <c r="H7" s="17" t="str">
        <f t="shared" ref="H7:H11" si="0">IF(F7="","",F7-G7)</f>
        <v/>
      </c>
      <c r="I7" s="85" t="str">
        <f t="shared" ref="I7:I11" si="1">IFERROR(H7/F7,"")</f>
        <v/>
      </c>
      <c r="J7" s="85"/>
      <c r="K7" s="80"/>
      <c r="L7" s="80"/>
      <c r="M7" s="17"/>
      <c r="N7" s="17"/>
      <c r="O7" s="19"/>
    </row>
    <row r="8" spans="1:22" x14ac:dyDescent="0.25">
      <c r="A8" s="29" t="str">
        <f t="array" ref="A8">IFERROR(INDEX(Состав!$E$2:$E$6,SMALL(IF(Состав!$H$2:$H$6,ROW(Состав!$H$2:$H$6)-1),ROW(A2))),"")</f>
        <v>Савлов Максим</v>
      </c>
      <c r="B8" s="20" t="str">
        <f>IF(A8="","",VLOOKUP(A8,Состав!$E$2:$G$6,2,FALSE))</f>
        <v>Вратарь</v>
      </c>
      <c r="C8" s="20">
        <f>IF(A8="","",VLOOKUP(A8,Состав!$E$2:$G$6,3,FALSE))</f>
        <v>1</v>
      </c>
      <c r="D8" s="20"/>
      <c r="E8" s="20"/>
      <c r="F8" s="20"/>
      <c r="G8" s="20"/>
      <c r="H8" s="20" t="str">
        <f t="shared" si="0"/>
        <v/>
      </c>
      <c r="I8" s="86" t="str">
        <f t="shared" si="1"/>
        <v/>
      </c>
      <c r="J8" s="86"/>
      <c r="K8" s="84"/>
      <c r="L8" s="84"/>
      <c r="M8" s="20"/>
      <c r="N8" s="20"/>
      <c r="O8" s="25"/>
    </row>
    <row r="9" spans="1:22" x14ac:dyDescent="0.25">
      <c r="A9" s="29" t="str">
        <f t="array" ref="A9">IFERROR(INDEX(Состав!$E$2:$E$6,SMALL(IF(Состав!$H$2:$H$6,ROW(Состав!$H$2:$H$6)-1),ROW(A3))),"")</f>
        <v>Смирнов Владимир</v>
      </c>
      <c r="B9" s="20" t="str">
        <f>IF(A9="","",VLOOKUP(A9,Состав!$E$2:$G$6,2,FALSE))</f>
        <v>Вратарь</v>
      </c>
      <c r="C9" s="20">
        <f>IF(A9="","",VLOOKUP(A9,Состав!$E$2:$G$6,3,FALSE))</f>
        <v>20</v>
      </c>
      <c r="D9" s="20"/>
      <c r="E9" s="20"/>
      <c r="F9" s="20"/>
      <c r="G9" s="20"/>
      <c r="H9" s="20" t="str">
        <f t="shared" si="0"/>
        <v/>
      </c>
      <c r="I9" s="86" t="str">
        <f t="shared" si="1"/>
        <v/>
      </c>
      <c r="J9" s="86"/>
      <c r="K9" s="84"/>
      <c r="L9" s="84"/>
      <c r="M9" s="20"/>
      <c r="N9" s="20"/>
      <c r="O9" s="25"/>
    </row>
    <row r="10" spans="1:22" x14ac:dyDescent="0.25">
      <c r="A10" s="29" t="str">
        <f t="array" ref="A10">IFERROR(INDEX(Состав!$E$2:$E$6,SMALL(IF(Состав!$H$2:$H$6,ROW(Состав!$H$2:$H$6)-1),ROW(A4))),"")</f>
        <v/>
      </c>
      <c r="B10" s="20" t="str">
        <f>IF(A10="","",VLOOKUP(A10,Состав!$E$2:$G$6,2,FALSE))</f>
        <v/>
      </c>
      <c r="C10" s="20" t="str">
        <f>IF(A10="","",VLOOKUP(A10,Состав!$E$2:$G$6,3,FALSE))</f>
        <v/>
      </c>
      <c r="D10" s="20"/>
      <c r="E10" s="20"/>
      <c r="F10" s="20"/>
      <c r="G10" s="20"/>
      <c r="H10" s="20" t="str">
        <f t="shared" si="0"/>
        <v/>
      </c>
      <c r="I10" s="86" t="str">
        <f t="shared" si="1"/>
        <v/>
      </c>
      <c r="J10" s="86"/>
      <c r="K10" s="84"/>
      <c r="L10" s="84"/>
      <c r="M10" s="20"/>
      <c r="N10" s="20"/>
      <c r="O10" s="25"/>
    </row>
    <row r="11" spans="1:22" ht="17.25" thickBot="1" x14ac:dyDescent="0.3">
      <c r="A11" s="30" t="str">
        <f t="array" ref="A11">IFERROR(INDEX(Состав!$E$2:$E$6,SMALL(IF(Состав!$H$2:$H$6,ROW(Состав!$H$2:$H$6)-1),ROW(A5))),"")</f>
        <v/>
      </c>
      <c r="B11" s="18" t="str">
        <f>IF(A11="","",VLOOKUP(A11,Состав!$E$2:$G$6,2,FALSE))</f>
        <v/>
      </c>
      <c r="C11" s="18" t="str">
        <f>IF(A11="","",VLOOKUP(A11,Состав!$E$2:$G$6,3,FALSE))</f>
        <v/>
      </c>
      <c r="D11" s="18"/>
      <c r="E11" s="18"/>
      <c r="F11" s="18"/>
      <c r="G11" s="18"/>
      <c r="H11" s="18" t="str">
        <f t="shared" si="0"/>
        <v/>
      </c>
      <c r="I11" s="83" t="str">
        <f t="shared" si="1"/>
        <v/>
      </c>
      <c r="J11" s="83"/>
      <c r="K11" s="81"/>
      <c r="L11" s="81"/>
      <c r="M11" s="18"/>
      <c r="N11" s="18"/>
      <c r="O11" s="2"/>
    </row>
    <row r="12" spans="1:22" x14ac:dyDescent="0.25">
      <c r="A12" s="65" t="s">
        <v>0</v>
      </c>
      <c r="B12" s="67" t="s">
        <v>1</v>
      </c>
      <c r="C12" s="67" t="s">
        <v>5</v>
      </c>
      <c r="D12" s="65" t="s">
        <v>16</v>
      </c>
      <c r="E12" s="79"/>
      <c r="F12" s="65" t="s">
        <v>7</v>
      </c>
      <c r="G12" s="80"/>
      <c r="H12" s="79"/>
      <c r="I12" s="65" t="s">
        <v>8</v>
      </c>
      <c r="J12" s="80"/>
      <c r="K12" s="79"/>
      <c r="L12" s="67" t="s">
        <v>9</v>
      </c>
      <c r="M12" s="65" t="s">
        <v>10</v>
      </c>
      <c r="N12" s="80" t="s">
        <v>11</v>
      </c>
      <c r="O12" s="79" t="s">
        <v>12</v>
      </c>
      <c r="P12" s="67" t="str">
        <f>"+/-"</f>
        <v>+/-</v>
      </c>
      <c r="Q12" s="67" t="s">
        <v>20</v>
      </c>
      <c r="R12" s="65" t="s">
        <v>19</v>
      </c>
      <c r="S12" s="79"/>
    </row>
    <row r="13" spans="1:22" ht="17.25" thickBot="1" x14ac:dyDescent="0.3">
      <c r="A13" s="66"/>
      <c r="B13" s="68"/>
      <c r="C13" s="68"/>
      <c r="D13" s="1" t="s">
        <v>17</v>
      </c>
      <c r="E13" s="2" t="s">
        <v>18</v>
      </c>
      <c r="F13" s="1" t="s">
        <v>14</v>
      </c>
      <c r="G13" s="18" t="s">
        <v>13</v>
      </c>
      <c r="H13" s="2" t="s">
        <v>15</v>
      </c>
      <c r="I13" s="1" t="s">
        <v>14</v>
      </c>
      <c r="J13" s="18" t="s">
        <v>13</v>
      </c>
      <c r="K13" s="2" t="s">
        <v>15</v>
      </c>
      <c r="L13" s="68"/>
      <c r="M13" s="66"/>
      <c r="N13" s="81"/>
      <c r="O13" s="82"/>
      <c r="P13" s="68"/>
      <c r="Q13" s="68"/>
      <c r="R13" s="1" t="s">
        <v>10</v>
      </c>
      <c r="S13" s="2" t="s">
        <v>12</v>
      </c>
    </row>
    <row r="14" spans="1:22" x14ac:dyDescent="0.25">
      <c r="A14" s="26" t="str">
        <f t="array" ref="A14">IFERROR(INDEX(Состав!$E$7:$E$70,SMALL(IF(Состав!$H$7:$H$70,ROW(Состав!$H$7:$H$70)-6),ROW(A1))),"")</f>
        <v>Бардаков Тимофей</v>
      </c>
      <c r="B14" s="17" t="str">
        <f>IF(A14="","",VLOOKUP(A14,Состав!$E$7:$G$70,2,FALSE))</f>
        <v>Защитник</v>
      </c>
      <c r="C14" s="17">
        <f>IF(A14="","",VLOOKUP(A14,Состав!$E$7:$G$70,3,FALSE))</f>
        <v>90</v>
      </c>
      <c r="D14" s="17">
        <v>1</v>
      </c>
      <c r="E14" s="17"/>
      <c r="F14" s="17"/>
      <c r="G14" s="17"/>
      <c r="H14" s="17"/>
      <c r="I14" s="17"/>
      <c r="J14" s="17"/>
      <c r="K14" s="17"/>
      <c r="L14" s="17">
        <f>SUM(F14:K14)</f>
        <v>0</v>
      </c>
      <c r="M14" s="17"/>
      <c r="N14" s="17"/>
      <c r="O14" s="17"/>
      <c r="P14" s="17">
        <f>M14-O14</f>
        <v>0</v>
      </c>
      <c r="Q14" s="17"/>
      <c r="R14" s="17"/>
      <c r="S14" s="19"/>
    </row>
    <row r="15" spans="1:22" x14ac:dyDescent="0.25">
      <c r="A15" s="32" t="str">
        <f t="array" ref="A15">IFERROR(INDEX(Состав!$E$7:$E$70,SMALL(IF(Состав!$H$7:$H$70,ROW(Состав!$H$7:$H$70)-6),ROW(A2))),"")</f>
        <v>Пастухов Тимофей</v>
      </c>
      <c r="B15" s="20" t="str">
        <f>IF(A15="","",VLOOKUP(A15,Состав!$E$7:$G$70,2,FALSE))</f>
        <v>Защитник</v>
      </c>
      <c r="C15" s="20">
        <f>IF(A15="","",VLOOKUP(A15,Состав!$E$7:$G$70,3,FALSE))</f>
        <v>99</v>
      </c>
      <c r="D15" s="20"/>
      <c r="E15" s="20"/>
      <c r="F15" s="20"/>
      <c r="G15" s="20"/>
      <c r="H15" s="20"/>
      <c r="I15" s="20"/>
      <c r="J15" s="20"/>
      <c r="K15" s="20"/>
      <c r="L15" s="20">
        <f t="shared" ref="L15:L70" si="2">SUM(F15:K15)</f>
        <v>0</v>
      </c>
      <c r="M15" s="20"/>
      <c r="N15" s="20"/>
      <c r="O15" s="20"/>
      <c r="P15" s="20">
        <f t="shared" ref="P15:P70" si="3">M15-O15</f>
        <v>0</v>
      </c>
      <c r="Q15" s="20"/>
      <c r="R15" s="20"/>
      <c r="S15" s="25"/>
    </row>
    <row r="16" spans="1:22" x14ac:dyDescent="0.25">
      <c r="A16" s="29" t="str">
        <f t="array" ref="A16">IFERROR(INDEX(Состав!$E$7:$E$70,SMALL(IF(Состав!$H$7:$H$70,ROW(Состав!$H$7:$H$70)-6),ROW(A3))),"")</f>
        <v>Прокопенко Александр</v>
      </c>
      <c r="B16" s="20" t="str">
        <f>IF(A16="","",VLOOKUP(A16,Состав!$E$7:$G$70,2,FALSE))</f>
        <v>Защитник</v>
      </c>
      <c r="C16" s="20">
        <f>IF(A16="","",VLOOKUP(A16,Состав!$E$7:$G$70,3,FALSE))</f>
        <v>25</v>
      </c>
      <c r="D16" s="20">
        <v>3</v>
      </c>
      <c r="E16" s="20"/>
      <c r="F16" s="20"/>
      <c r="G16" s="20"/>
      <c r="H16" s="20"/>
      <c r="I16" s="20"/>
      <c r="J16" s="20"/>
      <c r="K16" s="20"/>
      <c r="L16" s="20">
        <f t="shared" si="2"/>
        <v>0</v>
      </c>
      <c r="M16" s="20"/>
      <c r="N16" s="20"/>
      <c r="O16" s="20"/>
      <c r="P16" s="20">
        <f t="shared" si="3"/>
        <v>0</v>
      </c>
      <c r="Q16" s="20"/>
      <c r="R16" s="20"/>
      <c r="S16" s="25"/>
    </row>
    <row r="17" spans="1:19" x14ac:dyDescent="0.25">
      <c r="A17" s="29" t="str">
        <f t="array" ref="A17">IFERROR(INDEX(Состав!$E$7:$E$70,SMALL(IF(Состав!$H$7:$H$70,ROW(Состав!$H$7:$H$70)-6),ROW(A4))),"")</f>
        <v>Тютин Артур</v>
      </c>
      <c r="B17" s="20" t="str">
        <f>IF(A17="","",VLOOKUP(A17,Состав!$E$7:$G$70,2,FALSE))</f>
        <v>Защитник</v>
      </c>
      <c r="C17" s="20">
        <f>IF(A17="","",VLOOKUP(A17,Состав!$E$7:$G$70,3,FALSE))</f>
        <v>43</v>
      </c>
      <c r="D17" s="20">
        <v>2</v>
      </c>
      <c r="E17" s="20"/>
      <c r="F17" s="20"/>
      <c r="G17" s="20"/>
      <c r="H17" s="20"/>
      <c r="I17" s="20"/>
      <c r="J17" s="20"/>
      <c r="K17" s="20"/>
      <c r="L17" s="20">
        <f t="shared" si="2"/>
        <v>0</v>
      </c>
      <c r="M17" s="20"/>
      <c r="N17" s="20"/>
      <c r="O17" s="20"/>
      <c r="P17" s="20">
        <f t="shared" si="3"/>
        <v>0</v>
      </c>
      <c r="Q17" s="20"/>
      <c r="R17" s="20"/>
      <c r="S17" s="25"/>
    </row>
    <row r="18" spans="1:19" x14ac:dyDescent="0.25">
      <c r="A18" s="29" t="str">
        <f t="array" ref="A18">IFERROR(INDEX(Состав!$E$7:$E$70,SMALL(IF(Состав!$H$7:$H$70,ROW(Состав!$H$7:$H$70)-6),ROW(A5))),"")</f>
        <v>Гуленов Сергей</v>
      </c>
      <c r="B18" s="20" t="str">
        <f>IF(A18="","",VLOOKUP(A18,Состав!$E$7:$G$70,2,FALSE))</f>
        <v>Нападающий</v>
      </c>
      <c r="C18" s="20">
        <f>IF(A18="","",VLOOKUP(A18,Состав!$E$7:$G$70,3,FALSE))</f>
        <v>11</v>
      </c>
      <c r="D18" s="20"/>
      <c r="E18" s="20"/>
      <c r="F18" s="20"/>
      <c r="G18" s="20"/>
      <c r="H18" s="20"/>
      <c r="I18" s="20"/>
      <c r="J18" s="20"/>
      <c r="K18" s="20"/>
      <c r="L18" s="20">
        <f t="shared" si="2"/>
        <v>0</v>
      </c>
      <c r="M18" s="20"/>
      <c r="N18" s="20"/>
      <c r="O18" s="20"/>
      <c r="P18" s="20">
        <f t="shared" si="3"/>
        <v>0</v>
      </c>
      <c r="Q18" s="20"/>
      <c r="R18" s="20"/>
      <c r="S18" s="25"/>
    </row>
    <row r="19" spans="1:19" x14ac:dyDescent="0.25">
      <c r="A19" s="29" t="str">
        <f t="array" ref="A19">IFERROR(INDEX(Состав!$E$7:$E$70,SMALL(IF(Состав!$H$7:$H$70,ROW(Состав!$H$7:$H$70)-6),ROW(A6))),"")</f>
        <v>Кулиш Лев</v>
      </c>
      <c r="B19" s="20" t="str">
        <f>IF(A19="","",VLOOKUP(A19,Состав!$E$7:$G$70,2,FALSE))</f>
        <v>Нападающий</v>
      </c>
      <c r="C19" s="20">
        <f>IF(A19="","",VLOOKUP(A19,Состав!$E$7:$G$70,3,FALSE))</f>
        <v>0</v>
      </c>
      <c r="D19" s="20"/>
      <c r="E19" s="20"/>
      <c r="F19" s="20"/>
      <c r="G19" s="20"/>
      <c r="H19" s="20"/>
      <c r="I19" s="20"/>
      <c r="J19" s="20"/>
      <c r="K19" s="20"/>
      <c r="L19" s="20">
        <f t="shared" si="2"/>
        <v>0</v>
      </c>
      <c r="M19" s="20"/>
      <c r="N19" s="20"/>
      <c r="O19" s="20"/>
      <c r="P19" s="20">
        <f t="shared" si="3"/>
        <v>0</v>
      </c>
      <c r="Q19" s="20"/>
      <c r="R19" s="20"/>
      <c r="S19" s="25"/>
    </row>
    <row r="20" spans="1:19" x14ac:dyDescent="0.25">
      <c r="A20" s="29" t="str">
        <f t="array" ref="A20">IFERROR(INDEX(Состав!$E$7:$E$70,SMALL(IF(Состав!$H$7:$H$70,ROW(Состав!$H$7:$H$70)-6),ROW(A7))),"")</f>
        <v>Мельников Глеб</v>
      </c>
      <c r="B20" s="20" t="str">
        <f>IF(A20="","",VLOOKUP(A20,Состав!$E$7:$G$70,2,FALSE))</f>
        <v>Нападающий</v>
      </c>
      <c r="C20" s="20">
        <f>IF(A20="","",VLOOKUP(A20,Состав!$E$7:$G$70,3,FALSE))</f>
        <v>29</v>
      </c>
      <c r="D20" s="20"/>
      <c r="E20" s="20"/>
      <c r="F20" s="20"/>
      <c r="G20" s="20"/>
      <c r="H20" s="20"/>
      <c r="I20" s="20"/>
      <c r="J20" s="20"/>
      <c r="K20" s="20"/>
      <c r="L20" s="20">
        <f t="shared" si="2"/>
        <v>0</v>
      </c>
      <c r="M20" s="20"/>
      <c r="N20" s="20"/>
      <c r="O20" s="20"/>
      <c r="P20" s="20">
        <f t="shared" si="3"/>
        <v>0</v>
      </c>
      <c r="Q20" s="20"/>
      <c r="R20" s="20"/>
      <c r="S20" s="25"/>
    </row>
    <row r="21" spans="1:19" x14ac:dyDescent="0.25">
      <c r="A21" s="29" t="str">
        <f t="array" ref="A21">IFERROR(INDEX(Состав!$E$7:$E$70,SMALL(IF(Состав!$H$7:$H$70,ROW(Состав!$H$7:$H$70)-6),ROW(A8))),"")</f>
        <v>Никулин Иван</v>
      </c>
      <c r="B21" s="20" t="str">
        <f>IF(A21="","",VLOOKUP(A21,Состав!$E$7:$G$70,2,FALSE))</f>
        <v>Нападающий</v>
      </c>
      <c r="C21" s="20">
        <f>IF(A21="","",VLOOKUP(A21,Состав!$E$7:$G$70,3,FALSE))</f>
        <v>7</v>
      </c>
      <c r="D21" s="20"/>
      <c r="E21" s="20"/>
      <c r="F21" s="20"/>
      <c r="G21" s="20"/>
      <c r="H21" s="20"/>
      <c r="I21" s="20"/>
      <c r="J21" s="20"/>
      <c r="K21" s="20"/>
      <c r="L21" s="20">
        <f t="shared" si="2"/>
        <v>0</v>
      </c>
      <c r="M21" s="20"/>
      <c r="N21" s="20"/>
      <c r="O21" s="20"/>
      <c r="P21" s="20">
        <f t="shared" si="3"/>
        <v>0</v>
      </c>
      <c r="Q21" s="20"/>
      <c r="R21" s="20"/>
      <c r="S21" s="25"/>
    </row>
    <row r="22" spans="1:19" x14ac:dyDescent="0.25">
      <c r="A22" s="29" t="str">
        <f t="array" ref="A22">IFERROR(INDEX(Состав!$E$7:$E$70,SMALL(IF(Состав!$H$7:$H$70,ROW(Состав!$H$7:$H$70)-6),ROW(A9))),"")</f>
        <v>Окороков Семён</v>
      </c>
      <c r="B22" s="20" t="str">
        <f>IF(A22="","",VLOOKUP(A22,Состав!$E$7:$G$70,2,FALSE))</f>
        <v>Нападающий</v>
      </c>
      <c r="C22" s="20">
        <f>IF(A22="","",VLOOKUP(A22,Состав!$E$7:$G$70,3,FALSE))</f>
        <v>0</v>
      </c>
      <c r="D22" s="20"/>
      <c r="E22" s="20"/>
      <c r="F22" s="20"/>
      <c r="G22" s="20"/>
      <c r="H22" s="20"/>
      <c r="I22" s="20"/>
      <c r="J22" s="20"/>
      <c r="K22" s="20"/>
      <c r="L22" s="20">
        <f t="shared" si="2"/>
        <v>0</v>
      </c>
      <c r="M22" s="20"/>
      <c r="N22" s="20"/>
      <c r="O22" s="20"/>
      <c r="P22" s="20">
        <f t="shared" si="3"/>
        <v>0</v>
      </c>
      <c r="Q22" s="20"/>
      <c r="R22" s="20"/>
      <c r="S22" s="25"/>
    </row>
    <row r="23" spans="1:19" x14ac:dyDescent="0.25">
      <c r="A23" s="29" t="str">
        <f t="array" ref="A23">IFERROR(INDEX(Состав!$E$7:$E$70,SMALL(IF(Состав!$H$7:$H$70,ROW(Состав!$H$7:$H$70)-6),ROW(A10))),"")</f>
        <v/>
      </c>
      <c r="B23" s="20" t="str">
        <f>IF(A23="","",VLOOKUP(A23,Состав!$E$7:$G$70,2,FALSE))</f>
        <v/>
      </c>
      <c r="C23" s="20" t="str">
        <f>IF(A23="","",VLOOKUP(A23,Состав!$E$7:$G$70,3,FALSE))</f>
        <v/>
      </c>
      <c r="D23" s="20"/>
      <c r="E23" s="20"/>
      <c r="F23" s="20"/>
      <c r="G23" s="20"/>
      <c r="H23" s="20"/>
      <c r="I23" s="20"/>
      <c r="J23" s="20"/>
      <c r="K23" s="20"/>
      <c r="L23" s="20">
        <f t="shared" si="2"/>
        <v>0</v>
      </c>
      <c r="M23" s="20"/>
      <c r="N23" s="20"/>
      <c r="O23" s="20"/>
      <c r="P23" s="20">
        <f t="shared" si="3"/>
        <v>0</v>
      </c>
      <c r="Q23" s="20"/>
      <c r="R23" s="20"/>
      <c r="S23" s="25"/>
    </row>
    <row r="24" spans="1:19" x14ac:dyDescent="0.25">
      <c r="A24" s="29" t="str">
        <f t="array" ref="A24">IFERROR(INDEX(Состав!$E$7:$E$70,SMALL(IF(Состав!$H$7:$H$70,ROW(Состав!$H$7:$H$70)-6),ROW(A11))),"")</f>
        <v/>
      </c>
      <c r="B24" s="20" t="str">
        <f>IF(A24="","",VLOOKUP(A24,Состав!$E$7:$G$70,2,FALSE))</f>
        <v/>
      </c>
      <c r="C24" s="20" t="str">
        <f>IF(A24="","",VLOOKUP(A24,Состав!$E$7:$G$70,3,FALSE))</f>
        <v/>
      </c>
      <c r="D24" s="20"/>
      <c r="E24" s="20"/>
      <c r="F24" s="20"/>
      <c r="G24" s="20"/>
      <c r="H24" s="20"/>
      <c r="I24" s="20"/>
      <c r="J24" s="20"/>
      <c r="K24" s="20"/>
      <c r="L24" s="20">
        <f t="shared" si="2"/>
        <v>0</v>
      </c>
      <c r="M24" s="20"/>
      <c r="N24" s="20"/>
      <c r="O24" s="20"/>
      <c r="P24" s="20">
        <f t="shared" si="3"/>
        <v>0</v>
      </c>
      <c r="Q24" s="20"/>
      <c r="R24" s="20"/>
      <c r="S24" s="25"/>
    </row>
    <row r="25" spans="1:19" x14ac:dyDescent="0.25">
      <c r="A25" s="29" t="str">
        <f t="array" ref="A25">IFERROR(INDEX(Состав!$E$7:$E$70,SMALL(IF(Состав!$H$7:$H$70,ROW(Состав!$H$7:$H$70)-6),ROW(A12))),"")</f>
        <v/>
      </c>
      <c r="B25" s="20" t="str">
        <f>IF(A25="","",VLOOKUP(A25,Состав!$E$7:$G$70,2,FALSE))</f>
        <v/>
      </c>
      <c r="C25" s="20" t="str">
        <f>IF(A25="","",VLOOKUP(A25,Состав!$E$7:$G$70,3,FALSE))</f>
        <v/>
      </c>
      <c r="D25" s="20"/>
      <c r="E25" s="20"/>
      <c r="F25" s="20"/>
      <c r="G25" s="20"/>
      <c r="H25" s="20"/>
      <c r="I25" s="20"/>
      <c r="J25" s="20"/>
      <c r="K25" s="20"/>
      <c r="L25" s="20">
        <f t="shared" si="2"/>
        <v>0</v>
      </c>
      <c r="M25" s="20"/>
      <c r="N25" s="20"/>
      <c r="O25" s="20"/>
      <c r="P25" s="20">
        <f t="shared" si="3"/>
        <v>0</v>
      </c>
      <c r="Q25" s="20"/>
      <c r="R25" s="20"/>
      <c r="S25" s="25"/>
    </row>
    <row r="26" spans="1:19" x14ac:dyDescent="0.25">
      <c r="A26" s="29" t="str">
        <f t="array" ref="A26">IFERROR(INDEX(Состав!$E$7:$E$70,SMALL(IF(Состав!$H$7:$H$70,ROW(Состав!$H$7:$H$70)-6),ROW(A13))),"")</f>
        <v/>
      </c>
      <c r="B26" s="20" t="str">
        <f>IF(A26="","",VLOOKUP(A26,Состав!$E$7:$G$70,2,FALSE))</f>
        <v/>
      </c>
      <c r="C26" s="20" t="str">
        <f>IF(A26="","",VLOOKUP(A26,Состав!$E$7:$G$70,3,FALSE))</f>
        <v/>
      </c>
      <c r="D26" s="20"/>
      <c r="E26" s="20"/>
      <c r="F26" s="20"/>
      <c r="G26" s="20"/>
      <c r="H26" s="20"/>
      <c r="I26" s="20"/>
      <c r="J26" s="20"/>
      <c r="K26" s="20"/>
      <c r="L26" s="20">
        <f t="shared" si="2"/>
        <v>0</v>
      </c>
      <c r="M26" s="20"/>
      <c r="N26" s="20"/>
      <c r="O26" s="20"/>
      <c r="P26" s="20">
        <f t="shared" si="3"/>
        <v>0</v>
      </c>
      <c r="Q26" s="20"/>
      <c r="R26" s="20"/>
      <c r="S26" s="25"/>
    </row>
    <row r="27" spans="1:19" x14ac:dyDescent="0.25">
      <c r="A27" s="29" t="str">
        <f t="array" ref="A27">IFERROR(INDEX(Состав!$E$7:$E$70,SMALL(IF(Состав!$H$7:$H$70,ROW(Состав!$H$7:$H$70)-6),ROW(A14))),"")</f>
        <v/>
      </c>
      <c r="B27" s="20" t="str">
        <f>IF(A27="","",VLOOKUP(A27,Состав!$E$7:$G$70,2,FALSE))</f>
        <v/>
      </c>
      <c r="C27" s="20" t="str">
        <f>IF(A27="","",VLOOKUP(A27,Состав!$E$7:$G$70,3,FALSE))</f>
        <v/>
      </c>
      <c r="D27" s="20"/>
      <c r="E27" s="20"/>
      <c r="F27" s="20"/>
      <c r="G27" s="20"/>
      <c r="H27" s="20"/>
      <c r="I27" s="20"/>
      <c r="J27" s="20"/>
      <c r="K27" s="20"/>
      <c r="L27" s="20">
        <f t="shared" si="2"/>
        <v>0</v>
      </c>
      <c r="M27" s="20"/>
      <c r="N27" s="20"/>
      <c r="O27" s="20"/>
      <c r="P27" s="20">
        <f t="shared" si="3"/>
        <v>0</v>
      </c>
      <c r="Q27" s="20"/>
      <c r="R27" s="20"/>
      <c r="S27" s="25"/>
    </row>
    <row r="28" spans="1:19" x14ac:dyDescent="0.25">
      <c r="A28" s="29" t="str">
        <f t="array" ref="A28">IFERROR(INDEX(Состав!$E$7:$E$70,SMALL(IF(Состав!$H$7:$H$70,ROW(Состав!$H$7:$H$70)-6),ROW(A15))),"")</f>
        <v/>
      </c>
      <c r="B28" s="20" t="str">
        <f>IF(A28="","",VLOOKUP(A28,Состав!$E$7:$G$70,2,FALSE))</f>
        <v/>
      </c>
      <c r="C28" s="20" t="str">
        <f>IF(A28="","",VLOOKUP(A28,Состав!$E$7:$G$70,3,FALSE))</f>
        <v/>
      </c>
      <c r="D28" s="20"/>
      <c r="E28" s="20"/>
      <c r="F28" s="20"/>
      <c r="G28" s="20"/>
      <c r="H28" s="20"/>
      <c r="I28" s="20"/>
      <c r="J28" s="20"/>
      <c r="K28" s="20"/>
      <c r="L28" s="20">
        <f t="shared" si="2"/>
        <v>0</v>
      </c>
      <c r="M28" s="20"/>
      <c r="N28" s="20"/>
      <c r="O28" s="20"/>
      <c r="P28" s="20">
        <f t="shared" si="3"/>
        <v>0</v>
      </c>
      <c r="Q28" s="20"/>
      <c r="R28" s="20"/>
      <c r="S28" s="25"/>
    </row>
    <row r="29" spans="1:19" x14ac:dyDescent="0.25">
      <c r="A29" s="29" t="str">
        <f t="array" ref="A29">IFERROR(INDEX(Состав!$E$7:$E$70,SMALL(IF(Состав!$H$7:$H$70,ROW(Состав!$H$7:$H$70)-6),ROW(A16))),"")</f>
        <v/>
      </c>
      <c r="B29" s="20" t="str">
        <f>IF(A29="","",VLOOKUP(A29,Состав!$E$7:$G$70,2,FALSE))</f>
        <v/>
      </c>
      <c r="C29" s="20" t="str">
        <f>IF(A29="","",VLOOKUP(A29,Состав!$E$7:$G$70,3,FALSE))</f>
        <v/>
      </c>
      <c r="D29" s="20"/>
      <c r="E29" s="20"/>
      <c r="F29" s="20"/>
      <c r="G29" s="20"/>
      <c r="H29" s="20"/>
      <c r="I29" s="20"/>
      <c r="J29" s="20"/>
      <c r="K29" s="20"/>
      <c r="L29" s="20">
        <f t="shared" si="2"/>
        <v>0</v>
      </c>
      <c r="M29" s="20"/>
      <c r="N29" s="20"/>
      <c r="O29" s="20"/>
      <c r="P29" s="20">
        <f t="shared" si="3"/>
        <v>0</v>
      </c>
      <c r="Q29" s="20"/>
      <c r="R29" s="20"/>
      <c r="S29" s="25"/>
    </row>
    <row r="30" spans="1:19" x14ac:dyDescent="0.25">
      <c r="A30" s="29" t="str">
        <f t="array" ref="A30">IFERROR(INDEX(Состав!$E$7:$E$70,SMALL(IF(Состав!$H$7:$H$70,ROW(Состав!$H$7:$H$70)-6),ROW(A17))),"")</f>
        <v/>
      </c>
      <c r="B30" s="20" t="str">
        <f>IF(A30="","",VLOOKUP(A30,Состав!$E$7:$G$70,2,FALSE))</f>
        <v/>
      </c>
      <c r="C30" s="20" t="str">
        <f>IF(A30="","",VLOOKUP(A30,Состав!$E$7:$G$70,3,FALSE))</f>
        <v/>
      </c>
      <c r="D30" s="20"/>
      <c r="E30" s="20"/>
      <c r="F30" s="20"/>
      <c r="G30" s="20"/>
      <c r="H30" s="20"/>
      <c r="I30" s="20"/>
      <c r="J30" s="20"/>
      <c r="K30" s="20"/>
      <c r="L30" s="20">
        <f t="shared" si="2"/>
        <v>0</v>
      </c>
      <c r="M30" s="20"/>
      <c r="N30" s="20"/>
      <c r="O30" s="20"/>
      <c r="P30" s="20">
        <f t="shared" si="3"/>
        <v>0</v>
      </c>
      <c r="Q30" s="20"/>
      <c r="R30" s="20"/>
      <c r="S30" s="25"/>
    </row>
    <row r="31" spans="1:19" x14ac:dyDescent="0.25">
      <c r="A31" s="29" t="str">
        <f t="array" ref="A31">IFERROR(INDEX(Состав!$E$7:$E$70,SMALL(IF(Состав!$H$7:$H$70,ROW(Состав!$H$7:$H$70)-6),ROW(A18))),"")</f>
        <v/>
      </c>
      <c r="B31" s="20" t="str">
        <f>IF(A31="","",VLOOKUP(A31,Состав!$E$7:$G$70,2,FALSE))</f>
        <v/>
      </c>
      <c r="C31" s="20" t="str">
        <f>IF(A31="","",VLOOKUP(A31,Состав!$E$7:$G$70,3,FALSE))</f>
        <v/>
      </c>
      <c r="D31" s="20"/>
      <c r="E31" s="20"/>
      <c r="F31" s="20"/>
      <c r="G31" s="20"/>
      <c r="H31" s="20"/>
      <c r="I31" s="20"/>
      <c r="J31" s="20"/>
      <c r="K31" s="20"/>
      <c r="L31" s="20">
        <f t="shared" si="2"/>
        <v>0</v>
      </c>
      <c r="M31" s="20"/>
      <c r="N31" s="20"/>
      <c r="O31" s="20"/>
      <c r="P31" s="20">
        <f t="shared" si="3"/>
        <v>0</v>
      </c>
      <c r="Q31" s="20"/>
      <c r="R31" s="20"/>
      <c r="S31" s="25"/>
    </row>
    <row r="32" spans="1:19" x14ac:dyDescent="0.25">
      <c r="A32" s="29" t="str">
        <f t="array" ref="A32">IFERROR(INDEX(Состав!$E$7:$E$70,SMALL(IF(Состав!$H$7:$H$70,ROW(Состав!$H$7:$H$70)-6),ROW(A19))),"")</f>
        <v/>
      </c>
      <c r="B32" s="20" t="str">
        <f>IF(A32="","",VLOOKUP(A32,Состав!$E$7:$G$70,2,FALSE))</f>
        <v/>
      </c>
      <c r="C32" s="20" t="str">
        <f>IF(A32="","",VLOOKUP(A32,Состав!$E$7:$G$70,3,FALSE))</f>
        <v/>
      </c>
      <c r="D32" s="20"/>
      <c r="E32" s="20"/>
      <c r="F32" s="20"/>
      <c r="G32" s="20"/>
      <c r="H32" s="20"/>
      <c r="I32" s="20"/>
      <c r="J32" s="20"/>
      <c r="K32" s="20"/>
      <c r="L32" s="20">
        <f t="shared" si="2"/>
        <v>0</v>
      </c>
      <c r="M32" s="20"/>
      <c r="N32" s="20"/>
      <c r="O32" s="20"/>
      <c r="P32" s="20">
        <f t="shared" si="3"/>
        <v>0</v>
      </c>
      <c r="Q32" s="20"/>
      <c r="R32" s="20"/>
      <c r="S32" s="25"/>
    </row>
    <row r="33" spans="1:19" x14ac:dyDescent="0.25">
      <c r="A33" s="29" t="str">
        <f t="array" ref="A33">IFERROR(INDEX(Состав!$E$7:$E$70,SMALL(IF(Состав!$H$7:$H$70,ROW(Состав!$H$7:$H$70)-6),ROW(A20))),"")</f>
        <v/>
      </c>
      <c r="B33" s="20" t="str">
        <f>IF(A33="","",VLOOKUP(A33,Состав!$E$7:$G$70,2,FALSE))</f>
        <v/>
      </c>
      <c r="C33" s="20" t="str">
        <f>IF(A33="","",VLOOKUP(A33,Состав!$E$7:$G$70,3,FALSE))</f>
        <v/>
      </c>
      <c r="D33" s="20"/>
      <c r="E33" s="20"/>
      <c r="F33" s="20"/>
      <c r="G33" s="20"/>
      <c r="H33" s="20"/>
      <c r="I33" s="20"/>
      <c r="J33" s="20"/>
      <c r="K33" s="20"/>
      <c r="L33" s="20">
        <f t="shared" si="2"/>
        <v>0</v>
      </c>
      <c r="M33" s="20"/>
      <c r="N33" s="20"/>
      <c r="O33" s="20"/>
      <c r="P33" s="20">
        <f t="shared" si="3"/>
        <v>0</v>
      </c>
      <c r="Q33" s="20"/>
      <c r="R33" s="20"/>
      <c r="S33" s="25"/>
    </row>
    <row r="34" spans="1:19" x14ac:dyDescent="0.25">
      <c r="A34" s="29" t="str">
        <f t="array" ref="A34">IFERROR(INDEX(Состав!$E$7:$E$70,SMALL(IF(Состав!$H$7:$H$70,ROW(Состав!$H$7:$H$70)-6),ROW(A21))),"")</f>
        <v/>
      </c>
      <c r="B34" s="20" t="str">
        <f>IF(A34="","",VLOOKUP(A34,Состав!$E$7:$G$70,2,FALSE))</f>
        <v/>
      </c>
      <c r="C34" s="20" t="str">
        <f>IF(A34="","",VLOOKUP(A34,Состав!$E$7:$G$70,3,FALSE))</f>
        <v/>
      </c>
      <c r="D34" s="20"/>
      <c r="E34" s="20"/>
      <c r="F34" s="20"/>
      <c r="G34" s="20"/>
      <c r="H34" s="20"/>
      <c r="I34" s="20"/>
      <c r="J34" s="20"/>
      <c r="K34" s="20"/>
      <c r="L34" s="20">
        <f t="shared" si="2"/>
        <v>0</v>
      </c>
      <c r="M34" s="20"/>
      <c r="N34" s="20"/>
      <c r="O34" s="20"/>
      <c r="P34" s="20">
        <f t="shared" si="3"/>
        <v>0</v>
      </c>
      <c r="Q34" s="20"/>
      <c r="R34" s="20"/>
      <c r="S34" s="25"/>
    </row>
    <row r="35" spans="1:19" x14ac:dyDescent="0.25">
      <c r="A35" s="29" t="str">
        <f t="array" ref="A35">IFERROR(INDEX(Состав!$E$7:$E$70,SMALL(IF(Состав!$H$7:$H$70,ROW(Состав!$H$7:$H$70)-6),ROW(A22))),"")</f>
        <v/>
      </c>
      <c r="B35" s="20" t="str">
        <f>IF(A35="","",VLOOKUP(A35,Состав!$E$7:$G$70,2,FALSE))</f>
        <v/>
      </c>
      <c r="C35" s="20" t="str">
        <f>IF(A35="","",VLOOKUP(A35,Состав!$E$7:$G$70,3,FALSE))</f>
        <v/>
      </c>
      <c r="D35" s="20"/>
      <c r="E35" s="20"/>
      <c r="F35" s="20"/>
      <c r="G35" s="20"/>
      <c r="H35" s="20"/>
      <c r="I35" s="20"/>
      <c r="J35" s="20"/>
      <c r="K35" s="20"/>
      <c r="L35" s="20">
        <f t="shared" si="2"/>
        <v>0</v>
      </c>
      <c r="M35" s="20"/>
      <c r="N35" s="20"/>
      <c r="O35" s="20"/>
      <c r="P35" s="20">
        <f t="shared" si="3"/>
        <v>0</v>
      </c>
      <c r="Q35" s="20"/>
      <c r="R35" s="20"/>
      <c r="S35" s="25"/>
    </row>
    <row r="36" spans="1:19" x14ac:dyDescent="0.25">
      <c r="A36" s="29" t="str">
        <f t="array" ref="A36">IFERROR(INDEX(Состав!$E$7:$E$70,SMALL(IF(Состав!$H$7:$H$70,ROW(Состав!$H$7:$H$70)-6),ROW(A23))),"")</f>
        <v/>
      </c>
      <c r="B36" s="20" t="str">
        <f>IF(A36="","",VLOOKUP(A36,Состав!$E$7:$G$70,2,FALSE))</f>
        <v/>
      </c>
      <c r="C36" s="20" t="str">
        <f>IF(A36="","",VLOOKUP(A36,Состав!$E$7:$G$70,3,FALSE))</f>
        <v/>
      </c>
      <c r="D36" s="20"/>
      <c r="E36" s="20"/>
      <c r="F36" s="20"/>
      <c r="G36" s="20"/>
      <c r="H36" s="20"/>
      <c r="I36" s="20"/>
      <c r="J36" s="20"/>
      <c r="K36" s="20"/>
      <c r="L36" s="20">
        <f t="shared" si="2"/>
        <v>0</v>
      </c>
      <c r="M36" s="20"/>
      <c r="N36" s="20"/>
      <c r="O36" s="20"/>
      <c r="P36" s="20">
        <f t="shared" si="3"/>
        <v>0</v>
      </c>
      <c r="Q36" s="20"/>
      <c r="R36" s="20"/>
      <c r="S36" s="25"/>
    </row>
    <row r="37" spans="1:19" x14ac:dyDescent="0.25">
      <c r="A37" s="29" t="str">
        <f t="array" ref="A37">IFERROR(INDEX(Состав!$E$7:$E$70,SMALL(IF(Состав!$H$7:$H$70,ROW(Состав!$H$7:$H$70)-6),ROW(A24))),"")</f>
        <v/>
      </c>
      <c r="B37" s="20" t="str">
        <f>IF(A37="","",VLOOKUP(A37,Состав!$E$7:$G$70,2,FALSE))</f>
        <v/>
      </c>
      <c r="C37" s="20" t="str">
        <f>IF(A37="","",VLOOKUP(A37,Состав!$E$7:$G$70,3,FALSE))</f>
        <v/>
      </c>
      <c r="D37" s="20"/>
      <c r="E37" s="20"/>
      <c r="F37" s="20"/>
      <c r="G37" s="20"/>
      <c r="H37" s="20"/>
      <c r="I37" s="20"/>
      <c r="J37" s="20"/>
      <c r="K37" s="20"/>
      <c r="L37" s="20">
        <f t="shared" si="2"/>
        <v>0</v>
      </c>
      <c r="M37" s="20"/>
      <c r="N37" s="20"/>
      <c r="O37" s="20"/>
      <c r="P37" s="20">
        <f t="shared" si="3"/>
        <v>0</v>
      </c>
      <c r="Q37" s="20"/>
      <c r="R37" s="20"/>
      <c r="S37" s="25"/>
    </row>
    <row r="38" spans="1:19" x14ac:dyDescent="0.25">
      <c r="A38" s="29" t="str">
        <f t="array" ref="A38">IFERROR(INDEX(Состав!$E$7:$E$70,SMALL(IF(Состав!$H$7:$H$70,ROW(Состав!$H$7:$H$70)-6),ROW(A25))),"")</f>
        <v/>
      </c>
      <c r="B38" s="20" t="str">
        <f>IF(A38="","",VLOOKUP(A38,Состав!$E$7:$G$70,2,FALSE))</f>
        <v/>
      </c>
      <c r="C38" s="20" t="str">
        <f>IF(A38="","",VLOOKUP(A38,Состав!$E$7:$G$70,3,FALSE))</f>
        <v/>
      </c>
      <c r="D38" s="20"/>
      <c r="E38" s="20"/>
      <c r="F38" s="20"/>
      <c r="G38" s="20"/>
      <c r="H38" s="20"/>
      <c r="I38" s="20"/>
      <c r="J38" s="20"/>
      <c r="K38" s="20"/>
      <c r="L38" s="20">
        <f t="shared" si="2"/>
        <v>0</v>
      </c>
      <c r="M38" s="20"/>
      <c r="N38" s="20"/>
      <c r="O38" s="20"/>
      <c r="P38" s="20">
        <f t="shared" si="3"/>
        <v>0</v>
      </c>
      <c r="Q38" s="20"/>
      <c r="R38" s="20"/>
      <c r="S38" s="25"/>
    </row>
    <row r="39" spans="1:19" x14ac:dyDescent="0.25">
      <c r="A39" s="29" t="str">
        <f t="array" ref="A39">IFERROR(INDEX(Состав!$E$7:$E$70,SMALL(IF(Состав!$H$7:$H$70,ROW(Состав!$H$7:$H$70)-6),ROW(A26))),"")</f>
        <v/>
      </c>
      <c r="B39" s="20" t="str">
        <f>IF(A39="","",VLOOKUP(A39,Состав!$E$7:$G$70,2,FALSE))</f>
        <v/>
      </c>
      <c r="C39" s="20" t="str">
        <f>IF(A39="","",VLOOKUP(A39,Состав!$E$7:$G$70,3,FALSE))</f>
        <v/>
      </c>
      <c r="D39" s="20"/>
      <c r="E39" s="20"/>
      <c r="F39" s="20"/>
      <c r="G39" s="20"/>
      <c r="H39" s="20"/>
      <c r="I39" s="20"/>
      <c r="J39" s="20"/>
      <c r="K39" s="20"/>
      <c r="L39" s="20">
        <f t="shared" si="2"/>
        <v>0</v>
      </c>
      <c r="M39" s="20"/>
      <c r="N39" s="20"/>
      <c r="O39" s="20"/>
      <c r="P39" s="20">
        <f t="shared" si="3"/>
        <v>0</v>
      </c>
      <c r="Q39" s="20"/>
      <c r="R39" s="20"/>
      <c r="S39" s="25"/>
    </row>
    <row r="40" spans="1:19" x14ac:dyDescent="0.25">
      <c r="A40" s="29" t="str">
        <f t="array" ref="A40">IFERROR(INDEX(Состав!$E$7:$E$70,SMALL(IF(Состав!$H$7:$H$70,ROW(Состав!$H$7:$H$70)-6),ROW(A27))),"")</f>
        <v/>
      </c>
      <c r="B40" s="20" t="str">
        <f>IF(A40="","",VLOOKUP(A40,Состав!$E$7:$G$70,2,FALSE))</f>
        <v/>
      </c>
      <c r="C40" s="20" t="str">
        <f>IF(A40="","",VLOOKUP(A40,Состав!$E$7:$G$70,3,FALSE))</f>
        <v/>
      </c>
      <c r="D40" s="20"/>
      <c r="E40" s="20"/>
      <c r="F40" s="20"/>
      <c r="G40" s="20"/>
      <c r="H40" s="20"/>
      <c r="I40" s="20"/>
      <c r="J40" s="20"/>
      <c r="K40" s="20"/>
      <c r="L40" s="20">
        <f t="shared" si="2"/>
        <v>0</v>
      </c>
      <c r="M40" s="20"/>
      <c r="N40" s="20"/>
      <c r="O40" s="20"/>
      <c r="P40" s="20">
        <f t="shared" si="3"/>
        <v>0</v>
      </c>
      <c r="Q40" s="20"/>
      <c r="R40" s="20"/>
      <c r="S40" s="25"/>
    </row>
    <row r="41" spans="1:19" x14ac:dyDescent="0.25">
      <c r="A41" s="29" t="str">
        <f t="array" ref="A41">IFERROR(INDEX(Состав!$E$7:$E$70,SMALL(IF(Состав!$H$7:$H$70,ROW(Состав!$H$7:$H$70)-6),ROW(A28))),"")</f>
        <v/>
      </c>
      <c r="B41" s="20" t="str">
        <f>IF(A41="","",VLOOKUP(A41,Состав!$E$7:$G$70,2,FALSE))</f>
        <v/>
      </c>
      <c r="C41" s="20" t="str">
        <f>IF(A41="","",VLOOKUP(A41,Состав!$E$7:$G$70,3,FALSE))</f>
        <v/>
      </c>
      <c r="D41" s="20"/>
      <c r="E41" s="20"/>
      <c r="F41" s="20"/>
      <c r="G41" s="20"/>
      <c r="H41" s="20"/>
      <c r="I41" s="20"/>
      <c r="J41" s="20"/>
      <c r="K41" s="20"/>
      <c r="L41" s="20">
        <f t="shared" si="2"/>
        <v>0</v>
      </c>
      <c r="M41" s="20"/>
      <c r="N41" s="20"/>
      <c r="O41" s="20"/>
      <c r="P41" s="20">
        <f t="shared" si="3"/>
        <v>0</v>
      </c>
      <c r="Q41" s="20"/>
      <c r="R41" s="20"/>
      <c r="S41" s="25"/>
    </row>
    <row r="42" spans="1:19" x14ac:dyDescent="0.25">
      <c r="A42" s="29" t="str">
        <f t="array" ref="A42">IFERROR(INDEX(Состав!$E$7:$E$70,SMALL(IF(Состав!$H$7:$H$70,ROW(Состав!$H$7:$H$70)-6),ROW(A29))),"")</f>
        <v/>
      </c>
      <c r="B42" s="20" t="str">
        <f>IF(A42="","",VLOOKUP(A42,Состав!$E$7:$G$70,2,FALSE))</f>
        <v/>
      </c>
      <c r="C42" s="20" t="str">
        <f>IF(A42="","",VLOOKUP(A42,Состав!$E$7:$G$70,3,FALSE))</f>
        <v/>
      </c>
      <c r="D42" s="20"/>
      <c r="E42" s="20"/>
      <c r="F42" s="20"/>
      <c r="G42" s="20"/>
      <c r="H42" s="20"/>
      <c r="I42" s="20"/>
      <c r="J42" s="20"/>
      <c r="K42" s="20"/>
      <c r="L42" s="20">
        <f t="shared" si="2"/>
        <v>0</v>
      </c>
      <c r="M42" s="20"/>
      <c r="N42" s="20"/>
      <c r="O42" s="20"/>
      <c r="P42" s="20">
        <f t="shared" si="3"/>
        <v>0</v>
      </c>
      <c r="Q42" s="20"/>
      <c r="R42" s="20"/>
      <c r="S42" s="25"/>
    </row>
    <row r="43" spans="1:19" x14ac:dyDescent="0.25">
      <c r="A43" s="29" t="str">
        <f t="array" ref="A43">IFERROR(INDEX(Состав!$E$7:$E$70,SMALL(IF(Состав!$H$7:$H$70,ROW(Состав!$H$7:$H$70)-6),ROW(A30))),"")</f>
        <v/>
      </c>
      <c r="B43" s="20" t="str">
        <f>IF(A43="","",VLOOKUP(A43,Состав!$E$7:$G$70,2,FALSE))</f>
        <v/>
      </c>
      <c r="C43" s="20" t="str">
        <f>IF(A43="","",VLOOKUP(A43,Состав!$E$7:$G$70,3,FALSE))</f>
        <v/>
      </c>
      <c r="D43" s="20"/>
      <c r="E43" s="20"/>
      <c r="F43" s="20"/>
      <c r="G43" s="20"/>
      <c r="H43" s="20"/>
      <c r="I43" s="20"/>
      <c r="J43" s="20"/>
      <c r="K43" s="20"/>
      <c r="L43" s="20">
        <f t="shared" si="2"/>
        <v>0</v>
      </c>
      <c r="M43" s="20"/>
      <c r="N43" s="20"/>
      <c r="O43" s="20"/>
      <c r="P43" s="20">
        <f t="shared" si="3"/>
        <v>0</v>
      </c>
      <c r="Q43" s="20"/>
      <c r="R43" s="20"/>
      <c r="S43" s="25"/>
    </row>
    <row r="44" spans="1:19" x14ac:dyDescent="0.25">
      <c r="A44" s="29" t="str">
        <f t="array" ref="A44">IFERROR(INDEX(Состав!$E$7:$E$70,SMALL(IF(Состав!$H$7:$H$70,ROW(Состав!$H$7:$H$70)-6),ROW(A31))),"")</f>
        <v/>
      </c>
      <c r="B44" s="20" t="str">
        <f>IF(A44="","",VLOOKUP(A44,Состав!$E$7:$G$70,2,FALSE))</f>
        <v/>
      </c>
      <c r="C44" s="20" t="str">
        <f>IF(A44="","",VLOOKUP(A44,Состав!$E$7:$G$70,3,FALSE))</f>
        <v/>
      </c>
      <c r="D44" s="20"/>
      <c r="E44" s="20"/>
      <c r="F44" s="20"/>
      <c r="G44" s="20"/>
      <c r="H44" s="20"/>
      <c r="I44" s="20"/>
      <c r="J44" s="20"/>
      <c r="K44" s="20"/>
      <c r="L44" s="20">
        <f t="shared" si="2"/>
        <v>0</v>
      </c>
      <c r="M44" s="20"/>
      <c r="N44" s="20"/>
      <c r="O44" s="20"/>
      <c r="P44" s="20">
        <f t="shared" si="3"/>
        <v>0</v>
      </c>
      <c r="Q44" s="20"/>
      <c r="R44" s="20"/>
      <c r="S44" s="25"/>
    </row>
    <row r="45" spans="1:19" x14ac:dyDescent="0.25">
      <c r="A45" s="29" t="str">
        <f t="array" ref="A45">IFERROR(INDEX(Состав!$E$7:$E$70,SMALL(IF(Состав!$H$7:$H$70,ROW(Состав!$H$7:$H$70)-6),ROW(A32))),"")</f>
        <v/>
      </c>
      <c r="B45" s="20" t="str">
        <f>IF(A45="","",VLOOKUP(A45,Состав!$E$7:$G$70,2,FALSE))</f>
        <v/>
      </c>
      <c r="C45" s="20" t="str">
        <f>IF(A45="","",VLOOKUP(A45,Состав!$E$7:$G$70,3,FALSE))</f>
        <v/>
      </c>
      <c r="D45" s="20"/>
      <c r="E45" s="20"/>
      <c r="F45" s="20"/>
      <c r="G45" s="20"/>
      <c r="H45" s="20"/>
      <c r="I45" s="20"/>
      <c r="J45" s="20"/>
      <c r="K45" s="20"/>
      <c r="L45" s="20">
        <f t="shared" si="2"/>
        <v>0</v>
      </c>
      <c r="M45" s="20"/>
      <c r="N45" s="20"/>
      <c r="O45" s="20"/>
      <c r="P45" s="20">
        <f t="shared" si="3"/>
        <v>0</v>
      </c>
      <c r="Q45" s="20"/>
      <c r="R45" s="20"/>
      <c r="S45" s="25"/>
    </row>
    <row r="46" spans="1:19" x14ac:dyDescent="0.25">
      <c r="A46" s="29" t="str">
        <f t="array" ref="A46">IFERROR(INDEX(Состав!$E$7:$E$70,SMALL(IF(Состав!$H$7:$H$70,ROW(Состав!$H$7:$H$70)-6),ROW(A33))),"")</f>
        <v/>
      </c>
      <c r="B46" s="20" t="str">
        <f>IF(A46="","",VLOOKUP(A46,Состав!$E$7:$G$70,2,FALSE))</f>
        <v/>
      </c>
      <c r="C46" s="20" t="str">
        <f>IF(A46="","",VLOOKUP(A46,Состав!$E$7:$G$70,3,FALSE))</f>
        <v/>
      </c>
      <c r="D46" s="20"/>
      <c r="E46" s="20"/>
      <c r="F46" s="20"/>
      <c r="G46" s="20"/>
      <c r="H46" s="20"/>
      <c r="I46" s="20"/>
      <c r="J46" s="20"/>
      <c r="K46" s="20"/>
      <c r="L46" s="20">
        <f t="shared" si="2"/>
        <v>0</v>
      </c>
      <c r="M46" s="20"/>
      <c r="N46" s="20"/>
      <c r="O46" s="20"/>
      <c r="P46" s="20">
        <f t="shared" si="3"/>
        <v>0</v>
      </c>
      <c r="Q46" s="20"/>
      <c r="R46" s="20"/>
      <c r="S46" s="25"/>
    </row>
    <row r="47" spans="1:19" x14ac:dyDescent="0.25">
      <c r="A47" s="29" t="str">
        <f t="array" ref="A47">IFERROR(INDEX(Состав!$E$7:$E$70,SMALL(IF(Состав!$H$7:$H$70,ROW(Состав!$H$7:$H$70)-6),ROW(A34))),"")</f>
        <v/>
      </c>
      <c r="B47" s="20" t="str">
        <f>IF(A47="","",VLOOKUP(A47,Состав!$E$7:$G$70,2,FALSE))</f>
        <v/>
      </c>
      <c r="C47" s="20" t="str">
        <f>IF(A47="","",VLOOKUP(A47,Состав!$E$7:$G$70,3,FALSE))</f>
        <v/>
      </c>
      <c r="D47" s="20"/>
      <c r="E47" s="20"/>
      <c r="F47" s="20"/>
      <c r="G47" s="20"/>
      <c r="H47" s="20"/>
      <c r="I47" s="20"/>
      <c r="J47" s="20"/>
      <c r="K47" s="20"/>
      <c r="L47" s="20">
        <f t="shared" si="2"/>
        <v>0</v>
      </c>
      <c r="M47" s="20"/>
      <c r="N47" s="20"/>
      <c r="O47" s="20"/>
      <c r="P47" s="20">
        <f t="shared" si="3"/>
        <v>0</v>
      </c>
      <c r="Q47" s="20"/>
      <c r="R47" s="20"/>
      <c r="S47" s="25"/>
    </row>
    <row r="48" spans="1:19" x14ac:dyDescent="0.25">
      <c r="A48" s="29" t="str">
        <f t="array" ref="A48">IFERROR(INDEX(Состав!$E$7:$E$70,SMALL(IF(Состав!$H$7:$H$70,ROW(Состав!$H$7:$H$70)-6),ROW(A35))),"")</f>
        <v/>
      </c>
      <c r="B48" s="20" t="str">
        <f>IF(A48="","",VLOOKUP(A48,Состав!$E$7:$G$70,2,FALSE))</f>
        <v/>
      </c>
      <c r="C48" s="20" t="str">
        <f>IF(A48="","",VLOOKUP(A48,Состав!$E$7:$G$70,3,FALSE))</f>
        <v/>
      </c>
      <c r="D48" s="20"/>
      <c r="E48" s="20"/>
      <c r="F48" s="20"/>
      <c r="G48" s="20"/>
      <c r="H48" s="20"/>
      <c r="I48" s="20"/>
      <c r="J48" s="20"/>
      <c r="K48" s="20"/>
      <c r="L48" s="20">
        <f t="shared" si="2"/>
        <v>0</v>
      </c>
      <c r="M48" s="20"/>
      <c r="N48" s="20"/>
      <c r="O48" s="20"/>
      <c r="P48" s="20">
        <f t="shared" si="3"/>
        <v>0</v>
      </c>
      <c r="Q48" s="20"/>
      <c r="R48" s="20"/>
      <c r="S48" s="25"/>
    </row>
    <row r="49" spans="1:19" x14ac:dyDescent="0.25">
      <c r="A49" s="29" t="str">
        <f t="array" ref="A49">IFERROR(INDEX(Состав!$E$7:$E$70,SMALL(IF(Состав!$H$7:$H$70,ROW(Состав!$H$7:$H$70)-6),ROW(A36))),"")</f>
        <v/>
      </c>
      <c r="B49" s="20" t="str">
        <f>IF(A49="","",VLOOKUP(A49,Состав!$E$7:$G$70,2,FALSE))</f>
        <v/>
      </c>
      <c r="C49" s="20" t="str">
        <f>IF(A49="","",VLOOKUP(A49,Состав!$E$7:$G$70,3,FALSE))</f>
        <v/>
      </c>
      <c r="D49" s="20"/>
      <c r="E49" s="20"/>
      <c r="F49" s="20"/>
      <c r="G49" s="20"/>
      <c r="H49" s="20"/>
      <c r="I49" s="20"/>
      <c r="J49" s="20"/>
      <c r="K49" s="20"/>
      <c r="L49" s="20">
        <f t="shared" si="2"/>
        <v>0</v>
      </c>
      <c r="M49" s="20"/>
      <c r="N49" s="20"/>
      <c r="O49" s="20"/>
      <c r="P49" s="20">
        <f t="shared" si="3"/>
        <v>0</v>
      </c>
      <c r="Q49" s="20"/>
      <c r="R49" s="20"/>
      <c r="S49" s="25"/>
    </row>
    <row r="50" spans="1:19" x14ac:dyDescent="0.25">
      <c r="A50" s="29" t="str">
        <f t="array" ref="A50">IFERROR(INDEX(Состав!$E$7:$E$70,SMALL(IF(Состав!$H$7:$H$70,ROW(Состав!$H$7:$H$70)-6),ROW(A37))),"")</f>
        <v/>
      </c>
      <c r="B50" s="20" t="str">
        <f>IF(A50="","",VLOOKUP(A50,Состав!$E$7:$G$70,2,FALSE))</f>
        <v/>
      </c>
      <c r="C50" s="20" t="str">
        <f>IF(A50="","",VLOOKUP(A50,Состав!$E$7:$G$70,3,FALSE))</f>
        <v/>
      </c>
      <c r="D50" s="20"/>
      <c r="E50" s="20"/>
      <c r="F50" s="20"/>
      <c r="G50" s="20"/>
      <c r="H50" s="20"/>
      <c r="I50" s="20"/>
      <c r="J50" s="20"/>
      <c r="K50" s="20"/>
      <c r="L50" s="20">
        <f t="shared" si="2"/>
        <v>0</v>
      </c>
      <c r="M50" s="20"/>
      <c r="N50" s="20"/>
      <c r="O50" s="20"/>
      <c r="P50" s="20">
        <f t="shared" si="3"/>
        <v>0</v>
      </c>
      <c r="Q50" s="20"/>
      <c r="R50" s="20"/>
      <c r="S50" s="25"/>
    </row>
    <row r="51" spans="1:19" x14ac:dyDescent="0.25">
      <c r="A51" s="29" t="str">
        <f t="array" ref="A51">IFERROR(INDEX(Состав!$E$7:$E$70,SMALL(IF(Состав!$H$7:$H$70,ROW(Состав!$H$7:$H$70)-6),ROW(A38))),"")</f>
        <v/>
      </c>
      <c r="B51" s="20" t="str">
        <f>IF(A51="","",VLOOKUP(A51,Состав!$E$7:$G$70,2,FALSE))</f>
        <v/>
      </c>
      <c r="C51" s="20" t="str">
        <f>IF(A51="","",VLOOKUP(A51,Состав!$E$7:$G$70,3,FALSE))</f>
        <v/>
      </c>
      <c r="D51" s="20"/>
      <c r="E51" s="20"/>
      <c r="F51" s="20"/>
      <c r="G51" s="20"/>
      <c r="H51" s="20"/>
      <c r="I51" s="20"/>
      <c r="J51" s="20"/>
      <c r="K51" s="20"/>
      <c r="L51" s="20">
        <f t="shared" si="2"/>
        <v>0</v>
      </c>
      <c r="M51" s="20"/>
      <c r="N51" s="20"/>
      <c r="O51" s="20"/>
      <c r="P51" s="20">
        <f t="shared" si="3"/>
        <v>0</v>
      </c>
      <c r="Q51" s="20"/>
      <c r="R51" s="20"/>
      <c r="S51" s="25"/>
    </row>
    <row r="52" spans="1:19" x14ac:dyDescent="0.25">
      <c r="A52" s="29" t="str">
        <f t="array" ref="A52">IFERROR(INDEX(Состав!$E$7:$E$70,SMALL(IF(Состав!$H$7:$H$70,ROW(Состав!$H$7:$H$70)-6),ROW(A39))),"")</f>
        <v/>
      </c>
      <c r="B52" s="20" t="str">
        <f>IF(A52="","",VLOOKUP(A52,Состав!$E$7:$G$70,2,FALSE))</f>
        <v/>
      </c>
      <c r="C52" s="20" t="str">
        <f>IF(A52="","",VLOOKUP(A52,Состав!$E$7:$G$70,3,FALSE))</f>
        <v/>
      </c>
      <c r="D52" s="20"/>
      <c r="E52" s="20"/>
      <c r="F52" s="20"/>
      <c r="G52" s="20"/>
      <c r="H52" s="20"/>
      <c r="I52" s="20"/>
      <c r="J52" s="20"/>
      <c r="K52" s="20"/>
      <c r="L52" s="20">
        <f t="shared" si="2"/>
        <v>0</v>
      </c>
      <c r="M52" s="20"/>
      <c r="N52" s="20"/>
      <c r="O52" s="20"/>
      <c r="P52" s="20">
        <f t="shared" si="3"/>
        <v>0</v>
      </c>
      <c r="Q52" s="20"/>
      <c r="R52" s="20"/>
      <c r="S52" s="25"/>
    </row>
    <row r="53" spans="1:19" x14ac:dyDescent="0.25">
      <c r="A53" s="29" t="str">
        <f t="array" ref="A53">IFERROR(INDEX(Состав!$E$7:$E$70,SMALL(IF(Состав!$H$7:$H$70,ROW(Состав!$H$7:$H$70)-6),ROW(A40))),"")</f>
        <v/>
      </c>
      <c r="B53" s="20" t="str">
        <f>IF(A53="","",VLOOKUP(A53,Состав!$E$7:$G$70,2,FALSE))</f>
        <v/>
      </c>
      <c r="C53" s="20" t="str">
        <f>IF(A53="","",VLOOKUP(A53,Состав!$E$7:$G$70,3,FALSE))</f>
        <v/>
      </c>
      <c r="D53" s="20"/>
      <c r="E53" s="20"/>
      <c r="F53" s="20"/>
      <c r="G53" s="20"/>
      <c r="H53" s="20"/>
      <c r="I53" s="20"/>
      <c r="J53" s="20"/>
      <c r="K53" s="20"/>
      <c r="L53" s="20">
        <f t="shared" si="2"/>
        <v>0</v>
      </c>
      <c r="M53" s="20"/>
      <c r="N53" s="20"/>
      <c r="O53" s="20"/>
      <c r="P53" s="20">
        <f t="shared" si="3"/>
        <v>0</v>
      </c>
      <c r="Q53" s="20"/>
      <c r="R53" s="20"/>
      <c r="S53" s="25"/>
    </row>
    <row r="54" spans="1:19" x14ac:dyDescent="0.25">
      <c r="A54" s="29" t="str">
        <f t="array" ref="A54">IFERROR(INDEX(Состав!$E$7:$E$70,SMALL(IF(Состав!$H$7:$H$70,ROW(Состав!$H$7:$H$70)-6),ROW(A41))),"")</f>
        <v/>
      </c>
      <c r="B54" s="20" t="str">
        <f>IF(A54="","",VLOOKUP(A54,Состав!$E$7:$G$70,2,FALSE))</f>
        <v/>
      </c>
      <c r="C54" s="20" t="str">
        <f>IF(A54="","",VLOOKUP(A54,Состав!$E$7:$G$70,3,FALSE))</f>
        <v/>
      </c>
      <c r="D54" s="20"/>
      <c r="E54" s="20"/>
      <c r="F54" s="20"/>
      <c r="G54" s="20"/>
      <c r="H54" s="20"/>
      <c r="I54" s="20"/>
      <c r="J54" s="20"/>
      <c r="K54" s="20"/>
      <c r="L54" s="20">
        <f t="shared" si="2"/>
        <v>0</v>
      </c>
      <c r="M54" s="20"/>
      <c r="N54" s="20"/>
      <c r="O54" s="20"/>
      <c r="P54" s="20">
        <f t="shared" si="3"/>
        <v>0</v>
      </c>
      <c r="Q54" s="20"/>
      <c r="R54" s="20"/>
      <c r="S54" s="25"/>
    </row>
    <row r="55" spans="1:19" x14ac:dyDescent="0.25">
      <c r="A55" s="29" t="str">
        <f t="array" ref="A55">IFERROR(INDEX(Состав!$E$7:$E$70,SMALL(IF(Состав!$H$7:$H$70,ROW(Состав!$H$7:$H$70)-6),ROW(A42))),"")</f>
        <v/>
      </c>
      <c r="B55" s="20" t="str">
        <f>IF(A55="","",VLOOKUP(A55,Состав!$E$7:$G$70,2,FALSE))</f>
        <v/>
      </c>
      <c r="C55" s="20" t="str">
        <f>IF(A55="","",VLOOKUP(A55,Состав!$E$7:$G$70,3,FALSE))</f>
        <v/>
      </c>
      <c r="D55" s="20"/>
      <c r="E55" s="20"/>
      <c r="F55" s="20"/>
      <c r="G55" s="20"/>
      <c r="H55" s="20"/>
      <c r="I55" s="20"/>
      <c r="J55" s="20"/>
      <c r="K55" s="20"/>
      <c r="L55" s="20">
        <f t="shared" si="2"/>
        <v>0</v>
      </c>
      <c r="M55" s="20"/>
      <c r="N55" s="20"/>
      <c r="O55" s="20"/>
      <c r="P55" s="20">
        <f t="shared" si="3"/>
        <v>0</v>
      </c>
      <c r="Q55" s="20"/>
      <c r="R55" s="20"/>
      <c r="S55" s="25"/>
    </row>
    <row r="56" spans="1:19" x14ac:dyDescent="0.25">
      <c r="A56" s="29" t="str">
        <f t="array" ref="A56">IFERROR(INDEX(Состав!$E$7:$E$70,SMALL(IF(Состав!$H$7:$H$70,ROW(Состав!$H$7:$H$70)-6),ROW(A43))),"")</f>
        <v/>
      </c>
      <c r="B56" s="20" t="str">
        <f>IF(A56="","",VLOOKUP(A56,Состав!$E$7:$G$70,2,FALSE))</f>
        <v/>
      </c>
      <c r="C56" s="20" t="str">
        <f>IF(A56="","",VLOOKUP(A56,Состав!$E$7:$G$70,3,FALSE))</f>
        <v/>
      </c>
      <c r="D56" s="20"/>
      <c r="E56" s="20"/>
      <c r="F56" s="20"/>
      <c r="G56" s="20"/>
      <c r="H56" s="20"/>
      <c r="I56" s="20"/>
      <c r="J56" s="20"/>
      <c r="K56" s="20"/>
      <c r="L56" s="20">
        <f t="shared" si="2"/>
        <v>0</v>
      </c>
      <c r="M56" s="20"/>
      <c r="N56" s="20"/>
      <c r="O56" s="20"/>
      <c r="P56" s="20">
        <f t="shared" si="3"/>
        <v>0</v>
      </c>
      <c r="Q56" s="20"/>
      <c r="R56" s="20"/>
      <c r="S56" s="25"/>
    </row>
    <row r="57" spans="1:19" x14ac:dyDescent="0.25">
      <c r="A57" s="29" t="str">
        <f t="array" ref="A57">IFERROR(INDEX(Состав!$E$7:$E$70,SMALL(IF(Состав!$H$7:$H$70,ROW(Состав!$H$7:$H$70)-6),ROW(A44))),"")</f>
        <v/>
      </c>
      <c r="B57" s="20" t="str">
        <f>IF(A57="","",VLOOKUP(A57,Состав!$E$7:$G$70,2,FALSE))</f>
        <v/>
      </c>
      <c r="C57" s="20" t="str">
        <f>IF(A57="","",VLOOKUP(A57,Состав!$E$7:$G$70,3,FALSE))</f>
        <v/>
      </c>
      <c r="D57" s="20"/>
      <c r="E57" s="20"/>
      <c r="F57" s="20"/>
      <c r="G57" s="20"/>
      <c r="H57" s="20"/>
      <c r="I57" s="20"/>
      <c r="J57" s="20"/>
      <c r="K57" s="20"/>
      <c r="L57" s="20">
        <f t="shared" si="2"/>
        <v>0</v>
      </c>
      <c r="M57" s="20"/>
      <c r="N57" s="20"/>
      <c r="O57" s="20"/>
      <c r="P57" s="20">
        <f t="shared" si="3"/>
        <v>0</v>
      </c>
      <c r="Q57" s="20"/>
      <c r="R57" s="20"/>
      <c r="S57" s="25"/>
    </row>
    <row r="58" spans="1:19" x14ac:dyDescent="0.25">
      <c r="A58" s="29" t="str">
        <f t="array" ref="A58">IFERROR(INDEX(Состав!$E$7:$E$70,SMALL(IF(Состав!$H$7:$H$70,ROW(Состав!$H$7:$H$70)-6),ROW(A45))),"")</f>
        <v/>
      </c>
      <c r="B58" s="20" t="str">
        <f>IF(A58="","",VLOOKUP(A58,Состав!$E$7:$G$70,2,FALSE))</f>
        <v/>
      </c>
      <c r="C58" s="20" t="str">
        <f>IF(A58="","",VLOOKUP(A58,Состав!$E$7:$G$70,3,FALSE))</f>
        <v/>
      </c>
      <c r="D58" s="20"/>
      <c r="E58" s="20"/>
      <c r="F58" s="20"/>
      <c r="G58" s="20"/>
      <c r="H58" s="20"/>
      <c r="I58" s="20"/>
      <c r="J58" s="20"/>
      <c r="K58" s="20"/>
      <c r="L58" s="20">
        <f t="shared" si="2"/>
        <v>0</v>
      </c>
      <c r="M58" s="20"/>
      <c r="N58" s="20"/>
      <c r="O58" s="20"/>
      <c r="P58" s="20">
        <f t="shared" si="3"/>
        <v>0</v>
      </c>
      <c r="Q58" s="20"/>
      <c r="R58" s="20"/>
      <c r="S58" s="25"/>
    </row>
    <row r="59" spans="1:19" x14ac:dyDescent="0.25">
      <c r="A59" s="29" t="str">
        <f t="array" ref="A59">IFERROR(INDEX(Состав!$E$7:$E$70,SMALL(IF(Состав!$H$7:$H$70,ROW(Состав!$H$7:$H$70)-6),ROW(A46))),"")</f>
        <v/>
      </c>
      <c r="B59" s="20" t="str">
        <f>IF(A59="","",VLOOKUP(A59,Состав!$E$7:$G$70,2,FALSE))</f>
        <v/>
      </c>
      <c r="C59" s="20" t="str">
        <f>IF(A59="","",VLOOKUP(A59,Состав!$E$7:$G$70,3,FALSE))</f>
        <v/>
      </c>
      <c r="D59" s="20"/>
      <c r="E59" s="20"/>
      <c r="F59" s="20"/>
      <c r="G59" s="20"/>
      <c r="H59" s="20"/>
      <c r="I59" s="20"/>
      <c r="J59" s="20"/>
      <c r="K59" s="20"/>
      <c r="L59" s="20">
        <f t="shared" si="2"/>
        <v>0</v>
      </c>
      <c r="M59" s="20"/>
      <c r="N59" s="20"/>
      <c r="O59" s="20"/>
      <c r="P59" s="20">
        <f t="shared" si="3"/>
        <v>0</v>
      </c>
      <c r="Q59" s="20"/>
      <c r="R59" s="20"/>
      <c r="S59" s="25"/>
    </row>
    <row r="60" spans="1:19" x14ac:dyDescent="0.25">
      <c r="A60" s="29" t="str">
        <f t="array" ref="A60">IFERROR(INDEX(Состав!$E$7:$E$70,SMALL(IF(Состав!$H$7:$H$70,ROW(Состав!$H$7:$H$70)-6),ROW(A47))),"")</f>
        <v/>
      </c>
      <c r="B60" s="20" t="str">
        <f>IF(A60="","",VLOOKUP(A60,Состав!$E$7:$G$70,2,FALSE))</f>
        <v/>
      </c>
      <c r="C60" s="20" t="str">
        <f>IF(A60="","",VLOOKUP(A60,Состав!$E$7:$G$70,3,FALSE))</f>
        <v/>
      </c>
      <c r="D60" s="20"/>
      <c r="E60" s="20"/>
      <c r="F60" s="20"/>
      <c r="G60" s="20"/>
      <c r="H60" s="20"/>
      <c r="I60" s="20"/>
      <c r="J60" s="20"/>
      <c r="K60" s="20"/>
      <c r="L60" s="20">
        <f t="shared" si="2"/>
        <v>0</v>
      </c>
      <c r="M60" s="20"/>
      <c r="N60" s="20"/>
      <c r="O60" s="20"/>
      <c r="P60" s="20">
        <f t="shared" si="3"/>
        <v>0</v>
      </c>
      <c r="Q60" s="20"/>
      <c r="R60" s="20"/>
      <c r="S60" s="25"/>
    </row>
    <row r="61" spans="1:19" x14ac:dyDescent="0.25">
      <c r="A61" s="29" t="str">
        <f t="array" ref="A61">IFERROR(INDEX(Состав!$E$7:$E$70,SMALL(IF(Состав!$H$7:$H$70,ROW(Состав!$H$7:$H$70)-6),ROW(A48))),"")</f>
        <v/>
      </c>
      <c r="B61" s="20" t="str">
        <f>IF(A61="","",VLOOKUP(A61,Состав!$E$7:$G$70,2,FALSE))</f>
        <v/>
      </c>
      <c r="C61" s="20" t="str">
        <f>IF(A61="","",VLOOKUP(A61,Состав!$E$7:$G$70,3,FALSE))</f>
        <v/>
      </c>
      <c r="D61" s="20"/>
      <c r="E61" s="20"/>
      <c r="F61" s="20"/>
      <c r="G61" s="20"/>
      <c r="H61" s="20"/>
      <c r="I61" s="20"/>
      <c r="J61" s="20"/>
      <c r="K61" s="20"/>
      <c r="L61" s="20">
        <f t="shared" si="2"/>
        <v>0</v>
      </c>
      <c r="M61" s="20"/>
      <c r="N61" s="20"/>
      <c r="O61" s="20"/>
      <c r="P61" s="20">
        <f t="shared" si="3"/>
        <v>0</v>
      </c>
      <c r="Q61" s="20"/>
      <c r="R61" s="20"/>
      <c r="S61" s="25"/>
    </row>
    <row r="62" spans="1:19" x14ac:dyDescent="0.25">
      <c r="A62" s="29" t="str">
        <f t="array" ref="A62">IFERROR(INDEX(Состав!$E$7:$E$70,SMALL(IF(Состав!$H$7:$H$70,ROW(Состав!$H$7:$H$70)-6),ROW(A49))),"")</f>
        <v/>
      </c>
      <c r="B62" s="20" t="str">
        <f>IF(A62="","",VLOOKUP(A62,Состав!$E$7:$G$70,2,FALSE))</f>
        <v/>
      </c>
      <c r="C62" s="20" t="str">
        <f>IF(A62="","",VLOOKUP(A62,Состав!$E$7:$G$70,3,FALSE))</f>
        <v/>
      </c>
      <c r="D62" s="20"/>
      <c r="E62" s="20"/>
      <c r="F62" s="20"/>
      <c r="G62" s="20"/>
      <c r="H62" s="20"/>
      <c r="I62" s="20"/>
      <c r="J62" s="20"/>
      <c r="K62" s="20"/>
      <c r="L62" s="20">
        <f t="shared" si="2"/>
        <v>0</v>
      </c>
      <c r="M62" s="20"/>
      <c r="N62" s="20"/>
      <c r="O62" s="20"/>
      <c r="P62" s="20">
        <f t="shared" si="3"/>
        <v>0</v>
      </c>
      <c r="Q62" s="20"/>
      <c r="R62" s="20"/>
      <c r="S62" s="25"/>
    </row>
    <row r="63" spans="1:19" x14ac:dyDescent="0.25">
      <c r="A63" s="29" t="str">
        <f t="array" ref="A63">IFERROR(INDEX(Состав!$E$7:$E$70,SMALL(IF(Состав!$H$7:$H$70,ROW(Состав!$H$7:$H$70)-6),ROW(A50))),"")</f>
        <v/>
      </c>
      <c r="B63" s="20" t="str">
        <f>IF(A63="","",VLOOKUP(A63,Состав!$E$7:$G$70,2,FALSE))</f>
        <v/>
      </c>
      <c r="C63" s="20" t="str">
        <f>IF(A63="","",VLOOKUP(A63,Состав!$E$7:$G$70,3,FALSE))</f>
        <v/>
      </c>
      <c r="D63" s="20"/>
      <c r="E63" s="20"/>
      <c r="F63" s="20"/>
      <c r="G63" s="20"/>
      <c r="H63" s="20"/>
      <c r="I63" s="20"/>
      <c r="J63" s="20"/>
      <c r="K63" s="20"/>
      <c r="L63" s="20">
        <f t="shared" si="2"/>
        <v>0</v>
      </c>
      <c r="M63" s="20"/>
      <c r="N63" s="20"/>
      <c r="O63" s="20"/>
      <c r="P63" s="20">
        <f t="shared" si="3"/>
        <v>0</v>
      </c>
      <c r="Q63" s="20"/>
      <c r="R63" s="20"/>
      <c r="S63" s="25"/>
    </row>
    <row r="64" spans="1:19" x14ac:dyDescent="0.25">
      <c r="A64" s="29" t="str">
        <f t="array" ref="A64">IFERROR(INDEX(Состав!$E$7:$E$70,SMALL(IF(Состав!$H$7:$H$70,ROW(Состав!$H$7:$H$70)-6),ROW(A51))),"")</f>
        <v/>
      </c>
      <c r="B64" s="20" t="str">
        <f>IF(A64="","",VLOOKUP(A64,Состав!$E$7:$G$70,2,FALSE))</f>
        <v/>
      </c>
      <c r="C64" s="20" t="str">
        <f>IF(A64="","",VLOOKUP(A64,Состав!$E$7:$G$70,3,FALSE))</f>
        <v/>
      </c>
      <c r="D64" s="20"/>
      <c r="E64" s="20"/>
      <c r="F64" s="20"/>
      <c r="G64" s="20"/>
      <c r="H64" s="20"/>
      <c r="I64" s="20"/>
      <c r="J64" s="20"/>
      <c r="K64" s="20"/>
      <c r="L64" s="20">
        <f t="shared" si="2"/>
        <v>0</v>
      </c>
      <c r="M64" s="20"/>
      <c r="N64" s="20"/>
      <c r="O64" s="20"/>
      <c r="P64" s="20">
        <f t="shared" si="3"/>
        <v>0</v>
      </c>
      <c r="Q64" s="20"/>
      <c r="R64" s="20"/>
      <c r="S64" s="25"/>
    </row>
    <row r="65" spans="1:19" x14ac:dyDescent="0.25">
      <c r="A65" s="29" t="str">
        <f t="array" ref="A65">IFERROR(INDEX(Состав!$E$7:$E$70,SMALL(IF(Состав!$H$7:$H$70,ROW(Состав!$H$7:$H$70)-6),ROW(A52))),"")</f>
        <v/>
      </c>
      <c r="B65" s="20" t="str">
        <f>IF(A65="","",VLOOKUP(A65,Состав!$E$7:$G$70,2,FALSE))</f>
        <v/>
      </c>
      <c r="C65" s="20" t="str">
        <f>IF(A65="","",VLOOKUP(A65,Состав!$E$7:$G$70,3,FALSE))</f>
        <v/>
      </c>
      <c r="D65" s="20"/>
      <c r="E65" s="20"/>
      <c r="F65" s="20"/>
      <c r="G65" s="20"/>
      <c r="H65" s="20"/>
      <c r="I65" s="20"/>
      <c r="J65" s="20"/>
      <c r="K65" s="20"/>
      <c r="L65" s="20">
        <f t="shared" si="2"/>
        <v>0</v>
      </c>
      <c r="M65" s="20"/>
      <c r="N65" s="20"/>
      <c r="O65" s="20"/>
      <c r="P65" s="20">
        <f t="shared" si="3"/>
        <v>0</v>
      </c>
      <c r="Q65" s="20"/>
      <c r="R65" s="20"/>
      <c r="S65" s="25"/>
    </row>
    <row r="66" spans="1:19" x14ac:dyDescent="0.25">
      <c r="A66" s="29" t="str">
        <f t="array" ref="A66">IFERROR(INDEX(Состав!$E$7:$E$70,SMALL(IF(Состав!$H$7:$H$70,ROW(Состав!$H$7:$H$70)-6),ROW(A53))),"")</f>
        <v/>
      </c>
      <c r="B66" s="20" t="str">
        <f>IF(A66="","",VLOOKUP(A66,Состав!$E$7:$G$70,2,FALSE))</f>
        <v/>
      </c>
      <c r="C66" s="20" t="str">
        <f>IF(A66="","",VLOOKUP(A66,Состав!$E$7:$G$70,3,FALSE))</f>
        <v/>
      </c>
      <c r="D66" s="20"/>
      <c r="E66" s="20"/>
      <c r="F66" s="20"/>
      <c r="G66" s="20"/>
      <c r="H66" s="20"/>
      <c r="I66" s="20"/>
      <c r="J66" s="20"/>
      <c r="K66" s="20"/>
      <c r="L66" s="20">
        <f t="shared" si="2"/>
        <v>0</v>
      </c>
      <c r="M66" s="20"/>
      <c r="N66" s="20"/>
      <c r="O66" s="20"/>
      <c r="P66" s="20">
        <f t="shared" si="3"/>
        <v>0</v>
      </c>
      <c r="Q66" s="20"/>
      <c r="R66" s="20"/>
      <c r="S66" s="25"/>
    </row>
    <row r="67" spans="1:19" x14ac:dyDescent="0.25">
      <c r="A67" s="29" t="str">
        <f t="array" ref="A67">IFERROR(INDEX(Состав!$E$7:$E$70,SMALL(IF(Состав!$H$7:$H$70,ROW(Состав!$H$7:$H$70)-6),ROW(A54))),"")</f>
        <v/>
      </c>
      <c r="B67" s="20" t="str">
        <f>IF(A67="","",VLOOKUP(A67,Состав!$E$7:$G$70,2,FALSE))</f>
        <v/>
      </c>
      <c r="C67" s="20" t="str">
        <f>IF(A67="","",VLOOKUP(A67,Состав!$E$7:$G$70,3,FALSE))</f>
        <v/>
      </c>
      <c r="D67" s="20"/>
      <c r="E67" s="20"/>
      <c r="F67" s="20"/>
      <c r="G67" s="20"/>
      <c r="H67" s="20"/>
      <c r="I67" s="20"/>
      <c r="J67" s="20"/>
      <c r="K67" s="20"/>
      <c r="L67" s="20">
        <f t="shared" si="2"/>
        <v>0</v>
      </c>
      <c r="M67" s="20"/>
      <c r="N67" s="20"/>
      <c r="O67" s="20"/>
      <c r="P67" s="20">
        <f t="shared" si="3"/>
        <v>0</v>
      </c>
      <c r="Q67" s="20"/>
      <c r="R67" s="20"/>
      <c r="S67" s="25"/>
    </row>
    <row r="68" spans="1:19" x14ac:dyDescent="0.25">
      <c r="A68" s="29" t="str">
        <f t="array" ref="A68">IFERROR(INDEX(Состав!$E$7:$E$70,SMALL(IF(Состав!$H$7:$H$70,ROW(Состав!$H$7:$H$70)-6),ROW(A55))),"")</f>
        <v/>
      </c>
      <c r="B68" s="20" t="str">
        <f>IF(A68="","",VLOOKUP(A68,Состав!$E$7:$G$70,2,FALSE))</f>
        <v/>
      </c>
      <c r="C68" s="20" t="str">
        <f>IF(A68="","",VLOOKUP(A68,Состав!$E$7:$G$70,3,FALSE))</f>
        <v/>
      </c>
      <c r="D68" s="20"/>
      <c r="E68" s="20"/>
      <c r="F68" s="20"/>
      <c r="G68" s="20"/>
      <c r="H68" s="20"/>
      <c r="I68" s="20"/>
      <c r="J68" s="20"/>
      <c r="K68" s="20"/>
      <c r="L68" s="20">
        <f t="shared" si="2"/>
        <v>0</v>
      </c>
      <c r="M68" s="20"/>
      <c r="N68" s="20"/>
      <c r="O68" s="20"/>
      <c r="P68" s="20">
        <f t="shared" si="3"/>
        <v>0</v>
      </c>
      <c r="Q68" s="20"/>
      <c r="R68" s="20"/>
      <c r="S68" s="25"/>
    </row>
    <row r="69" spans="1:19" x14ac:dyDescent="0.25">
      <c r="A69" s="29" t="str">
        <f t="array" ref="A69">IFERROR(INDEX(Состав!$E$7:$E$70,SMALL(IF(Состав!$H$7:$H$70,ROW(Состав!$H$7:$H$70)-6),ROW(A56))),"")</f>
        <v/>
      </c>
      <c r="B69" s="20" t="str">
        <f>IF(A69="","",VLOOKUP(A69,Состав!$E$7:$G$70,2,FALSE))</f>
        <v/>
      </c>
      <c r="C69" s="20" t="str">
        <f>IF(A69="","",VLOOKUP(A69,Состав!$E$7:$G$70,3,FALSE))</f>
        <v/>
      </c>
      <c r="D69" s="20"/>
      <c r="E69" s="20"/>
      <c r="F69" s="20"/>
      <c r="G69" s="20"/>
      <c r="H69" s="20"/>
      <c r="I69" s="20"/>
      <c r="J69" s="20"/>
      <c r="K69" s="20"/>
      <c r="L69" s="20">
        <f t="shared" si="2"/>
        <v>0</v>
      </c>
      <c r="M69" s="20"/>
      <c r="N69" s="20"/>
      <c r="O69" s="20"/>
      <c r="P69" s="20">
        <f t="shared" si="3"/>
        <v>0</v>
      </c>
      <c r="Q69" s="20"/>
      <c r="R69" s="20"/>
      <c r="S69" s="25"/>
    </row>
    <row r="70" spans="1:19" ht="17.25" thickBot="1" x14ac:dyDescent="0.3">
      <c r="A70" s="30" t="str">
        <f t="array" ref="A70">IFERROR(INDEX(Состав!$E$7:$E$70,SMALL(IF(Состав!$H$7:$H$70,ROW(Состав!$H$7:$H$70)-6),ROW(A57))),"")</f>
        <v/>
      </c>
      <c r="B70" s="18" t="str">
        <f>IF(A70="","",VLOOKUP(A70,Состав!$E$7:$G$70,2,FALSE))</f>
        <v/>
      </c>
      <c r="C70" s="18" t="str">
        <f>IF(A70="","",VLOOKUP(A70,Состав!$E$7:$G$70,3,FALSE))</f>
        <v/>
      </c>
      <c r="D70" s="18"/>
      <c r="E70" s="18"/>
      <c r="F70" s="18"/>
      <c r="G70" s="18"/>
      <c r="H70" s="18"/>
      <c r="I70" s="18"/>
      <c r="J70" s="18"/>
      <c r="K70" s="18"/>
      <c r="L70" s="18">
        <f t="shared" si="2"/>
        <v>0</v>
      </c>
      <c r="M70" s="18"/>
      <c r="N70" s="18"/>
      <c r="O70" s="18"/>
      <c r="P70" s="18">
        <f t="shared" si="3"/>
        <v>0</v>
      </c>
      <c r="Q70" s="18"/>
      <c r="R70" s="18"/>
      <c r="S70" s="2"/>
    </row>
  </sheetData>
  <mergeCells count="45">
    <mergeCell ref="T3:T4"/>
    <mergeCell ref="U3:U4"/>
    <mergeCell ref="G5:G6"/>
    <mergeCell ref="H5:H6"/>
    <mergeCell ref="A1:A4"/>
    <mergeCell ref="A5:A6"/>
    <mergeCell ref="B5:B6"/>
    <mergeCell ref="M5:O5"/>
    <mergeCell ref="T1:U1"/>
    <mergeCell ref="I5:J6"/>
    <mergeCell ref="K5:L6"/>
    <mergeCell ref="B1:S1"/>
    <mergeCell ref="B2:S2"/>
    <mergeCell ref="B3:C3"/>
    <mergeCell ref="D3:Q3"/>
    <mergeCell ref="B4:C4"/>
    <mergeCell ref="K8:L8"/>
    <mergeCell ref="K9:L9"/>
    <mergeCell ref="K10:L10"/>
    <mergeCell ref="K11:L11"/>
    <mergeCell ref="I7:J7"/>
    <mergeCell ref="I8:J8"/>
    <mergeCell ref="I9:J9"/>
    <mergeCell ref="I10:J10"/>
    <mergeCell ref="D4:Q4"/>
    <mergeCell ref="R3:S3"/>
    <mergeCell ref="R4:S4"/>
    <mergeCell ref="F5:F6"/>
    <mergeCell ref="R12:S12"/>
    <mergeCell ref="F12:H12"/>
    <mergeCell ref="I12:K12"/>
    <mergeCell ref="L12:L13"/>
    <mergeCell ref="M12:M13"/>
    <mergeCell ref="N12:N13"/>
    <mergeCell ref="O12:O13"/>
    <mergeCell ref="P12:P13"/>
    <mergeCell ref="Q12:Q13"/>
    <mergeCell ref="D12:E12"/>
    <mergeCell ref="I11:J11"/>
    <mergeCell ref="K7:L7"/>
    <mergeCell ref="A12:A13"/>
    <mergeCell ref="B12:B13"/>
    <mergeCell ref="C12:C13"/>
    <mergeCell ref="C5:C6"/>
    <mergeCell ref="D5:E5"/>
  </mergeCells>
  <pageMargins left="0.19685039370078741" right="0.19685039370078741" top="0.19685039370078741" bottom="0.19685039370078741" header="0.31496062992125984" footer="0.31496062992125984"/>
  <pageSetup paperSize="9" scale="6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4" name="Check Box 6">
              <controlPr defaultSize="0" autoFill="0" autoLine="0" autoPict="0">
                <anchor moveWithCells="1">
                  <from>
                    <xdr:col>19</xdr:col>
                    <xdr:colOff>85725</xdr:colOff>
                    <xdr:row>2</xdr:row>
                    <xdr:rowOff>266700</xdr:rowOff>
                  </from>
                  <to>
                    <xdr:col>20</xdr:col>
                    <xdr:colOff>0</xdr:colOff>
                    <xdr:row>3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20</xdr:col>
                    <xdr:colOff>76200</xdr:colOff>
                    <xdr:row>2</xdr:row>
                    <xdr:rowOff>295275</xdr:rowOff>
                  </from>
                  <to>
                    <xdr:col>20</xdr:col>
                    <xdr:colOff>323850</xdr:colOff>
                    <xdr:row>3</xdr:row>
                    <xdr:rowOff>76200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"/>
  <dimension ref="A1:V70"/>
  <sheetViews>
    <sheetView workbookViewId="0">
      <selection activeCell="D16" sqref="D16"/>
    </sheetView>
  </sheetViews>
  <sheetFormatPr defaultRowHeight="16.5" x14ac:dyDescent="0.25"/>
  <cols>
    <col min="1" max="1" width="30.7109375" style="16" customWidth="1"/>
    <col min="2" max="2" width="12" style="16" bestFit="1" customWidth="1"/>
    <col min="3" max="3" width="3" style="16" bestFit="1" customWidth="1"/>
    <col min="4" max="13" width="3.85546875" style="16" customWidth="1"/>
    <col min="14" max="14" width="1.140625" style="16" customWidth="1"/>
    <col min="15" max="19" width="3.85546875" style="16" customWidth="1"/>
    <col min="20" max="20" width="5.85546875" style="16" customWidth="1"/>
    <col min="21" max="21" width="5.85546875" style="16" bestFit="1" customWidth="1"/>
    <col min="22" max="16384" width="9.140625" style="16"/>
  </cols>
  <sheetData>
    <row r="1" spans="1:22" ht="30" customHeight="1" thickBot="1" x14ac:dyDescent="0.3">
      <c r="A1" s="91"/>
      <c r="B1" s="72" t="s">
        <v>234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4"/>
      <c r="T1" s="73" t="s">
        <v>228</v>
      </c>
      <c r="U1" s="74"/>
    </row>
    <row r="2" spans="1:22" ht="30" customHeight="1" thickBot="1" x14ac:dyDescent="0.3">
      <c r="A2" s="77"/>
      <c r="B2" s="72" t="s">
        <v>229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4"/>
      <c r="T2" s="62" t="s">
        <v>26</v>
      </c>
      <c r="U2" s="28" t="s">
        <v>27</v>
      </c>
    </row>
    <row r="3" spans="1:22" ht="30" customHeight="1" thickBot="1" x14ac:dyDescent="0.3">
      <c r="A3" s="77"/>
      <c r="B3" s="72" t="s">
        <v>230</v>
      </c>
      <c r="C3" s="74"/>
      <c r="D3" s="97" t="s">
        <v>232</v>
      </c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76"/>
      <c r="R3" s="75" t="s">
        <v>233</v>
      </c>
      <c r="S3" s="76"/>
      <c r="T3" s="87" t="b">
        <v>1</v>
      </c>
      <c r="U3" s="89" t="b">
        <v>0</v>
      </c>
      <c r="V3" s="16">
        <v>1</v>
      </c>
    </row>
    <row r="4" spans="1:22" ht="30" customHeight="1" thickBot="1" x14ac:dyDescent="0.3">
      <c r="A4" s="78"/>
      <c r="B4" s="72" t="s">
        <v>231</v>
      </c>
      <c r="C4" s="74"/>
      <c r="D4" s="72" t="s">
        <v>232</v>
      </c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4"/>
      <c r="R4" s="72" t="s">
        <v>233</v>
      </c>
      <c r="S4" s="74"/>
      <c r="T4" s="88"/>
      <c r="U4" s="90"/>
    </row>
    <row r="5" spans="1:22" ht="17.25" thickBot="1" x14ac:dyDescent="0.3">
      <c r="A5" s="70" t="s">
        <v>0</v>
      </c>
      <c r="B5" s="69" t="s">
        <v>1</v>
      </c>
      <c r="C5" s="69" t="s">
        <v>5</v>
      </c>
      <c r="D5" s="70" t="s">
        <v>16</v>
      </c>
      <c r="E5" s="71"/>
      <c r="F5" s="77" t="s">
        <v>21</v>
      </c>
      <c r="G5" s="77" t="s">
        <v>22</v>
      </c>
      <c r="H5" s="77" t="s">
        <v>23</v>
      </c>
      <c r="I5" s="95" t="s">
        <v>24</v>
      </c>
      <c r="J5" s="96"/>
      <c r="K5" s="95" t="s">
        <v>20</v>
      </c>
      <c r="L5" s="96"/>
      <c r="M5" s="92" t="s">
        <v>19</v>
      </c>
      <c r="N5" s="93"/>
      <c r="O5" s="94"/>
    </row>
    <row r="6" spans="1:22" ht="17.25" thickBot="1" x14ac:dyDescent="0.3">
      <c r="A6" s="66"/>
      <c r="B6" s="68"/>
      <c r="C6" s="68"/>
      <c r="D6" s="58" t="s">
        <v>17</v>
      </c>
      <c r="E6" s="21" t="s">
        <v>18</v>
      </c>
      <c r="F6" s="78"/>
      <c r="G6" s="78"/>
      <c r="H6" s="78"/>
      <c r="I6" s="75"/>
      <c r="J6" s="76"/>
      <c r="K6" s="75"/>
      <c r="L6" s="76"/>
      <c r="M6" s="59" t="s">
        <v>10</v>
      </c>
      <c r="N6" s="60"/>
      <c r="O6" s="61" t="s">
        <v>12</v>
      </c>
    </row>
    <row r="7" spans="1:22" x14ac:dyDescent="0.25">
      <c r="A7" s="31" t="str">
        <f t="array" ref="A7">IFERROR(INDEX(Состав!$E$2:$E$6,SMALL(IF(Состав!$H$2:$H$6,ROW(Состав!$H$2:$H$6)-1),ROW(A1))),"")</f>
        <v>Михалев Сергей</v>
      </c>
      <c r="B7" s="55" t="str">
        <f>IF(A7="","",VLOOKUP(A7,Состав!$E$2:$G$6,2,FALSE))</f>
        <v>Вратарь</v>
      </c>
      <c r="C7" s="55">
        <f>IF(A7="","",VLOOKUP(A7,Состав!$E$2:$G$6,3,FALSE))</f>
        <v>98</v>
      </c>
      <c r="D7" s="55"/>
      <c r="E7" s="55"/>
      <c r="F7" s="55"/>
      <c r="G7" s="55"/>
      <c r="H7" s="55" t="str">
        <f t="shared" ref="H7:H11" si="0">IF(F7="","",F7-G7)</f>
        <v/>
      </c>
      <c r="I7" s="85" t="str">
        <f t="shared" ref="I7:I11" si="1">IFERROR(H7/F7,"")</f>
        <v/>
      </c>
      <c r="J7" s="85"/>
      <c r="K7" s="80"/>
      <c r="L7" s="80"/>
      <c r="M7" s="55"/>
      <c r="N7" s="55"/>
      <c r="O7" s="63"/>
    </row>
    <row r="8" spans="1:22" x14ac:dyDescent="0.25">
      <c r="A8" s="29" t="str">
        <f t="array" ref="A8">IFERROR(INDEX(Состав!$E$2:$E$6,SMALL(IF(Состав!$H$2:$H$6,ROW(Состав!$H$2:$H$6)-1),ROW(A2))),"")</f>
        <v>Савлов Максим</v>
      </c>
      <c r="B8" s="56" t="str">
        <f>IF(A8="","",VLOOKUP(A8,Состав!$E$2:$G$6,2,FALSE))</f>
        <v>Вратарь</v>
      </c>
      <c r="C8" s="56">
        <f>IF(A8="","",VLOOKUP(A8,Состав!$E$2:$G$6,3,FALSE))</f>
        <v>1</v>
      </c>
      <c r="D8" s="56"/>
      <c r="E8" s="56"/>
      <c r="F8" s="56"/>
      <c r="G8" s="56"/>
      <c r="H8" s="56" t="str">
        <f t="shared" si="0"/>
        <v/>
      </c>
      <c r="I8" s="86" t="str">
        <f t="shared" si="1"/>
        <v/>
      </c>
      <c r="J8" s="86"/>
      <c r="K8" s="84"/>
      <c r="L8" s="84"/>
      <c r="M8" s="56"/>
      <c r="N8" s="56"/>
      <c r="O8" s="25"/>
    </row>
    <row r="9" spans="1:22" x14ac:dyDescent="0.25">
      <c r="A9" s="29" t="str">
        <f t="array" ref="A9">IFERROR(INDEX(Состав!$E$2:$E$6,SMALL(IF(Состав!$H$2:$H$6,ROW(Состав!$H$2:$H$6)-1),ROW(A3))),"")</f>
        <v>Смирнов Владимир</v>
      </c>
      <c r="B9" s="56" t="str">
        <f>IF(A9="","",VLOOKUP(A9,Состав!$E$2:$G$6,2,FALSE))</f>
        <v>Вратарь</v>
      </c>
      <c r="C9" s="56">
        <f>IF(A9="","",VLOOKUP(A9,Состав!$E$2:$G$6,3,FALSE))</f>
        <v>20</v>
      </c>
      <c r="D9" s="56"/>
      <c r="E9" s="56"/>
      <c r="F9" s="56"/>
      <c r="G9" s="56"/>
      <c r="H9" s="56" t="str">
        <f t="shared" si="0"/>
        <v/>
      </c>
      <c r="I9" s="86" t="str">
        <f t="shared" si="1"/>
        <v/>
      </c>
      <c r="J9" s="86"/>
      <c r="K9" s="84"/>
      <c r="L9" s="84"/>
      <c r="M9" s="56"/>
      <c r="N9" s="56"/>
      <c r="O9" s="25"/>
    </row>
    <row r="10" spans="1:22" x14ac:dyDescent="0.25">
      <c r="A10" s="29" t="str">
        <f t="array" ref="A10">IFERROR(INDEX(Состав!$E$2:$E$6,SMALL(IF(Состав!$H$2:$H$6,ROW(Состав!$H$2:$H$6)-1),ROW(A4))),"")</f>
        <v/>
      </c>
      <c r="B10" s="56" t="str">
        <f>IF(A10="","",VLOOKUP(A10,Состав!$E$2:$G$6,2,FALSE))</f>
        <v/>
      </c>
      <c r="C10" s="56" t="str">
        <f>IF(A10="","",VLOOKUP(A10,Состав!$E$2:$G$6,3,FALSE))</f>
        <v/>
      </c>
      <c r="D10" s="56"/>
      <c r="E10" s="56"/>
      <c r="F10" s="56"/>
      <c r="G10" s="56"/>
      <c r="H10" s="56" t="str">
        <f t="shared" si="0"/>
        <v/>
      </c>
      <c r="I10" s="86" t="str">
        <f t="shared" si="1"/>
        <v/>
      </c>
      <c r="J10" s="86"/>
      <c r="K10" s="84"/>
      <c r="L10" s="84"/>
      <c r="M10" s="56"/>
      <c r="N10" s="56"/>
      <c r="O10" s="25"/>
    </row>
    <row r="11" spans="1:22" ht="17.25" thickBot="1" x14ac:dyDescent="0.3">
      <c r="A11" s="30" t="str">
        <f t="array" ref="A11">IFERROR(INDEX(Состав!$E$2:$E$6,SMALL(IF(Состав!$H$2:$H$6,ROW(Состав!$H$2:$H$6)-1),ROW(A5))),"")</f>
        <v/>
      </c>
      <c r="B11" s="57" t="str">
        <f>IF(A11="","",VLOOKUP(A11,Состав!$E$2:$G$6,2,FALSE))</f>
        <v/>
      </c>
      <c r="C11" s="57" t="str">
        <f>IF(A11="","",VLOOKUP(A11,Состав!$E$2:$G$6,3,FALSE))</f>
        <v/>
      </c>
      <c r="D11" s="57"/>
      <c r="E11" s="57"/>
      <c r="F11" s="57"/>
      <c r="G11" s="57"/>
      <c r="H11" s="57" t="str">
        <f t="shared" si="0"/>
        <v/>
      </c>
      <c r="I11" s="83" t="str">
        <f t="shared" si="1"/>
        <v/>
      </c>
      <c r="J11" s="83"/>
      <c r="K11" s="81"/>
      <c r="L11" s="81"/>
      <c r="M11" s="57"/>
      <c r="N11" s="57"/>
      <c r="O11" s="64"/>
    </row>
    <row r="12" spans="1:22" x14ac:dyDescent="0.25">
      <c r="A12" s="65" t="s">
        <v>0</v>
      </c>
      <c r="B12" s="67" t="s">
        <v>1</v>
      </c>
      <c r="C12" s="67" t="s">
        <v>5</v>
      </c>
      <c r="D12" s="65" t="s">
        <v>16</v>
      </c>
      <c r="E12" s="79"/>
      <c r="F12" s="65" t="s">
        <v>7</v>
      </c>
      <c r="G12" s="80"/>
      <c r="H12" s="79"/>
      <c r="I12" s="65" t="s">
        <v>8</v>
      </c>
      <c r="J12" s="80"/>
      <c r="K12" s="79"/>
      <c r="L12" s="67" t="s">
        <v>9</v>
      </c>
      <c r="M12" s="65" t="s">
        <v>10</v>
      </c>
      <c r="N12" s="80" t="s">
        <v>11</v>
      </c>
      <c r="O12" s="79" t="s">
        <v>12</v>
      </c>
      <c r="P12" s="67" t="str">
        <f>"+/-"</f>
        <v>+/-</v>
      </c>
      <c r="Q12" s="67" t="s">
        <v>20</v>
      </c>
      <c r="R12" s="65" t="s">
        <v>19</v>
      </c>
      <c r="S12" s="79"/>
    </row>
    <row r="13" spans="1:22" ht="17.25" thickBot="1" x14ac:dyDescent="0.3">
      <c r="A13" s="66"/>
      <c r="B13" s="68"/>
      <c r="C13" s="68"/>
      <c r="D13" s="58" t="s">
        <v>17</v>
      </c>
      <c r="E13" s="64" t="s">
        <v>18</v>
      </c>
      <c r="F13" s="58" t="s">
        <v>14</v>
      </c>
      <c r="G13" s="57" t="s">
        <v>13</v>
      </c>
      <c r="H13" s="64" t="s">
        <v>15</v>
      </c>
      <c r="I13" s="58" t="s">
        <v>14</v>
      </c>
      <c r="J13" s="57" t="s">
        <v>13</v>
      </c>
      <c r="K13" s="64" t="s">
        <v>15</v>
      </c>
      <c r="L13" s="68"/>
      <c r="M13" s="66"/>
      <c r="N13" s="81"/>
      <c r="O13" s="82"/>
      <c r="P13" s="68"/>
      <c r="Q13" s="68"/>
      <c r="R13" s="58" t="s">
        <v>10</v>
      </c>
      <c r="S13" s="64" t="s">
        <v>12</v>
      </c>
    </row>
    <row r="14" spans="1:22" x14ac:dyDescent="0.25">
      <c r="A14" s="26" t="str">
        <f t="array" ref="A14">IFERROR(INDEX(Состав!$E$7:$E$70,SMALL(IF(Состав!$H$7:$H$70,ROW(Состав!$H$7:$H$70)-6),ROW(A1))),"")</f>
        <v>Бардаков Тимофей</v>
      </c>
      <c r="B14" s="55" t="str">
        <f>IF(A14="","",VLOOKUP(A14,Состав!$E$7:$G$70,2,FALSE))</f>
        <v>Защитник</v>
      </c>
      <c r="C14" s="55">
        <f>IF(A14="","",VLOOKUP(A14,Состав!$E$7:$G$70,3,FALSE))</f>
        <v>90</v>
      </c>
      <c r="D14" s="55">
        <v>1</v>
      </c>
      <c r="E14" s="55"/>
      <c r="F14" s="55"/>
      <c r="G14" s="55"/>
      <c r="H14" s="55"/>
      <c r="I14" s="55"/>
      <c r="J14" s="55"/>
      <c r="K14" s="55"/>
      <c r="L14" s="55">
        <f>SUM(F14:K14)</f>
        <v>0</v>
      </c>
      <c r="M14" s="55"/>
      <c r="N14" s="55"/>
      <c r="O14" s="55"/>
      <c r="P14" s="55">
        <f>M14-O14</f>
        <v>0</v>
      </c>
      <c r="Q14" s="55"/>
      <c r="R14" s="55"/>
      <c r="S14" s="63"/>
    </row>
    <row r="15" spans="1:22" x14ac:dyDescent="0.25">
      <c r="A15" s="32" t="str">
        <f t="array" ref="A15">IFERROR(INDEX(Состав!$E$7:$E$70,SMALL(IF(Состав!$H$7:$H$70,ROW(Состав!$H$7:$H$70)-6),ROW(A2))),"")</f>
        <v>Пастухов Тимофей</v>
      </c>
      <c r="B15" s="56" t="str">
        <f>IF(A15="","",VLOOKUP(A15,Состав!$E$7:$G$70,2,FALSE))</f>
        <v>Защитник</v>
      </c>
      <c r="C15" s="56">
        <f>IF(A15="","",VLOOKUP(A15,Состав!$E$7:$G$70,3,FALSE))</f>
        <v>99</v>
      </c>
      <c r="D15" s="56"/>
      <c r="E15" s="56"/>
      <c r="F15" s="56"/>
      <c r="G15" s="56"/>
      <c r="H15" s="56"/>
      <c r="I15" s="56"/>
      <c r="J15" s="56"/>
      <c r="K15" s="56"/>
      <c r="L15" s="56">
        <f t="shared" ref="L15:L70" si="2">SUM(F15:K15)</f>
        <v>0</v>
      </c>
      <c r="M15" s="56"/>
      <c r="N15" s="56"/>
      <c r="O15" s="56"/>
      <c r="P15" s="56">
        <f t="shared" ref="P15:P70" si="3">M15-O15</f>
        <v>0</v>
      </c>
      <c r="Q15" s="56"/>
      <c r="R15" s="56"/>
      <c r="S15" s="25"/>
    </row>
    <row r="16" spans="1:22" x14ac:dyDescent="0.25">
      <c r="A16" s="29" t="str">
        <f t="array" ref="A16">IFERROR(INDEX(Состав!$E$7:$E$70,SMALL(IF(Состав!$H$7:$H$70,ROW(Состав!$H$7:$H$70)-6),ROW(A3))),"")</f>
        <v>Прокопенко Александр</v>
      </c>
      <c r="B16" s="56" t="str">
        <f>IF(A16="","",VLOOKUP(A16,Состав!$E$7:$G$70,2,FALSE))</f>
        <v>Защитник</v>
      </c>
      <c r="C16" s="56">
        <f>IF(A16="","",VLOOKUP(A16,Состав!$E$7:$G$70,3,FALSE))</f>
        <v>25</v>
      </c>
      <c r="D16" s="56">
        <v>4</v>
      </c>
      <c r="E16" s="56"/>
      <c r="F16" s="56"/>
      <c r="G16" s="56"/>
      <c r="H16" s="56"/>
      <c r="I16" s="56"/>
      <c r="J16" s="56"/>
      <c r="K16" s="56"/>
      <c r="L16" s="56">
        <f t="shared" si="2"/>
        <v>0</v>
      </c>
      <c r="M16" s="56"/>
      <c r="N16" s="56"/>
      <c r="O16" s="56"/>
      <c r="P16" s="56">
        <f t="shared" si="3"/>
        <v>0</v>
      </c>
      <c r="Q16" s="56"/>
      <c r="R16" s="56"/>
      <c r="S16" s="25"/>
    </row>
    <row r="17" spans="1:19" x14ac:dyDescent="0.25">
      <c r="A17" s="29" t="str">
        <f t="array" ref="A17">IFERROR(INDEX(Состав!$E$7:$E$70,SMALL(IF(Состав!$H$7:$H$70,ROW(Состав!$H$7:$H$70)-6),ROW(A4))),"")</f>
        <v>Тютин Артур</v>
      </c>
      <c r="B17" s="56" t="str">
        <f>IF(A17="","",VLOOKUP(A17,Состав!$E$7:$G$70,2,FALSE))</f>
        <v>Защитник</v>
      </c>
      <c r="C17" s="56">
        <f>IF(A17="","",VLOOKUP(A17,Состав!$E$7:$G$70,3,FALSE))</f>
        <v>43</v>
      </c>
      <c r="D17" s="56">
        <v>7</v>
      </c>
      <c r="E17" s="56"/>
      <c r="F17" s="56"/>
      <c r="G17" s="56"/>
      <c r="H17" s="56"/>
      <c r="I17" s="56"/>
      <c r="J17" s="56"/>
      <c r="K17" s="56"/>
      <c r="L17" s="56">
        <f t="shared" si="2"/>
        <v>0</v>
      </c>
      <c r="M17" s="56"/>
      <c r="N17" s="56"/>
      <c r="O17" s="56"/>
      <c r="P17" s="56">
        <f t="shared" si="3"/>
        <v>0</v>
      </c>
      <c r="Q17" s="56"/>
      <c r="R17" s="56"/>
      <c r="S17" s="25"/>
    </row>
    <row r="18" spans="1:19" x14ac:dyDescent="0.25">
      <c r="A18" s="29" t="str">
        <f t="array" ref="A18">IFERROR(INDEX(Состав!$E$7:$E$70,SMALL(IF(Состав!$H$7:$H$70,ROW(Состав!$H$7:$H$70)-6),ROW(A5))),"")</f>
        <v>Гуленов Сергей</v>
      </c>
      <c r="B18" s="56" t="str">
        <f>IF(A18="","",VLOOKUP(A18,Состав!$E$7:$G$70,2,FALSE))</f>
        <v>Нападающий</v>
      </c>
      <c r="C18" s="56">
        <f>IF(A18="","",VLOOKUP(A18,Состав!$E$7:$G$70,3,FALSE))</f>
        <v>11</v>
      </c>
      <c r="D18" s="56"/>
      <c r="E18" s="56"/>
      <c r="F18" s="56"/>
      <c r="G18" s="56"/>
      <c r="H18" s="56"/>
      <c r="I18" s="56"/>
      <c r="J18" s="56"/>
      <c r="K18" s="56"/>
      <c r="L18" s="56">
        <f t="shared" si="2"/>
        <v>0</v>
      </c>
      <c r="M18" s="56"/>
      <c r="N18" s="56"/>
      <c r="O18" s="56"/>
      <c r="P18" s="56">
        <f t="shared" si="3"/>
        <v>0</v>
      </c>
      <c r="Q18" s="56"/>
      <c r="R18" s="56"/>
      <c r="S18" s="25"/>
    </row>
    <row r="19" spans="1:19" x14ac:dyDescent="0.25">
      <c r="A19" s="29" t="str">
        <f t="array" ref="A19">IFERROR(INDEX(Состав!$E$7:$E$70,SMALL(IF(Состав!$H$7:$H$70,ROW(Состав!$H$7:$H$70)-6),ROW(A6))),"")</f>
        <v>Кулиш Лев</v>
      </c>
      <c r="B19" s="56" t="str">
        <f>IF(A19="","",VLOOKUP(A19,Состав!$E$7:$G$70,2,FALSE))</f>
        <v>Нападающий</v>
      </c>
      <c r="C19" s="56">
        <f>IF(A19="","",VLOOKUP(A19,Состав!$E$7:$G$70,3,FALSE))</f>
        <v>0</v>
      </c>
      <c r="D19" s="56"/>
      <c r="E19" s="56"/>
      <c r="F19" s="56"/>
      <c r="G19" s="56"/>
      <c r="H19" s="56"/>
      <c r="I19" s="56"/>
      <c r="J19" s="56"/>
      <c r="K19" s="56"/>
      <c r="L19" s="56">
        <f t="shared" si="2"/>
        <v>0</v>
      </c>
      <c r="M19" s="56"/>
      <c r="N19" s="56"/>
      <c r="O19" s="56"/>
      <c r="P19" s="56">
        <f t="shared" si="3"/>
        <v>0</v>
      </c>
      <c r="Q19" s="56"/>
      <c r="R19" s="56"/>
      <c r="S19" s="25"/>
    </row>
    <row r="20" spans="1:19" x14ac:dyDescent="0.25">
      <c r="A20" s="29" t="str">
        <f t="array" ref="A20">IFERROR(INDEX(Состав!$E$7:$E$70,SMALL(IF(Состав!$H$7:$H$70,ROW(Состав!$H$7:$H$70)-6),ROW(A7))),"")</f>
        <v>Мельников Глеб</v>
      </c>
      <c r="B20" s="56" t="str">
        <f>IF(A20="","",VLOOKUP(A20,Состав!$E$7:$G$70,2,FALSE))</f>
        <v>Нападающий</v>
      </c>
      <c r="C20" s="56">
        <f>IF(A20="","",VLOOKUP(A20,Состав!$E$7:$G$70,3,FALSE))</f>
        <v>29</v>
      </c>
      <c r="D20" s="56"/>
      <c r="E20" s="56"/>
      <c r="F20" s="56"/>
      <c r="G20" s="56"/>
      <c r="H20" s="56"/>
      <c r="I20" s="56"/>
      <c r="J20" s="56"/>
      <c r="K20" s="56"/>
      <c r="L20" s="56">
        <f t="shared" si="2"/>
        <v>0</v>
      </c>
      <c r="M20" s="56"/>
      <c r="N20" s="56"/>
      <c r="O20" s="56"/>
      <c r="P20" s="56">
        <f t="shared" si="3"/>
        <v>0</v>
      </c>
      <c r="Q20" s="56"/>
      <c r="R20" s="56"/>
      <c r="S20" s="25"/>
    </row>
    <row r="21" spans="1:19" x14ac:dyDescent="0.25">
      <c r="A21" s="29" t="str">
        <f t="array" ref="A21">IFERROR(INDEX(Состав!$E$7:$E$70,SMALL(IF(Состав!$H$7:$H$70,ROW(Состав!$H$7:$H$70)-6),ROW(A8))),"")</f>
        <v>Никулин Иван</v>
      </c>
      <c r="B21" s="56" t="str">
        <f>IF(A21="","",VLOOKUP(A21,Состав!$E$7:$G$70,2,FALSE))</f>
        <v>Нападающий</v>
      </c>
      <c r="C21" s="56">
        <f>IF(A21="","",VLOOKUP(A21,Состав!$E$7:$G$70,3,FALSE))</f>
        <v>7</v>
      </c>
      <c r="D21" s="56"/>
      <c r="E21" s="56"/>
      <c r="F21" s="56"/>
      <c r="G21" s="56"/>
      <c r="H21" s="56"/>
      <c r="I21" s="56"/>
      <c r="J21" s="56"/>
      <c r="K21" s="56"/>
      <c r="L21" s="56">
        <f t="shared" si="2"/>
        <v>0</v>
      </c>
      <c r="M21" s="56"/>
      <c r="N21" s="56"/>
      <c r="O21" s="56"/>
      <c r="P21" s="56">
        <f t="shared" si="3"/>
        <v>0</v>
      </c>
      <c r="Q21" s="56"/>
      <c r="R21" s="56"/>
      <c r="S21" s="25"/>
    </row>
    <row r="22" spans="1:19" x14ac:dyDescent="0.25">
      <c r="A22" s="29" t="str">
        <f t="array" ref="A22">IFERROR(INDEX(Состав!$E$7:$E$70,SMALL(IF(Состав!$H$7:$H$70,ROW(Состав!$H$7:$H$70)-6),ROW(A9))),"")</f>
        <v>Окороков Семён</v>
      </c>
      <c r="B22" s="56" t="str">
        <f>IF(A22="","",VLOOKUP(A22,Состав!$E$7:$G$70,2,FALSE))</f>
        <v>Нападающий</v>
      </c>
      <c r="C22" s="56">
        <f>IF(A22="","",VLOOKUP(A22,Состав!$E$7:$G$70,3,FALSE))</f>
        <v>0</v>
      </c>
      <c r="D22" s="56"/>
      <c r="E22" s="56"/>
      <c r="F22" s="56"/>
      <c r="G22" s="56"/>
      <c r="H22" s="56"/>
      <c r="I22" s="56"/>
      <c r="J22" s="56"/>
      <c r="K22" s="56"/>
      <c r="L22" s="56">
        <f t="shared" si="2"/>
        <v>0</v>
      </c>
      <c r="M22" s="56"/>
      <c r="N22" s="56"/>
      <c r="O22" s="56"/>
      <c r="P22" s="56">
        <f t="shared" si="3"/>
        <v>0</v>
      </c>
      <c r="Q22" s="56"/>
      <c r="R22" s="56"/>
      <c r="S22" s="25"/>
    </row>
    <row r="23" spans="1:19" x14ac:dyDescent="0.25">
      <c r="A23" s="29" t="str">
        <f t="array" ref="A23">IFERROR(INDEX(Состав!$E$7:$E$70,SMALL(IF(Состав!$H$7:$H$70,ROW(Состав!$H$7:$H$70)-6),ROW(A10))),"")</f>
        <v/>
      </c>
      <c r="B23" s="56" t="str">
        <f>IF(A23="","",VLOOKUP(A23,Состав!$E$7:$G$70,2,FALSE))</f>
        <v/>
      </c>
      <c r="C23" s="56" t="str">
        <f>IF(A23="","",VLOOKUP(A23,Состав!$E$7:$G$70,3,FALSE))</f>
        <v/>
      </c>
      <c r="D23" s="56"/>
      <c r="E23" s="56"/>
      <c r="F23" s="56"/>
      <c r="G23" s="56"/>
      <c r="H23" s="56"/>
      <c r="I23" s="56"/>
      <c r="J23" s="56"/>
      <c r="K23" s="56"/>
      <c r="L23" s="56">
        <f t="shared" si="2"/>
        <v>0</v>
      </c>
      <c r="M23" s="56"/>
      <c r="N23" s="56"/>
      <c r="O23" s="56"/>
      <c r="P23" s="56">
        <f t="shared" si="3"/>
        <v>0</v>
      </c>
      <c r="Q23" s="56"/>
      <c r="R23" s="56"/>
      <c r="S23" s="25"/>
    </row>
    <row r="24" spans="1:19" x14ac:dyDescent="0.25">
      <c r="A24" s="29" t="str">
        <f t="array" ref="A24">IFERROR(INDEX(Состав!$E$7:$E$70,SMALL(IF(Состав!$H$7:$H$70,ROW(Состав!$H$7:$H$70)-6),ROW(A11))),"")</f>
        <v/>
      </c>
      <c r="B24" s="56" t="str">
        <f>IF(A24="","",VLOOKUP(A24,Состав!$E$7:$G$70,2,FALSE))</f>
        <v/>
      </c>
      <c r="C24" s="56" t="str">
        <f>IF(A24="","",VLOOKUP(A24,Состав!$E$7:$G$70,3,FALSE))</f>
        <v/>
      </c>
      <c r="D24" s="56"/>
      <c r="E24" s="56"/>
      <c r="F24" s="56"/>
      <c r="G24" s="56"/>
      <c r="H24" s="56"/>
      <c r="I24" s="56"/>
      <c r="J24" s="56"/>
      <c r="K24" s="56"/>
      <c r="L24" s="56">
        <f t="shared" si="2"/>
        <v>0</v>
      </c>
      <c r="M24" s="56"/>
      <c r="N24" s="56"/>
      <c r="O24" s="56"/>
      <c r="P24" s="56">
        <f t="shared" si="3"/>
        <v>0</v>
      </c>
      <c r="Q24" s="56"/>
      <c r="R24" s="56"/>
      <c r="S24" s="25"/>
    </row>
    <row r="25" spans="1:19" x14ac:dyDescent="0.25">
      <c r="A25" s="29" t="str">
        <f t="array" ref="A25">IFERROR(INDEX(Состав!$E$7:$E$70,SMALL(IF(Состав!$H$7:$H$70,ROW(Состав!$H$7:$H$70)-6),ROW(A12))),"")</f>
        <v/>
      </c>
      <c r="B25" s="56" t="str">
        <f>IF(A25="","",VLOOKUP(A25,Состав!$E$7:$G$70,2,FALSE))</f>
        <v/>
      </c>
      <c r="C25" s="56" t="str">
        <f>IF(A25="","",VLOOKUP(A25,Состав!$E$7:$G$70,3,FALSE))</f>
        <v/>
      </c>
      <c r="D25" s="56"/>
      <c r="E25" s="56"/>
      <c r="F25" s="56"/>
      <c r="G25" s="56"/>
      <c r="H25" s="56"/>
      <c r="I25" s="56"/>
      <c r="J25" s="56"/>
      <c r="K25" s="56"/>
      <c r="L25" s="56">
        <f t="shared" si="2"/>
        <v>0</v>
      </c>
      <c r="M25" s="56"/>
      <c r="N25" s="56"/>
      <c r="O25" s="56"/>
      <c r="P25" s="56">
        <f t="shared" si="3"/>
        <v>0</v>
      </c>
      <c r="Q25" s="56"/>
      <c r="R25" s="56"/>
      <c r="S25" s="25"/>
    </row>
    <row r="26" spans="1:19" x14ac:dyDescent="0.25">
      <c r="A26" s="29" t="str">
        <f t="array" ref="A26">IFERROR(INDEX(Состав!$E$7:$E$70,SMALL(IF(Состав!$H$7:$H$70,ROW(Состав!$H$7:$H$70)-6),ROW(A13))),"")</f>
        <v/>
      </c>
      <c r="B26" s="56" t="str">
        <f>IF(A26="","",VLOOKUP(A26,Состав!$E$7:$G$70,2,FALSE))</f>
        <v/>
      </c>
      <c r="C26" s="56" t="str">
        <f>IF(A26="","",VLOOKUP(A26,Состав!$E$7:$G$70,3,FALSE))</f>
        <v/>
      </c>
      <c r="D26" s="56"/>
      <c r="E26" s="56"/>
      <c r="F26" s="56"/>
      <c r="G26" s="56"/>
      <c r="H26" s="56"/>
      <c r="I26" s="56"/>
      <c r="J26" s="56"/>
      <c r="K26" s="56"/>
      <c r="L26" s="56">
        <f t="shared" si="2"/>
        <v>0</v>
      </c>
      <c r="M26" s="56"/>
      <c r="N26" s="56"/>
      <c r="O26" s="56"/>
      <c r="P26" s="56">
        <f t="shared" si="3"/>
        <v>0</v>
      </c>
      <c r="Q26" s="56"/>
      <c r="R26" s="56"/>
      <c r="S26" s="25"/>
    </row>
    <row r="27" spans="1:19" x14ac:dyDescent="0.25">
      <c r="A27" s="29" t="str">
        <f t="array" ref="A27">IFERROR(INDEX(Состав!$E$7:$E$70,SMALL(IF(Состав!$H$7:$H$70,ROW(Состав!$H$7:$H$70)-6),ROW(A14))),"")</f>
        <v/>
      </c>
      <c r="B27" s="56" t="str">
        <f>IF(A27="","",VLOOKUP(A27,Состав!$E$7:$G$70,2,FALSE))</f>
        <v/>
      </c>
      <c r="C27" s="56" t="str">
        <f>IF(A27="","",VLOOKUP(A27,Состав!$E$7:$G$70,3,FALSE))</f>
        <v/>
      </c>
      <c r="D27" s="56"/>
      <c r="E27" s="56"/>
      <c r="F27" s="56"/>
      <c r="G27" s="56"/>
      <c r="H27" s="56"/>
      <c r="I27" s="56"/>
      <c r="J27" s="56"/>
      <c r="K27" s="56"/>
      <c r="L27" s="56">
        <f t="shared" si="2"/>
        <v>0</v>
      </c>
      <c r="M27" s="56"/>
      <c r="N27" s="56"/>
      <c r="O27" s="56"/>
      <c r="P27" s="56">
        <f t="shared" si="3"/>
        <v>0</v>
      </c>
      <c r="Q27" s="56"/>
      <c r="R27" s="56"/>
      <c r="S27" s="25"/>
    </row>
    <row r="28" spans="1:19" x14ac:dyDescent="0.25">
      <c r="A28" s="29" t="str">
        <f t="array" ref="A28">IFERROR(INDEX(Состав!$E$7:$E$70,SMALL(IF(Состав!$H$7:$H$70,ROW(Состав!$H$7:$H$70)-6),ROW(A15))),"")</f>
        <v/>
      </c>
      <c r="B28" s="56" t="str">
        <f>IF(A28="","",VLOOKUP(A28,Состав!$E$7:$G$70,2,FALSE))</f>
        <v/>
      </c>
      <c r="C28" s="56" t="str">
        <f>IF(A28="","",VLOOKUP(A28,Состав!$E$7:$G$70,3,FALSE))</f>
        <v/>
      </c>
      <c r="D28" s="56"/>
      <c r="E28" s="56"/>
      <c r="F28" s="56"/>
      <c r="G28" s="56"/>
      <c r="H28" s="56"/>
      <c r="I28" s="56"/>
      <c r="J28" s="56"/>
      <c r="K28" s="56"/>
      <c r="L28" s="56">
        <f t="shared" si="2"/>
        <v>0</v>
      </c>
      <c r="M28" s="56"/>
      <c r="N28" s="56"/>
      <c r="O28" s="56"/>
      <c r="P28" s="56">
        <f t="shared" si="3"/>
        <v>0</v>
      </c>
      <c r="Q28" s="56"/>
      <c r="R28" s="56"/>
      <c r="S28" s="25"/>
    </row>
    <row r="29" spans="1:19" x14ac:dyDescent="0.25">
      <c r="A29" s="29" t="str">
        <f t="array" ref="A29">IFERROR(INDEX(Состав!$E$7:$E$70,SMALL(IF(Состав!$H$7:$H$70,ROW(Состав!$H$7:$H$70)-6),ROW(A16))),"")</f>
        <v/>
      </c>
      <c r="B29" s="56" t="str">
        <f>IF(A29="","",VLOOKUP(A29,Состав!$E$7:$G$70,2,FALSE))</f>
        <v/>
      </c>
      <c r="C29" s="56" t="str">
        <f>IF(A29="","",VLOOKUP(A29,Состав!$E$7:$G$70,3,FALSE))</f>
        <v/>
      </c>
      <c r="D29" s="56"/>
      <c r="E29" s="56"/>
      <c r="F29" s="56"/>
      <c r="G29" s="56"/>
      <c r="H29" s="56"/>
      <c r="I29" s="56"/>
      <c r="J29" s="56"/>
      <c r="K29" s="56"/>
      <c r="L29" s="56">
        <f t="shared" si="2"/>
        <v>0</v>
      </c>
      <c r="M29" s="56"/>
      <c r="N29" s="56"/>
      <c r="O29" s="56"/>
      <c r="P29" s="56">
        <f t="shared" si="3"/>
        <v>0</v>
      </c>
      <c r="Q29" s="56"/>
      <c r="R29" s="56"/>
      <c r="S29" s="25"/>
    </row>
    <row r="30" spans="1:19" x14ac:dyDescent="0.25">
      <c r="A30" s="29" t="str">
        <f t="array" ref="A30">IFERROR(INDEX(Состав!$E$7:$E$70,SMALL(IF(Состав!$H$7:$H$70,ROW(Состав!$H$7:$H$70)-6),ROW(A17))),"")</f>
        <v/>
      </c>
      <c r="B30" s="56" t="str">
        <f>IF(A30="","",VLOOKUP(A30,Состав!$E$7:$G$70,2,FALSE))</f>
        <v/>
      </c>
      <c r="C30" s="56" t="str">
        <f>IF(A30="","",VLOOKUP(A30,Состав!$E$7:$G$70,3,FALSE))</f>
        <v/>
      </c>
      <c r="D30" s="56"/>
      <c r="E30" s="56"/>
      <c r="F30" s="56"/>
      <c r="G30" s="56"/>
      <c r="H30" s="56"/>
      <c r="I30" s="56"/>
      <c r="J30" s="56"/>
      <c r="K30" s="56"/>
      <c r="L30" s="56">
        <f t="shared" si="2"/>
        <v>0</v>
      </c>
      <c r="M30" s="56"/>
      <c r="N30" s="56"/>
      <c r="O30" s="56"/>
      <c r="P30" s="56">
        <f t="shared" si="3"/>
        <v>0</v>
      </c>
      <c r="Q30" s="56"/>
      <c r="R30" s="56"/>
      <c r="S30" s="25"/>
    </row>
    <row r="31" spans="1:19" x14ac:dyDescent="0.25">
      <c r="A31" s="29" t="str">
        <f t="array" ref="A31">IFERROR(INDEX(Состав!$E$7:$E$70,SMALL(IF(Состав!$H$7:$H$70,ROW(Состав!$H$7:$H$70)-6),ROW(A18))),"")</f>
        <v/>
      </c>
      <c r="B31" s="56" t="str">
        <f>IF(A31="","",VLOOKUP(A31,Состав!$E$7:$G$70,2,FALSE))</f>
        <v/>
      </c>
      <c r="C31" s="56" t="str">
        <f>IF(A31="","",VLOOKUP(A31,Состав!$E$7:$G$70,3,FALSE))</f>
        <v/>
      </c>
      <c r="D31" s="56"/>
      <c r="E31" s="56"/>
      <c r="F31" s="56"/>
      <c r="G31" s="56"/>
      <c r="H31" s="56"/>
      <c r="I31" s="56"/>
      <c r="J31" s="56"/>
      <c r="K31" s="56"/>
      <c r="L31" s="56">
        <f t="shared" si="2"/>
        <v>0</v>
      </c>
      <c r="M31" s="56"/>
      <c r="N31" s="56"/>
      <c r="O31" s="56"/>
      <c r="P31" s="56">
        <f t="shared" si="3"/>
        <v>0</v>
      </c>
      <c r="Q31" s="56"/>
      <c r="R31" s="56"/>
      <c r="S31" s="25"/>
    </row>
    <row r="32" spans="1:19" x14ac:dyDescent="0.25">
      <c r="A32" s="29" t="str">
        <f t="array" ref="A32">IFERROR(INDEX(Состав!$E$7:$E$70,SMALL(IF(Состав!$H$7:$H$70,ROW(Состав!$H$7:$H$70)-6),ROW(A19))),"")</f>
        <v/>
      </c>
      <c r="B32" s="56" t="str">
        <f>IF(A32="","",VLOOKUP(A32,Состав!$E$7:$G$70,2,FALSE))</f>
        <v/>
      </c>
      <c r="C32" s="56" t="str">
        <f>IF(A32="","",VLOOKUP(A32,Состав!$E$7:$G$70,3,FALSE))</f>
        <v/>
      </c>
      <c r="D32" s="56"/>
      <c r="E32" s="56"/>
      <c r="F32" s="56"/>
      <c r="G32" s="56"/>
      <c r="H32" s="56"/>
      <c r="I32" s="56"/>
      <c r="J32" s="56"/>
      <c r="K32" s="56"/>
      <c r="L32" s="56">
        <f t="shared" si="2"/>
        <v>0</v>
      </c>
      <c r="M32" s="56"/>
      <c r="N32" s="56"/>
      <c r="O32" s="56"/>
      <c r="P32" s="56">
        <f t="shared" si="3"/>
        <v>0</v>
      </c>
      <c r="Q32" s="56"/>
      <c r="R32" s="56"/>
      <c r="S32" s="25"/>
    </row>
    <row r="33" spans="1:19" x14ac:dyDescent="0.25">
      <c r="A33" s="29" t="str">
        <f t="array" ref="A33">IFERROR(INDEX(Состав!$E$7:$E$70,SMALL(IF(Состав!$H$7:$H$70,ROW(Состав!$H$7:$H$70)-6),ROW(A20))),"")</f>
        <v/>
      </c>
      <c r="B33" s="56" t="str">
        <f>IF(A33="","",VLOOKUP(A33,Состав!$E$7:$G$70,2,FALSE))</f>
        <v/>
      </c>
      <c r="C33" s="56" t="str">
        <f>IF(A33="","",VLOOKUP(A33,Состав!$E$7:$G$70,3,FALSE))</f>
        <v/>
      </c>
      <c r="D33" s="56"/>
      <c r="E33" s="56"/>
      <c r="F33" s="56"/>
      <c r="G33" s="56"/>
      <c r="H33" s="56"/>
      <c r="I33" s="56"/>
      <c r="J33" s="56"/>
      <c r="K33" s="56"/>
      <c r="L33" s="56">
        <f t="shared" si="2"/>
        <v>0</v>
      </c>
      <c r="M33" s="56"/>
      <c r="N33" s="56"/>
      <c r="O33" s="56"/>
      <c r="P33" s="56">
        <f t="shared" si="3"/>
        <v>0</v>
      </c>
      <c r="Q33" s="56"/>
      <c r="R33" s="56"/>
      <c r="S33" s="25"/>
    </row>
    <row r="34" spans="1:19" x14ac:dyDescent="0.25">
      <c r="A34" s="29" t="str">
        <f t="array" ref="A34">IFERROR(INDEX(Состав!$E$7:$E$70,SMALL(IF(Состав!$H$7:$H$70,ROW(Состав!$H$7:$H$70)-6),ROW(A21))),"")</f>
        <v/>
      </c>
      <c r="B34" s="56" t="str">
        <f>IF(A34="","",VLOOKUP(A34,Состав!$E$7:$G$70,2,FALSE))</f>
        <v/>
      </c>
      <c r="C34" s="56" t="str">
        <f>IF(A34="","",VLOOKUP(A34,Состав!$E$7:$G$70,3,FALSE))</f>
        <v/>
      </c>
      <c r="D34" s="56"/>
      <c r="E34" s="56"/>
      <c r="F34" s="56"/>
      <c r="G34" s="56"/>
      <c r="H34" s="56"/>
      <c r="I34" s="56"/>
      <c r="J34" s="56"/>
      <c r="K34" s="56"/>
      <c r="L34" s="56">
        <f t="shared" si="2"/>
        <v>0</v>
      </c>
      <c r="M34" s="56"/>
      <c r="N34" s="56"/>
      <c r="O34" s="56"/>
      <c r="P34" s="56">
        <f t="shared" si="3"/>
        <v>0</v>
      </c>
      <c r="Q34" s="56"/>
      <c r="R34" s="56"/>
      <c r="S34" s="25"/>
    </row>
    <row r="35" spans="1:19" x14ac:dyDescent="0.25">
      <c r="A35" s="29" t="str">
        <f t="array" ref="A35">IFERROR(INDEX(Состав!$E$7:$E$70,SMALL(IF(Состав!$H$7:$H$70,ROW(Состав!$H$7:$H$70)-6),ROW(A22))),"")</f>
        <v/>
      </c>
      <c r="B35" s="56" t="str">
        <f>IF(A35="","",VLOOKUP(A35,Состав!$E$7:$G$70,2,FALSE))</f>
        <v/>
      </c>
      <c r="C35" s="56" t="str">
        <f>IF(A35="","",VLOOKUP(A35,Состав!$E$7:$G$70,3,FALSE))</f>
        <v/>
      </c>
      <c r="D35" s="56"/>
      <c r="E35" s="56"/>
      <c r="F35" s="56"/>
      <c r="G35" s="56"/>
      <c r="H35" s="56"/>
      <c r="I35" s="56"/>
      <c r="J35" s="56"/>
      <c r="K35" s="56"/>
      <c r="L35" s="56">
        <f t="shared" si="2"/>
        <v>0</v>
      </c>
      <c r="M35" s="56"/>
      <c r="N35" s="56"/>
      <c r="O35" s="56"/>
      <c r="P35" s="56">
        <f t="shared" si="3"/>
        <v>0</v>
      </c>
      <c r="Q35" s="56"/>
      <c r="R35" s="56"/>
      <c r="S35" s="25"/>
    </row>
    <row r="36" spans="1:19" x14ac:dyDescent="0.25">
      <c r="A36" s="29" t="str">
        <f t="array" ref="A36">IFERROR(INDEX(Состав!$E$7:$E$70,SMALL(IF(Состав!$H$7:$H$70,ROW(Состав!$H$7:$H$70)-6),ROW(A23))),"")</f>
        <v/>
      </c>
      <c r="B36" s="56" t="str">
        <f>IF(A36="","",VLOOKUP(A36,Состав!$E$7:$G$70,2,FALSE))</f>
        <v/>
      </c>
      <c r="C36" s="56" t="str">
        <f>IF(A36="","",VLOOKUP(A36,Состав!$E$7:$G$70,3,FALSE))</f>
        <v/>
      </c>
      <c r="D36" s="56"/>
      <c r="E36" s="56"/>
      <c r="F36" s="56"/>
      <c r="G36" s="56"/>
      <c r="H36" s="56"/>
      <c r="I36" s="56"/>
      <c r="J36" s="56"/>
      <c r="K36" s="56"/>
      <c r="L36" s="56">
        <f t="shared" si="2"/>
        <v>0</v>
      </c>
      <c r="M36" s="56"/>
      <c r="N36" s="56"/>
      <c r="O36" s="56"/>
      <c r="P36" s="56">
        <f t="shared" si="3"/>
        <v>0</v>
      </c>
      <c r="Q36" s="56"/>
      <c r="R36" s="56"/>
      <c r="S36" s="25"/>
    </row>
    <row r="37" spans="1:19" x14ac:dyDescent="0.25">
      <c r="A37" s="29" t="str">
        <f t="array" ref="A37">IFERROR(INDEX(Состав!$E$7:$E$70,SMALL(IF(Состав!$H$7:$H$70,ROW(Состав!$H$7:$H$70)-6),ROW(A24))),"")</f>
        <v/>
      </c>
      <c r="B37" s="56" t="str">
        <f>IF(A37="","",VLOOKUP(A37,Состав!$E$7:$G$70,2,FALSE))</f>
        <v/>
      </c>
      <c r="C37" s="56" t="str">
        <f>IF(A37="","",VLOOKUP(A37,Состав!$E$7:$G$70,3,FALSE))</f>
        <v/>
      </c>
      <c r="D37" s="56"/>
      <c r="E37" s="56"/>
      <c r="F37" s="56"/>
      <c r="G37" s="56"/>
      <c r="H37" s="56"/>
      <c r="I37" s="56"/>
      <c r="J37" s="56"/>
      <c r="K37" s="56"/>
      <c r="L37" s="56">
        <f t="shared" si="2"/>
        <v>0</v>
      </c>
      <c r="M37" s="56"/>
      <c r="N37" s="56"/>
      <c r="O37" s="56"/>
      <c r="P37" s="56">
        <f t="shared" si="3"/>
        <v>0</v>
      </c>
      <c r="Q37" s="56"/>
      <c r="R37" s="56"/>
      <c r="S37" s="25"/>
    </row>
    <row r="38" spans="1:19" x14ac:dyDescent="0.25">
      <c r="A38" s="29" t="str">
        <f t="array" ref="A38">IFERROR(INDEX(Состав!$E$7:$E$70,SMALL(IF(Состав!$H$7:$H$70,ROW(Состав!$H$7:$H$70)-6),ROW(A25))),"")</f>
        <v/>
      </c>
      <c r="B38" s="56" t="str">
        <f>IF(A38="","",VLOOKUP(A38,Состав!$E$7:$G$70,2,FALSE))</f>
        <v/>
      </c>
      <c r="C38" s="56" t="str">
        <f>IF(A38="","",VLOOKUP(A38,Состав!$E$7:$G$70,3,FALSE))</f>
        <v/>
      </c>
      <c r="D38" s="56"/>
      <c r="E38" s="56"/>
      <c r="F38" s="56"/>
      <c r="G38" s="56"/>
      <c r="H38" s="56"/>
      <c r="I38" s="56"/>
      <c r="J38" s="56"/>
      <c r="K38" s="56"/>
      <c r="L38" s="56">
        <f t="shared" si="2"/>
        <v>0</v>
      </c>
      <c r="M38" s="56"/>
      <c r="N38" s="56"/>
      <c r="O38" s="56"/>
      <c r="P38" s="56">
        <f t="shared" si="3"/>
        <v>0</v>
      </c>
      <c r="Q38" s="56"/>
      <c r="R38" s="56"/>
      <c r="S38" s="25"/>
    </row>
    <row r="39" spans="1:19" x14ac:dyDescent="0.25">
      <c r="A39" s="29" t="str">
        <f t="array" ref="A39">IFERROR(INDEX(Состав!$E$7:$E$70,SMALL(IF(Состав!$H$7:$H$70,ROW(Состав!$H$7:$H$70)-6),ROW(A26))),"")</f>
        <v/>
      </c>
      <c r="B39" s="56" t="str">
        <f>IF(A39="","",VLOOKUP(A39,Состав!$E$7:$G$70,2,FALSE))</f>
        <v/>
      </c>
      <c r="C39" s="56" t="str">
        <f>IF(A39="","",VLOOKUP(A39,Состав!$E$7:$G$70,3,FALSE))</f>
        <v/>
      </c>
      <c r="D39" s="56"/>
      <c r="E39" s="56"/>
      <c r="F39" s="56"/>
      <c r="G39" s="56"/>
      <c r="H39" s="56"/>
      <c r="I39" s="56"/>
      <c r="J39" s="56"/>
      <c r="K39" s="56"/>
      <c r="L39" s="56">
        <f t="shared" si="2"/>
        <v>0</v>
      </c>
      <c r="M39" s="56"/>
      <c r="N39" s="56"/>
      <c r="O39" s="56"/>
      <c r="P39" s="56">
        <f t="shared" si="3"/>
        <v>0</v>
      </c>
      <c r="Q39" s="56"/>
      <c r="R39" s="56"/>
      <c r="S39" s="25"/>
    </row>
    <row r="40" spans="1:19" x14ac:dyDescent="0.25">
      <c r="A40" s="29" t="str">
        <f t="array" ref="A40">IFERROR(INDEX(Состав!$E$7:$E$70,SMALL(IF(Состав!$H$7:$H$70,ROW(Состав!$H$7:$H$70)-6),ROW(A27))),"")</f>
        <v/>
      </c>
      <c r="B40" s="56" t="str">
        <f>IF(A40="","",VLOOKUP(A40,Состав!$E$7:$G$70,2,FALSE))</f>
        <v/>
      </c>
      <c r="C40" s="56" t="str">
        <f>IF(A40="","",VLOOKUP(A40,Состав!$E$7:$G$70,3,FALSE))</f>
        <v/>
      </c>
      <c r="D40" s="56"/>
      <c r="E40" s="56"/>
      <c r="F40" s="56"/>
      <c r="G40" s="56"/>
      <c r="H40" s="56"/>
      <c r="I40" s="56"/>
      <c r="J40" s="56"/>
      <c r="K40" s="56"/>
      <c r="L40" s="56">
        <f t="shared" si="2"/>
        <v>0</v>
      </c>
      <c r="M40" s="56"/>
      <c r="N40" s="56"/>
      <c r="O40" s="56"/>
      <c r="P40" s="56">
        <f t="shared" si="3"/>
        <v>0</v>
      </c>
      <c r="Q40" s="56"/>
      <c r="R40" s="56"/>
      <c r="S40" s="25"/>
    </row>
    <row r="41" spans="1:19" x14ac:dyDescent="0.25">
      <c r="A41" s="29" t="str">
        <f t="array" ref="A41">IFERROR(INDEX(Состав!$E$7:$E$70,SMALL(IF(Состав!$H$7:$H$70,ROW(Состав!$H$7:$H$70)-6),ROW(A28))),"")</f>
        <v/>
      </c>
      <c r="B41" s="56" t="str">
        <f>IF(A41="","",VLOOKUP(A41,Состав!$E$7:$G$70,2,FALSE))</f>
        <v/>
      </c>
      <c r="C41" s="56" t="str">
        <f>IF(A41="","",VLOOKUP(A41,Состав!$E$7:$G$70,3,FALSE))</f>
        <v/>
      </c>
      <c r="D41" s="56"/>
      <c r="E41" s="56"/>
      <c r="F41" s="56"/>
      <c r="G41" s="56"/>
      <c r="H41" s="56"/>
      <c r="I41" s="56"/>
      <c r="J41" s="56"/>
      <c r="K41" s="56"/>
      <c r="L41" s="56">
        <f t="shared" si="2"/>
        <v>0</v>
      </c>
      <c r="M41" s="56"/>
      <c r="N41" s="56"/>
      <c r="O41" s="56"/>
      <c r="P41" s="56">
        <f t="shared" si="3"/>
        <v>0</v>
      </c>
      <c r="Q41" s="56"/>
      <c r="R41" s="56"/>
      <c r="S41" s="25"/>
    </row>
    <row r="42" spans="1:19" x14ac:dyDescent="0.25">
      <c r="A42" s="29" t="str">
        <f t="array" ref="A42">IFERROR(INDEX(Состав!$E$7:$E$70,SMALL(IF(Состав!$H$7:$H$70,ROW(Состав!$H$7:$H$70)-6),ROW(A29))),"")</f>
        <v/>
      </c>
      <c r="B42" s="56" t="str">
        <f>IF(A42="","",VLOOKUP(A42,Состав!$E$7:$G$70,2,FALSE))</f>
        <v/>
      </c>
      <c r="C42" s="56" t="str">
        <f>IF(A42="","",VLOOKUP(A42,Состав!$E$7:$G$70,3,FALSE))</f>
        <v/>
      </c>
      <c r="D42" s="56"/>
      <c r="E42" s="56"/>
      <c r="F42" s="56"/>
      <c r="G42" s="56"/>
      <c r="H42" s="56"/>
      <c r="I42" s="56"/>
      <c r="J42" s="56"/>
      <c r="K42" s="56"/>
      <c r="L42" s="56">
        <f t="shared" si="2"/>
        <v>0</v>
      </c>
      <c r="M42" s="56"/>
      <c r="N42" s="56"/>
      <c r="O42" s="56"/>
      <c r="P42" s="56">
        <f t="shared" si="3"/>
        <v>0</v>
      </c>
      <c r="Q42" s="56"/>
      <c r="R42" s="56"/>
      <c r="S42" s="25"/>
    </row>
    <row r="43" spans="1:19" x14ac:dyDescent="0.25">
      <c r="A43" s="29" t="str">
        <f t="array" ref="A43">IFERROR(INDEX(Состав!$E$7:$E$70,SMALL(IF(Состав!$H$7:$H$70,ROW(Состав!$H$7:$H$70)-6),ROW(A30))),"")</f>
        <v/>
      </c>
      <c r="B43" s="56" t="str">
        <f>IF(A43="","",VLOOKUP(A43,Состав!$E$7:$G$70,2,FALSE))</f>
        <v/>
      </c>
      <c r="C43" s="56" t="str">
        <f>IF(A43="","",VLOOKUP(A43,Состав!$E$7:$G$70,3,FALSE))</f>
        <v/>
      </c>
      <c r="D43" s="56"/>
      <c r="E43" s="56"/>
      <c r="F43" s="56"/>
      <c r="G43" s="56"/>
      <c r="H43" s="56"/>
      <c r="I43" s="56"/>
      <c r="J43" s="56"/>
      <c r="K43" s="56"/>
      <c r="L43" s="56">
        <f t="shared" si="2"/>
        <v>0</v>
      </c>
      <c r="M43" s="56"/>
      <c r="N43" s="56"/>
      <c r="O43" s="56"/>
      <c r="P43" s="56">
        <f t="shared" si="3"/>
        <v>0</v>
      </c>
      <c r="Q43" s="56"/>
      <c r="R43" s="56"/>
      <c r="S43" s="25"/>
    </row>
    <row r="44" spans="1:19" x14ac:dyDescent="0.25">
      <c r="A44" s="29" t="str">
        <f t="array" ref="A44">IFERROR(INDEX(Состав!$E$7:$E$70,SMALL(IF(Состав!$H$7:$H$70,ROW(Состав!$H$7:$H$70)-6),ROW(A31))),"")</f>
        <v/>
      </c>
      <c r="B44" s="56" t="str">
        <f>IF(A44="","",VLOOKUP(A44,Состав!$E$7:$G$70,2,FALSE))</f>
        <v/>
      </c>
      <c r="C44" s="56" t="str">
        <f>IF(A44="","",VLOOKUP(A44,Состав!$E$7:$G$70,3,FALSE))</f>
        <v/>
      </c>
      <c r="D44" s="56"/>
      <c r="E44" s="56"/>
      <c r="F44" s="56"/>
      <c r="G44" s="56"/>
      <c r="H44" s="56"/>
      <c r="I44" s="56"/>
      <c r="J44" s="56"/>
      <c r="K44" s="56"/>
      <c r="L44" s="56">
        <f t="shared" si="2"/>
        <v>0</v>
      </c>
      <c r="M44" s="56"/>
      <c r="N44" s="56"/>
      <c r="O44" s="56"/>
      <c r="P44" s="56">
        <f t="shared" si="3"/>
        <v>0</v>
      </c>
      <c r="Q44" s="56"/>
      <c r="R44" s="56"/>
      <c r="S44" s="25"/>
    </row>
    <row r="45" spans="1:19" x14ac:dyDescent="0.25">
      <c r="A45" s="29" t="str">
        <f t="array" ref="A45">IFERROR(INDEX(Состав!$E$7:$E$70,SMALL(IF(Состав!$H$7:$H$70,ROW(Состав!$H$7:$H$70)-6),ROW(A32))),"")</f>
        <v/>
      </c>
      <c r="B45" s="56" t="str">
        <f>IF(A45="","",VLOOKUP(A45,Состав!$E$7:$G$70,2,FALSE))</f>
        <v/>
      </c>
      <c r="C45" s="56" t="str">
        <f>IF(A45="","",VLOOKUP(A45,Состав!$E$7:$G$70,3,FALSE))</f>
        <v/>
      </c>
      <c r="D45" s="56"/>
      <c r="E45" s="56"/>
      <c r="F45" s="56"/>
      <c r="G45" s="56"/>
      <c r="H45" s="56"/>
      <c r="I45" s="56"/>
      <c r="J45" s="56"/>
      <c r="K45" s="56"/>
      <c r="L45" s="56">
        <f t="shared" si="2"/>
        <v>0</v>
      </c>
      <c r="M45" s="56"/>
      <c r="N45" s="56"/>
      <c r="O45" s="56"/>
      <c r="P45" s="56">
        <f t="shared" si="3"/>
        <v>0</v>
      </c>
      <c r="Q45" s="56"/>
      <c r="R45" s="56"/>
      <c r="S45" s="25"/>
    </row>
    <row r="46" spans="1:19" x14ac:dyDescent="0.25">
      <c r="A46" s="29" t="str">
        <f t="array" ref="A46">IFERROR(INDEX(Состав!$E$7:$E$70,SMALL(IF(Состав!$H$7:$H$70,ROW(Состав!$H$7:$H$70)-6),ROW(A33))),"")</f>
        <v/>
      </c>
      <c r="B46" s="56" t="str">
        <f>IF(A46="","",VLOOKUP(A46,Состав!$E$7:$G$70,2,FALSE))</f>
        <v/>
      </c>
      <c r="C46" s="56" t="str">
        <f>IF(A46="","",VLOOKUP(A46,Состав!$E$7:$G$70,3,FALSE))</f>
        <v/>
      </c>
      <c r="D46" s="56"/>
      <c r="E46" s="56"/>
      <c r="F46" s="56"/>
      <c r="G46" s="56"/>
      <c r="H46" s="56"/>
      <c r="I46" s="56"/>
      <c r="J46" s="56"/>
      <c r="K46" s="56"/>
      <c r="L46" s="56">
        <f t="shared" si="2"/>
        <v>0</v>
      </c>
      <c r="M46" s="56"/>
      <c r="N46" s="56"/>
      <c r="O46" s="56"/>
      <c r="P46" s="56">
        <f t="shared" si="3"/>
        <v>0</v>
      </c>
      <c r="Q46" s="56"/>
      <c r="R46" s="56"/>
      <c r="S46" s="25"/>
    </row>
    <row r="47" spans="1:19" x14ac:dyDescent="0.25">
      <c r="A47" s="29" t="str">
        <f t="array" ref="A47">IFERROR(INDEX(Состав!$E$7:$E$70,SMALL(IF(Состав!$H$7:$H$70,ROW(Состав!$H$7:$H$70)-6),ROW(A34))),"")</f>
        <v/>
      </c>
      <c r="B47" s="56" t="str">
        <f>IF(A47="","",VLOOKUP(A47,Состав!$E$7:$G$70,2,FALSE))</f>
        <v/>
      </c>
      <c r="C47" s="56" t="str">
        <f>IF(A47="","",VLOOKUP(A47,Состав!$E$7:$G$70,3,FALSE))</f>
        <v/>
      </c>
      <c r="D47" s="56"/>
      <c r="E47" s="56"/>
      <c r="F47" s="56"/>
      <c r="G47" s="56"/>
      <c r="H47" s="56"/>
      <c r="I47" s="56"/>
      <c r="J47" s="56"/>
      <c r="K47" s="56"/>
      <c r="L47" s="56">
        <f t="shared" si="2"/>
        <v>0</v>
      </c>
      <c r="M47" s="56"/>
      <c r="N47" s="56"/>
      <c r="O47" s="56"/>
      <c r="P47" s="56">
        <f t="shared" si="3"/>
        <v>0</v>
      </c>
      <c r="Q47" s="56"/>
      <c r="R47" s="56"/>
      <c r="S47" s="25"/>
    </row>
    <row r="48" spans="1:19" x14ac:dyDescent="0.25">
      <c r="A48" s="29" t="str">
        <f t="array" ref="A48">IFERROR(INDEX(Состав!$E$7:$E$70,SMALL(IF(Состав!$H$7:$H$70,ROW(Состав!$H$7:$H$70)-6),ROW(A35))),"")</f>
        <v/>
      </c>
      <c r="B48" s="56" t="str">
        <f>IF(A48="","",VLOOKUP(A48,Состав!$E$7:$G$70,2,FALSE))</f>
        <v/>
      </c>
      <c r="C48" s="56" t="str">
        <f>IF(A48="","",VLOOKUP(A48,Состав!$E$7:$G$70,3,FALSE))</f>
        <v/>
      </c>
      <c r="D48" s="56"/>
      <c r="E48" s="56"/>
      <c r="F48" s="56"/>
      <c r="G48" s="56"/>
      <c r="H48" s="56"/>
      <c r="I48" s="56"/>
      <c r="J48" s="56"/>
      <c r="K48" s="56"/>
      <c r="L48" s="56">
        <f t="shared" si="2"/>
        <v>0</v>
      </c>
      <c r="M48" s="56"/>
      <c r="N48" s="56"/>
      <c r="O48" s="56"/>
      <c r="P48" s="56">
        <f t="shared" si="3"/>
        <v>0</v>
      </c>
      <c r="Q48" s="56"/>
      <c r="R48" s="56"/>
      <c r="S48" s="25"/>
    </row>
    <row r="49" spans="1:19" x14ac:dyDescent="0.25">
      <c r="A49" s="29" t="str">
        <f t="array" ref="A49">IFERROR(INDEX(Состав!$E$7:$E$70,SMALL(IF(Состав!$H$7:$H$70,ROW(Состав!$H$7:$H$70)-6),ROW(A36))),"")</f>
        <v/>
      </c>
      <c r="B49" s="56" t="str">
        <f>IF(A49="","",VLOOKUP(A49,Состав!$E$7:$G$70,2,FALSE))</f>
        <v/>
      </c>
      <c r="C49" s="56" t="str">
        <f>IF(A49="","",VLOOKUP(A49,Состав!$E$7:$G$70,3,FALSE))</f>
        <v/>
      </c>
      <c r="D49" s="56"/>
      <c r="E49" s="56"/>
      <c r="F49" s="56"/>
      <c r="G49" s="56"/>
      <c r="H49" s="56"/>
      <c r="I49" s="56"/>
      <c r="J49" s="56"/>
      <c r="K49" s="56"/>
      <c r="L49" s="56">
        <f t="shared" si="2"/>
        <v>0</v>
      </c>
      <c r="M49" s="56"/>
      <c r="N49" s="56"/>
      <c r="O49" s="56"/>
      <c r="P49" s="56">
        <f t="shared" si="3"/>
        <v>0</v>
      </c>
      <c r="Q49" s="56"/>
      <c r="R49" s="56"/>
      <c r="S49" s="25"/>
    </row>
    <row r="50" spans="1:19" x14ac:dyDescent="0.25">
      <c r="A50" s="29" t="str">
        <f t="array" ref="A50">IFERROR(INDEX(Состав!$E$7:$E$70,SMALL(IF(Состав!$H$7:$H$70,ROW(Состав!$H$7:$H$70)-6),ROW(A37))),"")</f>
        <v/>
      </c>
      <c r="B50" s="56" t="str">
        <f>IF(A50="","",VLOOKUP(A50,Состав!$E$7:$G$70,2,FALSE))</f>
        <v/>
      </c>
      <c r="C50" s="56" t="str">
        <f>IF(A50="","",VLOOKUP(A50,Состав!$E$7:$G$70,3,FALSE))</f>
        <v/>
      </c>
      <c r="D50" s="56"/>
      <c r="E50" s="56"/>
      <c r="F50" s="56"/>
      <c r="G50" s="56"/>
      <c r="H50" s="56"/>
      <c r="I50" s="56"/>
      <c r="J50" s="56"/>
      <c r="K50" s="56"/>
      <c r="L50" s="56">
        <f t="shared" si="2"/>
        <v>0</v>
      </c>
      <c r="M50" s="56"/>
      <c r="N50" s="56"/>
      <c r="O50" s="56"/>
      <c r="P50" s="56">
        <f t="shared" si="3"/>
        <v>0</v>
      </c>
      <c r="Q50" s="56"/>
      <c r="R50" s="56"/>
      <c r="S50" s="25"/>
    </row>
    <row r="51" spans="1:19" x14ac:dyDescent="0.25">
      <c r="A51" s="29" t="str">
        <f t="array" ref="A51">IFERROR(INDEX(Состав!$E$7:$E$70,SMALL(IF(Состав!$H$7:$H$70,ROW(Состав!$H$7:$H$70)-6),ROW(A38))),"")</f>
        <v/>
      </c>
      <c r="B51" s="56" t="str">
        <f>IF(A51="","",VLOOKUP(A51,Состав!$E$7:$G$70,2,FALSE))</f>
        <v/>
      </c>
      <c r="C51" s="56" t="str">
        <f>IF(A51="","",VLOOKUP(A51,Состав!$E$7:$G$70,3,FALSE))</f>
        <v/>
      </c>
      <c r="D51" s="56"/>
      <c r="E51" s="56"/>
      <c r="F51" s="56"/>
      <c r="G51" s="56"/>
      <c r="H51" s="56"/>
      <c r="I51" s="56"/>
      <c r="J51" s="56"/>
      <c r="K51" s="56"/>
      <c r="L51" s="56">
        <f t="shared" si="2"/>
        <v>0</v>
      </c>
      <c r="M51" s="56"/>
      <c r="N51" s="56"/>
      <c r="O51" s="56"/>
      <c r="P51" s="56">
        <f t="shared" si="3"/>
        <v>0</v>
      </c>
      <c r="Q51" s="56"/>
      <c r="R51" s="56"/>
      <c r="S51" s="25"/>
    </row>
    <row r="52" spans="1:19" x14ac:dyDescent="0.25">
      <c r="A52" s="29" t="str">
        <f t="array" ref="A52">IFERROR(INDEX(Состав!$E$7:$E$70,SMALL(IF(Состав!$H$7:$H$70,ROW(Состав!$H$7:$H$70)-6),ROW(A39))),"")</f>
        <v/>
      </c>
      <c r="B52" s="56" t="str">
        <f>IF(A52="","",VLOOKUP(A52,Состав!$E$7:$G$70,2,FALSE))</f>
        <v/>
      </c>
      <c r="C52" s="56" t="str">
        <f>IF(A52="","",VLOOKUP(A52,Состав!$E$7:$G$70,3,FALSE))</f>
        <v/>
      </c>
      <c r="D52" s="56"/>
      <c r="E52" s="56"/>
      <c r="F52" s="56"/>
      <c r="G52" s="56"/>
      <c r="H52" s="56"/>
      <c r="I52" s="56"/>
      <c r="J52" s="56"/>
      <c r="K52" s="56"/>
      <c r="L52" s="56">
        <f t="shared" si="2"/>
        <v>0</v>
      </c>
      <c r="M52" s="56"/>
      <c r="N52" s="56"/>
      <c r="O52" s="56"/>
      <c r="P52" s="56">
        <f t="shared" si="3"/>
        <v>0</v>
      </c>
      <c r="Q52" s="56"/>
      <c r="R52" s="56"/>
      <c r="S52" s="25"/>
    </row>
    <row r="53" spans="1:19" x14ac:dyDescent="0.25">
      <c r="A53" s="29" t="str">
        <f t="array" ref="A53">IFERROR(INDEX(Состав!$E$7:$E$70,SMALL(IF(Состав!$H$7:$H$70,ROW(Состав!$H$7:$H$70)-6),ROW(A40))),"")</f>
        <v/>
      </c>
      <c r="B53" s="56" t="str">
        <f>IF(A53="","",VLOOKUP(A53,Состав!$E$7:$G$70,2,FALSE))</f>
        <v/>
      </c>
      <c r="C53" s="56" t="str">
        <f>IF(A53="","",VLOOKUP(A53,Состав!$E$7:$G$70,3,FALSE))</f>
        <v/>
      </c>
      <c r="D53" s="56"/>
      <c r="E53" s="56"/>
      <c r="F53" s="56"/>
      <c r="G53" s="56"/>
      <c r="H53" s="56"/>
      <c r="I53" s="56"/>
      <c r="J53" s="56"/>
      <c r="K53" s="56"/>
      <c r="L53" s="56">
        <f t="shared" si="2"/>
        <v>0</v>
      </c>
      <c r="M53" s="56"/>
      <c r="N53" s="56"/>
      <c r="O53" s="56"/>
      <c r="P53" s="56">
        <f t="shared" si="3"/>
        <v>0</v>
      </c>
      <c r="Q53" s="56"/>
      <c r="R53" s="56"/>
      <c r="S53" s="25"/>
    </row>
    <row r="54" spans="1:19" x14ac:dyDescent="0.25">
      <c r="A54" s="29" t="str">
        <f t="array" ref="A54">IFERROR(INDEX(Состав!$E$7:$E$70,SMALL(IF(Состав!$H$7:$H$70,ROW(Состав!$H$7:$H$70)-6),ROW(A41))),"")</f>
        <v/>
      </c>
      <c r="B54" s="56" t="str">
        <f>IF(A54="","",VLOOKUP(A54,Состав!$E$7:$G$70,2,FALSE))</f>
        <v/>
      </c>
      <c r="C54" s="56" t="str">
        <f>IF(A54="","",VLOOKUP(A54,Состав!$E$7:$G$70,3,FALSE))</f>
        <v/>
      </c>
      <c r="D54" s="56"/>
      <c r="E54" s="56"/>
      <c r="F54" s="56"/>
      <c r="G54" s="56"/>
      <c r="H54" s="56"/>
      <c r="I54" s="56"/>
      <c r="J54" s="56"/>
      <c r="K54" s="56"/>
      <c r="L54" s="56">
        <f t="shared" si="2"/>
        <v>0</v>
      </c>
      <c r="M54" s="56"/>
      <c r="N54" s="56"/>
      <c r="O54" s="56"/>
      <c r="P54" s="56">
        <f t="shared" si="3"/>
        <v>0</v>
      </c>
      <c r="Q54" s="56"/>
      <c r="R54" s="56"/>
      <c r="S54" s="25"/>
    </row>
    <row r="55" spans="1:19" x14ac:dyDescent="0.25">
      <c r="A55" s="29" t="str">
        <f t="array" ref="A55">IFERROR(INDEX(Состав!$E$7:$E$70,SMALL(IF(Состав!$H$7:$H$70,ROW(Состав!$H$7:$H$70)-6),ROW(A42))),"")</f>
        <v/>
      </c>
      <c r="B55" s="56" t="str">
        <f>IF(A55="","",VLOOKUP(A55,Состав!$E$7:$G$70,2,FALSE))</f>
        <v/>
      </c>
      <c r="C55" s="56" t="str">
        <f>IF(A55="","",VLOOKUP(A55,Состав!$E$7:$G$70,3,FALSE))</f>
        <v/>
      </c>
      <c r="D55" s="56"/>
      <c r="E55" s="56"/>
      <c r="F55" s="56"/>
      <c r="G55" s="56"/>
      <c r="H55" s="56"/>
      <c r="I55" s="56"/>
      <c r="J55" s="56"/>
      <c r="K55" s="56"/>
      <c r="L55" s="56">
        <f t="shared" si="2"/>
        <v>0</v>
      </c>
      <c r="M55" s="56"/>
      <c r="N55" s="56"/>
      <c r="O55" s="56"/>
      <c r="P55" s="56">
        <f t="shared" si="3"/>
        <v>0</v>
      </c>
      <c r="Q55" s="56"/>
      <c r="R55" s="56"/>
      <c r="S55" s="25"/>
    </row>
    <row r="56" spans="1:19" x14ac:dyDescent="0.25">
      <c r="A56" s="29" t="str">
        <f t="array" ref="A56">IFERROR(INDEX(Состав!$E$7:$E$70,SMALL(IF(Состав!$H$7:$H$70,ROW(Состав!$H$7:$H$70)-6),ROW(A43))),"")</f>
        <v/>
      </c>
      <c r="B56" s="56" t="str">
        <f>IF(A56="","",VLOOKUP(A56,Состав!$E$7:$G$70,2,FALSE))</f>
        <v/>
      </c>
      <c r="C56" s="56" t="str">
        <f>IF(A56="","",VLOOKUP(A56,Состав!$E$7:$G$70,3,FALSE))</f>
        <v/>
      </c>
      <c r="D56" s="56"/>
      <c r="E56" s="56"/>
      <c r="F56" s="56"/>
      <c r="G56" s="56"/>
      <c r="H56" s="56"/>
      <c r="I56" s="56"/>
      <c r="J56" s="56"/>
      <c r="K56" s="56"/>
      <c r="L56" s="56">
        <f t="shared" si="2"/>
        <v>0</v>
      </c>
      <c r="M56" s="56"/>
      <c r="N56" s="56"/>
      <c r="O56" s="56"/>
      <c r="P56" s="56">
        <f t="shared" si="3"/>
        <v>0</v>
      </c>
      <c r="Q56" s="56"/>
      <c r="R56" s="56"/>
      <c r="S56" s="25"/>
    </row>
    <row r="57" spans="1:19" x14ac:dyDescent="0.25">
      <c r="A57" s="29" t="str">
        <f t="array" ref="A57">IFERROR(INDEX(Состав!$E$7:$E$70,SMALL(IF(Состав!$H$7:$H$70,ROW(Состав!$H$7:$H$70)-6),ROW(A44))),"")</f>
        <v/>
      </c>
      <c r="B57" s="56" t="str">
        <f>IF(A57="","",VLOOKUP(A57,Состав!$E$7:$G$70,2,FALSE))</f>
        <v/>
      </c>
      <c r="C57" s="56" t="str">
        <f>IF(A57="","",VLOOKUP(A57,Состав!$E$7:$G$70,3,FALSE))</f>
        <v/>
      </c>
      <c r="D57" s="56"/>
      <c r="E57" s="56"/>
      <c r="F57" s="56"/>
      <c r="G57" s="56"/>
      <c r="H57" s="56"/>
      <c r="I57" s="56"/>
      <c r="J57" s="56"/>
      <c r="K57" s="56"/>
      <c r="L57" s="56">
        <f t="shared" si="2"/>
        <v>0</v>
      </c>
      <c r="M57" s="56"/>
      <c r="N57" s="56"/>
      <c r="O57" s="56"/>
      <c r="P57" s="56">
        <f t="shared" si="3"/>
        <v>0</v>
      </c>
      <c r="Q57" s="56"/>
      <c r="R57" s="56"/>
      <c r="S57" s="25"/>
    </row>
    <row r="58" spans="1:19" x14ac:dyDescent="0.25">
      <c r="A58" s="29" t="str">
        <f t="array" ref="A58">IFERROR(INDEX(Состав!$E$7:$E$70,SMALL(IF(Состав!$H$7:$H$70,ROW(Состав!$H$7:$H$70)-6),ROW(A45))),"")</f>
        <v/>
      </c>
      <c r="B58" s="56" t="str">
        <f>IF(A58="","",VLOOKUP(A58,Состав!$E$7:$G$70,2,FALSE))</f>
        <v/>
      </c>
      <c r="C58" s="56" t="str">
        <f>IF(A58="","",VLOOKUP(A58,Состав!$E$7:$G$70,3,FALSE))</f>
        <v/>
      </c>
      <c r="D58" s="56"/>
      <c r="E58" s="56"/>
      <c r="F58" s="56"/>
      <c r="G58" s="56"/>
      <c r="H58" s="56"/>
      <c r="I58" s="56"/>
      <c r="J58" s="56"/>
      <c r="K58" s="56"/>
      <c r="L58" s="56">
        <f t="shared" si="2"/>
        <v>0</v>
      </c>
      <c r="M58" s="56"/>
      <c r="N58" s="56"/>
      <c r="O58" s="56"/>
      <c r="P58" s="56">
        <f t="shared" si="3"/>
        <v>0</v>
      </c>
      <c r="Q58" s="56"/>
      <c r="R58" s="56"/>
      <c r="S58" s="25"/>
    </row>
    <row r="59" spans="1:19" x14ac:dyDescent="0.25">
      <c r="A59" s="29" t="str">
        <f t="array" ref="A59">IFERROR(INDEX(Состав!$E$7:$E$70,SMALL(IF(Состав!$H$7:$H$70,ROW(Состав!$H$7:$H$70)-6),ROW(A46))),"")</f>
        <v/>
      </c>
      <c r="B59" s="56" t="str">
        <f>IF(A59="","",VLOOKUP(A59,Состав!$E$7:$G$70,2,FALSE))</f>
        <v/>
      </c>
      <c r="C59" s="56" t="str">
        <f>IF(A59="","",VLOOKUP(A59,Состав!$E$7:$G$70,3,FALSE))</f>
        <v/>
      </c>
      <c r="D59" s="56"/>
      <c r="E59" s="56"/>
      <c r="F59" s="56"/>
      <c r="G59" s="56"/>
      <c r="H59" s="56"/>
      <c r="I59" s="56"/>
      <c r="J59" s="56"/>
      <c r="K59" s="56"/>
      <c r="L59" s="56">
        <f t="shared" si="2"/>
        <v>0</v>
      </c>
      <c r="M59" s="56"/>
      <c r="N59" s="56"/>
      <c r="O59" s="56"/>
      <c r="P59" s="56">
        <f t="shared" si="3"/>
        <v>0</v>
      </c>
      <c r="Q59" s="56"/>
      <c r="R59" s="56"/>
      <c r="S59" s="25"/>
    </row>
    <row r="60" spans="1:19" x14ac:dyDescent="0.25">
      <c r="A60" s="29" t="str">
        <f t="array" ref="A60">IFERROR(INDEX(Состав!$E$7:$E$70,SMALL(IF(Состав!$H$7:$H$70,ROW(Состав!$H$7:$H$70)-6),ROW(A47))),"")</f>
        <v/>
      </c>
      <c r="B60" s="56" t="str">
        <f>IF(A60="","",VLOOKUP(A60,Состав!$E$7:$G$70,2,FALSE))</f>
        <v/>
      </c>
      <c r="C60" s="56" t="str">
        <f>IF(A60="","",VLOOKUP(A60,Состав!$E$7:$G$70,3,FALSE))</f>
        <v/>
      </c>
      <c r="D60" s="56"/>
      <c r="E60" s="56"/>
      <c r="F60" s="56"/>
      <c r="G60" s="56"/>
      <c r="H60" s="56"/>
      <c r="I60" s="56"/>
      <c r="J60" s="56"/>
      <c r="K60" s="56"/>
      <c r="L60" s="56">
        <f t="shared" si="2"/>
        <v>0</v>
      </c>
      <c r="M60" s="56"/>
      <c r="N60" s="56"/>
      <c r="O60" s="56"/>
      <c r="P60" s="56">
        <f t="shared" si="3"/>
        <v>0</v>
      </c>
      <c r="Q60" s="56"/>
      <c r="R60" s="56"/>
      <c r="S60" s="25"/>
    </row>
    <row r="61" spans="1:19" x14ac:dyDescent="0.25">
      <c r="A61" s="29" t="str">
        <f t="array" ref="A61">IFERROR(INDEX(Состав!$E$7:$E$70,SMALL(IF(Состав!$H$7:$H$70,ROW(Состав!$H$7:$H$70)-6),ROW(A48))),"")</f>
        <v/>
      </c>
      <c r="B61" s="56" t="str">
        <f>IF(A61="","",VLOOKUP(A61,Состав!$E$7:$G$70,2,FALSE))</f>
        <v/>
      </c>
      <c r="C61" s="56" t="str">
        <f>IF(A61="","",VLOOKUP(A61,Состав!$E$7:$G$70,3,FALSE))</f>
        <v/>
      </c>
      <c r="D61" s="56"/>
      <c r="E61" s="56"/>
      <c r="F61" s="56"/>
      <c r="G61" s="56"/>
      <c r="H61" s="56"/>
      <c r="I61" s="56"/>
      <c r="J61" s="56"/>
      <c r="K61" s="56"/>
      <c r="L61" s="56">
        <f t="shared" si="2"/>
        <v>0</v>
      </c>
      <c r="M61" s="56"/>
      <c r="N61" s="56"/>
      <c r="O61" s="56"/>
      <c r="P61" s="56">
        <f t="shared" si="3"/>
        <v>0</v>
      </c>
      <c r="Q61" s="56"/>
      <c r="R61" s="56"/>
      <c r="S61" s="25"/>
    </row>
    <row r="62" spans="1:19" x14ac:dyDescent="0.25">
      <c r="A62" s="29" t="str">
        <f t="array" ref="A62">IFERROR(INDEX(Состав!$E$7:$E$70,SMALL(IF(Состав!$H$7:$H$70,ROW(Состав!$H$7:$H$70)-6),ROW(A49))),"")</f>
        <v/>
      </c>
      <c r="B62" s="56" t="str">
        <f>IF(A62="","",VLOOKUP(A62,Состав!$E$7:$G$70,2,FALSE))</f>
        <v/>
      </c>
      <c r="C62" s="56" t="str">
        <f>IF(A62="","",VLOOKUP(A62,Состав!$E$7:$G$70,3,FALSE))</f>
        <v/>
      </c>
      <c r="D62" s="56"/>
      <c r="E62" s="56"/>
      <c r="F62" s="56"/>
      <c r="G62" s="56"/>
      <c r="H62" s="56"/>
      <c r="I62" s="56"/>
      <c r="J62" s="56"/>
      <c r="K62" s="56"/>
      <c r="L62" s="56">
        <f t="shared" si="2"/>
        <v>0</v>
      </c>
      <c r="M62" s="56"/>
      <c r="N62" s="56"/>
      <c r="O62" s="56"/>
      <c r="P62" s="56">
        <f t="shared" si="3"/>
        <v>0</v>
      </c>
      <c r="Q62" s="56"/>
      <c r="R62" s="56"/>
      <c r="S62" s="25"/>
    </row>
    <row r="63" spans="1:19" x14ac:dyDescent="0.25">
      <c r="A63" s="29" t="str">
        <f t="array" ref="A63">IFERROR(INDEX(Состав!$E$7:$E$70,SMALL(IF(Состав!$H$7:$H$70,ROW(Состав!$H$7:$H$70)-6),ROW(A50))),"")</f>
        <v/>
      </c>
      <c r="B63" s="56" t="str">
        <f>IF(A63="","",VLOOKUP(A63,Состав!$E$7:$G$70,2,FALSE))</f>
        <v/>
      </c>
      <c r="C63" s="56" t="str">
        <f>IF(A63="","",VLOOKUP(A63,Состав!$E$7:$G$70,3,FALSE))</f>
        <v/>
      </c>
      <c r="D63" s="56"/>
      <c r="E63" s="56"/>
      <c r="F63" s="56"/>
      <c r="G63" s="56"/>
      <c r="H63" s="56"/>
      <c r="I63" s="56"/>
      <c r="J63" s="56"/>
      <c r="K63" s="56"/>
      <c r="L63" s="56">
        <f t="shared" si="2"/>
        <v>0</v>
      </c>
      <c r="M63" s="56"/>
      <c r="N63" s="56"/>
      <c r="O63" s="56"/>
      <c r="P63" s="56">
        <f t="shared" si="3"/>
        <v>0</v>
      </c>
      <c r="Q63" s="56"/>
      <c r="R63" s="56"/>
      <c r="S63" s="25"/>
    </row>
    <row r="64" spans="1:19" x14ac:dyDescent="0.25">
      <c r="A64" s="29" t="str">
        <f t="array" ref="A64">IFERROR(INDEX(Состав!$E$7:$E$70,SMALL(IF(Состав!$H$7:$H$70,ROW(Состав!$H$7:$H$70)-6),ROW(A51))),"")</f>
        <v/>
      </c>
      <c r="B64" s="56" t="str">
        <f>IF(A64="","",VLOOKUP(A64,Состав!$E$7:$G$70,2,FALSE))</f>
        <v/>
      </c>
      <c r="C64" s="56" t="str">
        <f>IF(A64="","",VLOOKUP(A64,Состав!$E$7:$G$70,3,FALSE))</f>
        <v/>
      </c>
      <c r="D64" s="56"/>
      <c r="E64" s="56"/>
      <c r="F64" s="56"/>
      <c r="G64" s="56"/>
      <c r="H64" s="56"/>
      <c r="I64" s="56"/>
      <c r="J64" s="56"/>
      <c r="K64" s="56"/>
      <c r="L64" s="56">
        <f t="shared" si="2"/>
        <v>0</v>
      </c>
      <c r="M64" s="56"/>
      <c r="N64" s="56"/>
      <c r="O64" s="56"/>
      <c r="P64" s="56">
        <f t="shared" si="3"/>
        <v>0</v>
      </c>
      <c r="Q64" s="56"/>
      <c r="R64" s="56"/>
      <c r="S64" s="25"/>
    </row>
    <row r="65" spans="1:19" x14ac:dyDescent="0.25">
      <c r="A65" s="29" t="str">
        <f t="array" ref="A65">IFERROR(INDEX(Состав!$E$7:$E$70,SMALL(IF(Состав!$H$7:$H$70,ROW(Состав!$H$7:$H$70)-6),ROW(A52))),"")</f>
        <v/>
      </c>
      <c r="B65" s="56" t="str">
        <f>IF(A65="","",VLOOKUP(A65,Состав!$E$7:$G$70,2,FALSE))</f>
        <v/>
      </c>
      <c r="C65" s="56" t="str">
        <f>IF(A65="","",VLOOKUP(A65,Состав!$E$7:$G$70,3,FALSE))</f>
        <v/>
      </c>
      <c r="D65" s="56"/>
      <c r="E65" s="56"/>
      <c r="F65" s="56"/>
      <c r="G65" s="56"/>
      <c r="H65" s="56"/>
      <c r="I65" s="56"/>
      <c r="J65" s="56"/>
      <c r="K65" s="56"/>
      <c r="L65" s="56">
        <f t="shared" si="2"/>
        <v>0</v>
      </c>
      <c r="M65" s="56"/>
      <c r="N65" s="56"/>
      <c r="O65" s="56"/>
      <c r="P65" s="56">
        <f t="shared" si="3"/>
        <v>0</v>
      </c>
      <c r="Q65" s="56"/>
      <c r="R65" s="56"/>
      <c r="S65" s="25"/>
    </row>
    <row r="66" spans="1:19" x14ac:dyDescent="0.25">
      <c r="A66" s="29" t="str">
        <f t="array" ref="A66">IFERROR(INDEX(Состав!$E$7:$E$70,SMALL(IF(Состав!$H$7:$H$70,ROW(Состав!$H$7:$H$70)-6),ROW(A53))),"")</f>
        <v/>
      </c>
      <c r="B66" s="56" t="str">
        <f>IF(A66="","",VLOOKUP(A66,Состав!$E$7:$G$70,2,FALSE))</f>
        <v/>
      </c>
      <c r="C66" s="56" t="str">
        <f>IF(A66="","",VLOOKUP(A66,Состав!$E$7:$G$70,3,FALSE))</f>
        <v/>
      </c>
      <c r="D66" s="56"/>
      <c r="E66" s="56"/>
      <c r="F66" s="56"/>
      <c r="G66" s="56"/>
      <c r="H66" s="56"/>
      <c r="I66" s="56"/>
      <c r="J66" s="56"/>
      <c r="K66" s="56"/>
      <c r="L66" s="56">
        <f t="shared" si="2"/>
        <v>0</v>
      </c>
      <c r="M66" s="56"/>
      <c r="N66" s="56"/>
      <c r="O66" s="56"/>
      <c r="P66" s="56">
        <f t="shared" si="3"/>
        <v>0</v>
      </c>
      <c r="Q66" s="56"/>
      <c r="R66" s="56"/>
      <c r="S66" s="25"/>
    </row>
    <row r="67" spans="1:19" x14ac:dyDescent="0.25">
      <c r="A67" s="29" t="str">
        <f t="array" ref="A67">IFERROR(INDEX(Состав!$E$7:$E$70,SMALL(IF(Состав!$H$7:$H$70,ROW(Состав!$H$7:$H$70)-6),ROW(A54))),"")</f>
        <v/>
      </c>
      <c r="B67" s="56" t="str">
        <f>IF(A67="","",VLOOKUP(A67,Состав!$E$7:$G$70,2,FALSE))</f>
        <v/>
      </c>
      <c r="C67" s="56" t="str">
        <f>IF(A67="","",VLOOKUP(A67,Состав!$E$7:$G$70,3,FALSE))</f>
        <v/>
      </c>
      <c r="D67" s="56"/>
      <c r="E67" s="56"/>
      <c r="F67" s="56"/>
      <c r="G67" s="56"/>
      <c r="H67" s="56"/>
      <c r="I67" s="56"/>
      <c r="J67" s="56"/>
      <c r="K67" s="56"/>
      <c r="L67" s="56">
        <f t="shared" si="2"/>
        <v>0</v>
      </c>
      <c r="M67" s="56"/>
      <c r="N67" s="56"/>
      <c r="O67" s="56"/>
      <c r="P67" s="56">
        <f t="shared" si="3"/>
        <v>0</v>
      </c>
      <c r="Q67" s="56"/>
      <c r="R67" s="56"/>
      <c r="S67" s="25"/>
    </row>
    <row r="68" spans="1:19" x14ac:dyDescent="0.25">
      <c r="A68" s="29" t="str">
        <f t="array" ref="A68">IFERROR(INDEX(Состав!$E$7:$E$70,SMALL(IF(Состав!$H$7:$H$70,ROW(Состав!$H$7:$H$70)-6),ROW(A55))),"")</f>
        <v/>
      </c>
      <c r="B68" s="56" t="str">
        <f>IF(A68="","",VLOOKUP(A68,Состав!$E$7:$G$70,2,FALSE))</f>
        <v/>
      </c>
      <c r="C68" s="56" t="str">
        <f>IF(A68="","",VLOOKUP(A68,Состав!$E$7:$G$70,3,FALSE))</f>
        <v/>
      </c>
      <c r="D68" s="56"/>
      <c r="E68" s="56"/>
      <c r="F68" s="56"/>
      <c r="G68" s="56"/>
      <c r="H68" s="56"/>
      <c r="I68" s="56"/>
      <c r="J68" s="56"/>
      <c r="K68" s="56"/>
      <c r="L68" s="56">
        <f t="shared" si="2"/>
        <v>0</v>
      </c>
      <c r="M68" s="56"/>
      <c r="N68" s="56"/>
      <c r="O68" s="56"/>
      <c r="P68" s="56">
        <f t="shared" si="3"/>
        <v>0</v>
      </c>
      <c r="Q68" s="56"/>
      <c r="R68" s="56"/>
      <c r="S68" s="25"/>
    </row>
    <row r="69" spans="1:19" x14ac:dyDescent="0.25">
      <c r="A69" s="29" t="str">
        <f t="array" ref="A69">IFERROR(INDEX(Состав!$E$7:$E$70,SMALL(IF(Состав!$H$7:$H$70,ROW(Состав!$H$7:$H$70)-6),ROW(A56))),"")</f>
        <v/>
      </c>
      <c r="B69" s="56" t="str">
        <f>IF(A69="","",VLOOKUP(A69,Состав!$E$7:$G$70,2,FALSE))</f>
        <v/>
      </c>
      <c r="C69" s="56" t="str">
        <f>IF(A69="","",VLOOKUP(A69,Состав!$E$7:$G$70,3,FALSE))</f>
        <v/>
      </c>
      <c r="D69" s="56"/>
      <c r="E69" s="56"/>
      <c r="F69" s="56"/>
      <c r="G69" s="56"/>
      <c r="H69" s="56"/>
      <c r="I69" s="56"/>
      <c r="J69" s="56"/>
      <c r="K69" s="56"/>
      <c r="L69" s="56">
        <f t="shared" si="2"/>
        <v>0</v>
      </c>
      <c r="M69" s="56"/>
      <c r="N69" s="56"/>
      <c r="O69" s="56"/>
      <c r="P69" s="56">
        <f t="shared" si="3"/>
        <v>0</v>
      </c>
      <c r="Q69" s="56"/>
      <c r="R69" s="56"/>
      <c r="S69" s="25"/>
    </row>
    <row r="70" spans="1:19" ht="17.25" thickBot="1" x14ac:dyDescent="0.3">
      <c r="A70" s="30" t="str">
        <f t="array" ref="A70">IFERROR(INDEX(Состав!$E$7:$E$70,SMALL(IF(Состав!$H$7:$H$70,ROW(Состав!$H$7:$H$70)-6),ROW(A57))),"")</f>
        <v/>
      </c>
      <c r="B70" s="57" t="str">
        <f>IF(A70="","",VLOOKUP(A70,Состав!$E$7:$G$70,2,FALSE))</f>
        <v/>
      </c>
      <c r="C70" s="57" t="str">
        <f>IF(A70="","",VLOOKUP(A70,Состав!$E$7:$G$70,3,FALSE))</f>
        <v/>
      </c>
      <c r="D70" s="57"/>
      <c r="E70" s="57"/>
      <c r="F70" s="57"/>
      <c r="G70" s="57"/>
      <c r="H70" s="57"/>
      <c r="I70" s="57"/>
      <c r="J70" s="57"/>
      <c r="K70" s="57"/>
      <c r="L70" s="57">
        <f t="shared" si="2"/>
        <v>0</v>
      </c>
      <c r="M70" s="57"/>
      <c r="N70" s="57"/>
      <c r="O70" s="57"/>
      <c r="P70" s="57">
        <f t="shared" si="3"/>
        <v>0</v>
      </c>
      <c r="Q70" s="57"/>
      <c r="R70" s="57"/>
      <c r="S70" s="64"/>
    </row>
  </sheetData>
  <mergeCells count="45">
    <mergeCell ref="R12:S12"/>
    <mergeCell ref="L12:L13"/>
    <mergeCell ref="M12:M13"/>
    <mergeCell ref="N12:N13"/>
    <mergeCell ref="O12:O13"/>
    <mergeCell ref="P12:P13"/>
    <mergeCell ref="Q12:Q13"/>
    <mergeCell ref="A12:A13"/>
    <mergeCell ref="B12:B13"/>
    <mergeCell ref="C12:C13"/>
    <mergeCell ref="D12:E12"/>
    <mergeCell ref="F12:H12"/>
    <mergeCell ref="I7:J7"/>
    <mergeCell ref="K7:L7"/>
    <mergeCell ref="I8:J8"/>
    <mergeCell ref="K8:L8"/>
    <mergeCell ref="I12:K12"/>
    <mergeCell ref="I9:J9"/>
    <mergeCell ref="K9:L9"/>
    <mergeCell ref="I10:J10"/>
    <mergeCell ref="K10:L10"/>
    <mergeCell ref="I11:J11"/>
    <mergeCell ref="K11:L11"/>
    <mergeCell ref="G5:G6"/>
    <mergeCell ref="H5:H6"/>
    <mergeCell ref="I5:J6"/>
    <mergeCell ref="A1:A4"/>
    <mergeCell ref="B1:S1"/>
    <mergeCell ref="K5:L6"/>
    <mergeCell ref="M5:O5"/>
    <mergeCell ref="A5:A6"/>
    <mergeCell ref="B5:B6"/>
    <mergeCell ref="C5:C6"/>
    <mergeCell ref="D5:E5"/>
    <mergeCell ref="F5:F6"/>
    <mergeCell ref="T1:U1"/>
    <mergeCell ref="B2:S2"/>
    <mergeCell ref="B3:C3"/>
    <mergeCell ref="D3:Q3"/>
    <mergeCell ref="R3:S3"/>
    <mergeCell ref="T3:T4"/>
    <mergeCell ref="U3:U4"/>
    <mergeCell ref="B4:C4"/>
    <mergeCell ref="D4:Q4"/>
    <mergeCell ref="R4:S4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2" r:id="rId3" name="Check Box 4">
              <controlPr defaultSize="0" autoFill="0" autoLine="0" autoPict="0">
                <anchor moveWithCells="1">
                  <from>
                    <xdr:col>19</xdr:col>
                    <xdr:colOff>85725</xdr:colOff>
                    <xdr:row>2</xdr:row>
                    <xdr:rowOff>266700</xdr:rowOff>
                  </from>
                  <to>
                    <xdr:col>20</xdr:col>
                    <xdr:colOff>0</xdr:colOff>
                    <xdr:row>3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4" name="Check Box 5">
              <controlPr defaultSize="0" autoFill="0" autoLine="0" autoPict="0">
                <anchor moveWithCells="1">
                  <from>
                    <xdr:col>20</xdr:col>
                    <xdr:colOff>76200</xdr:colOff>
                    <xdr:row>2</xdr:row>
                    <xdr:rowOff>295275</xdr:rowOff>
                  </from>
                  <to>
                    <xdr:col>20</xdr:col>
                    <xdr:colOff>323850</xdr:colOff>
                    <xdr:row>3</xdr:row>
                    <xdr:rowOff>76200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3"/>
  <dimension ref="A1:V70"/>
  <sheetViews>
    <sheetView zoomScale="160" zoomScaleNormal="160" workbookViewId="0">
      <selection activeCell="V3" sqref="V3"/>
    </sheetView>
  </sheetViews>
  <sheetFormatPr defaultRowHeight="16.5" x14ac:dyDescent="0.25"/>
  <cols>
    <col min="1" max="1" width="30.7109375" style="16" customWidth="1"/>
    <col min="2" max="2" width="12" style="16" bestFit="1" customWidth="1"/>
    <col min="3" max="3" width="3" style="16" bestFit="1" customWidth="1"/>
    <col min="4" max="13" width="3.85546875" style="16" customWidth="1"/>
    <col min="14" max="14" width="1.140625" style="16" customWidth="1"/>
    <col min="15" max="19" width="3.85546875" style="16" customWidth="1"/>
    <col min="20" max="20" width="5.85546875" style="16" customWidth="1"/>
    <col min="21" max="21" width="5.85546875" style="16" bestFit="1" customWidth="1"/>
    <col min="22" max="16384" width="9.140625" style="16"/>
  </cols>
  <sheetData>
    <row r="1" spans="1:22" ht="30" customHeight="1" thickBot="1" x14ac:dyDescent="0.3">
      <c r="A1" s="91"/>
      <c r="B1" s="72" t="s">
        <v>234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4"/>
      <c r="T1" s="73" t="s">
        <v>228</v>
      </c>
      <c r="U1" s="74"/>
    </row>
    <row r="2" spans="1:22" ht="30" customHeight="1" thickBot="1" x14ac:dyDescent="0.3">
      <c r="A2" s="77"/>
      <c r="B2" s="72" t="s">
        <v>229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4"/>
      <c r="T2" s="62" t="s">
        <v>26</v>
      </c>
      <c r="U2" s="28" t="s">
        <v>27</v>
      </c>
    </row>
    <row r="3" spans="1:22" ht="30" customHeight="1" thickBot="1" x14ac:dyDescent="0.3">
      <c r="A3" s="77"/>
      <c r="B3" s="72" t="s">
        <v>230</v>
      </c>
      <c r="C3" s="74"/>
      <c r="D3" s="97" t="s">
        <v>232</v>
      </c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76"/>
      <c r="R3" s="75" t="s">
        <v>233</v>
      </c>
      <c r="S3" s="76"/>
      <c r="T3" s="87" t="b">
        <v>1</v>
      </c>
      <c r="U3" s="89"/>
      <c r="V3" s="16">
        <v>1</v>
      </c>
    </row>
    <row r="4" spans="1:22" ht="30" customHeight="1" thickBot="1" x14ac:dyDescent="0.3">
      <c r="A4" s="78"/>
      <c r="B4" s="72" t="s">
        <v>231</v>
      </c>
      <c r="C4" s="74"/>
      <c r="D4" s="72" t="s">
        <v>232</v>
      </c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4"/>
      <c r="R4" s="72" t="s">
        <v>233</v>
      </c>
      <c r="S4" s="74"/>
      <c r="T4" s="88"/>
      <c r="U4" s="90"/>
    </row>
    <row r="5" spans="1:22" ht="17.25" thickBot="1" x14ac:dyDescent="0.3">
      <c r="A5" s="70" t="s">
        <v>0</v>
      </c>
      <c r="B5" s="69" t="s">
        <v>1</v>
      </c>
      <c r="C5" s="69" t="s">
        <v>5</v>
      </c>
      <c r="D5" s="70" t="s">
        <v>16</v>
      </c>
      <c r="E5" s="71"/>
      <c r="F5" s="77" t="s">
        <v>21</v>
      </c>
      <c r="G5" s="77" t="s">
        <v>22</v>
      </c>
      <c r="H5" s="77" t="s">
        <v>23</v>
      </c>
      <c r="I5" s="95" t="s">
        <v>24</v>
      </c>
      <c r="J5" s="96"/>
      <c r="K5" s="95" t="s">
        <v>20</v>
      </c>
      <c r="L5" s="96"/>
      <c r="M5" s="92" t="s">
        <v>19</v>
      </c>
      <c r="N5" s="93"/>
      <c r="O5" s="94"/>
    </row>
    <row r="6" spans="1:22" ht="17.25" thickBot="1" x14ac:dyDescent="0.3">
      <c r="A6" s="66"/>
      <c r="B6" s="68"/>
      <c r="C6" s="68"/>
      <c r="D6" s="58" t="s">
        <v>17</v>
      </c>
      <c r="E6" s="21" t="s">
        <v>18</v>
      </c>
      <c r="F6" s="78"/>
      <c r="G6" s="78"/>
      <c r="H6" s="78"/>
      <c r="I6" s="75"/>
      <c r="J6" s="76"/>
      <c r="K6" s="75"/>
      <c r="L6" s="76"/>
      <c r="M6" s="59" t="s">
        <v>10</v>
      </c>
      <c r="N6" s="60"/>
      <c r="O6" s="61" t="s">
        <v>12</v>
      </c>
    </row>
    <row r="7" spans="1:22" x14ac:dyDescent="0.25">
      <c r="A7" s="31" t="str">
        <f t="array" ref="A7">IFERROR(INDEX(Состав!$E$2:$E$6,SMALL(IF(Состав!$H$2:$H$6,ROW(Состав!$H$2:$H$6)-1),ROW(A1))),"")</f>
        <v>Михалев Сергей</v>
      </c>
      <c r="B7" s="55" t="str">
        <f>IF(A7="","",VLOOKUP(A7,Состав!$E$2:$G$6,2,FALSE))</f>
        <v>Вратарь</v>
      </c>
      <c r="C7" s="55">
        <f>IF(A7="","",VLOOKUP(A7,Состав!$E$2:$G$6,3,FALSE))</f>
        <v>98</v>
      </c>
      <c r="D7" s="55"/>
      <c r="E7" s="55"/>
      <c r="F7" s="55"/>
      <c r="G7" s="55"/>
      <c r="H7" s="55" t="str">
        <f t="shared" ref="H7:H11" si="0">IF(F7="","",F7-G7)</f>
        <v/>
      </c>
      <c r="I7" s="85" t="str">
        <f t="shared" ref="I7:I11" si="1">IFERROR(H7/F7,"")</f>
        <v/>
      </c>
      <c r="J7" s="85"/>
      <c r="K7" s="80"/>
      <c r="L7" s="80"/>
      <c r="M7" s="55"/>
      <c r="N7" s="55"/>
      <c r="O7" s="63"/>
    </row>
    <row r="8" spans="1:22" x14ac:dyDescent="0.25">
      <c r="A8" s="29" t="str">
        <f t="array" ref="A8">IFERROR(INDEX(Состав!$E$2:$E$6,SMALL(IF(Состав!$H$2:$H$6,ROW(Состав!$H$2:$H$6)-1),ROW(A2))),"")</f>
        <v>Савлов Максим</v>
      </c>
      <c r="B8" s="56" t="str">
        <f>IF(A8="","",VLOOKUP(A8,Состав!$E$2:$G$6,2,FALSE))</f>
        <v>Вратарь</v>
      </c>
      <c r="C8" s="56">
        <f>IF(A8="","",VLOOKUP(A8,Состав!$E$2:$G$6,3,FALSE))</f>
        <v>1</v>
      </c>
      <c r="D8" s="56"/>
      <c r="E8" s="56"/>
      <c r="F8" s="56"/>
      <c r="G8" s="56"/>
      <c r="H8" s="56" t="str">
        <f t="shared" si="0"/>
        <v/>
      </c>
      <c r="I8" s="86" t="str">
        <f t="shared" si="1"/>
        <v/>
      </c>
      <c r="J8" s="86"/>
      <c r="K8" s="84"/>
      <c r="L8" s="84"/>
      <c r="M8" s="56"/>
      <c r="N8" s="56"/>
      <c r="O8" s="25"/>
    </row>
    <row r="9" spans="1:22" x14ac:dyDescent="0.25">
      <c r="A9" s="29" t="str">
        <f t="array" ref="A9">IFERROR(INDEX(Состав!$E$2:$E$6,SMALL(IF(Состав!$H$2:$H$6,ROW(Состав!$H$2:$H$6)-1),ROW(A3))),"")</f>
        <v>Смирнов Владимир</v>
      </c>
      <c r="B9" s="56" t="str">
        <f>IF(A9="","",VLOOKUP(A9,Состав!$E$2:$G$6,2,FALSE))</f>
        <v>Вратарь</v>
      </c>
      <c r="C9" s="56">
        <f>IF(A9="","",VLOOKUP(A9,Состав!$E$2:$G$6,3,FALSE))</f>
        <v>20</v>
      </c>
      <c r="D9" s="56"/>
      <c r="E9" s="56"/>
      <c r="F9" s="56"/>
      <c r="G9" s="56"/>
      <c r="H9" s="56" t="str">
        <f t="shared" si="0"/>
        <v/>
      </c>
      <c r="I9" s="86" t="str">
        <f t="shared" si="1"/>
        <v/>
      </c>
      <c r="J9" s="86"/>
      <c r="K9" s="84"/>
      <c r="L9" s="84"/>
      <c r="M9" s="56"/>
      <c r="N9" s="56"/>
      <c r="O9" s="25"/>
    </row>
    <row r="10" spans="1:22" x14ac:dyDescent="0.25">
      <c r="A10" s="29" t="str">
        <f t="array" ref="A10">IFERROR(INDEX(Состав!$E$2:$E$6,SMALL(IF(Состав!$H$2:$H$6,ROW(Состав!$H$2:$H$6)-1),ROW(A4))),"")</f>
        <v/>
      </c>
      <c r="B10" s="56" t="str">
        <f>IF(A10="","",VLOOKUP(A10,Состав!$E$2:$G$6,2,FALSE))</f>
        <v/>
      </c>
      <c r="C10" s="56" t="str">
        <f>IF(A10="","",VLOOKUP(A10,Состав!$E$2:$G$6,3,FALSE))</f>
        <v/>
      </c>
      <c r="D10" s="56"/>
      <c r="E10" s="56"/>
      <c r="F10" s="56"/>
      <c r="G10" s="56"/>
      <c r="H10" s="56" t="str">
        <f t="shared" si="0"/>
        <v/>
      </c>
      <c r="I10" s="86" t="str">
        <f t="shared" si="1"/>
        <v/>
      </c>
      <c r="J10" s="86"/>
      <c r="K10" s="84"/>
      <c r="L10" s="84"/>
      <c r="M10" s="56"/>
      <c r="N10" s="56"/>
      <c r="O10" s="25"/>
    </row>
    <row r="11" spans="1:22" ht="17.25" thickBot="1" x14ac:dyDescent="0.3">
      <c r="A11" s="30" t="str">
        <f t="array" ref="A11">IFERROR(INDEX(Состав!$E$2:$E$6,SMALL(IF(Состав!$H$2:$H$6,ROW(Состав!$H$2:$H$6)-1),ROW(A5))),"")</f>
        <v/>
      </c>
      <c r="B11" s="57" t="str">
        <f>IF(A11="","",VLOOKUP(A11,Состав!$E$2:$G$6,2,FALSE))</f>
        <v/>
      </c>
      <c r="C11" s="57" t="str">
        <f>IF(A11="","",VLOOKUP(A11,Состав!$E$2:$G$6,3,FALSE))</f>
        <v/>
      </c>
      <c r="D11" s="57"/>
      <c r="E11" s="57"/>
      <c r="F11" s="57"/>
      <c r="G11" s="57"/>
      <c r="H11" s="57" t="str">
        <f t="shared" si="0"/>
        <v/>
      </c>
      <c r="I11" s="83" t="str">
        <f t="shared" si="1"/>
        <v/>
      </c>
      <c r="J11" s="83"/>
      <c r="K11" s="81"/>
      <c r="L11" s="81"/>
      <c r="M11" s="57"/>
      <c r="N11" s="57"/>
      <c r="O11" s="64"/>
    </row>
    <row r="12" spans="1:22" x14ac:dyDescent="0.25">
      <c r="A12" s="65" t="s">
        <v>0</v>
      </c>
      <c r="B12" s="67" t="s">
        <v>1</v>
      </c>
      <c r="C12" s="67" t="s">
        <v>5</v>
      </c>
      <c r="D12" s="65" t="s">
        <v>16</v>
      </c>
      <c r="E12" s="79"/>
      <c r="F12" s="65" t="s">
        <v>7</v>
      </c>
      <c r="G12" s="80"/>
      <c r="H12" s="79"/>
      <c r="I12" s="65" t="s">
        <v>8</v>
      </c>
      <c r="J12" s="80"/>
      <c r="K12" s="79"/>
      <c r="L12" s="67" t="s">
        <v>9</v>
      </c>
      <c r="M12" s="65" t="s">
        <v>10</v>
      </c>
      <c r="N12" s="80" t="s">
        <v>11</v>
      </c>
      <c r="O12" s="79" t="s">
        <v>12</v>
      </c>
      <c r="P12" s="67" t="str">
        <f>"+/-"</f>
        <v>+/-</v>
      </c>
      <c r="Q12" s="67" t="s">
        <v>20</v>
      </c>
      <c r="R12" s="65" t="s">
        <v>19</v>
      </c>
      <c r="S12" s="79"/>
    </row>
    <row r="13" spans="1:22" ht="17.25" thickBot="1" x14ac:dyDescent="0.3">
      <c r="A13" s="66"/>
      <c r="B13" s="68"/>
      <c r="C13" s="68"/>
      <c r="D13" s="58" t="s">
        <v>17</v>
      </c>
      <c r="E13" s="64" t="s">
        <v>18</v>
      </c>
      <c r="F13" s="58" t="s">
        <v>14</v>
      </c>
      <c r="G13" s="57" t="s">
        <v>13</v>
      </c>
      <c r="H13" s="64" t="s">
        <v>15</v>
      </c>
      <c r="I13" s="58" t="s">
        <v>14</v>
      </c>
      <c r="J13" s="57" t="s">
        <v>13</v>
      </c>
      <c r="K13" s="64" t="s">
        <v>15</v>
      </c>
      <c r="L13" s="68"/>
      <c r="M13" s="66"/>
      <c r="N13" s="81"/>
      <c r="O13" s="82"/>
      <c r="P13" s="68"/>
      <c r="Q13" s="68"/>
      <c r="R13" s="58" t="s">
        <v>10</v>
      </c>
      <c r="S13" s="64" t="s">
        <v>12</v>
      </c>
    </row>
    <row r="14" spans="1:22" x14ac:dyDescent="0.25">
      <c r="A14" s="26" t="str">
        <f t="array" ref="A14">IFERROR(INDEX(Состав!$E$7:$E$70,SMALL(IF(Состав!$H$7:$H$70,ROW(Состав!$H$7:$H$70)-6),ROW(A1))),"")</f>
        <v>Бардаков Тимофей</v>
      </c>
      <c r="B14" s="55" t="str">
        <f>IF(A14="","",VLOOKUP(A14,Состав!$E$7:$G$70,2,FALSE))</f>
        <v>Защитник</v>
      </c>
      <c r="C14" s="55">
        <f>IF(A14="","",VLOOKUP(A14,Состав!$E$7:$G$70,3,FALSE))</f>
        <v>90</v>
      </c>
      <c r="D14" s="55">
        <v>1</v>
      </c>
      <c r="E14" s="55"/>
      <c r="F14" s="55"/>
      <c r="G14" s="55"/>
      <c r="H14" s="55"/>
      <c r="I14" s="55"/>
      <c r="J14" s="55"/>
      <c r="K14" s="55"/>
      <c r="L14" s="55">
        <f>SUM(F14:K14)</f>
        <v>0</v>
      </c>
      <c r="M14" s="55"/>
      <c r="N14" s="55"/>
      <c r="O14" s="55"/>
      <c r="P14" s="55">
        <f>M14-O14</f>
        <v>0</v>
      </c>
      <c r="Q14" s="55"/>
      <c r="R14" s="55"/>
      <c r="S14" s="63"/>
    </row>
    <row r="15" spans="1:22" x14ac:dyDescent="0.25">
      <c r="A15" s="32" t="str">
        <f t="array" ref="A15">IFERROR(INDEX(Состав!$E$7:$E$70,SMALL(IF(Состав!$H$7:$H$70,ROW(Состав!$H$7:$H$70)-6),ROW(A2))),"")</f>
        <v>Пастухов Тимофей</v>
      </c>
      <c r="B15" s="56" t="str">
        <f>IF(A15="","",VLOOKUP(A15,Состав!$E$7:$G$70,2,FALSE))</f>
        <v>Защитник</v>
      </c>
      <c r="C15" s="56">
        <f>IF(A15="","",VLOOKUP(A15,Состав!$E$7:$G$70,3,FALSE))</f>
        <v>99</v>
      </c>
      <c r="D15" s="56"/>
      <c r="E15" s="56"/>
      <c r="F15" s="56"/>
      <c r="G15" s="56"/>
      <c r="H15" s="56"/>
      <c r="I15" s="56"/>
      <c r="J15" s="56"/>
      <c r="K15" s="56"/>
      <c r="L15" s="56">
        <f t="shared" ref="L15:L70" si="2">SUM(F15:K15)</f>
        <v>0</v>
      </c>
      <c r="M15" s="56"/>
      <c r="N15" s="56"/>
      <c r="O15" s="56"/>
      <c r="P15" s="56">
        <f t="shared" ref="P15:P70" si="3">M15-O15</f>
        <v>0</v>
      </c>
      <c r="Q15" s="56"/>
      <c r="R15" s="56"/>
      <c r="S15" s="25"/>
    </row>
    <row r="16" spans="1:22" x14ac:dyDescent="0.25">
      <c r="A16" s="29" t="str">
        <f t="array" ref="A16">IFERROR(INDEX(Состав!$E$7:$E$70,SMALL(IF(Состав!$H$7:$H$70,ROW(Состав!$H$7:$H$70)-6),ROW(A3))),"")</f>
        <v>Прокопенко Александр</v>
      </c>
      <c r="B16" s="56" t="str">
        <f>IF(A16="","",VLOOKUP(A16,Состав!$E$7:$G$70,2,FALSE))</f>
        <v>Защитник</v>
      </c>
      <c r="C16" s="56">
        <f>IF(A16="","",VLOOKUP(A16,Состав!$E$7:$G$70,3,FALSE))</f>
        <v>25</v>
      </c>
      <c r="D16" s="56">
        <v>9</v>
      </c>
      <c r="E16" s="56"/>
      <c r="F16" s="56"/>
      <c r="G16" s="56"/>
      <c r="H16" s="56"/>
      <c r="I16" s="56"/>
      <c r="J16" s="56"/>
      <c r="K16" s="56"/>
      <c r="L16" s="56">
        <f t="shared" si="2"/>
        <v>0</v>
      </c>
      <c r="M16" s="56"/>
      <c r="N16" s="56"/>
      <c r="O16" s="56"/>
      <c r="P16" s="56">
        <f t="shared" si="3"/>
        <v>0</v>
      </c>
      <c r="Q16" s="56"/>
      <c r="R16" s="56"/>
      <c r="S16" s="25"/>
    </row>
    <row r="17" spans="1:19" x14ac:dyDescent="0.25">
      <c r="A17" s="29" t="str">
        <f t="array" ref="A17">IFERROR(INDEX(Состав!$E$7:$E$70,SMALL(IF(Состав!$H$7:$H$70,ROW(Состав!$H$7:$H$70)-6),ROW(A4))),"")</f>
        <v>Тютин Артур</v>
      </c>
      <c r="B17" s="56" t="str">
        <f>IF(A17="","",VLOOKUP(A17,Состав!$E$7:$G$70,2,FALSE))</f>
        <v>Защитник</v>
      </c>
      <c r="C17" s="56">
        <f>IF(A17="","",VLOOKUP(A17,Состав!$E$7:$G$70,3,FALSE))</f>
        <v>43</v>
      </c>
      <c r="D17" s="56">
        <v>4</v>
      </c>
      <c r="E17" s="56"/>
      <c r="F17" s="56"/>
      <c r="G17" s="56"/>
      <c r="H17" s="56"/>
      <c r="I17" s="56"/>
      <c r="J17" s="56"/>
      <c r="K17" s="56"/>
      <c r="L17" s="56">
        <f t="shared" si="2"/>
        <v>0</v>
      </c>
      <c r="M17" s="56"/>
      <c r="N17" s="56"/>
      <c r="O17" s="56"/>
      <c r="P17" s="56">
        <f t="shared" si="3"/>
        <v>0</v>
      </c>
      <c r="Q17" s="56"/>
      <c r="R17" s="56"/>
      <c r="S17" s="25"/>
    </row>
    <row r="18" spans="1:19" x14ac:dyDescent="0.25">
      <c r="A18" s="29" t="str">
        <f t="array" ref="A18">IFERROR(INDEX(Состав!$E$7:$E$70,SMALL(IF(Состав!$H$7:$H$70,ROW(Состав!$H$7:$H$70)-6),ROW(A5))),"")</f>
        <v>Гуленов Сергей</v>
      </c>
      <c r="B18" s="56" t="str">
        <f>IF(A18="","",VLOOKUP(A18,Состав!$E$7:$G$70,2,FALSE))</f>
        <v>Нападающий</v>
      </c>
      <c r="C18" s="56">
        <f>IF(A18="","",VLOOKUP(A18,Состав!$E$7:$G$70,3,FALSE))</f>
        <v>11</v>
      </c>
      <c r="D18" s="56"/>
      <c r="E18" s="56"/>
      <c r="F18" s="56"/>
      <c r="G18" s="56"/>
      <c r="H18" s="56"/>
      <c r="I18" s="56"/>
      <c r="J18" s="56"/>
      <c r="K18" s="56"/>
      <c r="L18" s="56">
        <f t="shared" si="2"/>
        <v>0</v>
      </c>
      <c r="M18" s="56"/>
      <c r="N18" s="56"/>
      <c r="O18" s="56"/>
      <c r="P18" s="56">
        <f t="shared" si="3"/>
        <v>0</v>
      </c>
      <c r="Q18" s="56"/>
      <c r="R18" s="56"/>
      <c r="S18" s="25"/>
    </row>
    <row r="19" spans="1:19" x14ac:dyDescent="0.25">
      <c r="A19" s="29" t="str">
        <f t="array" ref="A19">IFERROR(INDEX(Состав!$E$7:$E$70,SMALL(IF(Состав!$H$7:$H$70,ROW(Состав!$H$7:$H$70)-6),ROW(A6))),"")</f>
        <v>Кулиш Лев</v>
      </c>
      <c r="B19" s="56" t="str">
        <f>IF(A19="","",VLOOKUP(A19,Состав!$E$7:$G$70,2,FALSE))</f>
        <v>Нападающий</v>
      </c>
      <c r="C19" s="56">
        <f>IF(A19="","",VLOOKUP(A19,Состав!$E$7:$G$70,3,FALSE))</f>
        <v>0</v>
      </c>
      <c r="D19" s="56"/>
      <c r="E19" s="56"/>
      <c r="F19" s="56"/>
      <c r="G19" s="56"/>
      <c r="H19" s="56"/>
      <c r="I19" s="56"/>
      <c r="J19" s="56"/>
      <c r="K19" s="56"/>
      <c r="L19" s="56">
        <f t="shared" si="2"/>
        <v>0</v>
      </c>
      <c r="M19" s="56"/>
      <c r="N19" s="56"/>
      <c r="O19" s="56"/>
      <c r="P19" s="56">
        <f t="shared" si="3"/>
        <v>0</v>
      </c>
      <c r="Q19" s="56"/>
      <c r="R19" s="56"/>
      <c r="S19" s="25"/>
    </row>
    <row r="20" spans="1:19" x14ac:dyDescent="0.25">
      <c r="A20" s="29" t="str">
        <f t="array" ref="A20">IFERROR(INDEX(Состав!$E$7:$E$70,SMALL(IF(Состав!$H$7:$H$70,ROW(Состав!$H$7:$H$70)-6),ROW(A7))),"")</f>
        <v>Мельников Глеб</v>
      </c>
      <c r="B20" s="56" t="str">
        <f>IF(A20="","",VLOOKUP(A20,Состав!$E$7:$G$70,2,FALSE))</f>
        <v>Нападающий</v>
      </c>
      <c r="C20" s="56">
        <f>IF(A20="","",VLOOKUP(A20,Состав!$E$7:$G$70,3,FALSE))</f>
        <v>29</v>
      </c>
      <c r="D20" s="56"/>
      <c r="E20" s="56"/>
      <c r="F20" s="56"/>
      <c r="G20" s="56"/>
      <c r="H20" s="56"/>
      <c r="I20" s="56"/>
      <c r="J20" s="56"/>
      <c r="K20" s="56"/>
      <c r="L20" s="56">
        <f t="shared" si="2"/>
        <v>0</v>
      </c>
      <c r="M20" s="56"/>
      <c r="N20" s="56"/>
      <c r="O20" s="56"/>
      <c r="P20" s="56">
        <f t="shared" si="3"/>
        <v>0</v>
      </c>
      <c r="Q20" s="56"/>
      <c r="R20" s="56"/>
      <c r="S20" s="25"/>
    </row>
    <row r="21" spans="1:19" x14ac:dyDescent="0.25">
      <c r="A21" s="29" t="str">
        <f t="array" ref="A21">IFERROR(INDEX(Состав!$E$7:$E$70,SMALL(IF(Состав!$H$7:$H$70,ROW(Состав!$H$7:$H$70)-6),ROW(A8))),"")</f>
        <v>Никулин Иван</v>
      </c>
      <c r="B21" s="56" t="str">
        <f>IF(A21="","",VLOOKUP(A21,Состав!$E$7:$G$70,2,FALSE))</f>
        <v>Нападающий</v>
      </c>
      <c r="C21" s="56">
        <f>IF(A21="","",VLOOKUP(A21,Состав!$E$7:$G$70,3,FALSE))</f>
        <v>7</v>
      </c>
      <c r="D21" s="56"/>
      <c r="E21" s="56"/>
      <c r="F21" s="56"/>
      <c r="G21" s="56"/>
      <c r="H21" s="56"/>
      <c r="I21" s="56"/>
      <c r="J21" s="56"/>
      <c r="K21" s="56"/>
      <c r="L21" s="56">
        <f t="shared" si="2"/>
        <v>0</v>
      </c>
      <c r="M21" s="56"/>
      <c r="N21" s="56"/>
      <c r="O21" s="56"/>
      <c r="P21" s="56">
        <f t="shared" si="3"/>
        <v>0</v>
      </c>
      <c r="Q21" s="56"/>
      <c r="R21" s="56"/>
      <c r="S21" s="25"/>
    </row>
    <row r="22" spans="1:19" x14ac:dyDescent="0.25">
      <c r="A22" s="29" t="str">
        <f t="array" ref="A22">IFERROR(INDEX(Состав!$E$7:$E$70,SMALL(IF(Состав!$H$7:$H$70,ROW(Состав!$H$7:$H$70)-6),ROW(A9))),"")</f>
        <v>Окороков Семён</v>
      </c>
      <c r="B22" s="56" t="str">
        <f>IF(A22="","",VLOOKUP(A22,Состав!$E$7:$G$70,2,FALSE))</f>
        <v>Нападающий</v>
      </c>
      <c r="C22" s="56">
        <f>IF(A22="","",VLOOKUP(A22,Состав!$E$7:$G$70,3,FALSE))</f>
        <v>0</v>
      </c>
      <c r="D22" s="56"/>
      <c r="E22" s="56"/>
      <c r="F22" s="56"/>
      <c r="G22" s="56"/>
      <c r="H22" s="56"/>
      <c r="I22" s="56"/>
      <c r="J22" s="56"/>
      <c r="K22" s="56"/>
      <c r="L22" s="56">
        <f t="shared" si="2"/>
        <v>0</v>
      </c>
      <c r="M22" s="56"/>
      <c r="N22" s="56"/>
      <c r="O22" s="56"/>
      <c r="P22" s="56">
        <f t="shared" si="3"/>
        <v>0</v>
      </c>
      <c r="Q22" s="56"/>
      <c r="R22" s="56"/>
      <c r="S22" s="25"/>
    </row>
    <row r="23" spans="1:19" x14ac:dyDescent="0.25">
      <c r="A23" s="29" t="str">
        <f t="array" ref="A23">IFERROR(INDEX(Состав!$E$7:$E$70,SMALL(IF(Состав!$H$7:$H$70,ROW(Состав!$H$7:$H$70)-6),ROW(A10))),"")</f>
        <v/>
      </c>
      <c r="B23" s="56" t="str">
        <f>IF(A23="","",VLOOKUP(A23,Состав!$E$7:$G$70,2,FALSE))</f>
        <v/>
      </c>
      <c r="C23" s="56" t="str">
        <f>IF(A23="","",VLOOKUP(A23,Состав!$E$7:$G$70,3,FALSE))</f>
        <v/>
      </c>
      <c r="D23" s="56"/>
      <c r="E23" s="56"/>
      <c r="F23" s="56"/>
      <c r="G23" s="56"/>
      <c r="H23" s="56"/>
      <c r="I23" s="56"/>
      <c r="J23" s="56"/>
      <c r="K23" s="56"/>
      <c r="L23" s="56">
        <f t="shared" si="2"/>
        <v>0</v>
      </c>
      <c r="M23" s="56"/>
      <c r="N23" s="56"/>
      <c r="O23" s="56"/>
      <c r="P23" s="56">
        <f t="shared" si="3"/>
        <v>0</v>
      </c>
      <c r="Q23" s="56"/>
      <c r="R23" s="56"/>
      <c r="S23" s="25"/>
    </row>
    <row r="24" spans="1:19" x14ac:dyDescent="0.25">
      <c r="A24" s="29" t="str">
        <f t="array" ref="A24">IFERROR(INDEX(Состав!$E$7:$E$70,SMALL(IF(Состав!$H$7:$H$70,ROW(Состав!$H$7:$H$70)-6),ROW(A11))),"")</f>
        <v/>
      </c>
      <c r="B24" s="56" t="str">
        <f>IF(A24="","",VLOOKUP(A24,Состав!$E$7:$G$70,2,FALSE))</f>
        <v/>
      </c>
      <c r="C24" s="56" t="str">
        <f>IF(A24="","",VLOOKUP(A24,Состав!$E$7:$G$70,3,FALSE))</f>
        <v/>
      </c>
      <c r="D24" s="56"/>
      <c r="E24" s="56"/>
      <c r="F24" s="56"/>
      <c r="G24" s="56"/>
      <c r="H24" s="56"/>
      <c r="I24" s="56"/>
      <c r="J24" s="56"/>
      <c r="K24" s="56"/>
      <c r="L24" s="56">
        <f t="shared" si="2"/>
        <v>0</v>
      </c>
      <c r="M24" s="56"/>
      <c r="N24" s="56"/>
      <c r="O24" s="56"/>
      <c r="P24" s="56">
        <f t="shared" si="3"/>
        <v>0</v>
      </c>
      <c r="Q24" s="56"/>
      <c r="R24" s="56"/>
      <c r="S24" s="25"/>
    </row>
    <row r="25" spans="1:19" x14ac:dyDescent="0.25">
      <c r="A25" s="29" t="str">
        <f t="array" ref="A25">IFERROR(INDEX(Состав!$E$7:$E$70,SMALL(IF(Состав!$H$7:$H$70,ROW(Состав!$H$7:$H$70)-6),ROW(A12))),"")</f>
        <v/>
      </c>
      <c r="B25" s="56" t="str">
        <f>IF(A25="","",VLOOKUP(A25,Состав!$E$7:$G$70,2,FALSE))</f>
        <v/>
      </c>
      <c r="C25" s="56" t="str">
        <f>IF(A25="","",VLOOKUP(A25,Состав!$E$7:$G$70,3,FALSE))</f>
        <v/>
      </c>
      <c r="D25" s="56"/>
      <c r="E25" s="56"/>
      <c r="F25" s="56"/>
      <c r="G25" s="56"/>
      <c r="H25" s="56"/>
      <c r="I25" s="56"/>
      <c r="J25" s="56"/>
      <c r="K25" s="56"/>
      <c r="L25" s="56">
        <f t="shared" si="2"/>
        <v>0</v>
      </c>
      <c r="M25" s="56"/>
      <c r="N25" s="56"/>
      <c r="O25" s="56"/>
      <c r="P25" s="56">
        <f t="shared" si="3"/>
        <v>0</v>
      </c>
      <c r="Q25" s="56"/>
      <c r="R25" s="56"/>
      <c r="S25" s="25"/>
    </row>
    <row r="26" spans="1:19" x14ac:dyDescent="0.25">
      <c r="A26" s="29" t="str">
        <f t="array" ref="A26">IFERROR(INDEX(Состав!$E$7:$E$70,SMALL(IF(Состав!$H$7:$H$70,ROW(Состав!$H$7:$H$70)-6),ROW(A13))),"")</f>
        <v/>
      </c>
      <c r="B26" s="56" t="str">
        <f>IF(A26="","",VLOOKUP(A26,Состав!$E$7:$G$70,2,FALSE))</f>
        <v/>
      </c>
      <c r="C26" s="56" t="str">
        <f>IF(A26="","",VLOOKUP(A26,Состав!$E$7:$G$70,3,FALSE))</f>
        <v/>
      </c>
      <c r="D26" s="56"/>
      <c r="E26" s="56"/>
      <c r="F26" s="56"/>
      <c r="G26" s="56"/>
      <c r="H26" s="56"/>
      <c r="I26" s="56"/>
      <c r="J26" s="56"/>
      <c r="K26" s="56"/>
      <c r="L26" s="56">
        <f t="shared" si="2"/>
        <v>0</v>
      </c>
      <c r="M26" s="56"/>
      <c r="N26" s="56"/>
      <c r="O26" s="56"/>
      <c r="P26" s="56">
        <f t="shared" si="3"/>
        <v>0</v>
      </c>
      <c r="Q26" s="56"/>
      <c r="R26" s="56"/>
      <c r="S26" s="25"/>
    </row>
    <row r="27" spans="1:19" x14ac:dyDescent="0.25">
      <c r="A27" s="29" t="str">
        <f t="array" ref="A27">IFERROR(INDEX(Состав!$E$7:$E$70,SMALL(IF(Состав!$H$7:$H$70,ROW(Состав!$H$7:$H$70)-6),ROW(A14))),"")</f>
        <v/>
      </c>
      <c r="B27" s="56" t="str">
        <f>IF(A27="","",VLOOKUP(A27,Состав!$E$7:$G$70,2,FALSE))</f>
        <v/>
      </c>
      <c r="C27" s="56" t="str">
        <f>IF(A27="","",VLOOKUP(A27,Состав!$E$7:$G$70,3,FALSE))</f>
        <v/>
      </c>
      <c r="D27" s="56"/>
      <c r="E27" s="56"/>
      <c r="F27" s="56"/>
      <c r="G27" s="56"/>
      <c r="H27" s="56"/>
      <c r="I27" s="56"/>
      <c r="J27" s="56"/>
      <c r="K27" s="56"/>
      <c r="L27" s="56">
        <f t="shared" si="2"/>
        <v>0</v>
      </c>
      <c r="M27" s="56"/>
      <c r="N27" s="56"/>
      <c r="O27" s="56"/>
      <c r="P27" s="56">
        <f t="shared" si="3"/>
        <v>0</v>
      </c>
      <c r="Q27" s="56"/>
      <c r="R27" s="56"/>
      <c r="S27" s="25"/>
    </row>
    <row r="28" spans="1:19" x14ac:dyDescent="0.25">
      <c r="A28" s="29" t="str">
        <f t="array" ref="A28">IFERROR(INDEX(Состав!$E$7:$E$70,SMALL(IF(Состав!$H$7:$H$70,ROW(Состав!$H$7:$H$70)-6),ROW(A15))),"")</f>
        <v/>
      </c>
      <c r="B28" s="56" t="str">
        <f>IF(A28="","",VLOOKUP(A28,Состав!$E$7:$G$70,2,FALSE))</f>
        <v/>
      </c>
      <c r="C28" s="56" t="str">
        <f>IF(A28="","",VLOOKUP(A28,Состав!$E$7:$G$70,3,FALSE))</f>
        <v/>
      </c>
      <c r="D28" s="56"/>
      <c r="E28" s="56"/>
      <c r="F28" s="56"/>
      <c r="G28" s="56"/>
      <c r="H28" s="56"/>
      <c r="I28" s="56"/>
      <c r="J28" s="56"/>
      <c r="K28" s="56"/>
      <c r="L28" s="56">
        <f t="shared" si="2"/>
        <v>0</v>
      </c>
      <c r="M28" s="56"/>
      <c r="N28" s="56"/>
      <c r="O28" s="56"/>
      <c r="P28" s="56">
        <f t="shared" si="3"/>
        <v>0</v>
      </c>
      <c r="Q28" s="56"/>
      <c r="R28" s="56"/>
      <c r="S28" s="25"/>
    </row>
    <row r="29" spans="1:19" x14ac:dyDescent="0.25">
      <c r="A29" s="29" t="str">
        <f t="array" ref="A29">IFERROR(INDEX(Состав!$E$7:$E$70,SMALL(IF(Состав!$H$7:$H$70,ROW(Состав!$H$7:$H$70)-6),ROW(A16))),"")</f>
        <v/>
      </c>
      <c r="B29" s="56" t="str">
        <f>IF(A29="","",VLOOKUP(A29,Состав!$E$7:$G$70,2,FALSE))</f>
        <v/>
      </c>
      <c r="C29" s="56" t="str">
        <f>IF(A29="","",VLOOKUP(A29,Состав!$E$7:$G$70,3,FALSE))</f>
        <v/>
      </c>
      <c r="D29" s="56"/>
      <c r="E29" s="56"/>
      <c r="F29" s="56"/>
      <c r="G29" s="56"/>
      <c r="H29" s="56"/>
      <c r="I29" s="56"/>
      <c r="J29" s="56"/>
      <c r="K29" s="56"/>
      <c r="L29" s="56">
        <f t="shared" si="2"/>
        <v>0</v>
      </c>
      <c r="M29" s="56"/>
      <c r="N29" s="56"/>
      <c r="O29" s="56"/>
      <c r="P29" s="56">
        <f t="shared" si="3"/>
        <v>0</v>
      </c>
      <c r="Q29" s="56"/>
      <c r="R29" s="56"/>
      <c r="S29" s="25"/>
    </row>
    <row r="30" spans="1:19" x14ac:dyDescent="0.25">
      <c r="A30" s="29" t="str">
        <f t="array" ref="A30">IFERROR(INDEX(Состав!$E$7:$E$70,SMALL(IF(Состав!$H$7:$H$70,ROW(Состав!$H$7:$H$70)-6),ROW(A17))),"")</f>
        <v/>
      </c>
      <c r="B30" s="56" t="str">
        <f>IF(A30="","",VLOOKUP(A30,Состав!$E$7:$G$70,2,FALSE))</f>
        <v/>
      </c>
      <c r="C30" s="56" t="str">
        <f>IF(A30="","",VLOOKUP(A30,Состав!$E$7:$G$70,3,FALSE))</f>
        <v/>
      </c>
      <c r="D30" s="56"/>
      <c r="E30" s="56"/>
      <c r="F30" s="56"/>
      <c r="G30" s="56"/>
      <c r="H30" s="56"/>
      <c r="I30" s="56"/>
      <c r="J30" s="56"/>
      <c r="K30" s="56"/>
      <c r="L30" s="56">
        <f t="shared" si="2"/>
        <v>0</v>
      </c>
      <c r="M30" s="56"/>
      <c r="N30" s="56"/>
      <c r="O30" s="56"/>
      <c r="P30" s="56">
        <f t="shared" si="3"/>
        <v>0</v>
      </c>
      <c r="Q30" s="56"/>
      <c r="R30" s="56"/>
      <c r="S30" s="25"/>
    </row>
    <row r="31" spans="1:19" x14ac:dyDescent="0.25">
      <c r="A31" s="29" t="str">
        <f t="array" ref="A31">IFERROR(INDEX(Состав!$E$7:$E$70,SMALL(IF(Состав!$H$7:$H$70,ROW(Состав!$H$7:$H$70)-6),ROW(A18))),"")</f>
        <v/>
      </c>
      <c r="B31" s="56" t="str">
        <f>IF(A31="","",VLOOKUP(A31,Состав!$E$7:$G$70,2,FALSE))</f>
        <v/>
      </c>
      <c r="C31" s="56" t="str">
        <f>IF(A31="","",VLOOKUP(A31,Состав!$E$7:$G$70,3,FALSE))</f>
        <v/>
      </c>
      <c r="D31" s="56"/>
      <c r="E31" s="56"/>
      <c r="F31" s="56"/>
      <c r="G31" s="56"/>
      <c r="H31" s="56"/>
      <c r="I31" s="56"/>
      <c r="J31" s="56"/>
      <c r="K31" s="56"/>
      <c r="L31" s="56">
        <f t="shared" si="2"/>
        <v>0</v>
      </c>
      <c r="M31" s="56"/>
      <c r="N31" s="56"/>
      <c r="O31" s="56"/>
      <c r="P31" s="56">
        <f t="shared" si="3"/>
        <v>0</v>
      </c>
      <c r="Q31" s="56"/>
      <c r="R31" s="56"/>
      <c r="S31" s="25"/>
    </row>
    <row r="32" spans="1:19" x14ac:dyDescent="0.25">
      <c r="A32" s="29" t="str">
        <f t="array" ref="A32">IFERROR(INDEX(Состав!$E$7:$E$70,SMALL(IF(Состав!$H$7:$H$70,ROW(Состав!$H$7:$H$70)-6),ROW(A19))),"")</f>
        <v/>
      </c>
      <c r="B32" s="56" t="str">
        <f>IF(A32="","",VLOOKUP(A32,Состав!$E$7:$G$70,2,FALSE))</f>
        <v/>
      </c>
      <c r="C32" s="56" t="str">
        <f>IF(A32="","",VLOOKUP(A32,Состав!$E$7:$G$70,3,FALSE))</f>
        <v/>
      </c>
      <c r="D32" s="56"/>
      <c r="E32" s="56"/>
      <c r="F32" s="56"/>
      <c r="G32" s="56"/>
      <c r="H32" s="56"/>
      <c r="I32" s="56"/>
      <c r="J32" s="56"/>
      <c r="K32" s="56"/>
      <c r="L32" s="56">
        <f t="shared" si="2"/>
        <v>0</v>
      </c>
      <c r="M32" s="56"/>
      <c r="N32" s="56"/>
      <c r="O32" s="56"/>
      <c r="P32" s="56">
        <f t="shared" si="3"/>
        <v>0</v>
      </c>
      <c r="Q32" s="56"/>
      <c r="R32" s="56"/>
      <c r="S32" s="25"/>
    </row>
    <row r="33" spans="1:19" x14ac:dyDescent="0.25">
      <c r="A33" s="29" t="str">
        <f t="array" ref="A33">IFERROR(INDEX(Состав!$E$7:$E$70,SMALL(IF(Состав!$H$7:$H$70,ROW(Состав!$H$7:$H$70)-6),ROW(A20))),"")</f>
        <v/>
      </c>
      <c r="B33" s="56" t="str">
        <f>IF(A33="","",VLOOKUP(A33,Состав!$E$7:$G$70,2,FALSE))</f>
        <v/>
      </c>
      <c r="C33" s="56" t="str">
        <f>IF(A33="","",VLOOKUP(A33,Состав!$E$7:$G$70,3,FALSE))</f>
        <v/>
      </c>
      <c r="D33" s="56"/>
      <c r="E33" s="56"/>
      <c r="F33" s="56"/>
      <c r="G33" s="56"/>
      <c r="H33" s="56"/>
      <c r="I33" s="56"/>
      <c r="J33" s="56"/>
      <c r="K33" s="56"/>
      <c r="L33" s="56">
        <f t="shared" si="2"/>
        <v>0</v>
      </c>
      <c r="M33" s="56"/>
      <c r="N33" s="56"/>
      <c r="O33" s="56"/>
      <c r="P33" s="56">
        <f t="shared" si="3"/>
        <v>0</v>
      </c>
      <c r="Q33" s="56"/>
      <c r="R33" s="56"/>
      <c r="S33" s="25"/>
    </row>
    <row r="34" spans="1:19" x14ac:dyDescent="0.25">
      <c r="A34" s="29" t="str">
        <f t="array" ref="A34">IFERROR(INDEX(Состав!$E$7:$E$70,SMALL(IF(Состав!$H$7:$H$70,ROW(Состав!$H$7:$H$70)-6),ROW(A21))),"")</f>
        <v/>
      </c>
      <c r="B34" s="56" t="str">
        <f>IF(A34="","",VLOOKUP(A34,Состав!$E$7:$G$70,2,FALSE))</f>
        <v/>
      </c>
      <c r="C34" s="56" t="str">
        <f>IF(A34="","",VLOOKUP(A34,Состав!$E$7:$G$70,3,FALSE))</f>
        <v/>
      </c>
      <c r="D34" s="56"/>
      <c r="E34" s="56"/>
      <c r="F34" s="56"/>
      <c r="G34" s="56"/>
      <c r="H34" s="56"/>
      <c r="I34" s="56"/>
      <c r="J34" s="56"/>
      <c r="K34" s="56"/>
      <c r="L34" s="56">
        <f t="shared" si="2"/>
        <v>0</v>
      </c>
      <c r="M34" s="56"/>
      <c r="N34" s="56"/>
      <c r="O34" s="56"/>
      <c r="P34" s="56">
        <f t="shared" si="3"/>
        <v>0</v>
      </c>
      <c r="Q34" s="56"/>
      <c r="R34" s="56"/>
      <c r="S34" s="25"/>
    </row>
    <row r="35" spans="1:19" x14ac:dyDescent="0.25">
      <c r="A35" s="29" t="str">
        <f t="array" ref="A35">IFERROR(INDEX(Состав!$E$7:$E$70,SMALL(IF(Состав!$H$7:$H$70,ROW(Состав!$H$7:$H$70)-6),ROW(A22))),"")</f>
        <v/>
      </c>
      <c r="B35" s="56" t="str">
        <f>IF(A35="","",VLOOKUP(A35,Состав!$E$7:$G$70,2,FALSE))</f>
        <v/>
      </c>
      <c r="C35" s="56" t="str">
        <f>IF(A35="","",VLOOKUP(A35,Состав!$E$7:$G$70,3,FALSE))</f>
        <v/>
      </c>
      <c r="D35" s="56"/>
      <c r="E35" s="56"/>
      <c r="F35" s="56"/>
      <c r="G35" s="56"/>
      <c r="H35" s="56"/>
      <c r="I35" s="56"/>
      <c r="J35" s="56"/>
      <c r="K35" s="56"/>
      <c r="L35" s="56">
        <f t="shared" si="2"/>
        <v>0</v>
      </c>
      <c r="M35" s="56"/>
      <c r="N35" s="56"/>
      <c r="O35" s="56"/>
      <c r="P35" s="56">
        <f t="shared" si="3"/>
        <v>0</v>
      </c>
      <c r="Q35" s="56"/>
      <c r="R35" s="56"/>
      <c r="S35" s="25"/>
    </row>
    <row r="36" spans="1:19" x14ac:dyDescent="0.25">
      <c r="A36" s="29" t="str">
        <f t="array" ref="A36">IFERROR(INDEX(Состав!$E$7:$E$70,SMALL(IF(Состав!$H$7:$H$70,ROW(Состав!$H$7:$H$70)-6),ROW(A23))),"")</f>
        <v/>
      </c>
      <c r="B36" s="56" t="str">
        <f>IF(A36="","",VLOOKUP(A36,Состав!$E$7:$G$70,2,FALSE))</f>
        <v/>
      </c>
      <c r="C36" s="56" t="str">
        <f>IF(A36="","",VLOOKUP(A36,Состав!$E$7:$G$70,3,FALSE))</f>
        <v/>
      </c>
      <c r="D36" s="56"/>
      <c r="E36" s="56"/>
      <c r="F36" s="56"/>
      <c r="G36" s="56"/>
      <c r="H36" s="56"/>
      <c r="I36" s="56"/>
      <c r="J36" s="56"/>
      <c r="K36" s="56"/>
      <c r="L36" s="56">
        <f t="shared" si="2"/>
        <v>0</v>
      </c>
      <c r="M36" s="56"/>
      <c r="N36" s="56"/>
      <c r="O36" s="56"/>
      <c r="P36" s="56">
        <f t="shared" si="3"/>
        <v>0</v>
      </c>
      <c r="Q36" s="56"/>
      <c r="R36" s="56"/>
      <c r="S36" s="25"/>
    </row>
    <row r="37" spans="1:19" x14ac:dyDescent="0.25">
      <c r="A37" s="29" t="str">
        <f t="array" ref="A37">IFERROR(INDEX(Состав!$E$7:$E$70,SMALL(IF(Состав!$H$7:$H$70,ROW(Состав!$H$7:$H$70)-6),ROW(A24))),"")</f>
        <v/>
      </c>
      <c r="B37" s="56" t="str">
        <f>IF(A37="","",VLOOKUP(A37,Состав!$E$7:$G$70,2,FALSE))</f>
        <v/>
      </c>
      <c r="C37" s="56" t="str">
        <f>IF(A37="","",VLOOKUP(A37,Состав!$E$7:$G$70,3,FALSE))</f>
        <v/>
      </c>
      <c r="D37" s="56"/>
      <c r="E37" s="56"/>
      <c r="F37" s="56"/>
      <c r="G37" s="56"/>
      <c r="H37" s="56"/>
      <c r="I37" s="56"/>
      <c r="J37" s="56"/>
      <c r="K37" s="56"/>
      <c r="L37" s="56">
        <f t="shared" si="2"/>
        <v>0</v>
      </c>
      <c r="M37" s="56"/>
      <c r="N37" s="56"/>
      <c r="O37" s="56"/>
      <c r="P37" s="56">
        <f t="shared" si="3"/>
        <v>0</v>
      </c>
      <c r="Q37" s="56"/>
      <c r="R37" s="56"/>
      <c r="S37" s="25"/>
    </row>
    <row r="38" spans="1:19" x14ac:dyDescent="0.25">
      <c r="A38" s="29" t="str">
        <f t="array" ref="A38">IFERROR(INDEX(Состав!$E$7:$E$70,SMALL(IF(Состав!$H$7:$H$70,ROW(Состав!$H$7:$H$70)-6),ROW(A25))),"")</f>
        <v/>
      </c>
      <c r="B38" s="56" t="str">
        <f>IF(A38="","",VLOOKUP(A38,Состав!$E$7:$G$70,2,FALSE))</f>
        <v/>
      </c>
      <c r="C38" s="56" t="str">
        <f>IF(A38="","",VLOOKUP(A38,Состав!$E$7:$G$70,3,FALSE))</f>
        <v/>
      </c>
      <c r="D38" s="56"/>
      <c r="E38" s="56"/>
      <c r="F38" s="56"/>
      <c r="G38" s="56"/>
      <c r="H38" s="56"/>
      <c r="I38" s="56"/>
      <c r="J38" s="56"/>
      <c r="K38" s="56"/>
      <c r="L38" s="56">
        <f t="shared" si="2"/>
        <v>0</v>
      </c>
      <c r="M38" s="56"/>
      <c r="N38" s="56"/>
      <c r="O38" s="56"/>
      <c r="P38" s="56">
        <f t="shared" si="3"/>
        <v>0</v>
      </c>
      <c r="Q38" s="56"/>
      <c r="R38" s="56"/>
      <c r="S38" s="25"/>
    </row>
    <row r="39" spans="1:19" x14ac:dyDescent="0.25">
      <c r="A39" s="29" t="str">
        <f t="array" ref="A39">IFERROR(INDEX(Состав!$E$7:$E$70,SMALL(IF(Состав!$H$7:$H$70,ROW(Состав!$H$7:$H$70)-6),ROW(A26))),"")</f>
        <v/>
      </c>
      <c r="B39" s="56" t="str">
        <f>IF(A39="","",VLOOKUP(A39,Состав!$E$7:$G$70,2,FALSE))</f>
        <v/>
      </c>
      <c r="C39" s="56" t="str">
        <f>IF(A39="","",VLOOKUP(A39,Состав!$E$7:$G$70,3,FALSE))</f>
        <v/>
      </c>
      <c r="D39" s="56"/>
      <c r="E39" s="56"/>
      <c r="F39" s="56"/>
      <c r="G39" s="56"/>
      <c r="H39" s="56"/>
      <c r="I39" s="56"/>
      <c r="J39" s="56"/>
      <c r="K39" s="56"/>
      <c r="L39" s="56">
        <f t="shared" si="2"/>
        <v>0</v>
      </c>
      <c r="M39" s="56"/>
      <c r="N39" s="56"/>
      <c r="O39" s="56"/>
      <c r="P39" s="56">
        <f t="shared" si="3"/>
        <v>0</v>
      </c>
      <c r="Q39" s="56"/>
      <c r="R39" s="56"/>
      <c r="S39" s="25"/>
    </row>
    <row r="40" spans="1:19" x14ac:dyDescent="0.25">
      <c r="A40" s="29" t="str">
        <f t="array" ref="A40">IFERROR(INDEX(Состав!$E$7:$E$70,SMALL(IF(Состав!$H$7:$H$70,ROW(Состав!$H$7:$H$70)-6),ROW(A27))),"")</f>
        <v/>
      </c>
      <c r="B40" s="56" t="str">
        <f>IF(A40="","",VLOOKUP(A40,Состав!$E$7:$G$70,2,FALSE))</f>
        <v/>
      </c>
      <c r="C40" s="56" t="str">
        <f>IF(A40="","",VLOOKUP(A40,Состав!$E$7:$G$70,3,FALSE))</f>
        <v/>
      </c>
      <c r="D40" s="56"/>
      <c r="E40" s="56"/>
      <c r="F40" s="56"/>
      <c r="G40" s="56"/>
      <c r="H40" s="56"/>
      <c r="I40" s="56"/>
      <c r="J40" s="56"/>
      <c r="K40" s="56"/>
      <c r="L40" s="56">
        <f t="shared" si="2"/>
        <v>0</v>
      </c>
      <c r="M40" s="56"/>
      <c r="N40" s="56"/>
      <c r="O40" s="56"/>
      <c r="P40" s="56">
        <f t="shared" si="3"/>
        <v>0</v>
      </c>
      <c r="Q40" s="56"/>
      <c r="R40" s="56"/>
      <c r="S40" s="25"/>
    </row>
    <row r="41" spans="1:19" x14ac:dyDescent="0.25">
      <c r="A41" s="29" t="str">
        <f t="array" ref="A41">IFERROR(INDEX(Состав!$E$7:$E$70,SMALL(IF(Состав!$H$7:$H$70,ROW(Состав!$H$7:$H$70)-6),ROW(A28))),"")</f>
        <v/>
      </c>
      <c r="B41" s="56" t="str">
        <f>IF(A41="","",VLOOKUP(A41,Состав!$E$7:$G$70,2,FALSE))</f>
        <v/>
      </c>
      <c r="C41" s="56" t="str">
        <f>IF(A41="","",VLOOKUP(A41,Состав!$E$7:$G$70,3,FALSE))</f>
        <v/>
      </c>
      <c r="D41" s="56"/>
      <c r="E41" s="56"/>
      <c r="F41" s="56"/>
      <c r="G41" s="56"/>
      <c r="H41" s="56"/>
      <c r="I41" s="56"/>
      <c r="J41" s="56"/>
      <c r="K41" s="56"/>
      <c r="L41" s="56">
        <f t="shared" si="2"/>
        <v>0</v>
      </c>
      <c r="M41" s="56"/>
      <c r="N41" s="56"/>
      <c r="O41" s="56"/>
      <c r="P41" s="56">
        <f t="shared" si="3"/>
        <v>0</v>
      </c>
      <c r="Q41" s="56"/>
      <c r="R41" s="56"/>
      <c r="S41" s="25"/>
    </row>
    <row r="42" spans="1:19" x14ac:dyDescent="0.25">
      <c r="A42" s="29" t="str">
        <f t="array" ref="A42">IFERROR(INDEX(Состав!$E$7:$E$70,SMALL(IF(Состав!$H$7:$H$70,ROW(Состав!$H$7:$H$70)-6),ROW(A29))),"")</f>
        <v/>
      </c>
      <c r="B42" s="56" t="str">
        <f>IF(A42="","",VLOOKUP(A42,Состав!$E$7:$G$70,2,FALSE))</f>
        <v/>
      </c>
      <c r="C42" s="56" t="str">
        <f>IF(A42="","",VLOOKUP(A42,Состав!$E$7:$G$70,3,FALSE))</f>
        <v/>
      </c>
      <c r="D42" s="56"/>
      <c r="E42" s="56"/>
      <c r="F42" s="56"/>
      <c r="G42" s="56"/>
      <c r="H42" s="56"/>
      <c r="I42" s="56"/>
      <c r="J42" s="56"/>
      <c r="K42" s="56"/>
      <c r="L42" s="56">
        <f t="shared" si="2"/>
        <v>0</v>
      </c>
      <c r="M42" s="56"/>
      <c r="N42" s="56"/>
      <c r="O42" s="56"/>
      <c r="P42" s="56">
        <f t="shared" si="3"/>
        <v>0</v>
      </c>
      <c r="Q42" s="56"/>
      <c r="R42" s="56"/>
      <c r="S42" s="25"/>
    </row>
    <row r="43" spans="1:19" x14ac:dyDescent="0.25">
      <c r="A43" s="29" t="str">
        <f t="array" ref="A43">IFERROR(INDEX(Состав!$E$7:$E$70,SMALL(IF(Состав!$H$7:$H$70,ROW(Состав!$H$7:$H$70)-6),ROW(A30))),"")</f>
        <v/>
      </c>
      <c r="B43" s="56" t="str">
        <f>IF(A43="","",VLOOKUP(A43,Состав!$E$7:$G$70,2,FALSE))</f>
        <v/>
      </c>
      <c r="C43" s="56" t="str">
        <f>IF(A43="","",VLOOKUP(A43,Состав!$E$7:$G$70,3,FALSE))</f>
        <v/>
      </c>
      <c r="D43" s="56"/>
      <c r="E43" s="56"/>
      <c r="F43" s="56"/>
      <c r="G43" s="56"/>
      <c r="H43" s="56"/>
      <c r="I43" s="56"/>
      <c r="J43" s="56"/>
      <c r="K43" s="56"/>
      <c r="L43" s="56">
        <f t="shared" si="2"/>
        <v>0</v>
      </c>
      <c r="M43" s="56"/>
      <c r="N43" s="56"/>
      <c r="O43" s="56"/>
      <c r="P43" s="56">
        <f t="shared" si="3"/>
        <v>0</v>
      </c>
      <c r="Q43" s="56"/>
      <c r="R43" s="56"/>
      <c r="S43" s="25"/>
    </row>
    <row r="44" spans="1:19" x14ac:dyDescent="0.25">
      <c r="A44" s="29" t="str">
        <f t="array" ref="A44">IFERROR(INDEX(Состав!$E$7:$E$70,SMALL(IF(Состав!$H$7:$H$70,ROW(Состав!$H$7:$H$70)-6),ROW(A31))),"")</f>
        <v/>
      </c>
      <c r="B44" s="56" t="str">
        <f>IF(A44="","",VLOOKUP(A44,Состав!$E$7:$G$70,2,FALSE))</f>
        <v/>
      </c>
      <c r="C44" s="56" t="str">
        <f>IF(A44="","",VLOOKUP(A44,Состав!$E$7:$G$70,3,FALSE))</f>
        <v/>
      </c>
      <c r="D44" s="56"/>
      <c r="E44" s="56"/>
      <c r="F44" s="56"/>
      <c r="G44" s="56"/>
      <c r="H44" s="56"/>
      <c r="I44" s="56"/>
      <c r="J44" s="56"/>
      <c r="K44" s="56"/>
      <c r="L44" s="56">
        <f t="shared" si="2"/>
        <v>0</v>
      </c>
      <c r="M44" s="56"/>
      <c r="N44" s="56"/>
      <c r="O44" s="56"/>
      <c r="P44" s="56">
        <f t="shared" si="3"/>
        <v>0</v>
      </c>
      <c r="Q44" s="56"/>
      <c r="R44" s="56"/>
      <c r="S44" s="25"/>
    </row>
    <row r="45" spans="1:19" x14ac:dyDescent="0.25">
      <c r="A45" s="29" t="str">
        <f t="array" ref="A45">IFERROR(INDEX(Состав!$E$7:$E$70,SMALL(IF(Состав!$H$7:$H$70,ROW(Состав!$H$7:$H$70)-6),ROW(A32))),"")</f>
        <v/>
      </c>
      <c r="B45" s="56" t="str">
        <f>IF(A45="","",VLOOKUP(A45,Состав!$E$7:$G$70,2,FALSE))</f>
        <v/>
      </c>
      <c r="C45" s="56" t="str">
        <f>IF(A45="","",VLOOKUP(A45,Состав!$E$7:$G$70,3,FALSE))</f>
        <v/>
      </c>
      <c r="D45" s="56"/>
      <c r="E45" s="56"/>
      <c r="F45" s="56"/>
      <c r="G45" s="56"/>
      <c r="H45" s="56"/>
      <c r="I45" s="56"/>
      <c r="J45" s="56"/>
      <c r="K45" s="56"/>
      <c r="L45" s="56">
        <f t="shared" si="2"/>
        <v>0</v>
      </c>
      <c r="M45" s="56"/>
      <c r="N45" s="56"/>
      <c r="O45" s="56"/>
      <c r="P45" s="56">
        <f t="shared" si="3"/>
        <v>0</v>
      </c>
      <c r="Q45" s="56"/>
      <c r="R45" s="56"/>
      <c r="S45" s="25"/>
    </row>
    <row r="46" spans="1:19" x14ac:dyDescent="0.25">
      <c r="A46" s="29" t="str">
        <f t="array" ref="A46">IFERROR(INDEX(Состав!$E$7:$E$70,SMALL(IF(Состав!$H$7:$H$70,ROW(Состав!$H$7:$H$70)-6),ROW(A33))),"")</f>
        <v/>
      </c>
      <c r="B46" s="56" t="str">
        <f>IF(A46="","",VLOOKUP(A46,Состав!$E$7:$G$70,2,FALSE))</f>
        <v/>
      </c>
      <c r="C46" s="56" t="str">
        <f>IF(A46="","",VLOOKUP(A46,Состав!$E$7:$G$70,3,FALSE))</f>
        <v/>
      </c>
      <c r="D46" s="56"/>
      <c r="E46" s="56"/>
      <c r="F46" s="56"/>
      <c r="G46" s="56"/>
      <c r="H46" s="56"/>
      <c r="I46" s="56"/>
      <c r="J46" s="56"/>
      <c r="K46" s="56"/>
      <c r="L46" s="56">
        <f t="shared" si="2"/>
        <v>0</v>
      </c>
      <c r="M46" s="56"/>
      <c r="N46" s="56"/>
      <c r="O46" s="56"/>
      <c r="P46" s="56">
        <f t="shared" si="3"/>
        <v>0</v>
      </c>
      <c r="Q46" s="56"/>
      <c r="R46" s="56"/>
      <c r="S46" s="25"/>
    </row>
    <row r="47" spans="1:19" x14ac:dyDescent="0.25">
      <c r="A47" s="29" t="str">
        <f t="array" ref="A47">IFERROR(INDEX(Состав!$E$7:$E$70,SMALL(IF(Состав!$H$7:$H$70,ROW(Состав!$H$7:$H$70)-6),ROW(A34))),"")</f>
        <v/>
      </c>
      <c r="B47" s="56" t="str">
        <f>IF(A47="","",VLOOKUP(A47,Состав!$E$7:$G$70,2,FALSE))</f>
        <v/>
      </c>
      <c r="C47" s="56" t="str">
        <f>IF(A47="","",VLOOKUP(A47,Состав!$E$7:$G$70,3,FALSE))</f>
        <v/>
      </c>
      <c r="D47" s="56"/>
      <c r="E47" s="56"/>
      <c r="F47" s="56"/>
      <c r="G47" s="56"/>
      <c r="H47" s="56"/>
      <c r="I47" s="56"/>
      <c r="J47" s="56"/>
      <c r="K47" s="56"/>
      <c r="L47" s="56">
        <f t="shared" si="2"/>
        <v>0</v>
      </c>
      <c r="M47" s="56"/>
      <c r="N47" s="56"/>
      <c r="O47" s="56"/>
      <c r="P47" s="56">
        <f t="shared" si="3"/>
        <v>0</v>
      </c>
      <c r="Q47" s="56"/>
      <c r="R47" s="56"/>
      <c r="S47" s="25"/>
    </row>
    <row r="48" spans="1:19" x14ac:dyDescent="0.25">
      <c r="A48" s="29" t="str">
        <f t="array" ref="A48">IFERROR(INDEX(Состав!$E$7:$E$70,SMALL(IF(Состав!$H$7:$H$70,ROW(Состав!$H$7:$H$70)-6),ROW(A35))),"")</f>
        <v/>
      </c>
      <c r="B48" s="56" t="str">
        <f>IF(A48="","",VLOOKUP(A48,Состав!$E$7:$G$70,2,FALSE))</f>
        <v/>
      </c>
      <c r="C48" s="56" t="str">
        <f>IF(A48="","",VLOOKUP(A48,Состав!$E$7:$G$70,3,FALSE))</f>
        <v/>
      </c>
      <c r="D48" s="56"/>
      <c r="E48" s="56"/>
      <c r="F48" s="56"/>
      <c r="G48" s="56"/>
      <c r="H48" s="56"/>
      <c r="I48" s="56"/>
      <c r="J48" s="56"/>
      <c r="K48" s="56"/>
      <c r="L48" s="56">
        <f t="shared" si="2"/>
        <v>0</v>
      </c>
      <c r="M48" s="56"/>
      <c r="N48" s="56"/>
      <c r="O48" s="56"/>
      <c r="P48" s="56">
        <f t="shared" si="3"/>
        <v>0</v>
      </c>
      <c r="Q48" s="56"/>
      <c r="R48" s="56"/>
      <c r="S48" s="25"/>
    </row>
    <row r="49" spans="1:19" x14ac:dyDescent="0.25">
      <c r="A49" s="29" t="str">
        <f t="array" ref="A49">IFERROR(INDEX(Состав!$E$7:$E$70,SMALL(IF(Состав!$H$7:$H$70,ROW(Состав!$H$7:$H$70)-6),ROW(A36))),"")</f>
        <v/>
      </c>
      <c r="B49" s="56" t="str">
        <f>IF(A49="","",VLOOKUP(A49,Состав!$E$7:$G$70,2,FALSE))</f>
        <v/>
      </c>
      <c r="C49" s="56" t="str">
        <f>IF(A49="","",VLOOKUP(A49,Состав!$E$7:$G$70,3,FALSE))</f>
        <v/>
      </c>
      <c r="D49" s="56"/>
      <c r="E49" s="56"/>
      <c r="F49" s="56"/>
      <c r="G49" s="56"/>
      <c r="H49" s="56"/>
      <c r="I49" s="56"/>
      <c r="J49" s="56"/>
      <c r="K49" s="56"/>
      <c r="L49" s="56">
        <f t="shared" si="2"/>
        <v>0</v>
      </c>
      <c r="M49" s="56"/>
      <c r="N49" s="56"/>
      <c r="O49" s="56"/>
      <c r="P49" s="56">
        <f t="shared" si="3"/>
        <v>0</v>
      </c>
      <c r="Q49" s="56"/>
      <c r="R49" s="56"/>
      <c r="S49" s="25"/>
    </row>
    <row r="50" spans="1:19" x14ac:dyDescent="0.25">
      <c r="A50" s="29" t="str">
        <f t="array" ref="A50">IFERROR(INDEX(Состав!$E$7:$E$70,SMALL(IF(Состав!$H$7:$H$70,ROW(Состав!$H$7:$H$70)-6),ROW(A37))),"")</f>
        <v/>
      </c>
      <c r="B50" s="56" t="str">
        <f>IF(A50="","",VLOOKUP(A50,Состав!$E$7:$G$70,2,FALSE))</f>
        <v/>
      </c>
      <c r="C50" s="56" t="str">
        <f>IF(A50="","",VLOOKUP(A50,Состав!$E$7:$G$70,3,FALSE))</f>
        <v/>
      </c>
      <c r="D50" s="56"/>
      <c r="E50" s="56"/>
      <c r="F50" s="56"/>
      <c r="G50" s="56"/>
      <c r="H50" s="56"/>
      <c r="I50" s="56"/>
      <c r="J50" s="56"/>
      <c r="K50" s="56"/>
      <c r="L50" s="56">
        <f t="shared" si="2"/>
        <v>0</v>
      </c>
      <c r="M50" s="56"/>
      <c r="N50" s="56"/>
      <c r="O50" s="56"/>
      <c r="P50" s="56">
        <f t="shared" si="3"/>
        <v>0</v>
      </c>
      <c r="Q50" s="56"/>
      <c r="R50" s="56"/>
      <c r="S50" s="25"/>
    </row>
    <row r="51" spans="1:19" x14ac:dyDescent="0.25">
      <c r="A51" s="29" t="str">
        <f t="array" ref="A51">IFERROR(INDEX(Состав!$E$7:$E$70,SMALL(IF(Состав!$H$7:$H$70,ROW(Состав!$H$7:$H$70)-6),ROW(A38))),"")</f>
        <v/>
      </c>
      <c r="B51" s="56" t="str">
        <f>IF(A51="","",VLOOKUP(A51,Состав!$E$7:$G$70,2,FALSE))</f>
        <v/>
      </c>
      <c r="C51" s="56" t="str">
        <f>IF(A51="","",VLOOKUP(A51,Состав!$E$7:$G$70,3,FALSE))</f>
        <v/>
      </c>
      <c r="D51" s="56"/>
      <c r="E51" s="56"/>
      <c r="F51" s="56"/>
      <c r="G51" s="56"/>
      <c r="H51" s="56"/>
      <c r="I51" s="56"/>
      <c r="J51" s="56"/>
      <c r="K51" s="56"/>
      <c r="L51" s="56">
        <f t="shared" si="2"/>
        <v>0</v>
      </c>
      <c r="M51" s="56"/>
      <c r="N51" s="56"/>
      <c r="O51" s="56"/>
      <c r="P51" s="56">
        <f t="shared" si="3"/>
        <v>0</v>
      </c>
      <c r="Q51" s="56"/>
      <c r="R51" s="56"/>
      <c r="S51" s="25"/>
    </row>
    <row r="52" spans="1:19" x14ac:dyDescent="0.25">
      <c r="A52" s="29" t="str">
        <f t="array" ref="A52">IFERROR(INDEX(Состав!$E$7:$E$70,SMALL(IF(Состав!$H$7:$H$70,ROW(Состав!$H$7:$H$70)-6),ROW(A39))),"")</f>
        <v/>
      </c>
      <c r="B52" s="56" t="str">
        <f>IF(A52="","",VLOOKUP(A52,Состав!$E$7:$G$70,2,FALSE))</f>
        <v/>
      </c>
      <c r="C52" s="56" t="str">
        <f>IF(A52="","",VLOOKUP(A52,Состав!$E$7:$G$70,3,FALSE))</f>
        <v/>
      </c>
      <c r="D52" s="56"/>
      <c r="E52" s="56"/>
      <c r="F52" s="56"/>
      <c r="G52" s="56"/>
      <c r="H52" s="56"/>
      <c r="I52" s="56"/>
      <c r="J52" s="56"/>
      <c r="K52" s="56"/>
      <c r="L52" s="56">
        <f t="shared" si="2"/>
        <v>0</v>
      </c>
      <c r="M52" s="56"/>
      <c r="N52" s="56"/>
      <c r="O52" s="56"/>
      <c r="P52" s="56">
        <f t="shared" si="3"/>
        <v>0</v>
      </c>
      <c r="Q52" s="56"/>
      <c r="R52" s="56"/>
      <c r="S52" s="25"/>
    </row>
    <row r="53" spans="1:19" x14ac:dyDescent="0.25">
      <c r="A53" s="29" t="str">
        <f t="array" ref="A53">IFERROR(INDEX(Состав!$E$7:$E$70,SMALL(IF(Состав!$H$7:$H$70,ROW(Состав!$H$7:$H$70)-6),ROW(A40))),"")</f>
        <v/>
      </c>
      <c r="B53" s="56" t="str">
        <f>IF(A53="","",VLOOKUP(A53,Состав!$E$7:$G$70,2,FALSE))</f>
        <v/>
      </c>
      <c r="C53" s="56" t="str">
        <f>IF(A53="","",VLOOKUP(A53,Состав!$E$7:$G$70,3,FALSE))</f>
        <v/>
      </c>
      <c r="D53" s="56"/>
      <c r="E53" s="56"/>
      <c r="F53" s="56"/>
      <c r="G53" s="56"/>
      <c r="H53" s="56"/>
      <c r="I53" s="56"/>
      <c r="J53" s="56"/>
      <c r="K53" s="56"/>
      <c r="L53" s="56">
        <f t="shared" si="2"/>
        <v>0</v>
      </c>
      <c r="M53" s="56"/>
      <c r="N53" s="56"/>
      <c r="O53" s="56"/>
      <c r="P53" s="56">
        <f t="shared" si="3"/>
        <v>0</v>
      </c>
      <c r="Q53" s="56"/>
      <c r="R53" s="56"/>
      <c r="S53" s="25"/>
    </row>
    <row r="54" spans="1:19" x14ac:dyDescent="0.25">
      <c r="A54" s="29" t="str">
        <f t="array" ref="A54">IFERROR(INDEX(Состав!$E$7:$E$70,SMALL(IF(Состав!$H$7:$H$70,ROW(Состав!$H$7:$H$70)-6),ROW(A41))),"")</f>
        <v/>
      </c>
      <c r="B54" s="56" t="str">
        <f>IF(A54="","",VLOOKUP(A54,Состав!$E$7:$G$70,2,FALSE))</f>
        <v/>
      </c>
      <c r="C54" s="56" t="str">
        <f>IF(A54="","",VLOOKUP(A54,Состав!$E$7:$G$70,3,FALSE))</f>
        <v/>
      </c>
      <c r="D54" s="56"/>
      <c r="E54" s="56"/>
      <c r="F54" s="56"/>
      <c r="G54" s="56"/>
      <c r="H54" s="56"/>
      <c r="I54" s="56"/>
      <c r="J54" s="56"/>
      <c r="K54" s="56"/>
      <c r="L54" s="56">
        <f t="shared" si="2"/>
        <v>0</v>
      </c>
      <c r="M54" s="56"/>
      <c r="N54" s="56"/>
      <c r="O54" s="56"/>
      <c r="P54" s="56">
        <f t="shared" si="3"/>
        <v>0</v>
      </c>
      <c r="Q54" s="56"/>
      <c r="R54" s="56"/>
      <c r="S54" s="25"/>
    </row>
    <row r="55" spans="1:19" x14ac:dyDescent="0.25">
      <c r="A55" s="29" t="str">
        <f t="array" ref="A55">IFERROR(INDEX(Состав!$E$7:$E$70,SMALL(IF(Состав!$H$7:$H$70,ROW(Состав!$H$7:$H$70)-6),ROW(A42))),"")</f>
        <v/>
      </c>
      <c r="B55" s="56" t="str">
        <f>IF(A55="","",VLOOKUP(A55,Состав!$E$7:$G$70,2,FALSE))</f>
        <v/>
      </c>
      <c r="C55" s="56" t="str">
        <f>IF(A55="","",VLOOKUP(A55,Состав!$E$7:$G$70,3,FALSE))</f>
        <v/>
      </c>
      <c r="D55" s="56"/>
      <c r="E55" s="56"/>
      <c r="F55" s="56"/>
      <c r="G55" s="56"/>
      <c r="H55" s="56"/>
      <c r="I55" s="56"/>
      <c r="J55" s="56"/>
      <c r="K55" s="56"/>
      <c r="L55" s="56">
        <f t="shared" si="2"/>
        <v>0</v>
      </c>
      <c r="M55" s="56"/>
      <c r="N55" s="56"/>
      <c r="O55" s="56"/>
      <c r="P55" s="56">
        <f t="shared" si="3"/>
        <v>0</v>
      </c>
      <c r="Q55" s="56"/>
      <c r="R55" s="56"/>
      <c r="S55" s="25"/>
    </row>
    <row r="56" spans="1:19" x14ac:dyDescent="0.25">
      <c r="A56" s="29" t="str">
        <f t="array" ref="A56">IFERROR(INDEX(Состав!$E$7:$E$70,SMALL(IF(Состав!$H$7:$H$70,ROW(Состав!$H$7:$H$70)-6),ROW(A43))),"")</f>
        <v/>
      </c>
      <c r="B56" s="56" t="str">
        <f>IF(A56="","",VLOOKUP(A56,Состав!$E$7:$G$70,2,FALSE))</f>
        <v/>
      </c>
      <c r="C56" s="56" t="str">
        <f>IF(A56="","",VLOOKUP(A56,Состав!$E$7:$G$70,3,FALSE))</f>
        <v/>
      </c>
      <c r="D56" s="56"/>
      <c r="E56" s="56"/>
      <c r="F56" s="56"/>
      <c r="G56" s="56"/>
      <c r="H56" s="56"/>
      <c r="I56" s="56"/>
      <c r="J56" s="56"/>
      <c r="K56" s="56"/>
      <c r="L56" s="56">
        <f t="shared" si="2"/>
        <v>0</v>
      </c>
      <c r="M56" s="56"/>
      <c r="N56" s="56"/>
      <c r="O56" s="56"/>
      <c r="P56" s="56">
        <f t="shared" si="3"/>
        <v>0</v>
      </c>
      <c r="Q56" s="56"/>
      <c r="R56" s="56"/>
      <c r="S56" s="25"/>
    </row>
    <row r="57" spans="1:19" x14ac:dyDescent="0.25">
      <c r="A57" s="29" t="str">
        <f t="array" ref="A57">IFERROR(INDEX(Состав!$E$7:$E$70,SMALL(IF(Состав!$H$7:$H$70,ROW(Состав!$H$7:$H$70)-6),ROW(A44))),"")</f>
        <v/>
      </c>
      <c r="B57" s="56" t="str">
        <f>IF(A57="","",VLOOKUP(A57,Состав!$E$7:$G$70,2,FALSE))</f>
        <v/>
      </c>
      <c r="C57" s="56" t="str">
        <f>IF(A57="","",VLOOKUP(A57,Состав!$E$7:$G$70,3,FALSE))</f>
        <v/>
      </c>
      <c r="D57" s="56"/>
      <c r="E57" s="56"/>
      <c r="F57" s="56"/>
      <c r="G57" s="56"/>
      <c r="H57" s="56"/>
      <c r="I57" s="56"/>
      <c r="J57" s="56"/>
      <c r="K57" s="56"/>
      <c r="L57" s="56">
        <f t="shared" si="2"/>
        <v>0</v>
      </c>
      <c r="M57" s="56"/>
      <c r="N57" s="56"/>
      <c r="O57" s="56"/>
      <c r="P57" s="56">
        <f t="shared" si="3"/>
        <v>0</v>
      </c>
      <c r="Q57" s="56"/>
      <c r="R57" s="56"/>
      <c r="S57" s="25"/>
    </row>
    <row r="58" spans="1:19" x14ac:dyDescent="0.25">
      <c r="A58" s="29" t="str">
        <f t="array" ref="A58">IFERROR(INDEX(Состав!$E$7:$E$70,SMALL(IF(Состав!$H$7:$H$70,ROW(Состав!$H$7:$H$70)-6),ROW(A45))),"")</f>
        <v/>
      </c>
      <c r="B58" s="56" t="str">
        <f>IF(A58="","",VLOOKUP(A58,Состав!$E$7:$G$70,2,FALSE))</f>
        <v/>
      </c>
      <c r="C58" s="56" t="str">
        <f>IF(A58="","",VLOOKUP(A58,Состав!$E$7:$G$70,3,FALSE))</f>
        <v/>
      </c>
      <c r="D58" s="56"/>
      <c r="E58" s="56"/>
      <c r="F58" s="56"/>
      <c r="G58" s="56"/>
      <c r="H58" s="56"/>
      <c r="I58" s="56"/>
      <c r="J58" s="56"/>
      <c r="K58" s="56"/>
      <c r="L58" s="56">
        <f t="shared" si="2"/>
        <v>0</v>
      </c>
      <c r="M58" s="56"/>
      <c r="N58" s="56"/>
      <c r="O58" s="56"/>
      <c r="P58" s="56">
        <f t="shared" si="3"/>
        <v>0</v>
      </c>
      <c r="Q58" s="56"/>
      <c r="R58" s="56"/>
      <c r="S58" s="25"/>
    </row>
    <row r="59" spans="1:19" x14ac:dyDescent="0.25">
      <c r="A59" s="29" t="str">
        <f t="array" ref="A59">IFERROR(INDEX(Состав!$E$7:$E$70,SMALL(IF(Состав!$H$7:$H$70,ROW(Состав!$H$7:$H$70)-6),ROW(A46))),"")</f>
        <v/>
      </c>
      <c r="B59" s="56" t="str">
        <f>IF(A59="","",VLOOKUP(A59,Состав!$E$7:$G$70,2,FALSE))</f>
        <v/>
      </c>
      <c r="C59" s="56" t="str">
        <f>IF(A59="","",VLOOKUP(A59,Состав!$E$7:$G$70,3,FALSE))</f>
        <v/>
      </c>
      <c r="D59" s="56"/>
      <c r="E59" s="56"/>
      <c r="F59" s="56"/>
      <c r="G59" s="56"/>
      <c r="H59" s="56"/>
      <c r="I59" s="56"/>
      <c r="J59" s="56"/>
      <c r="K59" s="56"/>
      <c r="L59" s="56">
        <f t="shared" si="2"/>
        <v>0</v>
      </c>
      <c r="M59" s="56"/>
      <c r="N59" s="56"/>
      <c r="O59" s="56"/>
      <c r="P59" s="56">
        <f t="shared" si="3"/>
        <v>0</v>
      </c>
      <c r="Q59" s="56"/>
      <c r="R59" s="56"/>
      <c r="S59" s="25"/>
    </row>
    <row r="60" spans="1:19" x14ac:dyDescent="0.25">
      <c r="A60" s="29" t="str">
        <f t="array" ref="A60">IFERROR(INDEX(Состав!$E$7:$E$70,SMALL(IF(Состав!$H$7:$H$70,ROW(Состав!$H$7:$H$70)-6),ROW(A47))),"")</f>
        <v/>
      </c>
      <c r="B60" s="56" t="str">
        <f>IF(A60="","",VLOOKUP(A60,Состав!$E$7:$G$70,2,FALSE))</f>
        <v/>
      </c>
      <c r="C60" s="56" t="str">
        <f>IF(A60="","",VLOOKUP(A60,Состав!$E$7:$G$70,3,FALSE))</f>
        <v/>
      </c>
      <c r="D60" s="56"/>
      <c r="E60" s="56"/>
      <c r="F60" s="56"/>
      <c r="G60" s="56"/>
      <c r="H60" s="56"/>
      <c r="I60" s="56"/>
      <c r="J60" s="56"/>
      <c r="K60" s="56"/>
      <c r="L60" s="56">
        <f t="shared" si="2"/>
        <v>0</v>
      </c>
      <c r="M60" s="56"/>
      <c r="N60" s="56"/>
      <c r="O60" s="56"/>
      <c r="P60" s="56">
        <f t="shared" si="3"/>
        <v>0</v>
      </c>
      <c r="Q60" s="56"/>
      <c r="R60" s="56"/>
      <c r="S60" s="25"/>
    </row>
    <row r="61" spans="1:19" x14ac:dyDescent="0.25">
      <c r="A61" s="29" t="str">
        <f t="array" ref="A61">IFERROR(INDEX(Состав!$E$7:$E$70,SMALL(IF(Состав!$H$7:$H$70,ROW(Состав!$H$7:$H$70)-6),ROW(A48))),"")</f>
        <v/>
      </c>
      <c r="B61" s="56" t="str">
        <f>IF(A61="","",VLOOKUP(A61,Состав!$E$7:$G$70,2,FALSE))</f>
        <v/>
      </c>
      <c r="C61" s="56" t="str">
        <f>IF(A61="","",VLOOKUP(A61,Состав!$E$7:$G$70,3,FALSE))</f>
        <v/>
      </c>
      <c r="D61" s="56"/>
      <c r="E61" s="56"/>
      <c r="F61" s="56"/>
      <c r="G61" s="56"/>
      <c r="H61" s="56"/>
      <c r="I61" s="56"/>
      <c r="J61" s="56"/>
      <c r="K61" s="56"/>
      <c r="L61" s="56">
        <f t="shared" si="2"/>
        <v>0</v>
      </c>
      <c r="M61" s="56"/>
      <c r="N61" s="56"/>
      <c r="O61" s="56"/>
      <c r="P61" s="56">
        <f t="shared" si="3"/>
        <v>0</v>
      </c>
      <c r="Q61" s="56"/>
      <c r="R61" s="56"/>
      <c r="S61" s="25"/>
    </row>
    <row r="62" spans="1:19" x14ac:dyDescent="0.25">
      <c r="A62" s="29" t="str">
        <f t="array" ref="A62">IFERROR(INDEX(Состав!$E$7:$E$70,SMALL(IF(Состав!$H$7:$H$70,ROW(Состав!$H$7:$H$70)-6),ROW(A49))),"")</f>
        <v/>
      </c>
      <c r="B62" s="56" t="str">
        <f>IF(A62="","",VLOOKUP(A62,Состав!$E$7:$G$70,2,FALSE))</f>
        <v/>
      </c>
      <c r="C62" s="56" t="str">
        <f>IF(A62="","",VLOOKUP(A62,Состав!$E$7:$G$70,3,FALSE))</f>
        <v/>
      </c>
      <c r="D62" s="56"/>
      <c r="E62" s="56"/>
      <c r="F62" s="56"/>
      <c r="G62" s="56"/>
      <c r="H62" s="56"/>
      <c r="I62" s="56"/>
      <c r="J62" s="56"/>
      <c r="K62" s="56"/>
      <c r="L62" s="56">
        <f t="shared" si="2"/>
        <v>0</v>
      </c>
      <c r="M62" s="56"/>
      <c r="N62" s="56"/>
      <c r="O62" s="56"/>
      <c r="P62" s="56">
        <f t="shared" si="3"/>
        <v>0</v>
      </c>
      <c r="Q62" s="56"/>
      <c r="R62" s="56"/>
      <c r="S62" s="25"/>
    </row>
    <row r="63" spans="1:19" x14ac:dyDescent="0.25">
      <c r="A63" s="29" t="str">
        <f t="array" ref="A63">IFERROR(INDEX(Состав!$E$7:$E$70,SMALL(IF(Состав!$H$7:$H$70,ROW(Состав!$H$7:$H$70)-6),ROW(A50))),"")</f>
        <v/>
      </c>
      <c r="B63" s="56" t="str">
        <f>IF(A63="","",VLOOKUP(A63,Состав!$E$7:$G$70,2,FALSE))</f>
        <v/>
      </c>
      <c r="C63" s="56" t="str">
        <f>IF(A63="","",VLOOKUP(A63,Состав!$E$7:$G$70,3,FALSE))</f>
        <v/>
      </c>
      <c r="D63" s="56"/>
      <c r="E63" s="56"/>
      <c r="F63" s="56"/>
      <c r="G63" s="56"/>
      <c r="H63" s="56"/>
      <c r="I63" s="56"/>
      <c r="J63" s="56"/>
      <c r="K63" s="56"/>
      <c r="L63" s="56">
        <f t="shared" si="2"/>
        <v>0</v>
      </c>
      <c r="M63" s="56"/>
      <c r="N63" s="56"/>
      <c r="O63" s="56"/>
      <c r="P63" s="56">
        <f t="shared" si="3"/>
        <v>0</v>
      </c>
      <c r="Q63" s="56"/>
      <c r="R63" s="56"/>
      <c r="S63" s="25"/>
    </row>
    <row r="64" spans="1:19" x14ac:dyDescent="0.25">
      <c r="A64" s="29" t="str">
        <f t="array" ref="A64">IFERROR(INDEX(Состав!$E$7:$E$70,SMALL(IF(Состав!$H$7:$H$70,ROW(Состав!$H$7:$H$70)-6),ROW(A51))),"")</f>
        <v/>
      </c>
      <c r="B64" s="56" t="str">
        <f>IF(A64="","",VLOOKUP(A64,Состав!$E$7:$G$70,2,FALSE))</f>
        <v/>
      </c>
      <c r="C64" s="56" t="str">
        <f>IF(A64="","",VLOOKUP(A64,Состав!$E$7:$G$70,3,FALSE))</f>
        <v/>
      </c>
      <c r="D64" s="56"/>
      <c r="E64" s="56"/>
      <c r="F64" s="56"/>
      <c r="G64" s="56"/>
      <c r="H64" s="56"/>
      <c r="I64" s="56"/>
      <c r="J64" s="56"/>
      <c r="K64" s="56"/>
      <c r="L64" s="56">
        <f t="shared" si="2"/>
        <v>0</v>
      </c>
      <c r="M64" s="56"/>
      <c r="N64" s="56"/>
      <c r="O64" s="56"/>
      <c r="P64" s="56">
        <f t="shared" si="3"/>
        <v>0</v>
      </c>
      <c r="Q64" s="56"/>
      <c r="R64" s="56"/>
      <c r="S64" s="25"/>
    </row>
    <row r="65" spans="1:19" x14ac:dyDescent="0.25">
      <c r="A65" s="29" t="str">
        <f t="array" ref="A65">IFERROR(INDEX(Состав!$E$7:$E$70,SMALL(IF(Состав!$H$7:$H$70,ROW(Состав!$H$7:$H$70)-6),ROW(A52))),"")</f>
        <v/>
      </c>
      <c r="B65" s="56" t="str">
        <f>IF(A65="","",VLOOKUP(A65,Состав!$E$7:$G$70,2,FALSE))</f>
        <v/>
      </c>
      <c r="C65" s="56" t="str">
        <f>IF(A65="","",VLOOKUP(A65,Состав!$E$7:$G$70,3,FALSE))</f>
        <v/>
      </c>
      <c r="D65" s="56"/>
      <c r="E65" s="56"/>
      <c r="F65" s="56"/>
      <c r="G65" s="56"/>
      <c r="H65" s="56"/>
      <c r="I65" s="56"/>
      <c r="J65" s="56"/>
      <c r="K65" s="56"/>
      <c r="L65" s="56">
        <f t="shared" si="2"/>
        <v>0</v>
      </c>
      <c r="M65" s="56"/>
      <c r="N65" s="56"/>
      <c r="O65" s="56"/>
      <c r="P65" s="56">
        <f t="shared" si="3"/>
        <v>0</v>
      </c>
      <c r="Q65" s="56"/>
      <c r="R65" s="56"/>
      <c r="S65" s="25"/>
    </row>
    <row r="66" spans="1:19" x14ac:dyDescent="0.25">
      <c r="A66" s="29" t="str">
        <f t="array" ref="A66">IFERROR(INDEX(Состав!$E$7:$E$70,SMALL(IF(Состав!$H$7:$H$70,ROW(Состав!$H$7:$H$70)-6),ROW(A53))),"")</f>
        <v/>
      </c>
      <c r="B66" s="56" t="str">
        <f>IF(A66="","",VLOOKUP(A66,Состав!$E$7:$G$70,2,FALSE))</f>
        <v/>
      </c>
      <c r="C66" s="56" t="str">
        <f>IF(A66="","",VLOOKUP(A66,Состав!$E$7:$G$70,3,FALSE))</f>
        <v/>
      </c>
      <c r="D66" s="56"/>
      <c r="E66" s="56"/>
      <c r="F66" s="56"/>
      <c r="G66" s="56"/>
      <c r="H66" s="56"/>
      <c r="I66" s="56"/>
      <c r="J66" s="56"/>
      <c r="K66" s="56"/>
      <c r="L66" s="56">
        <f t="shared" si="2"/>
        <v>0</v>
      </c>
      <c r="M66" s="56"/>
      <c r="N66" s="56"/>
      <c r="O66" s="56"/>
      <c r="P66" s="56">
        <f t="shared" si="3"/>
        <v>0</v>
      </c>
      <c r="Q66" s="56"/>
      <c r="R66" s="56"/>
      <c r="S66" s="25"/>
    </row>
    <row r="67" spans="1:19" x14ac:dyDescent="0.25">
      <c r="A67" s="29" t="str">
        <f t="array" ref="A67">IFERROR(INDEX(Состав!$E$7:$E$70,SMALL(IF(Состав!$H$7:$H$70,ROW(Состав!$H$7:$H$70)-6),ROW(A54))),"")</f>
        <v/>
      </c>
      <c r="B67" s="56" t="str">
        <f>IF(A67="","",VLOOKUP(A67,Состав!$E$7:$G$70,2,FALSE))</f>
        <v/>
      </c>
      <c r="C67" s="56" t="str">
        <f>IF(A67="","",VLOOKUP(A67,Состав!$E$7:$G$70,3,FALSE))</f>
        <v/>
      </c>
      <c r="D67" s="56"/>
      <c r="E67" s="56"/>
      <c r="F67" s="56"/>
      <c r="G67" s="56"/>
      <c r="H67" s="56"/>
      <c r="I67" s="56"/>
      <c r="J67" s="56"/>
      <c r="K67" s="56"/>
      <c r="L67" s="56">
        <f t="shared" si="2"/>
        <v>0</v>
      </c>
      <c r="M67" s="56"/>
      <c r="N67" s="56"/>
      <c r="O67" s="56"/>
      <c r="P67" s="56">
        <f t="shared" si="3"/>
        <v>0</v>
      </c>
      <c r="Q67" s="56"/>
      <c r="R67" s="56"/>
      <c r="S67" s="25"/>
    </row>
    <row r="68" spans="1:19" x14ac:dyDescent="0.25">
      <c r="A68" s="29" t="str">
        <f t="array" ref="A68">IFERROR(INDEX(Состав!$E$7:$E$70,SMALL(IF(Состав!$H$7:$H$70,ROW(Состав!$H$7:$H$70)-6),ROW(A55))),"")</f>
        <v/>
      </c>
      <c r="B68" s="56" t="str">
        <f>IF(A68="","",VLOOKUP(A68,Состав!$E$7:$G$70,2,FALSE))</f>
        <v/>
      </c>
      <c r="C68" s="56" t="str">
        <f>IF(A68="","",VLOOKUP(A68,Состав!$E$7:$G$70,3,FALSE))</f>
        <v/>
      </c>
      <c r="D68" s="56"/>
      <c r="E68" s="56"/>
      <c r="F68" s="56"/>
      <c r="G68" s="56"/>
      <c r="H68" s="56"/>
      <c r="I68" s="56"/>
      <c r="J68" s="56"/>
      <c r="K68" s="56"/>
      <c r="L68" s="56">
        <f t="shared" si="2"/>
        <v>0</v>
      </c>
      <c r="M68" s="56"/>
      <c r="N68" s="56"/>
      <c r="O68" s="56"/>
      <c r="P68" s="56">
        <f t="shared" si="3"/>
        <v>0</v>
      </c>
      <c r="Q68" s="56"/>
      <c r="R68" s="56"/>
      <c r="S68" s="25"/>
    </row>
    <row r="69" spans="1:19" x14ac:dyDescent="0.25">
      <c r="A69" s="29" t="str">
        <f t="array" ref="A69">IFERROR(INDEX(Состав!$E$7:$E$70,SMALL(IF(Состав!$H$7:$H$70,ROW(Состав!$H$7:$H$70)-6),ROW(A56))),"")</f>
        <v/>
      </c>
      <c r="B69" s="56" t="str">
        <f>IF(A69="","",VLOOKUP(A69,Состав!$E$7:$G$70,2,FALSE))</f>
        <v/>
      </c>
      <c r="C69" s="56" t="str">
        <f>IF(A69="","",VLOOKUP(A69,Состав!$E$7:$G$70,3,FALSE))</f>
        <v/>
      </c>
      <c r="D69" s="56"/>
      <c r="E69" s="56"/>
      <c r="F69" s="56"/>
      <c r="G69" s="56"/>
      <c r="H69" s="56"/>
      <c r="I69" s="56"/>
      <c r="J69" s="56"/>
      <c r="K69" s="56"/>
      <c r="L69" s="56">
        <f t="shared" si="2"/>
        <v>0</v>
      </c>
      <c r="M69" s="56"/>
      <c r="N69" s="56"/>
      <c r="O69" s="56"/>
      <c r="P69" s="56">
        <f t="shared" si="3"/>
        <v>0</v>
      </c>
      <c r="Q69" s="56"/>
      <c r="R69" s="56"/>
      <c r="S69" s="25"/>
    </row>
    <row r="70" spans="1:19" ht="17.25" thickBot="1" x14ac:dyDescent="0.3">
      <c r="A70" s="30" t="str">
        <f t="array" ref="A70">IFERROR(INDEX(Состав!$E$7:$E$70,SMALL(IF(Состав!$H$7:$H$70,ROW(Состав!$H$7:$H$70)-6),ROW(A57))),"")</f>
        <v/>
      </c>
      <c r="B70" s="57" t="str">
        <f>IF(A70="","",VLOOKUP(A70,Состав!$E$7:$G$70,2,FALSE))</f>
        <v/>
      </c>
      <c r="C70" s="57" t="str">
        <f>IF(A70="","",VLOOKUP(A70,Состав!$E$7:$G$70,3,FALSE))</f>
        <v/>
      </c>
      <c r="D70" s="57"/>
      <c r="E70" s="57"/>
      <c r="F70" s="57"/>
      <c r="G70" s="57"/>
      <c r="H70" s="57"/>
      <c r="I70" s="57"/>
      <c r="J70" s="57"/>
      <c r="K70" s="57"/>
      <c r="L70" s="57">
        <f t="shared" si="2"/>
        <v>0</v>
      </c>
      <c r="M70" s="57"/>
      <c r="N70" s="57"/>
      <c r="O70" s="57"/>
      <c r="P70" s="57">
        <f t="shared" si="3"/>
        <v>0</v>
      </c>
      <c r="Q70" s="57"/>
      <c r="R70" s="57"/>
      <c r="S70" s="64"/>
    </row>
  </sheetData>
  <mergeCells count="45">
    <mergeCell ref="R12:S12"/>
    <mergeCell ref="L12:L13"/>
    <mergeCell ref="M12:M13"/>
    <mergeCell ref="N12:N13"/>
    <mergeCell ref="O12:O13"/>
    <mergeCell ref="P12:P13"/>
    <mergeCell ref="Q12:Q13"/>
    <mergeCell ref="A12:A13"/>
    <mergeCell ref="B12:B13"/>
    <mergeCell ref="C12:C13"/>
    <mergeCell ref="D12:E12"/>
    <mergeCell ref="F12:H12"/>
    <mergeCell ref="I7:J7"/>
    <mergeCell ref="K7:L7"/>
    <mergeCell ref="I8:J8"/>
    <mergeCell ref="K8:L8"/>
    <mergeCell ref="I12:K12"/>
    <mergeCell ref="I9:J9"/>
    <mergeCell ref="K9:L9"/>
    <mergeCell ref="I10:J10"/>
    <mergeCell ref="K10:L10"/>
    <mergeCell ref="I11:J11"/>
    <mergeCell ref="K11:L11"/>
    <mergeCell ref="G5:G6"/>
    <mergeCell ref="H5:H6"/>
    <mergeCell ref="I5:J6"/>
    <mergeCell ref="A1:A4"/>
    <mergeCell ref="B1:S1"/>
    <mergeCell ref="K5:L6"/>
    <mergeCell ref="M5:O5"/>
    <mergeCell ref="A5:A6"/>
    <mergeCell ref="B5:B6"/>
    <mergeCell ref="C5:C6"/>
    <mergeCell ref="D5:E5"/>
    <mergeCell ref="F5:F6"/>
    <mergeCell ref="T1:U1"/>
    <mergeCell ref="B2:S2"/>
    <mergeCell ref="B3:C3"/>
    <mergeCell ref="D3:Q3"/>
    <mergeCell ref="R3:S3"/>
    <mergeCell ref="T3:T4"/>
    <mergeCell ref="U3:U4"/>
    <mergeCell ref="B4:C4"/>
    <mergeCell ref="D4:Q4"/>
    <mergeCell ref="R4:S4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6" r:id="rId3" name="Check Box 4">
              <controlPr defaultSize="0" autoFill="0" autoLine="0" autoPict="0">
                <anchor moveWithCells="1">
                  <from>
                    <xdr:col>19</xdr:col>
                    <xdr:colOff>85725</xdr:colOff>
                    <xdr:row>2</xdr:row>
                    <xdr:rowOff>266700</xdr:rowOff>
                  </from>
                  <to>
                    <xdr:col>20</xdr:col>
                    <xdr:colOff>0</xdr:colOff>
                    <xdr:row>3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4" name="Check Box 5">
              <controlPr defaultSize="0" autoFill="0" autoLine="0" autoPict="0">
                <anchor moveWithCells="1">
                  <from>
                    <xdr:col>20</xdr:col>
                    <xdr:colOff>76200</xdr:colOff>
                    <xdr:row>2</xdr:row>
                    <xdr:rowOff>295275</xdr:rowOff>
                  </from>
                  <to>
                    <xdr:col>20</xdr:col>
                    <xdr:colOff>323850</xdr:colOff>
                    <xdr:row>3</xdr:row>
                    <xdr:rowOff>76200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DB70"/>
  <sheetViews>
    <sheetView workbookViewId="0">
      <selection activeCell="A37" sqref="A37"/>
    </sheetView>
  </sheetViews>
  <sheetFormatPr defaultRowHeight="15" x14ac:dyDescent="0.25"/>
  <cols>
    <col min="1" max="1" width="16.5703125" style="46" bestFit="1" customWidth="1"/>
    <col min="2" max="2" width="9.7109375" style="46" bestFit="1" customWidth="1"/>
    <col min="3" max="3" width="2.5703125" style="46" bestFit="1" customWidth="1"/>
    <col min="4" max="4" width="9.140625" style="46"/>
    <col min="5" max="5" width="16.5703125" style="46" bestFit="1" customWidth="1"/>
    <col min="6" max="6" width="9.7109375" style="46" bestFit="1" customWidth="1"/>
    <col min="7" max="7" width="2.5703125" style="46" bestFit="1" customWidth="1"/>
    <col min="8" max="106" width="3.28515625" style="46" customWidth="1"/>
    <col min="107" max="16384" width="9.140625" style="46"/>
  </cols>
  <sheetData>
    <row r="1" spans="1:106" ht="15.75" thickBot="1" x14ac:dyDescent="0.3">
      <c r="A1" s="43" t="s">
        <v>158</v>
      </c>
      <c r="B1" s="44" t="s">
        <v>1</v>
      </c>
      <c r="C1" s="44" t="s">
        <v>5</v>
      </c>
      <c r="D1" s="45"/>
      <c r="E1" s="44" t="s">
        <v>0</v>
      </c>
      <c r="F1" s="44" t="s">
        <v>1</v>
      </c>
      <c r="G1" s="44" t="s">
        <v>5</v>
      </c>
      <c r="H1" s="44" t="s">
        <v>72</v>
      </c>
      <c r="I1" s="44" t="s">
        <v>73</v>
      </c>
      <c r="J1" s="44" t="s">
        <v>74</v>
      </c>
      <c r="K1" s="44" t="s">
        <v>75</v>
      </c>
      <c r="L1" s="44" t="s">
        <v>76</v>
      </c>
      <c r="M1" s="44" t="s">
        <v>77</v>
      </c>
      <c r="N1" s="44" t="s">
        <v>78</v>
      </c>
      <c r="O1" s="44" t="s">
        <v>79</v>
      </c>
      <c r="P1" s="44" t="s">
        <v>80</v>
      </c>
      <c r="Q1" s="44" t="s">
        <v>81</v>
      </c>
      <c r="R1" s="44" t="s">
        <v>82</v>
      </c>
      <c r="S1" s="44" t="s">
        <v>83</v>
      </c>
      <c r="T1" s="44" t="s">
        <v>84</v>
      </c>
      <c r="U1" s="44" t="s">
        <v>85</v>
      </c>
      <c r="V1" s="44" t="s">
        <v>86</v>
      </c>
      <c r="W1" s="44" t="s">
        <v>87</v>
      </c>
      <c r="X1" s="44" t="s">
        <v>88</v>
      </c>
      <c r="Y1" s="44" t="s">
        <v>89</v>
      </c>
      <c r="Z1" s="44" t="s">
        <v>90</v>
      </c>
      <c r="AA1" s="44" t="s">
        <v>91</v>
      </c>
      <c r="AB1" s="44" t="s">
        <v>92</v>
      </c>
      <c r="AC1" s="44" t="s">
        <v>93</v>
      </c>
      <c r="AD1" s="44" t="s">
        <v>94</v>
      </c>
      <c r="AE1" s="44" t="s">
        <v>95</v>
      </c>
      <c r="AF1" s="44" t="s">
        <v>96</v>
      </c>
      <c r="AG1" s="44" t="s">
        <v>97</v>
      </c>
      <c r="AH1" s="44" t="s">
        <v>98</v>
      </c>
      <c r="AI1" s="44" t="s">
        <v>99</v>
      </c>
      <c r="AJ1" s="44" t="s">
        <v>100</v>
      </c>
      <c r="AK1" s="44" t="s">
        <v>101</v>
      </c>
      <c r="AL1" s="44" t="s">
        <v>102</v>
      </c>
      <c r="AM1" s="44" t="s">
        <v>103</v>
      </c>
      <c r="AN1" s="44" t="s">
        <v>104</v>
      </c>
      <c r="AO1" s="44" t="s">
        <v>105</v>
      </c>
      <c r="AP1" s="44" t="s">
        <v>106</v>
      </c>
      <c r="AQ1" s="44" t="s">
        <v>107</v>
      </c>
      <c r="AR1" s="44" t="s">
        <v>167</v>
      </c>
      <c r="AS1" s="44" t="s">
        <v>168</v>
      </c>
      <c r="AT1" s="44" t="s">
        <v>169</v>
      </c>
      <c r="AU1" s="44" t="s">
        <v>170</v>
      </c>
      <c r="AV1" s="44" t="s">
        <v>171</v>
      </c>
      <c r="AW1" s="44" t="s">
        <v>172</v>
      </c>
      <c r="AX1" s="44" t="s">
        <v>173</v>
      </c>
      <c r="AY1" s="44" t="s">
        <v>174</v>
      </c>
      <c r="AZ1" s="44" t="s">
        <v>175</v>
      </c>
      <c r="BA1" s="44" t="s">
        <v>176</v>
      </c>
      <c r="BB1" s="44" t="s">
        <v>177</v>
      </c>
      <c r="BC1" s="44" t="s">
        <v>178</v>
      </c>
      <c r="BD1" s="44" t="s">
        <v>179</v>
      </c>
      <c r="BE1" s="44" t="s">
        <v>180</v>
      </c>
      <c r="BF1" s="44" t="s">
        <v>181</v>
      </c>
      <c r="BG1" s="44" t="s">
        <v>182</v>
      </c>
      <c r="BH1" s="44" t="s">
        <v>183</v>
      </c>
      <c r="BI1" s="44" t="s">
        <v>184</v>
      </c>
      <c r="BJ1" s="44" t="s">
        <v>185</v>
      </c>
      <c r="BK1" s="44" t="s">
        <v>186</v>
      </c>
      <c r="BL1" s="44" t="s">
        <v>187</v>
      </c>
      <c r="BM1" s="44" t="s">
        <v>188</v>
      </c>
      <c r="BN1" s="44" t="s">
        <v>189</v>
      </c>
      <c r="BO1" s="44" t="s">
        <v>190</v>
      </c>
      <c r="BP1" s="44" t="s">
        <v>191</v>
      </c>
      <c r="BQ1" s="44" t="s">
        <v>192</v>
      </c>
      <c r="BR1" s="44" t="s">
        <v>193</v>
      </c>
      <c r="BS1" s="44" t="s">
        <v>194</v>
      </c>
      <c r="BT1" s="44" t="s">
        <v>195</v>
      </c>
      <c r="BU1" s="44" t="s">
        <v>196</v>
      </c>
      <c r="BV1" s="44" t="s">
        <v>197</v>
      </c>
      <c r="BW1" s="44" t="s">
        <v>198</v>
      </c>
      <c r="BX1" s="44" t="s">
        <v>199</v>
      </c>
      <c r="BY1" s="44" t="s">
        <v>200</v>
      </c>
      <c r="BZ1" s="44" t="s">
        <v>201</v>
      </c>
      <c r="CA1" s="44" t="s">
        <v>202</v>
      </c>
      <c r="CB1" s="44" t="s">
        <v>203</v>
      </c>
      <c r="CC1" s="44" t="s">
        <v>204</v>
      </c>
      <c r="CD1" s="44" t="s">
        <v>205</v>
      </c>
      <c r="CE1" s="44" t="s">
        <v>206</v>
      </c>
      <c r="CF1" s="44" t="s">
        <v>207</v>
      </c>
      <c r="CG1" s="44" t="s">
        <v>208</v>
      </c>
      <c r="CH1" s="44" t="s">
        <v>209</v>
      </c>
      <c r="CI1" s="44" t="s">
        <v>210</v>
      </c>
      <c r="CJ1" s="44" t="s">
        <v>211</v>
      </c>
      <c r="CK1" s="44" t="s">
        <v>212</v>
      </c>
      <c r="CL1" s="44" t="s">
        <v>213</v>
      </c>
      <c r="CM1" s="44" t="s">
        <v>214</v>
      </c>
      <c r="CN1" s="44" t="s">
        <v>215</v>
      </c>
      <c r="CO1" s="44" t="s">
        <v>216</v>
      </c>
      <c r="CP1" s="44" t="s">
        <v>217</v>
      </c>
      <c r="CQ1" s="44" t="s">
        <v>218</v>
      </c>
      <c r="CR1" s="44" t="s">
        <v>219</v>
      </c>
      <c r="CS1" s="44" t="s">
        <v>220</v>
      </c>
      <c r="CT1" s="44" t="s">
        <v>221</v>
      </c>
      <c r="CU1" s="44" t="s">
        <v>222</v>
      </c>
      <c r="CV1" s="44" t="s">
        <v>223</v>
      </c>
      <c r="CW1" s="44" t="s">
        <v>224</v>
      </c>
      <c r="CX1" s="44" t="s">
        <v>225</v>
      </c>
      <c r="CY1" s="44" t="s">
        <v>226</v>
      </c>
      <c r="CZ1" s="44" t="s">
        <v>227</v>
      </c>
      <c r="DA1" s="44" t="s">
        <v>235</v>
      </c>
      <c r="DB1" s="44" t="s">
        <v>236</v>
      </c>
    </row>
    <row r="2" spans="1:106" ht="15.75" thickBot="1" x14ac:dyDescent="0.3">
      <c r="A2" s="47" t="s">
        <v>132</v>
      </c>
      <c r="B2" s="48" t="s">
        <v>2</v>
      </c>
      <c r="C2" s="48">
        <v>1</v>
      </c>
      <c r="D2" s="45"/>
      <c r="E2" s="49" t="str">
        <f t="array" ref="E2">IFERROR(INDEX(A$2:A$70,MATCH(LARGE(COUNTIF(A$1:A$70,"&gt;="&amp;IF(B$1:B$70=F2,A$1:A$70,"яяя"))-1,COUNTIF(F$2:F2,F2)),COUNTIF(A$2:A$70,"&gt;="&amp;IF(B$2:B$70=F2,A$2:A$70,"яяя")),)),"")</f>
        <v>Михалев Сергей</v>
      </c>
      <c r="F2" s="48" t="s">
        <v>2</v>
      </c>
      <c r="G2" s="48">
        <f>IFERROR(VLOOKUP(E2,A$2:C$70,3,),"")</f>
        <v>98</v>
      </c>
      <c r="H2" s="46">
        <v>1</v>
      </c>
    </row>
    <row r="3" spans="1:106" x14ac:dyDescent="0.25">
      <c r="A3" s="50" t="s">
        <v>133</v>
      </c>
      <c r="B3" s="51" t="s">
        <v>3</v>
      </c>
      <c r="C3" s="51">
        <v>44</v>
      </c>
      <c r="D3" s="45"/>
      <c r="E3" s="52" t="str">
        <f t="array" ref="E3">IFERROR(INDEX(A$2:A$70,MATCH(LARGE(COUNTIF(A$1:A$70,"&gt;="&amp;IF(B$1:B$70=F3,A$1:A$70,"яяя"))-1,COUNTIF(F$2:F3,F3)),COUNTIF(A$2:A$70,"&gt;="&amp;IF(B$2:B$70=F3,A$2:A$70,"яяя")),)),"")</f>
        <v>Савлов Максим</v>
      </c>
      <c r="F3" s="51" t="s">
        <v>2</v>
      </c>
      <c r="G3" s="51">
        <f t="shared" ref="G3:G66" si="0">IFERROR(VLOOKUP(E3,A$2:C$70,3,),"")</f>
        <v>1</v>
      </c>
      <c r="H3" s="46">
        <v>1</v>
      </c>
    </row>
    <row r="4" spans="1:106" x14ac:dyDescent="0.25">
      <c r="A4" s="52" t="s">
        <v>134</v>
      </c>
      <c r="B4" s="51" t="s">
        <v>4</v>
      </c>
      <c r="C4" s="51">
        <v>29</v>
      </c>
      <c r="D4" s="45"/>
      <c r="E4" s="52" t="str">
        <f t="array" ref="E4">IFERROR(INDEX(A$2:A$70,MATCH(LARGE(COUNTIF(A$1:A$70,"&gt;="&amp;IF(B$1:B$70=F4,A$1:A$70,"яяя"))-1,COUNTIF(F$2:F4,F4)),COUNTIF(A$2:A$70,"&gt;="&amp;IF(B$2:B$70=F4,A$2:A$70,"яяя")),)),"")</f>
        <v>Смирнов Владимир</v>
      </c>
      <c r="F4" s="51" t="s">
        <v>2</v>
      </c>
      <c r="G4" s="51">
        <f t="shared" si="0"/>
        <v>20</v>
      </c>
      <c r="H4" s="46">
        <v>1</v>
      </c>
    </row>
    <row r="5" spans="1:106" x14ac:dyDescent="0.25">
      <c r="A5" s="52" t="s">
        <v>6</v>
      </c>
      <c r="B5" s="51" t="s">
        <v>2</v>
      </c>
      <c r="C5" s="51">
        <v>20</v>
      </c>
      <c r="D5" s="45"/>
      <c r="E5" s="52" t="str">
        <f t="array" ref="E5">IFERROR(INDEX(A$2:A$70,MATCH(LARGE(COUNTIF(A$1:A$70,"&gt;="&amp;IF(B$1:B$70=F5,A$1:A$70,"яяя"))-1,COUNTIF(F$2:F5,F5)),COUNTIF(A$2:A$70,"&gt;="&amp;IF(B$2:B$70=F5,A$2:A$70,"яяя")),)),"")</f>
        <v/>
      </c>
      <c r="F5" s="51" t="s">
        <v>2</v>
      </c>
      <c r="G5" s="51" t="str">
        <f t="shared" si="0"/>
        <v/>
      </c>
    </row>
    <row r="6" spans="1:106" x14ac:dyDescent="0.25">
      <c r="A6" s="52" t="s">
        <v>135</v>
      </c>
      <c r="B6" s="51" t="s">
        <v>4</v>
      </c>
      <c r="C6" s="51">
        <v>9</v>
      </c>
      <c r="D6" s="45"/>
      <c r="E6" s="52" t="str">
        <f t="array" ref="E6">IFERROR(INDEX(A$2:A$70,MATCH(LARGE(COUNTIF(A$1:A$70,"&gt;="&amp;IF(B$1:B$70=F6,A$1:A$70,"яяя"))-1,COUNTIF(F$2:F6,F6)),COUNTIF(A$2:A$70,"&gt;="&amp;IF(B$2:B$70=F6,A$2:A$70,"яяя")),)),"")</f>
        <v/>
      </c>
      <c r="F6" s="51" t="s">
        <v>2</v>
      </c>
      <c r="G6" s="51" t="str">
        <f t="shared" si="0"/>
        <v/>
      </c>
    </row>
    <row r="7" spans="1:106" x14ac:dyDescent="0.25">
      <c r="A7" s="52" t="s">
        <v>136</v>
      </c>
      <c r="B7" s="51" t="s">
        <v>4</v>
      </c>
      <c r="C7" s="51">
        <v>7</v>
      </c>
      <c r="D7" s="45"/>
      <c r="E7" s="52" t="str">
        <f t="array" ref="E7">IFERROR(INDEX(A$2:A$70,MATCH(LARGE(COUNTIF(A$1:A$70,"&gt;="&amp;IF(B$1:B$70=F7,A$1:A$70,"яяя"))-1,COUNTIF(F$2:F7,F7)),COUNTIF(A$2:A$70,"&gt;="&amp;IF(B$2:B$70=F7,A$2:A$70,"яяя")),)),"")</f>
        <v>Бардаков Тимофей</v>
      </c>
      <c r="F7" s="51" t="s">
        <v>3</v>
      </c>
      <c r="G7" s="51">
        <f t="shared" si="0"/>
        <v>90</v>
      </c>
      <c r="H7" s="46">
        <v>1</v>
      </c>
    </row>
    <row r="8" spans="1:106" x14ac:dyDescent="0.25">
      <c r="A8" s="52" t="s">
        <v>138</v>
      </c>
      <c r="B8" s="51" t="s">
        <v>3</v>
      </c>
      <c r="C8" s="51">
        <v>15</v>
      </c>
      <c r="D8" s="45"/>
      <c r="E8" s="52" t="str">
        <f t="array" ref="E8">IFERROR(INDEX(A$2:A$70,MATCH(LARGE(COUNTIF(A$1:A$70,"&gt;="&amp;IF(B$1:B$70=F8,A$1:A$70,"яяя"))-1,COUNTIF(F$2:F8,F8)),COUNTIF(A$2:A$70,"&gt;="&amp;IF(B$2:B$70=F8,A$2:A$70,"яяя")),)),"")</f>
        <v>Бережок Олег</v>
      </c>
      <c r="F8" s="51" t="s">
        <v>3</v>
      </c>
      <c r="G8" s="51">
        <f t="shared" si="0"/>
        <v>15</v>
      </c>
    </row>
    <row r="9" spans="1:106" x14ac:dyDescent="0.25">
      <c r="A9" s="52" t="s">
        <v>137</v>
      </c>
      <c r="B9" s="51" t="s">
        <v>4</v>
      </c>
      <c r="C9" s="51">
        <v>8</v>
      </c>
      <c r="D9" s="45"/>
      <c r="E9" s="52" t="str">
        <f t="array" ref="E9">IFERROR(INDEX(A$2:A$70,MATCH(LARGE(COUNTIF(A$1:A$70,"&gt;="&amp;IF(B$1:B$70=F9,A$1:A$70,"яяя"))-1,COUNTIF(F$2:F9,F9)),COUNTIF(A$2:A$70,"&gt;="&amp;IF(B$2:B$70=F9,A$2:A$70,"яяя")),)),"")</f>
        <v>Бурдаков Илья</v>
      </c>
      <c r="F9" s="51" t="s">
        <v>3</v>
      </c>
      <c r="G9" s="51">
        <f t="shared" si="0"/>
        <v>18</v>
      </c>
    </row>
    <row r="10" spans="1:106" x14ac:dyDescent="0.25">
      <c r="A10" s="52" t="s">
        <v>147</v>
      </c>
      <c r="B10" s="51" t="s">
        <v>4</v>
      </c>
      <c r="C10" s="51">
        <v>24</v>
      </c>
      <c r="D10" s="45"/>
      <c r="E10" s="52" t="str">
        <f t="array" ref="E10">IFERROR(INDEX(A$2:A$70,MATCH(LARGE(COUNTIF(A$1:A$70,"&gt;="&amp;IF(B$1:B$70=F10,A$1:A$70,"яяя"))-1,COUNTIF(F$2:F10,F10)),COUNTIF(A$2:A$70,"&gt;="&amp;IF(B$2:B$70=F10,A$2:A$70,"яяя")),)),"")</f>
        <v>Габбасов</v>
      </c>
      <c r="F10" s="51" t="s">
        <v>3</v>
      </c>
      <c r="G10" s="51">
        <f t="shared" si="0"/>
        <v>0</v>
      </c>
    </row>
    <row r="11" spans="1:106" x14ac:dyDescent="0.25">
      <c r="A11" s="52" t="s">
        <v>139</v>
      </c>
      <c r="B11" s="51" t="s">
        <v>4</v>
      </c>
      <c r="C11" s="51">
        <v>30</v>
      </c>
      <c r="D11" s="45"/>
      <c r="E11" s="52" t="str">
        <f t="array" ref="E11">IFERROR(INDEX(A$2:A$70,MATCH(LARGE(COUNTIF(A$1:A$70,"&gt;="&amp;IF(B$1:B$70=F11,A$1:A$70,"яяя"))-1,COUNTIF(F$2:F11,F11)),COUNTIF(A$2:A$70,"&gt;="&amp;IF(B$2:B$70=F11,A$2:A$70,"яяя")),)),"")</f>
        <v>Газизов Артём</v>
      </c>
      <c r="F11" s="51" t="s">
        <v>3</v>
      </c>
      <c r="G11" s="51">
        <f t="shared" si="0"/>
        <v>32</v>
      </c>
    </row>
    <row r="12" spans="1:106" x14ac:dyDescent="0.25">
      <c r="A12" s="52" t="s">
        <v>140</v>
      </c>
      <c r="B12" s="51" t="s">
        <v>3</v>
      </c>
      <c r="C12" s="51">
        <v>90</v>
      </c>
      <c r="D12" s="45"/>
      <c r="E12" s="52" t="str">
        <f t="array" ref="E12">IFERROR(INDEX(A$2:A$70,MATCH(LARGE(COUNTIF(A$1:A$70,"&gt;="&amp;IF(B$1:B$70=F12,A$1:A$70,"яяя"))-1,COUNTIF(F$2:F12,F12)),COUNTIF(A$2:A$70,"&gt;="&amp;IF(B$2:B$70=F12,A$2:A$70,"яяя")),)),"")</f>
        <v>Гильманов Дамир</v>
      </c>
      <c r="F12" s="51" t="s">
        <v>3</v>
      </c>
      <c r="G12" s="51">
        <f t="shared" si="0"/>
        <v>44</v>
      </c>
    </row>
    <row r="13" spans="1:106" x14ac:dyDescent="0.25">
      <c r="A13" s="52" t="s">
        <v>141</v>
      </c>
      <c r="B13" s="51" t="s">
        <v>3</v>
      </c>
      <c r="C13" s="51">
        <v>99</v>
      </c>
      <c r="D13" s="45"/>
      <c r="E13" s="52" t="str">
        <f t="array" ref="E13">IFERROR(INDEX(A$2:A$70,MATCH(LARGE(COUNTIF(A$1:A$70,"&gt;="&amp;IF(B$1:B$70=F13,A$1:A$70,"яяя"))-1,COUNTIF(F$2:F13,F13)),COUNTIF(A$2:A$70,"&gt;="&amp;IF(B$2:B$70=F13,A$2:A$70,"яяя")),)),"")</f>
        <v>Головков Денис</v>
      </c>
      <c r="F13" s="51" t="s">
        <v>3</v>
      </c>
      <c r="G13" s="51">
        <f t="shared" si="0"/>
        <v>17</v>
      </c>
    </row>
    <row r="14" spans="1:106" x14ac:dyDescent="0.25">
      <c r="A14" s="52" t="s">
        <v>142</v>
      </c>
      <c r="B14" s="51" t="s">
        <v>4</v>
      </c>
      <c r="C14" s="51">
        <v>11</v>
      </c>
      <c r="D14" s="45"/>
      <c r="E14" s="52" t="str">
        <f t="array" ref="E14">IFERROR(INDEX(A$2:A$70,MATCH(LARGE(COUNTIF(A$1:A$70,"&gt;="&amp;IF(B$1:B$70=F14,A$1:A$70,"яяя"))-1,COUNTIF(F$2:F14,F14)),COUNTIF(A$2:A$70,"&gt;="&amp;IF(B$2:B$70=F14,A$2:A$70,"яяя")),)),"")</f>
        <v>Марков Савелий</v>
      </c>
      <c r="F14" s="51" t="s">
        <v>3</v>
      </c>
      <c r="G14" s="51">
        <f t="shared" si="0"/>
        <v>19</v>
      </c>
    </row>
    <row r="15" spans="1:106" x14ac:dyDescent="0.25">
      <c r="A15" s="52" t="s">
        <v>143</v>
      </c>
      <c r="B15" s="51" t="s">
        <v>4</v>
      </c>
      <c r="C15" s="51"/>
      <c r="D15" s="45"/>
      <c r="E15" s="52" t="str">
        <f t="array" ref="E15">IFERROR(INDEX(A$2:A$70,MATCH(LARGE(COUNTIF(A$1:A$70,"&gt;="&amp;IF(B$1:B$70=F15,A$1:A$70,"яяя"))-1,COUNTIF(F$2:F15,F15)),COUNTIF(A$2:A$70,"&gt;="&amp;IF(B$2:B$70=F15,A$2:A$70,"яяя")),)),"")</f>
        <v>Паздников</v>
      </c>
      <c r="F15" s="51" t="s">
        <v>3</v>
      </c>
      <c r="G15" s="51">
        <f t="shared" si="0"/>
        <v>0</v>
      </c>
    </row>
    <row r="16" spans="1:106" x14ac:dyDescent="0.25">
      <c r="A16" s="52" t="s">
        <v>146</v>
      </c>
      <c r="B16" s="51" t="s">
        <v>4</v>
      </c>
      <c r="C16" s="51">
        <v>10</v>
      </c>
      <c r="D16" s="45"/>
      <c r="E16" s="52" t="str">
        <f t="array" ref="E16">IFERROR(INDEX(A$2:A$70,MATCH(LARGE(COUNTIF(A$1:A$70,"&gt;="&amp;IF(B$1:B$70=F16,A$1:A$70,"яяя"))-1,COUNTIF(F$2:F16,F16)),COUNTIF(A$2:A$70,"&gt;="&amp;IF(B$2:B$70=F16,A$2:A$70,"яяя")),)),"")</f>
        <v>Пастухов Тимофей</v>
      </c>
      <c r="F16" s="51" t="s">
        <v>3</v>
      </c>
      <c r="G16" s="51">
        <f t="shared" si="0"/>
        <v>99</v>
      </c>
      <c r="H16" s="46">
        <v>1</v>
      </c>
    </row>
    <row r="17" spans="1:8" x14ac:dyDescent="0.25">
      <c r="A17" s="52" t="s">
        <v>144</v>
      </c>
      <c r="B17" s="51" t="s">
        <v>3</v>
      </c>
      <c r="C17" s="51">
        <v>32</v>
      </c>
      <c r="D17" s="45"/>
      <c r="E17" s="52" t="str">
        <f t="array" ref="E17">IFERROR(INDEX(A$2:A$70,MATCH(LARGE(COUNTIF(A$1:A$70,"&gt;="&amp;IF(B$1:B$70=F17,A$1:A$70,"яяя"))-1,COUNTIF(F$2:F17,F17)),COUNTIF(A$2:A$70,"&gt;="&amp;IF(B$2:B$70=F17,A$2:A$70,"яяя")),)),"")</f>
        <v>Прокопенко Александр</v>
      </c>
      <c r="F17" s="51" t="s">
        <v>3</v>
      </c>
      <c r="G17" s="51">
        <f t="shared" si="0"/>
        <v>25</v>
      </c>
      <c r="H17" s="46">
        <v>1</v>
      </c>
    </row>
    <row r="18" spans="1:8" x14ac:dyDescent="0.25">
      <c r="A18" s="52" t="s">
        <v>145</v>
      </c>
      <c r="B18" s="51" t="s">
        <v>4</v>
      </c>
      <c r="C18" s="51">
        <v>89</v>
      </c>
      <c r="D18" s="45"/>
      <c r="E18" s="52" t="str">
        <f t="array" ref="E18">IFERROR(INDEX(A$2:A$70,MATCH(LARGE(COUNTIF(A$1:A$70,"&gt;="&amp;IF(B$1:B$70=F18,A$1:A$70,"яяя"))-1,COUNTIF(F$2:F18,F18)),COUNTIF(A$2:A$70,"&gt;="&amp;IF(B$2:B$70=F18,A$2:A$70,"яяя")),)),"")</f>
        <v>Тютин Артур</v>
      </c>
      <c r="F18" s="51" t="s">
        <v>3</v>
      </c>
      <c r="G18" s="51">
        <f t="shared" si="0"/>
        <v>43</v>
      </c>
      <c r="H18" s="46">
        <v>1</v>
      </c>
    </row>
    <row r="19" spans="1:8" x14ac:dyDescent="0.25">
      <c r="A19" s="52" t="s">
        <v>159</v>
      </c>
      <c r="B19" s="51" t="s">
        <v>4</v>
      </c>
      <c r="C19" s="51">
        <v>13</v>
      </c>
      <c r="D19" s="45"/>
      <c r="E19" s="52" t="str">
        <f t="array" ref="E19">IFERROR(INDEX(A$2:A$70,MATCH(LARGE(COUNTIF(A$1:A$70,"&gt;="&amp;IF(B$1:B$70=F19,A$1:A$70,"яяя"))-1,COUNTIF(F$2:F19,F19)),COUNTIF(A$2:A$70,"&gt;="&amp;IF(B$2:B$70=F19,A$2:A$70,"яяя")),)),"")</f>
        <v/>
      </c>
      <c r="F19" s="51" t="s">
        <v>3</v>
      </c>
      <c r="G19" s="51" t="str">
        <f t="shared" si="0"/>
        <v/>
      </c>
    </row>
    <row r="20" spans="1:8" x14ac:dyDescent="0.25">
      <c r="A20" s="52" t="s">
        <v>148</v>
      </c>
      <c r="B20" s="51" t="s">
        <v>4</v>
      </c>
      <c r="C20" s="51">
        <v>3</v>
      </c>
      <c r="D20" s="45"/>
      <c r="E20" s="52" t="str">
        <f t="array" ref="E20">IFERROR(INDEX(A$2:A$70,MATCH(LARGE(COUNTIF(A$1:A$70,"&gt;="&amp;IF(B$1:B$70=F20,A$1:A$70,"яяя"))-1,COUNTIF(F$2:F20,F20)),COUNTIF(A$2:A$70,"&gt;="&amp;IF(B$2:B$70=F20,A$2:A$70,"яяя")),)),"")</f>
        <v/>
      </c>
      <c r="F20" s="51" t="s">
        <v>3</v>
      </c>
      <c r="G20" s="51" t="str">
        <f t="shared" si="0"/>
        <v/>
      </c>
    </row>
    <row r="21" spans="1:8" x14ac:dyDescent="0.25">
      <c r="A21" s="52" t="s">
        <v>160</v>
      </c>
      <c r="B21" s="51" t="s">
        <v>4</v>
      </c>
      <c r="C21" s="51">
        <v>23</v>
      </c>
      <c r="D21" s="45"/>
      <c r="E21" s="52" t="str">
        <f t="array" ref="E21">IFERROR(INDEX(A$2:A$70,MATCH(LARGE(COUNTIF(A$1:A$70,"&gt;="&amp;IF(B$1:B$70=F21,A$1:A$70,"яяя"))-1,COUNTIF(F$2:F21,F21)),COUNTIF(A$2:A$70,"&gt;="&amp;IF(B$2:B$70=F21,A$2:A$70,"яяя")),)),"")</f>
        <v/>
      </c>
      <c r="F21" s="51" t="s">
        <v>3</v>
      </c>
      <c r="G21" s="51" t="str">
        <f t="shared" si="0"/>
        <v/>
      </c>
    </row>
    <row r="22" spans="1:8" x14ac:dyDescent="0.25">
      <c r="A22" s="52" t="s">
        <v>149</v>
      </c>
      <c r="B22" s="51" t="s">
        <v>4</v>
      </c>
      <c r="C22" s="51"/>
      <c r="D22" s="45"/>
      <c r="E22" s="52" t="str">
        <f t="array" ref="E22">IFERROR(INDEX(A$2:A$70,MATCH(LARGE(COUNTIF(A$1:A$70,"&gt;="&amp;IF(B$1:B$70=F22,A$1:A$70,"яяя"))-1,COUNTIF(F$2:F22,F22)),COUNTIF(A$2:A$70,"&gt;="&amp;IF(B$2:B$70=F22,A$2:A$70,"яяя")),)),"")</f>
        <v/>
      </c>
      <c r="F22" s="51" t="s">
        <v>3</v>
      </c>
      <c r="G22" s="51" t="str">
        <f t="shared" si="0"/>
        <v/>
      </c>
    </row>
    <row r="23" spans="1:8" x14ac:dyDescent="0.25">
      <c r="A23" s="52" t="s">
        <v>163</v>
      </c>
      <c r="B23" s="51" t="s">
        <v>4</v>
      </c>
      <c r="C23" s="51"/>
      <c r="D23" s="45"/>
      <c r="E23" s="52" t="str">
        <f t="array" ref="E23">IFERROR(INDEX(A$2:A$70,MATCH(LARGE(COUNTIF(A$1:A$70,"&gt;="&amp;IF(B$1:B$70=F23,A$1:A$70,"яяя"))-1,COUNTIF(F$2:F23,F23)),COUNTIF(A$2:A$70,"&gt;="&amp;IF(B$2:B$70=F23,A$2:A$70,"яяя")),)),"")</f>
        <v>Артемьев Данил</v>
      </c>
      <c r="F23" s="51" t="s">
        <v>4</v>
      </c>
      <c r="G23" s="51">
        <f t="shared" si="0"/>
        <v>13</v>
      </c>
    </row>
    <row r="24" spans="1:8" x14ac:dyDescent="0.25">
      <c r="A24" s="52" t="s">
        <v>150</v>
      </c>
      <c r="B24" s="51" t="s">
        <v>4</v>
      </c>
      <c r="C24" s="51">
        <v>88</v>
      </c>
      <c r="D24" s="45"/>
      <c r="E24" s="52" t="str">
        <f t="array" ref="E24">IFERROR(INDEX(A$2:A$70,MATCH(LARGE(COUNTIF(A$1:A$70,"&gt;="&amp;IF(B$1:B$70=F24,A$1:A$70,"яяя"))-1,COUNTIF(F$2:F24,F24)),COUNTIF(A$2:A$70,"&gt;="&amp;IF(B$2:B$70=F24,A$2:A$70,"яяя")),)),"")</f>
        <v>Атаманов Иван</v>
      </c>
      <c r="F24" s="51" t="s">
        <v>4</v>
      </c>
      <c r="G24" s="51">
        <f t="shared" si="0"/>
        <v>20</v>
      </c>
    </row>
    <row r="25" spans="1:8" x14ac:dyDescent="0.25">
      <c r="A25" s="52" t="s">
        <v>165</v>
      </c>
      <c r="B25" s="51" t="s">
        <v>3</v>
      </c>
      <c r="C25" s="51">
        <v>17</v>
      </c>
      <c r="D25" s="45"/>
      <c r="E25" s="52" t="str">
        <f t="array" ref="E25">IFERROR(INDEX(A$2:A$70,MATCH(LARGE(COUNTIF(A$1:A$70,"&gt;="&amp;IF(B$1:B$70=F25,A$1:A$70,"яяя"))-1,COUNTIF(F$2:F25,F25)),COUNTIF(A$2:A$70,"&gt;="&amp;IF(B$2:B$70=F25,A$2:A$70,"яяя")),)),"")</f>
        <v>Богомяков Константин</v>
      </c>
      <c r="F25" s="51" t="s">
        <v>4</v>
      </c>
      <c r="G25" s="51">
        <f t="shared" si="0"/>
        <v>24</v>
      </c>
    </row>
    <row r="26" spans="1:8" x14ac:dyDescent="0.25">
      <c r="A26" s="52" t="s">
        <v>166</v>
      </c>
      <c r="B26" s="51" t="s">
        <v>4</v>
      </c>
      <c r="C26" s="51"/>
      <c r="D26" s="45"/>
      <c r="E26" s="52" t="str">
        <f t="array" ref="E26">IFERROR(INDEX(A$2:A$70,MATCH(LARGE(COUNTIF(A$1:A$70,"&gt;="&amp;IF(B$1:B$70=F26,A$1:A$70,"яяя"))-1,COUNTIF(F$2:F26,F26)),COUNTIF(A$2:A$70,"&gt;="&amp;IF(B$2:B$70=F26,A$2:A$70,"яяя")),)),"")</f>
        <v>Вишневский Александр</v>
      </c>
      <c r="F26" s="51" t="s">
        <v>4</v>
      </c>
      <c r="G26" s="51">
        <f t="shared" si="0"/>
        <v>89</v>
      </c>
    </row>
    <row r="27" spans="1:8" x14ac:dyDescent="0.25">
      <c r="A27" s="52" t="s">
        <v>164</v>
      </c>
      <c r="B27" s="51" t="s">
        <v>3</v>
      </c>
      <c r="C27" s="51">
        <v>25</v>
      </c>
      <c r="D27" s="45"/>
      <c r="E27" s="52" t="str">
        <f t="array" ref="E27">IFERROR(INDEX(A$2:A$70,MATCH(LARGE(COUNTIF(A$1:A$70,"&gt;="&amp;IF(B$1:B$70=F27,A$1:A$70,"яяя"))-1,COUNTIF(F$2:F27,F27)),COUNTIF(A$2:A$70,"&gt;="&amp;IF(B$2:B$70=F27,A$2:A$70,"яяя")),)),"")</f>
        <v>Гуленов Сергей</v>
      </c>
      <c r="F27" s="51" t="s">
        <v>4</v>
      </c>
      <c r="G27" s="51">
        <f t="shared" si="0"/>
        <v>11</v>
      </c>
      <c r="H27" s="46">
        <v>1</v>
      </c>
    </row>
    <row r="28" spans="1:8" x14ac:dyDescent="0.25">
      <c r="A28" s="52" t="s">
        <v>151</v>
      </c>
      <c r="B28" s="51" t="s">
        <v>3</v>
      </c>
      <c r="C28" s="51">
        <v>18</v>
      </c>
      <c r="D28" s="45"/>
      <c r="E28" s="52" t="str">
        <f t="array" ref="E28">IFERROR(INDEX(A$2:A$70,MATCH(LARGE(COUNTIF(A$1:A$70,"&gt;="&amp;IF(B$1:B$70=F28,A$1:A$70,"яяя"))-1,COUNTIF(F$2:F28,F28)),COUNTIF(A$2:A$70,"&gt;="&amp;IF(B$2:B$70=F28,A$2:A$70,"яяя")),)),"")</f>
        <v>Киреев Евгений</v>
      </c>
      <c r="F28" s="51" t="s">
        <v>4</v>
      </c>
      <c r="G28" s="51">
        <f t="shared" si="0"/>
        <v>23</v>
      </c>
    </row>
    <row r="29" spans="1:8" x14ac:dyDescent="0.25">
      <c r="A29" s="52" t="s">
        <v>152</v>
      </c>
      <c r="B29" s="51" t="s">
        <v>3</v>
      </c>
      <c r="C29" s="51"/>
      <c r="D29" s="45"/>
      <c r="E29" s="52" t="str">
        <f t="array" ref="E29">IFERROR(INDEX(A$2:A$70,MATCH(LARGE(COUNTIF(A$1:A$70,"&gt;="&amp;IF(B$1:B$70=F29,A$1:A$70,"яяя"))-1,COUNTIF(F$2:F29,F29)),COUNTIF(A$2:A$70,"&gt;="&amp;IF(B$2:B$70=F29,A$2:A$70,"яяя")),)),"")</f>
        <v>Кобелев Влад</v>
      </c>
      <c r="F29" s="51" t="s">
        <v>4</v>
      </c>
      <c r="G29" s="51">
        <f t="shared" si="0"/>
        <v>9</v>
      </c>
    </row>
    <row r="30" spans="1:8" x14ac:dyDescent="0.25">
      <c r="A30" s="52" t="s">
        <v>153</v>
      </c>
      <c r="B30" s="51" t="s">
        <v>3</v>
      </c>
      <c r="C30" s="51"/>
      <c r="D30" s="45"/>
      <c r="E30" s="52" t="str">
        <f t="array" ref="E30">IFERROR(INDEX(A$2:A$70,MATCH(LARGE(COUNTIF(A$1:A$70,"&gt;="&amp;IF(B$1:B$70=F30,A$1:A$70,"яяя"))-1,COUNTIF(F$2:F30,F30)),COUNTIF(A$2:A$70,"&gt;="&amp;IF(B$2:B$70=F30,A$2:A$70,"яяя")),)),"")</f>
        <v>Колодин Егор</v>
      </c>
      <c r="F30" s="51" t="s">
        <v>4</v>
      </c>
      <c r="G30" s="51">
        <f t="shared" si="0"/>
        <v>79</v>
      </c>
    </row>
    <row r="31" spans="1:8" x14ac:dyDescent="0.25">
      <c r="A31" s="52" t="s">
        <v>154</v>
      </c>
      <c r="B31" s="51" t="s">
        <v>3</v>
      </c>
      <c r="C31" s="51">
        <v>43</v>
      </c>
      <c r="D31" s="45"/>
      <c r="E31" s="52" t="str">
        <f t="array" ref="E31">IFERROR(INDEX(A$2:A$70,MATCH(LARGE(COUNTIF(A$1:A$70,"&gt;="&amp;IF(B$1:B$70=F31,A$1:A$70,"яяя"))-1,COUNTIF(F$2:F31,F31)),COUNTIF(A$2:A$70,"&gt;="&amp;IF(B$2:B$70=F31,A$2:A$70,"яяя")),)),"")</f>
        <v>Колыванов Кирилл</v>
      </c>
      <c r="F31" s="51" t="s">
        <v>4</v>
      </c>
      <c r="G31" s="51">
        <f t="shared" si="0"/>
        <v>3</v>
      </c>
    </row>
    <row r="32" spans="1:8" x14ac:dyDescent="0.25">
      <c r="A32" s="52" t="s">
        <v>155</v>
      </c>
      <c r="B32" s="51" t="s">
        <v>3</v>
      </c>
      <c r="C32" s="51">
        <v>19</v>
      </c>
      <c r="D32" s="45"/>
      <c r="E32" s="52" t="str">
        <f t="array" ref="E32">IFERROR(INDEX(A$2:A$70,MATCH(LARGE(COUNTIF(A$1:A$70,"&gt;="&amp;IF(B$1:B$70=F32,A$1:A$70,"яяя"))-1,COUNTIF(F$2:F32,F32)),COUNTIF(A$2:A$70,"&gt;="&amp;IF(B$2:B$70=F32,A$2:A$70,"яяя")),)),"")</f>
        <v>Кулиш Лев</v>
      </c>
      <c r="F32" s="51" t="s">
        <v>4</v>
      </c>
      <c r="G32" s="51">
        <f t="shared" si="0"/>
        <v>0</v>
      </c>
      <c r="H32" s="46">
        <v>1</v>
      </c>
    </row>
    <row r="33" spans="1:8" x14ac:dyDescent="0.25">
      <c r="A33" s="52" t="s">
        <v>156</v>
      </c>
      <c r="B33" s="51" t="s">
        <v>4</v>
      </c>
      <c r="C33" s="51"/>
      <c r="D33" s="45"/>
      <c r="E33" s="52" t="str">
        <f t="array" ref="E33">IFERROR(INDEX(A$2:A$70,MATCH(LARGE(COUNTIF(A$1:A$70,"&gt;="&amp;IF(B$1:B$70=F33,A$1:A$70,"яяя"))-1,COUNTIF(F$2:F33,F33)),COUNTIF(A$2:A$70,"&gt;="&amp;IF(B$2:B$70=F33,A$2:A$70,"яяя")),)),"")</f>
        <v>Мельников Глеб</v>
      </c>
      <c r="F33" s="51" t="s">
        <v>4</v>
      </c>
      <c r="G33" s="51">
        <f t="shared" si="0"/>
        <v>29</v>
      </c>
      <c r="H33" s="46">
        <v>1</v>
      </c>
    </row>
    <row r="34" spans="1:8" x14ac:dyDescent="0.25">
      <c r="A34" s="52" t="s">
        <v>157</v>
      </c>
      <c r="B34" s="51" t="s">
        <v>4</v>
      </c>
      <c r="C34" s="51">
        <v>20</v>
      </c>
      <c r="D34" s="45"/>
      <c r="E34" s="52" t="str">
        <f t="array" ref="E34">IFERROR(INDEX(A$2:A$70,MATCH(LARGE(COUNTIF(A$1:A$70,"&gt;="&amp;IF(B$1:B$70=F34,A$1:A$70,"яяя"))-1,COUNTIF(F$2:F34,F34)),COUNTIF(A$2:A$70,"&gt;="&amp;IF(B$2:B$70=F34,A$2:A$70,"яяя")),)),"")</f>
        <v>Никулин Иван</v>
      </c>
      <c r="F34" s="51" t="s">
        <v>4</v>
      </c>
      <c r="G34" s="51">
        <f t="shared" si="0"/>
        <v>7</v>
      </c>
      <c r="H34" s="46">
        <v>1</v>
      </c>
    </row>
    <row r="35" spans="1:8" x14ac:dyDescent="0.25">
      <c r="A35" s="52" t="s">
        <v>161</v>
      </c>
      <c r="B35" s="51" t="s">
        <v>4</v>
      </c>
      <c r="C35" s="51">
        <v>79</v>
      </c>
      <c r="D35" s="45"/>
      <c r="E35" s="52" t="str">
        <f t="array" ref="E35">IFERROR(INDEX(A$2:A$70,MATCH(LARGE(COUNTIF(A$1:A$70,"&gt;="&amp;IF(B$1:B$70=F35,A$1:A$70,"яяя"))-1,COUNTIF(F$2:F35,F35)),COUNTIF(A$2:A$70,"&gt;="&amp;IF(B$2:B$70=F35,A$2:A$70,"яяя")),)),"")</f>
        <v>Окороков Семён</v>
      </c>
      <c r="F35" s="51" t="s">
        <v>4</v>
      </c>
      <c r="G35" s="51">
        <f t="shared" si="0"/>
        <v>0</v>
      </c>
      <c r="H35" s="46">
        <v>1</v>
      </c>
    </row>
    <row r="36" spans="1:8" x14ac:dyDescent="0.25">
      <c r="A36" s="52" t="s">
        <v>162</v>
      </c>
      <c r="B36" s="51" t="s">
        <v>2</v>
      </c>
      <c r="C36" s="51">
        <v>98</v>
      </c>
      <c r="D36" s="45"/>
      <c r="E36" s="52" t="str">
        <f t="array" ref="E36">IFERROR(INDEX(A$2:A$70,MATCH(LARGE(COUNTIF(A$1:A$70,"&gt;="&amp;IF(B$1:B$70=F36,A$1:A$70,"яяя"))-1,COUNTIF(F$2:F36,F36)),COUNTIF(A$2:A$70,"&gt;="&amp;IF(B$2:B$70=F36,A$2:A$70,"яяя")),)),"")</f>
        <v>Полевщиков Яков</v>
      </c>
      <c r="F36" s="51" t="s">
        <v>4</v>
      </c>
      <c r="G36" s="51">
        <f t="shared" si="0"/>
        <v>0</v>
      </c>
    </row>
    <row r="37" spans="1:8" x14ac:dyDescent="0.25">
      <c r="A37" s="52"/>
      <c r="B37" s="51"/>
      <c r="C37" s="51"/>
      <c r="D37" s="45"/>
      <c r="E37" s="52" t="str">
        <f t="array" ref="E37">IFERROR(INDEX(A$2:A$70,MATCH(LARGE(COUNTIF(A$1:A$70,"&gt;="&amp;IF(B$1:B$70=F37,A$1:A$70,"яяя"))-1,COUNTIF(F$2:F37,F37)),COUNTIF(A$2:A$70,"&gt;="&amp;IF(B$2:B$70=F37,A$2:A$70,"яяя")),)),"")</f>
        <v>Пугач</v>
      </c>
      <c r="F37" s="51" t="s">
        <v>4</v>
      </c>
      <c r="G37" s="51">
        <f t="shared" si="0"/>
        <v>88</v>
      </c>
    </row>
    <row r="38" spans="1:8" x14ac:dyDescent="0.25">
      <c r="A38" s="52"/>
      <c r="B38" s="51"/>
      <c r="C38" s="51"/>
      <c r="D38" s="45"/>
      <c r="E38" s="52" t="str">
        <f t="array" ref="E38">IFERROR(INDEX(A$2:A$70,MATCH(LARGE(COUNTIF(A$1:A$70,"&gt;="&amp;IF(B$1:B$70=F38,A$1:A$70,"яяя"))-1,COUNTIF(F$2:F38,F38)),COUNTIF(A$2:A$70,"&gt;="&amp;IF(B$2:B$70=F38,A$2:A$70,"яяя")),)),"")</f>
        <v>Русинов Даниил</v>
      </c>
      <c r="F38" s="51" t="s">
        <v>4</v>
      </c>
      <c r="G38" s="51">
        <f t="shared" si="0"/>
        <v>10</v>
      </c>
    </row>
    <row r="39" spans="1:8" x14ac:dyDescent="0.25">
      <c r="A39" s="52"/>
      <c r="B39" s="51"/>
      <c r="C39" s="51"/>
      <c r="D39" s="45"/>
      <c r="E39" s="52" t="str">
        <f t="array" ref="E39">IFERROR(INDEX(A$2:A$70,MATCH(LARGE(COUNTIF(A$1:A$70,"&gt;="&amp;IF(B$1:B$70=F39,A$1:A$70,"яяя"))-1,COUNTIF(F$2:F39,F39)),COUNTIF(A$2:A$70,"&gt;="&amp;IF(B$2:B$70=F39,A$2:A$70,"яяя")),)),"")</f>
        <v xml:space="preserve">Сапогов Максим </v>
      </c>
      <c r="F39" s="51" t="s">
        <v>4</v>
      </c>
      <c r="G39" s="51">
        <f t="shared" si="0"/>
        <v>8</v>
      </c>
    </row>
    <row r="40" spans="1:8" x14ac:dyDescent="0.25">
      <c r="A40" s="52"/>
      <c r="B40" s="51"/>
      <c r="C40" s="51"/>
      <c r="D40" s="45"/>
      <c r="E40" s="52" t="str">
        <f t="array" ref="E40">IFERROR(INDEX(A$2:A$70,MATCH(LARGE(COUNTIF(A$1:A$70,"&gt;="&amp;IF(B$1:B$70=F40,A$1:A$70,"яяя"))-1,COUNTIF(F$2:F40,F40)),COUNTIF(A$2:A$70,"&gt;="&amp;IF(B$2:B$70=F40,A$2:A$70,"яяя")),)),"")</f>
        <v>Тёмкин Ярослав</v>
      </c>
      <c r="F40" s="51" t="s">
        <v>4</v>
      </c>
      <c r="G40" s="51">
        <f t="shared" si="0"/>
        <v>30</v>
      </c>
    </row>
    <row r="41" spans="1:8" x14ac:dyDescent="0.25">
      <c r="A41" s="52"/>
      <c r="B41" s="51"/>
      <c r="C41" s="51"/>
      <c r="D41" s="45"/>
      <c r="E41" s="52" t="str">
        <f t="array" ref="E41">IFERROR(INDEX(A$2:A$70,MATCH(LARGE(COUNTIF(A$1:A$70,"&gt;="&amp;IF(B$1:B$70=F41,A$1:A$70,"яяя"))-1,COUNTIF(F$2:F41,F41)),COUNTIF(A$2:A$70,"&gt;="&amp;IF(B$2:B$70=F41,A$2:A$70,"яяя")),)),"")</f>
        <v>Тиунов Данил</v>
      </c>
      <c r="F41" s="51" t="s">
        <v>4</v>
      </c>
      <c r="G41" s="51">
        <f t="shared" si="0"/>
        <v>0</v>
      </c>
    </row>
    <row r="42" spans="1:8" x14ac:dyDescent="0.25">
      <c r="A42" s="52"/>
      <c r="B42" s="51"/>
      <c r="C42" s="51"/>
      <c r="D42" s="45"/>
      <c r="E42" s="52" t="str">
        <f t="array" ref="E42">IFERROR(INDEX(A$2:A$70,MATCH(LARGE(COUNTIF(A$1:A$70,"&gt;="&amp;IF(B$1:B$70=F42,A$1:A$70,"яяя"))-1,COUNTIF(F$2:F42,F42)),COUNTIF(A$2:A$70,"&gt;="&amp;IF(B$2:B$70=F42,A$2:A$70,"яяя")),)),"")</f>
        <v>Шимф Иван</v>
      </c>
      <c r="F42" s="51" t="s">
        <v>4</v>
      </c>
      <c r="G42" s="51">
        <f t="shared" si="0"/>
        <v>0</v>
      </c>
    </row>
    <row r="43" spans="1:8" x14ac:dyDescent="0.25">
      <c r="A43" s="52"/>
      <c r="B43" s="51"/>
      <c r="C43" s="51"/>
      <c r="D43" s="45"/>
      <c r="E43" s="52" t="str">
        <f t="array" ref="E43">IFERROR(INDEX(A$2:A$70,MATCH(LARGE(COUNTIF(A$1:A$70,"&gt;="&amp;IF(B$1:B$70=F43,A$1:A$70,"яяя"))-1,COUNTIF(F$2:F43,F43)),COUNTIF(A$2:A$70,"&gt;="&amp;IF(B$2:B$70=F43,A$2:A$70,"яяя")),)),"")</f>
        <v/>
      </c>
      <c r="F43" s="51" t="s">
        <v>4</v>
      </c>
      <c r="G43" s="51" t="str">
        <f t="shared" si="0"/>
        <v/>
      </c>
    </row>
    <row r="44" spans="1:8" x14ac:dyDescent="0.25">
      <c r="A44" s="52"/>
      <c r="B44" s="51"/>
      <c r="C44" s="51"/>
      <c r="D44" s="45"/>
      <c r="E44" s="52" t="str">
        <f t="array" ref="E44">IFERROR(INDEX(A$2:A$70,MATCH(LARGE(COUNTIF(A$1:A$70,"&gt;="&amp;IF(B$1:B$70=F44,A$1:A$70,"яяя"))-1,COUNTIF(F$2:F44,F44)),COUNTIF(A$2:A$70,"&gt;="&amp;IF(B$2:B$70=F44,A$2:A$70,"яяя")),)),"")</f>
        <v/>
      </c>
      <c r="F44" s="51" t="s">
        <v>4</v>
      </c>
      <c r="G44" s="51" t="str">
        <f t="shared" si="0"/>
        <v/>
      </c>
    </row>
    <row r="45" spans="1:8" x14ac:dyDescent="0.25">
      <c r="A45" s="52"/>
      <c r="B45" s="51"/>
      <c r="C45" s="51"/>
      <c r="D45" s="45"/>
      <c r="E45" s="52" t="str">
        <f t="array" ref="E45">IFERROR(INDEX(A$2:A$70,MATCH(LARGE(COUNTIF(A$1:A$70,"&gt;="&amp;IF(B$1:B$70=F45,A$1:A$70,"яяя"))-1,COUNTIF(F$2:F45,F45)),COUNTIF(A$2:A$70,"&gt;="&amp;IF(B$2:B$70=F45,A$2:A$70,"яяя")),)),"")</f>
        <v/>
      </c>
      <c r="F45" s="51" t="s">
        <v>4</v>
      </c>
      <c r="G45" s="51" t="str">
        <f t="shared" si="0"/>
        <v/>
      </c>
    </row>
    <row r="46" spans="1:8" x14ac:dyDescent="0.25">
      <c r="A46" s="52"/>
      <c r="B46" s="51"/>
      <c r="C46" s="51"/>
      <c r="D46" s="45"/>
      <c r="E46" s="52" t="str">
        <f t="array" ref="E46">IFERROR(INDEX(A$2:A$70,MATCH(LARGE(COUNTIF(A$1:A$70,"&gt;="&amp;IF(B$1:B$70=F46,A$1:A$70,"яяя"))-1,COUNTIF(F$2:F46,F46)),COUNTIF(A$2:A$70,"&gt;="&amp;IF(B$2:B$70=F46,A$2:A$70,"яяя")),)),"")</f>
        <v/>
      </c>
      <c r="F46" s="51" t="s">
        <v>4</v>
      </c>
      <c r="G46" s="51" t="str">
        <f t="shared" si="0"/>
        <v/>
      </c>
    </row>
    <row r="47" spans="1:8" x14ac:dyDescent="0.25">
      <c r="A47" s="52"/>
      <c r="B47" s="51"/>
      <c r="C47" s="51"/>
      <c r="D47" s="45"/>
      <c r="E47" s="52" t="str">
        <f t="array" ref="E47">IFERROR(INDEX(A$2:A$70,MATCH(LARGE(COUNTIF(A$1:A$70,"&gt;="&amp;IF(B$1:B$70=F47,A$1:A$70,"яяя"))-1,COUNTIF(F$2:F47,F47)),COUNTIF(A$2:A$70,"&gt;="&amp;IF(B$2:B$70=F47,A$2:A$70,"яяя")),)),"")</f>
        <v/>
      </c>
      <c r="F47" s="51" t="s">
        <v>4</v>
      </c>
      <c r="G47" s="51" t="str">
        <f t="shared" si="0"/>
        <v/>
      </c>
    </row>
    <row r="48" spans="1:8" x14ac:dyDescent="0.25">
      <c r="A48" s="52"/>
      <c r="B48" s="51"/>
      <c r="C48" s="51"/>
      <c r="D48" s="45"/>
      <c r="E48" s="52" t="str">
        <f t="array" ref="E48">IFERROR(INDEX(A$2:A$70,MATCH(LARGE(COUNTIF(A$1:A$70,"&gt;="&amp;IF(B$1:B$70=F48,A$1:A$70,"яяя"))-1,COUNTIF(F$2:F48,F48)),COUNTIF(A$2:A$70,"&gt;="&amp;IF(B$2:B$70=F48,A$2:A$70,"яяя")),)),"")</f>
        <v/>
      </c>
      <c r="F48" s="51" t="s">
        <v>4</v>
      </c>
      <c r="G48" s="51" t="str">
        <f t="shared" si="0"/>
        <v/>
      </c>
    </row>
    <row r="49" spans="1:7" x14ac:dyDescent="0.25">
      <c r="A49" s="52"/>
      <c r="B49" s="51"/>
      <c r="C49" s="51"/>
      <c r="D49" s="45"/>
      <c r="E49" s="52" t="str">
        <f t="array" ref="E49">IFERROR(INDEX(A$2:A$70,MATCH(LARGE(COUNTIF(A$1:A$70,"&gt;="&amp;IF(B$1:B$70=F49,A$1:A$70,"яяя"))-1,COUNTIF(F$2:F49,F49)),COUNTIF(A$2:A$70,"&gt;="&amp;IF(B$2:B$70=F49,A$2:A$70,"яяя")),)),"")</f>
        <v/>
      </c>
      <c r="F49" s="51" t="s">
        <v>4</v>
      </c>
      <c r="G49" s="51" t="str">
        <f t="shared" si="0"/>
        <v/>
      </c>
    </row>
    <row r="50" spans="1:7" x14ac:dyDescent="0.25">
      <c r="A50" s="52"/>
      <c r="B50" s="51"/>
      <c r="C50" s="51"/>
      <c r="D50" s="45"/>
      <c r="E50" s="52" t="str">
        <f t="array" ref="E50">IFERROR(INDEX(A$2:A$70,MATCH(LARGE(COUNTIF(A$1:A$70,"&gt;="&amp;IF(B$1:B$70=F50,A$1:A$70,"яяя"))-1,COUNTIF(F$2:F50,F50)),COUNTIF(A$2:A$70,"&gt;="&amp;IF(B$2:B$70=F50,A$2:A$70,"яяя")),)),"")</f>
        <v/>
      </c>
      <c r="F50" s="51" t="s">
        <v>4</v>
      </c>
      <c r="G50" s="51" t="str">
        <f t="shared" si="0"/>
        <v/>
      </c>
    </row>
    <row r="51" spans="1:7" x14ac:dyDescent="0.25">
      <c r="A51" s="52"/>
      <c r="B51" s="51"/>
      <c r="C51" s="51"/>
      <c r="D51" s="45"/>
      <c r="E51" s="52" t="str">
        <f t="array" ref="E51">IFERROR(INDEX(A$2:A$70,MATCH(LARGE(COUNTIF(A$1:A$70,"&gt;="&amp;IF(B$1:B$70=F51,A$1:A$70,"яяя"))-1,COUNTIF(F$2:F51,F51)),COUNTIF(A$2:A$70,"&gt;="&amp;IF(B$2:B$70=F51,A$2:A$70,"яяя")),)),"")</f>
        <v/>
      </c>
      <c r="F51" s="51" t="s">
        <v>4</v>
      </c>
      <c r="G51" s="51" t="str">
        <f t="shared" si="0"/>
        <v/>
      </c>
    </row>
    <row r="52" spans="1:7" x14ac:dyDescent="0.25">
      <c r="A52" s="52"/>
      <c r="B52" s="51"/>
      <c r="C52" s="51"/>
      <c r="D52" s="45"/>
      <c r="E52" s="52" t="str">
        <f t="array" ref="E52">IFERROR(INDEX(A$2:A$70,MATCH(LARGE(COUNTIF(A$1:A$70,"&gt;="&amp;IF(B$1:B$70=F52,A$1:A$70,"яяя"))-1,COUNTIF(F$2:F52,F52)),COUNTIF(A$2:A$70,"&gt;="&amp;IF(B$2:B$70=F52,A$2:A$70,"яяя")),)),"")</f>
        <v/>
      </c>
      <c r="F52" s="51" t="s">
        <v>4</v>
      </c>
      <c r="G52" s="51" t="str">
        <f t="shared" si="0"/>
        <v/>
      </c>
    </row>
    <row r="53" spans="1:7" x14ac:dyDescent="0.25">
      <c r="A53" s="52"/>
      <c r="B53" s="51"/>
      <c r="C53" s="51"/>
      <c r="D53" s="45"/>
      <c r="E53" s="52" t="str">
        <f t="array" ref="E53">IFERROR(INDEX(A$2:A$70,MATCH(LARGE(COUNTIF(A$1:A$70,"&gt;="&amp;IF(B$1:B$70=F53,A$1:A$70,"яяя"))-1,COUNTIF(F$2:F53,F53)),COUNTIF(A$2:A$70,"&gt;="&amp;IF(B$2:B$70=F53,A$2:A$70,"яяя")),)),"")</f>
        <v/>
      </c>
      <c r="F53" s="51" t="s">
        <v>4</v>
      </c>
      <c r="G53" s="51" t="str">
        <f t="shared" si="0"/>
        <v/>
      </c>
    </row>
    <row r="54" spans="1:7" x14ac:dyDescent="0.25">
      <c r="A54" s="52"/>
      <c r="B54" s="51"/>
      <c r="C54" s="51"/>
      <c r="D54" s="45"/>
      <c r="E54" s="52" t="str">
        <f t="array" ref="E54">IFERROR(INDEX(A$2:A$70,MATCH(LARGE(COUNTIF(A$1:A$70,"&gt;="&amp;IF(B$1:B$70=F54,A$1:A$70,"яяя"))-1,COUNTIF(F$2:F54,F54)),COUNTIF(A$2:A$70,"&gt;="&amp;IF(B$2:B$70=F54,A$2:A$70,"яяя")),)),"")</f>
        <v/>
      </c>
      <c r="F54" s="51" t="s">
        <v>4</v>
      </c>
      <c r="G54" s="51" t="str">
        <f t="shared" si="0"/>
        <v/>
      </c>
    </row>
    <row r="55" spans="1:7" x14ac:dyDescent="0.25">
      <c r="A55" s="52"/>
      <c r="B55" s="51"/>
      <c r="C55" s="51"/>
      <c r="D55" s="45"/>
      <c r="E55" s="52" t="str">
        <f t="array" ref="E55">IFERROR(INDEX(A$2:A$70,MATCH(LARGE(COUNTIF(A$1:A$70,"&gt;="&amp;IF(B$1:B$70=F55,A$1:A$70,"яяя"))-1,COUNTIF(F$2:F55,F55)),COUNTIF(A$2:A$70,"&gt;="&amp;IF(B$2:B$70=F55,A$2:A$70,"яяя")),)),"")</f>
        <v/>
      </c>
      <c r="F55" s="51" t="s">
        <v>4</v>
      </c>
      <c r="G55" s="51" t="str">
        <f t="shared" si="0"/>
        <v/>
      </c>
    </row>
    <row r="56" spans="1:7" x14ac:dyDescent="0.25">
      <c r="A56" s="52"/>
      <c r="B56" s="51"/>
      <c r="C56" s="51"/>
      <c r="D56" s="45"/>
      <c r="E56" s="52" t="str">
        <f t="array" ref="E56">IFERROR(INDEX(A$2:A$70,MATCH(LARGE(COUNTIF(A$1:A$70,"&gt;="&amp;IF(B$1:B$70=F56,A$1:A$70,"яяя"))-1,COUNTIF(F$2:F56,F56)),COUNTIF(A$2:A$70,"&gt;="&amp;IF(B$2:B$70=F56,A$2:A$70,"яяя")),)),"")</f>
        <v/>
      </c>
      <c r="F56" s="51" t="s">
        <v>4</v>
      </c>
      <c r="G56" s="51" t="str">
        <f t="shared" si="0"/>
        <v/>
      </c>
    </row>
    <row r="57" spans="1:7" x14ac:dyDescent="0.25">
      <c r="A57" s="52"/>
      <c r="B57" s="51"/>
      <c r="C57" s="51"/>
      <c r="D57" s="45"/>
      <c r="E57" s="52" t="str">
        <f t="array" ref="E57">IFERROR(INDEX(A$2:A$70,MATCH(LARGE(COUNTIF(A$1:A$70,"&gt;="&amp;IF(B$1:B$70=F57,A$1:A$70,"яяя"))-1,COUNTIF(F$2:F57,F57)),COUNTIF(A$2:A$70,"&gt;="&amp;IF(B$2:B$70=F57,A$2:A$70,"яяя")),)),"")</f>
        <v/>
      </c>
      <c r="F57" s="51" t="s">
        <v>4</v>
      </c>
      <c r="G57" s="51" t="str">
        <f t="shared" si="0"/>
        <v/>
      </c>
    </row>
    <row r="58" spans="1:7" x14ac:dyDescent="0.25">
      <c r="A58" s="52"/>
      <c r="B58" s="51"/>
      <c r="C58" s="51"/>
      <c r="D58" s="45"/>
      <c r="E58" s="52" t="str">
        <f t="array" ref="E58">IFERROR(INDEX(A$2:A$70,MATCH(LARGE(COUNTIF(A$1:A$70,"&gt;="&amp;IF(B$1:B$70=F58,A$1:A$70,"яяя"))-1,COUNTIF(F$2:F58,F58)),COUNTIF(A$2:A$70,"&gt;="&amp;IF(B$2:B$70=F58,A$2:A$70,"яяя")),)),"")</f>
        <v/>
      </c>
      <c r="F58" s="51" t="s">
        <v>4</v>
      </c>
      <c r="G58" s="51" t="str">
        <f t="shared" si="0"/>
        <v/>
      </c>
    </row>
    <row r="59" spans="1:7" x14ac:dyDescent="0.25">
      <c r="A59" s="52"/>
      <c r="B59" s="51"/>
      <c r="C59" s="51"/>
      <c r="D59" s="45"/>
      <c r="E59" s="52" t="str">
        <f t="array" ref="E59">IFERROR(INDEX(A$2:A$70,MATCH(LARGE(COUNTIF(A$1:A$70,"&gt;="&amp;IF(B$1:B$70=F59,A$1:A$70,"яяя"))-1,COUNTIF(F$2:F59,F59)),COUNTIF(A$2:A$70,"&gt;="&amp;IF(B$2:B$70=F59,A$2:A$70,"яяя")),)),"")</f>
        <v/>
      </c>
      <c r="F59" s="51" t="s">
        <v>4</v>
      </c>
      <c r="G59" s="51" t="str">
        <f t="shared" si="0"/>
        <v/>
      </c>
    </row>
    <row r="60" spans="1:7" x14ac:dyDescent="0.25">
      <c r="A60" s="52"/>
      <c r="B60" s="51"/>
      <c r="C60" s="51"/>
      <c r="D60" s="45"/>
      <c r="E60" s="52" t="str">
        <f t="array" ref="E60">IFERROR(INDEX(A$2:A$70,MATCH(LARGE(COUNTIF(A$1:A$70,"&gt;="&amp;IF(B$1:B$70=F60,A$1:A$70,"яяя"))-1,COUNTIF(F$2:F60,F60)),COUNTIF(A$2:A$70,"&gt;="&amp;IF(B$2:B$70=F60,A$2:A$70,"яяя")),)),"")</f>
        <v/>
      </c>
      <c r="F60" s="51" t="s">
        <v>4</v>
      </c>
      <c r="G60" s="51" t="str">
        <f t="shared" si="0"/>
        <v/>
      </c>
    </row>
    <row r="61" spans="1:7" x14ac:dyDescent="0.25">
      <c r="A61" s="52"/>
      <c r="B61" s="51"/>
      <c r="C61" s="51"/>
      <c r="D61" s="45"/>
      <c r="E61" s="52" t="str">
        <f t="array" ref="E61">IFERROR(INDEX(A$2:A$70,MATCH(LARGE(COUNTIF(A$1:A$70,"&gt;="&amp;IF(B$1:B$70=F61,A$1:A$70,"яяя"))-1,COUNTIF(F$2:F61,F61)),COUNTIF(A$2:A$70,"&gt;="&amp;IF(B$2:B$70=F61,A$2:A$70,"яяя")),)),"")</f>
        <v/>
      </c>
      <c r="F61" s="51" t="s">
        <v>4</v>
      </c>
      <c r="G61" s="51" t="str">
        <f t="shared" si="0"/>
        <v/>
      </c>
    </row>
    <row r="62" spans="1:7" x14ac:dyDescent="0.25">
      <c r="A62" s="52"/>
      <c r="B62" s="51"/>
      <c r="C62" s="51"/>
      <c r="D62" s="45"/>
      <c r="E62" s="52" t="str">
        <f t="array" ref="E62">IFERROR(INDEX(A$2:A$70,MATCH(LARGE(COUNTIF(A$1:A$70,"&gt;="&amp;IF(B$1:B$70=F62,A$1:A$70,"яяя"))-1,COUNTIF(F$2:F62,F62)),COUNTIF(A$2:A$70,"&gt;="&amp;IF(B$2:B$70=F62,A$2:A$70,"яяя")),)),"")</f>
        <v/>
      </c>
      <c r="F62" s="51" t="s">
        <v>4</v>
      </c>
      <c r="G62" s="51" t="str">
        <f t="shared" si="0"/>
        <v/>
      </c>
    </row>
    <row r="63" spans="1:7" x14ac:dyDescent="0.25">
      <c r="A63" s="52"/>
      <c r="B63" s="51"/>
      <c r="C63" s="51"/>
      <c r="D63" s="45"/>
      <c r="E63" s="52" t="str">
        <f t="array" ref="E63">IFERROR(INDEX(A$2:A$70,MATCH(LARGE(COUNTIF(A$1:A$70,"&gt;="&amp;IF(B$1:B$70=F63,A$1:A$70,"яяя"))-1,COUNTIF(F$2:F63,F63)),COUNTIF(A$2:A$70,"&gt;="&amp;IF(B$2:B$70=F63,A$2:A$70,"яяя")),)),"")</f>
        <v/>
      </c>
      <c r="F63" s="51" t="s">
        <v>4</v>
      </c>
      <c r="G63" s="51" t="str">
        <f t="shared" si="0"/>
        <v/>
      </c>
    </row>
    <row r="64" spans="1:7" x14ac:dyDescent="0.25">
      <c r="A64" s="52"/>
      <c r="B64" s="51"/>
      <c r="C64" s="51"/>
      <c r="D64" s="45"/>
      <c r="E64" s="52" t="str">
        <f t="array" ref="E64">IFERROR(INDEX(A$2:A$70,MATCH(LARGE(COUNTIF(A$1:A$70,"&gt;="&amp;IF(B$1:B$70=F64,A$1:A$70,"яяя"))-1,COUNTIF(F$2:F64,F64)),COUNTIF(A$2:A$70,"&gt;="&amp;IF(B$2:B$70=F64,A$2:A$70,"яяя")),)),"")</f>
        <v/>
      </c>
      <c r="F64" s="51" t="s">
        <v>4</v>
      </c>
      <c r="G64" s="51" t="str">
        <f t="shared" si="0"/>
        <v/>
      </c>
    </row>
    <row r="65" spans="1:7" x14ac:dyDescent="0.25">
      <c r="A65" s="52"/>
      <c r="B65" s="51"/>
      <c r="C65" s="51"/>
      <c r="D65" s="45"/>
      <c r="E65" s="52" t="str">
        <f t="array" ref="E65">IFERROR(INDEX(A$2:A$70,MATCH(LARGE(COUNTIF(A$1:A$70,"&gt;="&amp;IF(B$1:B$70=F65,A$1:A$70,"яяя"))-1,COUNTIF(F$2:F65,F65)),COUNTIF(A$2:A$70,"&gt;="&amp;IF(B$2:B$70=F65,A$2:A$70,"яяя")),)),"")</f>
        <v/>
      </c>
      <c r="F65" s="51" t="s">
        <v>4</v>
      </c>
      <c r="G65" s="51" t="str">
        <f t="shared" si="0"/>
        <v/>
      </c>
    </row>
    <row r="66" spans="1:7" x14ac:dyDescent="0.25">
      <c r="A66" s="52"/>
      <c r="B66" s="51"/>
      <c r="C66" s="51"/>
      <c r="D66" s="45"/>
      <c r="E66" s="52" t="str">
        <f t="array" ref="E66">IFERROR(INDEX(A$2:A$70,MATCH(LARGE(COUNTIF(A$1:A$70,"&gt;="&amp;IF(B$1:B$70=F66,A$1:A$70,"яяя"))-1,COUNTIF(F$2:F66,F66)),COUNTIF(A$2:A$70,"&gt;="&amp;IF(B$2:B$70=F66,A$2:A$70,"яяя")),)),"")</f>
        <v/>
      </c>
      <c r="F66" s="51" t="s">
        <v>4</v>
      </c>
      <c r="G66" s="51" t="str">
        <f t="shared" si="0"/>
        <v/>
      </c>
    </row>
    <row r="67" spans="1:7" x14ac:dyDescent="0.25">
      <c r="A67" s="52"/>
      <c r="B67" s="51"/>
      <c r="C67" s="51"/>
      <c r="D67" s="45"/>
      <c r="E67" s="52" t="str">
        <f t="array" ref="E67">IFERROR(INDEX(A$2:A$70,MATCH(LARGE(COUNTIF(A$1:A$70,"&gt;="&amp;IF(B$1:B$70=F67,A$1:A$70,"яяя"))-1,COUNTIF(F$2:F67,F67)),COUNTIF(A$2:A$70,"&gt;="&amp;IF(B$2:B$70=F67,A$2:A$70,"яяя")),)),"")</f>
        <v/>
      </c>
      <c r="F67" s="51" t="s">
        <v>4</v>
      </c>
      <c r="G67" s="51" t="str">
        <f t="shared" ref="G67:G70" si="1">IFERROR(VLOOKUP(E67,A$2:C$70,3,),"")</f>
        <v/>
      </c>
    </row>
    <row r="68" spans="1:7" x14ac:dyDescent="0.25">
      <c r="A68" s="52"/>
      <c r="B68" s="51"/>
      <c r="C68" s="51"/>
      <c r="D68" s="45"/>
      <c r="E68" s="52" t="str">
        <f t="array" ref="E68">IFERROR(INDEX(A$2:A$70,MATCH(LARGE(COUNTIF(A$1:A$70,"&gt;="&amp;IF(B$1:B$70=F68,A$1:A$70,"яяя"))-1,COUNTIF(F$2:F68,F68)),COUNTIF(A$2:A$70,"&gt;="&amp;IF(B$2:B$70=F68,A$2:A$70,"яяя")),)),"")</f>
        <v/>
      </c>
      <c r="F68" s="51" t="s">
        <v>4</v>
      </c>
      <c r="G68" s="51" t="str">
        <f t="shared" si="1"/>
        <v/>
      </c>
    </row>
    <row r="69" spans="1:7" x14ac:dyDescent="0.25">
      <c r="A69" s="52"/>
      <c r="B69" s="51"/>
      <c r="C69" s="51"/>
      <c r="D69" s="45"/>
      <c r="E69" s="52" t="str">
        <f t="array" ref="E69">IFERROR(INDEX(A$2:A$70,MATCH(LARGE(COUNTIF(A$1:A$70,"&gt;="&amp;IF(B$1:B$70=F69,A$1:A$70,"яяя"))-1,COUNTIF(F$2:F69,F69)),COUNTIF(A$2:A$70,"&gt;="&amp;IF(B$2:B$70=F69,A$2:A$70,"яяя")),)),"")</f>
        <v/>
      </c>
      <c r="F69" s="51" t="s">
        <v>4</v>
      </c>
      <c r="G69" s="51" t="str">
        <f t="shared" si="1"/>
        <v/>
      </c>
    </row>
    <row r="70" spans="1:7" ht="15.75" thickBot="1" x14ac:dyDescent="0.3">
      <c r="A70" s="53"/>
      <c r="B70" s="54"/>
      <c r="C70" s="54"/>
      <c r="D70" s="45"/>
      <c r="E70" s="53" t="str">
        <f t="array" ref="E70">IFERROR(INDEX(A$2:A$70,MATCH(LARGE(COUNTIF(A$1:A$70,"&gt;="&amp;IF(B$1:B$70=F70,A$1:A$70,"яяя"))-1,COUNTIF(F$2:F70,F70)),COUNTIF(A$2:A$70,"&gt;="&amp;IF(B$2:B$70=F70,A$2:A$70,"яяя")),)),"")</f>
        <v/>
      </c>
      <c r="F70" s="54" t="s">
        <v>4</v>
      </c>
      <c r="G70" s="54" t="str">
        <f t="shared" si="1"/>
        <v/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BA49"/>
  <sheetViews>
    <sheetView tabSelected="1" workbookViewId="0">
      <selection activeCell="F20" sqref="F20:F21"/>
    </sheetView>
  </sheetViews>
  <sheetFormatPr defaultRowHeight="15" x14ac:dyDescent="0.25"/>
  <cols>
    <col min="4" max="4" width="12" bestFit="1" customWidth="1"/>
    <col min="5" max="5" width="3.140625" bestFit="1" customWidth="1"/>
    <col min="6" max="6" width="9.7109375" bestFit="1" customWidth="1"/>
    <col min="7" max="7" width="3.5703125" bestFit="1" customWidth="1"/>
    <col min="8" max="13" width="3.42578125" customWidth="1"/>
    <col min="14" max="14" width="5.140625" bestFit="1" customWidth="1"/>
    <col min="15" max="15" width="2.7109375" customWidth="1"/>
    <col min="16" max="16" width="1.140625" customWidth="1"/>
    <col min="17" max="17" width="2.7109375" customWidth="1"/>
    <col min="18" max="18" width="3.28515625" customWidth="1"/>
    <col min="19" max="19" width="4.85546875" bestFit="1" customWidth="1"/>
    <col min="20" max="21" width="3.28515625" customWidth="1"/>
    <col min="22" max="22" width="4" bestFit="1" customWidth="1"/>
    <col min="23" max="23" width="3.5703125" bestFit="1" customWidth="1"/>
    <col min="24" max="29" width="3.42578125" customWidth="1"/>
    <col min="30" max="30" width="5.140625" bestFit="1" customWidth="1"/>
    <col min="31" max="31" width="2.7109375" customWidth="1"/>
    <col min="32" max="32" width="1.140625" customWidth="1"/>
    <col min="33" max="33" width="2.7109375" customWidth="1"/>
    <col min="34" max="34" width="3.28515625" customWidth="1"/>
    <col min="35" max="35" width="4.85546875" bestFit="1" customWidth="1"/>
    <col min="36" max="37" width="3.28515625" customWidth="1"/>
    <col min="38" max="38" width="4" bestFit="1" customWidth="1"/>
    <col min="39" max="39" width="3.5703125" bestFit="1" customWidth="1"/>
    <col min="40" max="45" width="3.42578125" customWidth="1"/>
    <col min="46" max="46" width="5.140625" bestFit="1" customWidth="1"/>
    <col min="47" max="47" width="2.7109375" customWidth="1"/>
    <col min="48" max="48" width="1.140625" customWidth="1"/>
    <col min="49" max="49" width="2.7109375" customWidth="1"/>
    <col min="50" max="50" width="3.28515625" customWidth="1"/>
    <col min="51" max="51" width="4.85546875" bestFit="1" customWidth="1"/>
    <col min="52" max="53" width="3.28515625" customWidth="1"/>
  </cols>
  <sheetData>
    <row r="1" spans="1:53" ht="17.25" thickBot="1" x14ac:dyDescent="0.35">
      <c r="A1" s="117"/>
      <c r="B1" s="117"/>
      <c r="C1" s="117"/>
      <c r="D1" s="117"/>
      <c r="E1" s="118"/>
      <c r="F1" s="106" t="s">
        <v>28</v>
      </c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8"/>
      <c r="V1" s="106" t="s">
        <v>29</v>
      </c>
      <c r="W1" s="107"/>
      <c r="X1" s="107"/>
      <c r="Y1" s="107"/>
      <c r="Z1" s="107"/>
      <c r="AA1" s="107"/>
      <c r="AB1" s="107"/>
      <c r="AC1" s="107"/>
      <c r="AD1" s="107"/>
      <c r="AE1" s="107"/>
      <c r="AF1" s="107"/>
      <c r="AG1" s="107"/>
      <c r="AH1" s="107"/>
      <c r="AI1" s="107"/>
      <c r="AJ1" s="107"/>
      <c r="AK1" s="109"/>
      <c r="AL1" s="106" t="s">
        <v>30</v>
      </c>
      <c r="AM1" s="107"/>
      <c r="AN1" s="107"/>
      <c r="AO1" s="107"/>
      <c r="AP1" s="107"/>
      <c r="AQ1" s="107"/>
      <c r="AR1" s="107"/>
      <c r="AS1" s="107"/>
      <c r="AT1" s="107"/>
      <c r="AU1" s="107"/>
      <c r="AV1" s="107"/>
      <c r="AW1" s="107"/>
      <c r="AX1" s="107"/>
      <c r="AY1" s="107"/>
      <c r="AZ1" s="107"/>
      <c r="BA1" s="109"/>
    </row>
    <row r="2" spans="1:53" ht="16.5" customHeight="1" x14ac:dyDescent="0.25">
      <c r="A2" s="100" t="s">
        <v>0</v>
      </c>
      <c r="B2" s="101"/>
      <c r="C2" s="102"/>
      <c r="D2" s="91" t="s">
        <v>1</v>
      </c>
      <c r="E2" s="91" t="s">
        <v>5</v>
      </c>
      <c r="F2" s="103" t="s">
        <v>16</v>
      </c>
      <c r="G2" s="80"/>
      <c r="H2" s="80" t="s">
        <v>21</v>
      </c>
      <c r="I2" s="80" t="s">
        <v>22</v>
      </c>
      <c r="J2" s="80" t="s">
        <v>23</v>
      </c>
      <c r="K2" s="80" t="s">
        <v>24</v>
      </c>
      <c r="L2" s="80"/>
      <c r="M2" s="80" t="s">
        <v>20</v>
      </c>
      <c r="N2" s="80"/>
      <c r="O2" s="80" t="s">
        <v>19</v>
      </c>
      <c r="P2" s="80"/>
      <c r="Q2" s="80"/>
      <c r="R2" s="80" t="s">
        <v>25</v>
      </c>
      <c r="S2" s="111"/>
      <c r="T2" s="112"/>
      <c r="U2" s="113"/>
      <c r="V2" s="65" t="s">
        <v>16</v>
      </c>
      <c r="W2" s="80"/>
      <c r="X2" s="80" t="s">
        <v>21</v>
      </c>
      <c r="Y2" s="80" t="s">
        <v>22</v>
      </c>
      <c r="Z2" s="80" t="s">
        <v>23</v>
      </c>
      <c r="AA2" s="80" t="s">
        <v>24</v>
      </c>
      <c r="AB2" s="80"/>
      <c r="AC2" s="80" t="s">
        <v>20</v>
      </c>
      <c r="AD2" s="80"/>
      <c r="AE2" s="80" t="s">
        <v>19</v>
      </c>
      <c r="AF2" s="80"/>
      <c r="AG2" s="80"/>
      <c r="AH2" s="80" t="s">
        <v>25</v>
      </c>
      <c r="AI2" s="111"/>
      <c r="AJ2" s="112"/>
      <c r="AK2" s="113"/>
      <c r="AL2" s="65" t="s">
        <v>16</v>
      </c>
      <c r="AM2" s="80"/>
      <c r="AN2" s="80" t="s">
        <v>21</v>
      </c>
      <c r="AO2" s="80" t="s">
        <v>22</v>
      </c>
      <c r="AP2" s="80" t="s">
        <v>23</v>
      </c>
      <c r="AQ2" s="80" t="s">
        <v>24</v>
      </c>
      <c r="AR2" s="80"/>
      <c r="AS2" s="80" t="s">
        <v>20</v>
      </c>
      <c r="AT2" s="80"/>
      <c r="AU2" s="80" t="s">
        <v>19</v>
      </c>
      <c r="AV2" s="80"/>
      <c r="AW2" s="80"/>
      <c r="AX2" s="80" t="s">
        <v>25</v>
      </c>
      <c r="AY2" s="111"/>
      <c r="AZ2" s="112"/>
      <c r="BA2" s="113"/>
    </row>
    <row r="3" spans="1:53" ht="17.25" thickBot="1" x14ac:dyDescent="0.3">
      <c r="A3" s="75"/>
      <c r="B3" s="97"/>
      <c r="C3" s="76"/>
      <c r="D3" s="78"/>
      <c r="E3" s="78"/>
      <c r="F3" s="3" t="s">
        <v>17</v>
      </c>
      <c r="G3" s="34" t="s">
        <v>18</v>
      </c>
      <c r="H3" s="81"/>
      <c r="I3" s="81"/>
      <c r="J3" s="81"/>
      <c r="K3" s="81"/>
      <c r="L3" s="81"/>
      <c r="M3" s="81"/>
      <c r="N3" s="81"/>
      <c r="O3" s="34" t="s">
        <v>10</v>
      </c>
      <c r="P3" s="34"/>
      <c r="Q3" s="34" t="s">
        <v>12</v>
      </c>
      <c r="R3" s="81"/>
      <c r="S3" s="114"/>
      <c r="T3" s="115"/>
      <c r="U3" s="116"/>
      <c r="V3" s="35" t="s">
        <v>17</v>
      </c>
      <c r="W3" s="34" t="s">
        <v>18</v>
      </c>
      <c r="X3" s="81"/>
      <c r="Y3" s="81"/>
      <c r="Z3" s="81"/>
      <c r="AA3" s="81"/>
      <c r="AB3" s="81"/>
      <c r="AC3" s="81"/>
      <c r="AD3" s="81"/>
      <c r="AE3" s="34" t="s">
        <v>10</v>
      </c>
      <c r="AF3" s="34"/>
      <c r="AG3" s="34" t="s">
        <v>12</v>
      </c>
      <c r="AH3" s="81"/>
      <c r="AI3" s="114"/>
      <c r="AJ3" s="115"/>
      <c r="AK3" s="116"/>
      <c r="AL3" s="35" t="s">
        <v>17</v>
      </c>
      <c r="AM3" s="34" t="s">
        <v>18</v>
      </c>
      <c r="AN3" s="81"/>
      <c r="AO3" s="81"/>
      <c r="AP3" s="81"/>
      <c r="AQ3" s="81"/>
      <c r="AR3" s="81"/>
      <c r="AS3" s="81"/>
      <c r="AT3" s="81"/>
      <c r="AU3" s="34" t="s">
        <v>10</v>
      </c>
      <c r="AV3" s="34"/>
      <c r="AW3" s="34" t="s">
        <v>12</v>
      </c>
      <c r="AX3" s="81"/>
      <c r="AY3" s="114"/>
      <c r="AZ3" s="115"/>
      <c r="BA3" s="116"/>
    </row>
    <row r="4" spans="1:53" ht="16.5" x14ac:dyDescent="0.3">
      <c r="A4" s="98" t="str">
        <f>Состав!E2</f>
        <v>Михалев Сергей</v>
      </c>
      <c r="B4" s="98"/>
      <c r="C4" s="98"/>
      <c r="D4" s="40" t="str">
        <f>IF(ISNA(VLOOKUP(A4,Состав!$E$2:$G$70,2)),"",VLOOKUP(A4,Состав!$E$2:$G$70,2,0))</f>
        <v>Вратарь</v>
      </c>
      <c r="E4" s="40">
        <f>IF(ISNA(VLOOKUP(A4,Состав!$E$2:$G$70,3)),"",VLOOKUP(A4,Состав!$E$2:$G$70,3,0))</f>
        <v>98</v>
      </c>
      <c r="F4" s="41"/>
      <c r="G4" s="41"/>
      <c r="H4" s="41"/>
      <c r="I4" s="41"/>
      <c r="J4" s="41" t="str">
        <f t="shared" ref="J4:J8" si="0">IF(H4="","",H4-I4)</f>
        <v/>
      </c>
      <c r="K4" s="99" t="str">
        <f t="shared" ref="K4:K8" si="1">IFERROR(J4/H4,"")</f>
        <v/>
      </c>
      <c r="L4" s="99"/>
      <c r="M4" s="98"/>
      <c r="N4" s="98"/>
      <c r="O4" s="41"/>
      <c r="P4" s="41"/>
      <c r="Q4" s="41"/>
      <c r="R4" s="41" t="str">
        <f>IFERROR(I4/SUM(F4:G4),"")</f>
        <v/>
      </c>
      <c r="S4" s="40"/>
      <c r="T4" s="40"/>
      <c r="U4" s="40"/>
      <c r="V4" s="40"/>
      <c r="W4" s="40"/>
      <c r="X4" s="40"/>
      <c r="Y4" s="40"/>
      <c r="Z4" s="41" t="str">
        <f t="shared" ref="Z4" si="2">IF(X4="","",X4-Y4)</f>
        <v/>
      </c>
      <c r="AA4" s="99" t="str">
        <f t="shared" ref="AA4" si="3">IFERROR(Z4/X4,"")</f>
        <v/>
      </c>
      <c r="AB4" s="99"/>
      <c r="AC4" s="110"/>
      <c r="AD4" s="110"/>
      <c r="AE4" s="40"/>
      <c r="AF4" s="40"/>
      <c r="AG4" s="40"/>
      <c r="AH4" s="41" t="str">
        <f>IFERROR(Y4/SUM(V4:W4),"")</f>
        <v/>
      </c>
      <c r="AI4" s="40"/>
      <c r="AJ4" s="40"/>
      <c r="AK4" s="40"/>
      <c r="AL4" s="41">
        <f>F4+V4</f>
        <v>0</v>
      </c>
      <c r="AM4" s="41">
        <f t="shared" ref="AM4:AW4" si="4">G4+W4</f>
        <v>0</v>
      </c>
      <c r="AN4" s="41">
        <f t="shared" si="4"/>
        <v>0</v>
      </c>
      <c r="AO4" s="41">
        <f t="shared" si="4"/>
        <v>0</v>
      </c>
      <c r="AP4" s="41">
        <f t="shared" ref="AP4" si="5">IF(AN4="","",AN4-AO4)</f>
        <v>0</v>
      </c>
      <c r="AQ4" s="99" t="str">
        <f t="shared" ref="AQ4" si="6">IFERROR(AP4/AN4,"")</f>
        <v/>
      </c>
      <c r="AR4" s="99"/>
      <c r="AS4" s="98">
        <f>M4+AC4</f>
        <v>0</v>
      </c>
      <c r="AT4" s="98"/>
      <c r="AU4" s="41">
        <f t="shared" si="4"/>
        <v>0</v>
      </c>
      <c r="AV4" s="41">
        <f t="shared" si="4"/>
        <v>0</v>
      </c>
      <c r="AW4" s="41">
        <f t="shared" si="4"/>
        <v>0</v>
      </c>
      <c r="AX4" s="41" t="str">
        <f>IFERROR(AO4/SUM(AL4:AM4),"")</f>
        <v/>
      </c>
      <c r="AY4" s="40"/>
      <c r="AZ4" s="40"/>
      <c r="BA4" s="40"/>
    </row>
    <row r="5" spans="1:53" ht="16.5" x14ac:dyDescent="0.3">
      <c r="A5" s="84" t="str">
        <f>Состав!E3</f>
        <v>Савлов Максим</v>
      </c>
      <c r="B5" s="84"/>
      <c r="C5" s="84"/>
      <c r="D5" s="40" t="str">
        <f>IF(ISNA(VLOOKUP(A5,Состав!$E$2:$G$70,2)),"",VLOOKUP(A5,Состав!$E$2:$G$70,2,0))</f>
        <v>Вратарь</v>
      </c>
      <c r="E5" s="40">
        <f>IF(ISNA(VLOOKUP(A5,Состав!$E$2:$G$70,3)),"",VLOOKUP(A5,Состав!$E$2:$G$70,3,0))</f>
        <v>1</v>
      </c>
      <c r="F5" s="33"/>
      <c r="G5" s="33"/>
      <c r="H5" s="33"/>
      <c r="I5" s="33"/>
      <c r="J5" s="33" t="str">
        <f t="shared" si="0"/>
        <v/>
      </c>
      <c r="K5" s="86" t="str">
        <f t="shared" si="1"/>
        <v/>
      </c>
      <c r="L5" s="86"/>
      <c r="M5" s="84"/>
      <c r="N5" s="84"/>
      <c r="O5" s="33"/>
      <c r="P5" s="33"/>
      <c r="Q5" s="33"/>
      <c r="R5" s="33"/>
      <c r="S5" s="38"/>
      <c r="T5" s="38"/>
      <c r="U5" s="38"/>
      <c r="V5" s="38"/>
      <c r="W5" s="38"/>
      <c r="X5" s="38"/>
      <c r="Y5" s="38"/>
      <c r="Z5" s="38"/>
      <c r="AA5" s="86" t="str">
        <f t="shared" ref="AA5:AA8" si="7">IFERROR(Z5/X5,"")</f>
        <v/>
      </c>
      <c r="AB5" s="86"/>
      <c r="AC5" s="38"/>
      <c r="AD5" s="38"/>
      <c r="AE5" s="38"/>
      <c r="AF5" s="38"/>
      <c r="AG5" s="38"/>
      <c r="AH5" s="38"/>
      <c r="AI5" s="38"/>
      <c r="AJ5" s="38"/>
      <c r="AK5" s="38"/>
      <c r="AL5" s="33">
        <f t="shared" ref="AL5:AL8" si="8">F5+V5</f>
        <v>0</v>
      </c>
      <c r="AM5" s="33">
        <f t="shared" ref="AM5:AM8" si="9">G5+W5</f>
        <v>0</v>
      </c>
      <c r="AN5" s="33">
        <f t="shared" ref="AN5:AN8" si="10">H5+X5</f>
        <v>0</v>
      </c>
      <c r="AO5" s="33">
        <f t="shared" ref="AO5:AO8" si="11">I5+Y5</f>
        <v>0</v>
      </c>
      <c r="AP5" s="33">
        <f t="shared" ref="AP5:AP8" si="12">IF(AN5="","",AN5-AO5)</f>
        <v>0</v>
      </c>
      <c r="AQ5" s="86" t="str">
        <f t="shared" ref="AQ5:AQ8" si="13">IFERROR(AP5/AN5,"")</f>
        <v/>
      </c>
      <c r="AR5" s="86"/>
      <c r="AS5" s="84">
        <f t="shared" ref="AS5:AS8" si="14">M5+AC5</f>
        <v>0</v>
      </c>
      <c r="AT5" s="84"/>
      <c r="AU5" s="33">
        <f t="shared" ref="AU5:AU8" si="15">O5+AE5</f>
        <v>0</v>
      </c>
      <c r="AV5" s="33">
        <f t="shared" ref="AV5:AV8" si="16">P5+AF5</f>
        <v>0</v>
      </c>
      <c r="AW5" s="33">
        <f t="shared" ref="AW5:AW8" si="17">Q5+AG5</f>
        <v>0</v>
      </c>
      <c r="AX5" s="33" t="str">
        <f t="shared" ref="AX5:AX8" si="18">IFERROR(AO5/SUM(AL5:AM5),"")</f>
        <v/>
      </c>
      <c r="AY5" s="38"/>
      <c r="AZ5" s="38"/>
      <c r="BA5" s="38"/>
    </row>
    <row r="6" spans="1:53" ht="16.5" x14ac:dyDescent="0.3">
      <c r="A6" s="84" t="str">
        <f>Состав!E4</f>
        <v>Смирнов Владимир</v>
      </c>
      <c r="B6" s="84"/>
      <c r="C6" s="84"/>
      <c r="D6" s="40" t="str">
        <f>IF(ISNA(VLOOKUP(A6,Состав!$E$2:$G$70,2)),"",VLOOKUP(A6,Состав!$E$2:$G$70,2,0))</f>
        <v>Вратарь</v>
      </c>
      <c r="E6" s="40">
        <f>IF(ISNA(VLOOKUP(A6,Состав!$E$2:$G$70,3)),"",VLOOKUP(A6,Состав!$E$2:$G$70,3,0))</f>
        <v>20</v>
      </c>
      <c r="F6" s="33"/>
      <c r="G6" s="33"/>
      <c r="H6" s="33"/>
      <c r="I6" s="33"/>
      <c r="J6" s="33" t="str">
        <f t="shared" si="0"/>
        <v/>
      </c>
      <c r="K6" s="86" t="str">
        <f t="shared" si="1"/>
        <v/>
      </c>
      <c r="L6" s="86"/>
      <c r="M6" s="84"/>
      <c r="N6" s="84"/>
      <c r="O6" s="33"/>
      <c r="P6" s="33"/>
      <c r="Q6" s="33"/>
      <c r="R6" s="33"/>
      <c r="S6" s="38"/>
      <c r="T6" s="38"/>
      <c r="U6" s="38"/>
      <c r="V6" s="38"/>
      <c r="W6" s="38"/>
      <c r="X6" s="38"/>
      <c r="Y6" s="38"/>
      <c r="Z6" s="38"/>
      <c r="AA6" s="86" t="str">
        <f t="shared" si="7"/>
        <v/>
      </c>
      <c r="AB6" s="86"/>
      <c r="AC6" s="38"/>
      <c r="AD6" s="38"/>
      <c r="AE6" s="38"/>
      <c r="AF6" s="38"/>
      <c r="AG6" s="38"/>
      <c r="AH6" s="38"/>
      <c r="AI6" s="38"/>
      <c r="AJ6" s="38"/>
      <c r="AK6" s="38"/>
      <c r="AL6" s="33">
        <f t="shared" si="8"/>
        <v>0</v>
      </c>
      <c r="AM6" s="33">
        <f t="shared" si="9"/>
        <v>0</v>
      </c>
      <c r="AN6" s="33">
        <f t="shared" si="10"/>
        <v>0</v>
      </c>
      <c r="AO6" s="33">
        <f t="shared" si="11"/>
        <v>0</v>
      </c>
      <c r="AP6" s="33">
        <f t="shared" si="12"/>
        <v>0</v>
      </c>
      <c r="AQ6" s="86" t="str">
        <f t="shared" si="13"/>
        <v/>
      </c>
      <c r="AR6" s="86"/>
      <c r="AS6" s="84">
        <f t="shared" si="14"/>
        <v>0</v>
      </c>
      <c r="AT6" s="84"/>
      <c r="AU6" s="33">
        <f t="shared" si="15"/>
        <v>0</v>
      </c>
      <c r="AV6" s="33">
        <f t="shared" si="16"/>
        <v>0</v>
      </c>
      <c r="AW6" s="33">
        <f t="shared" si="17"/>
        <v>0</v>
      </c>
      <c r="AX6" s="33" t="str">
        <f t="shared" si="18"/>
        <v/>
      </c>
      <c r="AY6" s="38"/>
      <c r="AZ6" s="38"/>
      <c r="BA6" s="38"/>
    </row>
    <row r="7" spans="1:53" ht="16.5" x14ac:dyDescent="0.3">
      <c r="A7" s="84" t="str">
        <f>Состав!E5</f>
        <v/>
      </c>
      <c r="B7" s="84"/>
      <c r="C7" s="84"/>
      <c r="D7" s="40" t="str">
        <f>IF(ISNA(VLOOKUP(A7,Состав!$E$2:$G$70,2)),"",VLOOKUP(A7,Состав!$E$2:$G$70,2,0))</f>
        <v>Вратарь</v>
      </c>
      <c r="E7" s="40" t="str">
        <f>IF(ISNA(VLOOKUP(A7,Состав!$E$2:$G$70,3)),"",VLOOKUP(A7,Состав!$E$2:$G$70,3,0))</f>
        <v/>
      </c>
      <c r="F7" s="33"/>
      <c r="G7" s="33"/>
      <c r="H7" s="33"/>
      <c r="I7" s="33"/>
      <c r="J7" s="33" t="str">
        <f t="shared" si="0"/>
        <v/>
      </c>
      <c r="K7" s="86" t="str">
        <f t="shared" si="1"/>
        <v/>
      </c>
      <c r="L7" s="86"/>
      <c r="M7" s="84"/>
      <c r="N7" s="84"/>
      <c r="O7" s="33"/>
      <c r="P7" s="33"/>
      <c r="Q7" s="33"/>
      <c r="R7" s="33"/>
      <c r="S7" s="38"/>
      <c r="T7" s="38"/>
      <c r="U7" s="38"/>
      <c r="V7" s="38"/>
      <c r="W7" s="38"/>
      <c r="X7" s="38"/>
      <c r="Y7" s="38"/>
      <c r="Z7" s="38"/>
      <c r="AA7" s="86" t="str">
        <f t="shared" si="7"/>
        <v/>
      </c>
      <c r="AB7" s="86"/>
      <c r="AC7" s="38"/>
      <c r="AD7" s="38"/>
      <c r="AE7" s="38"/>
      <c r="AF7" s="38"/>
      <c r="AG7" s="38"/>
      <c r="AH7" s="38"/>
      <c r="AI7" s="38"/>
      <c r="AJ7" s="38"/>
      <c r="AK7" s="38"/>
      <c r="AL7" s="33">
        <f t="shared" si="8"/>
        <v>0</v>
      </c>
      <c r="AM7" s="33">
        <f t="shared" si="9"/>
        <v>0</v>
      </c>
      <c r="AN7" s="33">
        <f t="shared" si="10"/>
        <v>0</v>
      </c>
      <c r="AO7" s="33">
        <f t="shared" si="11"/>
        <v>0</v>
      </c>
      <c r="AP7" s="33">
        <f t="shared" si="12"/>
        <v>0</v>
      </c>
      <c r="AQ7" s="86" t="str">
        <f t="shared" si="13"/>
        <v/>
      </c>
      <c r="AR7" s="86"/>
      <c r="AS7" s="84">
        <f t="shared" si="14"/>
        <v>0</v>
      </c>
      <c r="AT7" s="84"/>
      <c r="AU7" s="33">
        <f t="shared" si="15"/>
        <v>0</v>
      </c>
      <c r="AV7" s="33">
        <f t="shared" si="16"/>
        <v>0</v>
      </c>
      <c r="AW7" s="33">
        <f t="shared" si="17"/>
        <v>0</v>
      </c>
      <c r="AX7" s="33" t="str">
        <f t="shared" si="18"/>
        <v/>
      </c>
      <c r="AY7" s="38"/>
      <c r="AZ7" s="38"/>
      <c r="BA7" s="38"/>
    </row>
    <row r="8" spans="1:53" ht="17.25" thickBot="1" x14ac:dyDescent="0.35">
      <c r="A8" s="104" t="str">
        <f>Состав!E6</f>
        <v/>
      </c>
      <c r="B8" s="104"/>
      <c r="C8" s="104"/>
      <c r="D8" s="40" t="str">
        <f>IF(ISNA(VLOOKUP(A8,Состав!$E$2:$G$70,2)),"",VLOOKUP(A8,Состав!$E$2:$G$70,2,0))</f>
        <v>Вратарь</v>
      </c>
      <c r="E8" s="40" t="str">
        <f>IF(ISNA(VLOOKUP(A8,Состав!$E$2:$G$70,3)),"",VLOOKUP(A8,Состав!$E$2:$G$70,3,0))</f>
        <v/>
      </c>
      <c r="F8" s="37"/>
      <c r="G8" s="37"/>
      <c r="H8" s="37"/>
      <c r="I8" s="37"/>
      <c r="J8" s="37" t="str">
        <f t="shared" si="0"/>
        <v/>
      </c>
      <c r="K8" s="105" t="str">
        <f t="shared" si="1"/>
        <v/>
      </c>
      <c r="L8" s="105"/>
      <c r="M8" s="104"/>
      <c r="N8" s="104"/>
      <c r="O8" s="37"/>
      <c r="P8" s="37"/>
      <c r="Q8" s="37"/>
      <c r="R8" s="37"/>
      <c r="S8" s="42"/>
      <c r="T8" s="42"/>
      <c r="U8" s="42"/>
      <c r="V8" s="42"/>
      <c r="W8" s="42"/>
      <c r="X8" s="42"/>
      <c r="Y8" s="42"/>
      <c r="Z8" s="42"/>
      <c r="AA8" s="105" t="str">
        <f t="shared" si="7"/>
        <v/>
      </c>
      <c r="AB8" s="105"/>
      <c r="AC8" s="42"/>
      <c r="AD8" s="42"/>
      <c r="AE8" s="42"/>
      <c r="AF8" s="42"/>
      <c r="AG8" s="42"/>
      <c r="AH8" s="42"/>
      <c r="AI8" s="42"/>
      <c r="AJ8" s="42"/>
      <c r="AK8" s="42"/>
      <c r="AL8" s="37">
        <f t="shared" si="8"/>
        <v>0</v>
      </c>
      <c r="AM8" s="37">
        <f t="shared" si="9"/>
        <v>0</v>
      </c>
      <c r="AN8" s="37">
        <f t="shared" si="10"/>
        <v>0</v>
      </c>
      <c r="AO8" s="37">
        <f t="shared" si="11"/>
        <v>0</v>
      </c>
      <c r="AP8" s="37">
        <f t="shared" si="12"/>
        <v>0</v>
      </c>
      <c r="AQ8" s="105" t="str">
        <f t="shared" si="13"/>
        <v/>
      </c>
      <c r="AR8" s="105"/>
      <c r="AS8" s="104">
        <f t="shared" si="14"/>
        <v>0</v>
      </c>
      <c r="AT8" s="104"/>
      <c r="AU8" s="37">
        <f t="shared" si="15"/>
        <v>0</v>
      </c>
      <c r="AV8" s="37">
        <f t="shared" si="16"/>
        <v>0</v>
      </c>
      <c r="AW8" s="37">
        <f t="shared" si="17"/>
        <v>0</v>
      </c>
      <c r="AX8" s="37" t="str">
        <f t="shared" si="18"/>
        <v/>
      </c>
      <c r="AY8" s="42"/>
      <c r="AZ8" s="42"/>
      <c r="BA8" s="42"/>
    </row>
    <row r="9" spans="1:53" ht="16.5" x14ac:dyDescent="0.25">
      <c r="A9" s="100" t="s">
        <v>0</v>
      </c>
      <c r="B9" s="101"/>
      <c r="C9" s="102"/>
      <c r="D9" s="91" t="s">
        <v>1</v>
      </c>
      <c r="E9" s="91" t="s">
        <v>5</v>
      </c>
      <c r="F9" s="103" t="s">
        <v>16</v>
      </c>
      <c r="G9" s="80"/>
      <c r="H9" s="80" t="s">
        <v>7</v>
      </c>
      <c r="I9" s="80"/>
      <c r="J9" s="80"/>
      <c r="K9" s="80" t="s">
        <v>8</v>
      </c>
      <c r="L9" s="80"/>
      <c r="M9" s="80"/>
      <c r="N9" s="80" t="s">
        <v>9</v>
      </c>
      <c r="O9" s="80" t="s">
        <v>10</v>
      </c>
      <c r="P9" s="80" t="s">
        <v>11</v>
      </c>
      <c r="Q9" s="80" t="s">
        <v>12</v>
      </c>
      <c r="R9" s="80" t="str">
        <f>"+/-"</f>
        <v>+/-</v>
      </c>
      <c r="S9" s="80" t="s">
        <v>20</v>
      </c>
      <c r="T9" s="80" t="s">
        <v>19</v>
      </c>
      <c r="U9" s="79"/>
      <c r="V9" s="65" t="s">
        <v>16</v>
      </c>
      <c r="W9" s="80"/>
      <c r="X9" s="80" t="s">
        <v>7</v>
      </c>
      <c r="Y9" s="80"/>
      <c r="Z9" s="80"/>
      <c r="AA9" s="80" t="s">
        <v>8</v>
      </c>
      <c r="AB9" s="80"/>
      <c r="AC9" s="80"/>
      <c r="AD9" s="80" t="s">
        <v>9</v>
      </c>
      <c r="AE9" s="80" t="s">
        <v>10</v>
      </c>
      <c r="AF9" s="80" t="s">
        <v>11</v>
      </c>
      <c r="AG9" s="80" t="s">
        <v>12</v>
      </c>
      <c r="AH9" s="80" t="str">
        <f>"+/-"</f>
        <v>+/-</v>
      </c>
      <c r="AI9" s="80" t="s">
        <v>20</v>
      </c>
      <c r="AJ9" s="80" t="s">
        <v>19</v>
      </c>
      <c r="AK9" s="79"/>
      <c r="AL9" s="65" t="s">
        <v>16</v>
      </c>
      <c r="AM9" s="80"/>
      <c r="AN9" s="80" t="s">
        <v>7</v>
      </c>
      <c r="AO9" s="80"/>
      <c r="AP9" s="80"/>
      <c r="AQ9" s="80" t="s">
        <v>8</v>
      </c>
      <c r="AR9" s="80"/>
      <c r="AS9" s="80"/>
      <c r="AT9" s="80" t="s">
        <v>9</v>
      </c>
      <c r="AU9" s="80" t="s">
        <v>10</v>
      </c>
      <c r="AV9" s="80" t="s">
        <v>11</v>
      </c>
      <c r="AW9" s="80" t="s">
        <v>12</v>
      </c>
      <c r="AX9" s="80" t="str">
        <f>"+/-"</f>
        <v>+/-</v>
      </c>
      <c r="AY9" s="80" t="s">
        <v>20</v>
      </c>
      <c r="AZ9" s="80" t="s">
        <v>19</v>
      </c>
      <c r="BA9" s="79"/>
    </row>
    <row r="10" spans="1:53" ht="17.25" thickBot="1" x14ac:dyDescent="0.3">
      <c r="A10" s="75"/>
      <c r="B10" s="97"/>
      <c r="C10" s="76"/>
      <c r="D10" s="78"/>
      <c r="E10" s="78"/>
      <c r="F10" s="3" t="s">
        <v>17</v>
      </c>
      <c r="G10" s="34" t="s">
        <v>18</v>
      </c>
      <c r="H10" s="34" t="s">
        <v>14</v>
      </c>
      <c r="I10" s="34" t="s">
        <v>13</v>
      </c>
      <c r="J10" s="34" t="s">
        <v>15</v>
      </c>
      <c r="K10" s="34" t="s">
        <v>14</v>
      </c>
      <c r="L10" s="34" t="s">
        <v>13</v>
      </c>
      <c r="M10" s="34" t="s">
        <v>15</v>
      </c>
      <c r="N10" s="81"/>
      <c r="O10" s="81"/>
      <c r="P10" s="81"/>
      <c r="Q10" s="81"/>
      <c r="R10" s="81"/>
      <c r="S10" s="81"/>
      <c r="T10" s="34" t="s">
        <v>10</v>
      </c>
      <c r="U10" s="36" t="s">
        <v>12</v>
      </c>
      <c r="V10" s="35" t="s">
        <v>17</v>
      </c>
      <c r="W10" s="34" t="s">
        <v>18</v>
      </c>
      <c r="X10" s="34" t="s">
        <v>14</v>
      </c>
      <c r="Y10" s="34" t="s">
        <v>13</v>
      </c>
      <c r="Z10" s="34" t="s">
        <v>15</v>
      </c>
      <c r="AA10" s="34" t="s">
        <v>14</v>
      </c>
      <c r="AB10" s="34" t="s">
        <v>13</v>
      </c>
      <c r="AC10" s="34" t="s">
        <v>15</v>
      </c>
      <c r="AD10" s="81"/>
      <c r="AE10" s="81"/>
      <c r="AF10" s="81"/>
      <c r="AG10" s="81"/>
      <c r="AH10" s="81"/>
      <c r="AI10" s="81"/>
      <c r="AJ10" s="34" t="s">
        <v>10</v>
      </c>
      <c r="AK10" s="36" t="s">
        <v>12</v>
      </c>
      <c r="AL10" s="35" t="s">
        <v>17</v>
      </c>
      <c r="AM10" s="34" t="s">
        <v>18</v>
      </c>
      <c r="AN10" s="34" t="s">
        <v>14</v>
      </c>
      <c r="AO10" s="34" t="s">
        <v>13</v>
      </c>
      <c r="AP10" s="34" t="s">
        <v>15</v>
      </c>
      <c r="AQ10" s="34" t="s">
        <v>14</v>
      </c>
      <c r="AR10" s="34" t="s">
        <v>13</v>
      </c>
      <c r="AS10" s="34" t="s">
        <v>15</v>
      </c>
      <c r="AT10" s="81"/>
      <c r="AU10" s="81"/>
      <c r="AV10" s="81"/>
      <c r="AW10" s="81"/>
      <c r="AX10" s="81"/>
      <c r="AY10" s="81"/>
      <c r="AZ10" s="34" t="s">
        <v>10</v>
      </c>
      <c r="BA10" s="36" t="s">
        <v>12</v>
      </c>
    </row>
    <row r="11" spans="1:53" ht="16.5" x14ac:dyDescent="0.3">
      <c r="A11" s="110" t="str">
        <f>Состав!E7</f>
        <v>Бардаков Тимофей</v>
      </c>
      <c r="B11" s="110"/>
      <c r="C11" s="110"/>
      <c r="D11" s="40" t="str">
        <f>IF(ISNA(VLOOKUP(A11,Состав!$E$2:$G$70,2)),"",VLOOKUP(A11,Состав!$E$2:$G$70,2,0))</f>
        <v>Защитник</v>
      </c>
      <c r="E11" s="40">
        <f>IF(ISNA(VLOOKUP(A11,Состав!$E$2:$G$70,3)),"",VLOOKUP(A11,Состав!$E$2:$G$70,3,0))</f>
        <v>90</v>
      </c>
      <c r="F11" s="40">
        <f t="array" aca="1" ref="F11" ca="1">SUM(IFERROR(SUMIF(INDIRECT("И"&amp;TEXT(ROW($1:$9)-1,"0;;")&amp;"!a7:c70"),A11,INDIRECT("И"&amp;TEXT(ROW($1:$9)-1,"0;;")&amp;"!D7:D70"))*SUMIF(INDIRECT("И"&amp;TEXT(ROW($1:$9)-1,"0;;")&amp;"!T3"),"ИСТИНА",INDIRECT("И"&amp;TEXT(ROW($1:$9)-1,"0;;")&amp;"!V3")),))</f>
        <v>3</v>
      </c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>
        <f ca="1">SUMPRODUCT(SUMIF(INDIRECT({"И1";"И2";"И"}&amp;"!a7:c70"),A11,INDIRECT({"И1";"И2";"И"}&amp;"!D7:D70")),SUMIF(INDIRECT({"И1";"И2";"И"}&amp;"!U3"),"ИСТИНА",INDIRECT({"И1";"И2";"И"}&amp;"!V3")))</f>
        <v>0</v>
      </c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1">
        <f ca="1">F11+V11</f>
        <v>3</v>
      </c>
      <c r="AM11" s="41">
        <f t="shared" ref="AM11:BA11" si="19">G11+W11</f>
        <v>0</v>
      </c>
      <c r="AN11" s="41">
        <f t="shared" si="19"/>
        <v>0</v>
      </c>
      <c r="AO11" s="41">
        <f t="shared" si="19"/>
        <v>0</v>
      </c>
      <c r="AP11" s="41">
        <f t="shared" si="19"/>
        <v>0</v>
      </c>
      <c r="AQ11" s="41">
        <f t="shared" si="19"/>
        <v>0</v>
      </c>
      <c r="AR11" s="41">
        <f t="shared" si="19"/>
        <v>0</v>
      </c>
      <c r="AS11" s="41">
        <f t="shared" si="19"/>
        <v>0</v>
      </c>
      <c r="AT11" s="41">
        <f t="shared" si="19"/>
        <v>0</v>
      </c>
      <c r="AU11" s="41">
        <f t="shared" si="19"/>
        <v>0</v>
      </c>
      <c r="AV11" s="41">
        <f t="shared" si="19"/>
        <v>0</v>
      </c>
      <c r="AW11" s="41">
        <f t="shared" si="19"/>
        <v>0</v>
      </c>
      <c r="AX11" s="41">
        <f t="shared" si="19"/>
        <v>0</v>
      </c>
      <c r="AY11" s="41">
        <f t="shared" si="19"/>
        <v>0</v>
      </c>
      <c r="AZ11" s="41">
        <f t="shared" si="19"/>
        <v>0</v>
      </c>
      <c r="BA11" s="41">
        <f t="shared" si="19"/>
        <v>0</v>
      </c>
    </row>
    <row r="12" spans="1:53" ht="16.5" x14ac:dyDescent="0.3">
      <c r="A12" s="119" t="str">
        <f>Состав!E8</f>
        <v>Бережок Олег</v>
      </c>
      <c r="B12" s="119"/>
      <c r="C12" s="119"/>
      <c r="D12" s="40" t="str">
        <f>IF(ISNA(VLOOKUP(A12,Состав!$E$2:$G$70,2)),"",VLOOKUP(A12,Состав!$E$2:$G$70,2,0))</f>
        <v>Защитник</v>
      </c>
      <c r="E12" s="40">
        <f>IF(ISNA(VLOOKUP(A12,Состав!$E$2:$G$70,3)),"",VLOOKUP(A12,Состав!$E$2:$G$70,3,0))</f>
        <v>15</v>
      </c>
      <c r="F12" s="40">
        <f t="array" aca="1" ref="F12" ca="1">SUM(IFERROR(SUMIF(INDIRECT("И"&amp;TEXT(ROW($1:$9)-1,"0;;")&amp;"!a7:c70"),A12,INDIRECT("И"&amp;TEXT(ROW($1:$9)-1,"0;;")&amp;"!D7:D70"))*SUMIF(INDIRECT("И"&amp;TEXT(ROW($1:$9)-1,"0;;")&amp;"!T3"),"ИСТИНА",INDIRECT("И"&amp;TEXT(ROW($1:$9)-1,"0;;")&amp;"!V3")),))</f>
        <v>0</v>
      </c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3">
        <f t="shared" ref="AL12:AL23" ca="1" si="20">F12+V12</f>
        <v>0</v>
      </c>
      <c r="AM12" s="33">
        <f t="shared" ref="AM12:AM23" si="21">G12+W12</f>
        <v>0</v>
      </c>
      <c r="AN12" s="33">
        <f t="shared" ref="AN12:AN23" si="22">H12+X12</f>
        <v>0</v>
      </c>
      <c r="AO12" s="33">
        <f t="shared" ref="AO12:AO23" si="23">I12+Y12</f>
        <v>0</v>
      </c>
      <c r="AP12" s="33">
        <f t="shared" ref="AP12:AP23" si="24">J12+Z12</f>
        <v>0</v>
      </c>
      <c r="AQ12" s="33">
        <f t="shared" ref="AQ12:AQ23" si="25">K12+AA12</f>
        <v>0</v>
      </c>
      <c r="AR12" s="33">
        <f t="shared" ref="AR12:AR23" si="26">L12+AB12</f>
        <v>0</v>
      </c>
      <c r="AS12" s="33">
        <f t="shared" ref="AS12:AS23" si="27">M12+AC12</f>
        <v>0</v>
      </c>
      <c r="AT12" s="33">
        <f t="shared" ref="AT12:AT23" si="28">N12+AD12</f>
        <v>0</v>
      </c>
      <c r="AU12" s="33">
        <f t="shared" ref="AU12:AU23" si="29">O12+AE12</f>
        <v>0</v>
      </c>
      <c r="AV12" s="33">
        <f t="shared" ref="AV12:AV23" si="30">P12+AF12</f>
        <v>0</v>
      </c>
      <c r="AW12" s="33">
        <f t="shared" ref="AW12:AW23" si="31">Q12+AG12</f>
        <v>0</v>
      </c>
      <c r="AX12" s="33">
        <f t="shared" ref="AX12:AX23" si="32">R12+AH12</f>
        <v>0</v>
      </c>
      <c r="AY12" s="33">
        <f t="shared" ref="AY12:AY23" si="33">S12+AI12</f>
        <v>0</v>
      </c>
      <c r="AZ12" s="33">
        <f t="shared" ref="AZ12:AZ23" si="34">T12+AJ12</f>
        <v>0</v>
      </c>
      <c r="BA12" s="33">
        <f t="shared" ref="BA12:BA23" si="35">U12+AK12</f>
        <v>0</v>
      </c>
    </row>
    <row r="13" spans="1:53" ht="16.5" x14ac:dyDescent="0.3">
      <c r="A13" s="119" t="str">
        <f>Состав!E9</f>
        <v>Бурдаков Илья</v>
      </c>
      <c r="B13" s="119"/>
      <c r="C13" s="119"/>
      <c r="D13" s="40" t="str">
        <f>IF(ISNA(VLOOKUP(A13,Состав!$E$2:$G$70,2)),"",VLOOKUP(A13,Состав!$E$2:$G$70,2,0))</f>
        <v>Защитник</v>
      </c>
      <c r="E13" s="40">
        <f>IF(ISNA(VLOOKUP(A13,Состав!$E$2:$G$70,3)),"",VLOOKUP(A13,Состав!$E$2:$G$70,3,0))</f>
        <v>18</v>
      </c>
      <c r="F13" s="40">
        <f t="array" aca="1" ref="F13" ca="1">SUM(IFERROR(SUMIF(INDIRECT("И"&amp;TEXT(ROW($1:$9)-1,"0;;")&amp;"!a7:c70"),A13,INDIRECT("И"&amp;TEXT(ROW($1:$9)-1,"0;;")&amp;"!D7:D70"))*SUMIF(INDIRECT("И"&amp;TEXT(ROW($1:$9)-1,"0;;")&amp;"!T3"),"ИСТИНА",INDIRECT("И"&amp;TEXT(ROW($1:$9)-1,"0;;")&amp;"!V3")),))</f>
        <v>0</v>
      </c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3">
        <f t="shared" ca="1" si="20"/>
        <v>0</v>
      </c>
      <c r="AM13" s="33">
        <f t="shared" si="21"/>
        <v>0</v>
      </c>
      <c r="AN13" s="33">
        <f t="shared" si="22"/>
        <v>0</v>
      </c>
      <c r="AO13" s="33">
        <f t="shared" si="23"/>
        <v>0</v>
      </c>
      <c r="AP13" s="33">
        <f t="shared" si="24"/>
        <v>0</v>
      </c>
      <c r="AQ13" s="33">
        <f t="shared" si="25"/>
        <v>0</v>
      </c>
      <c r="AR13" s="33">
        <f t="shared" si="26"/>
        <v>0</v>
      </c>
      <c r="AS13" s="33">
        <f t="shared" si="27"/>
        <v>0</v>
      </c>
      <c r="AT13" s="33">
        <f t="shared" si="28"/>
        <v>0</v>
      </c>
      <c r="AU13" s="33">
        <f t="shared" si="29"/>
        <v>0</v>
      </c>
      <c r="AV13" s="33">
        <f t="shared" si="30"/>
        <v>0</v>
      </c>
      <c r="AW13" s="33">
        <f t="shared" si="31"/>
        <v>0</v>
      </c>
      <c r="AX13" s="33">
        <f t="shared" si="32"/>
        <v>0</v>
      </c>
      <c r="AY13" s="33">
        <f t="shared" si="33"/>
        <v>0</v>
      </c>
      <c r="AZ13" s="33">
        <f t="shared" si="34"/>
        <v>0</v>
      </c>
      <c r="BA13" s="33">
        <f t="shared" si="35"/>
        <v>0</v>
      </c>
    </row>
    <row r="14" spans="1:53" ht="16.5" x14ac:dyDescent="0.3">
      <c r="A14" s="119" t="str">
        <f>Состав!E10</f>
        <v>Габбасов</v>
      </c>
      <c r="B14" s="119"/>
      <c r="C14" s="119"/>
      <c r="D14" s="40" t="str">
        <f>IF(ISNA(VLOOKUP(A14,Состав!$E$2:$G$70,2)),"",VLOOKUP(A14,Состав!$E$2:$G$70,2,0))</f>
        <v>Защитник</v>
      </c>
      <c r="E14" s="40">
        <f>IF(ISNA(VLOOKUP(A14,Состав!$E$2:$G$70,3)),"",VLOOKUP(A14,Состав!$E$2:$G$70,3,0))</f>
        <v>0</v>
      </c>
      <c r="F14" s="40">
        <f t="array" aca="1" ref="F14" ca="1">SUM(IFERROR(SUMIF(INDIRECT("И"&amp;TEXT(ROW($1:$9)-1,"0;;")&amp;"!a7:c70"),A14,INDIRECT("И"&amp;TEXT(ROW($1:$9)-1,"0;;")&amp;"!D7:D70"))*SUMIF(INDIRECT("И"&amp;TEXT(ROW($1:$9)-1,"0;;")&amp;"!T3"),"ИСТИНА",INDIRECT("И"&amp;TEXT(ROW($1:$9)-1,"0;;")&amp;"!V3")),))</f>
        <v>0</v>
      </c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3">
        <f t="shared" ca="1" si="20"/>
        <v>0</v>
      </c>
      <c r="AM14" s="33">
        <f t="shared" si="21"/>
        <v>0</v>
      </c>
      <c r="AN14" s="33">
        <f t="shared" si="22"/>
        <v>0</v>
      </c>
      <c r="AO14" s="33">
        <f t="shared" si="23"/>
        <v>0</v>
      </c>
      <c r="AP14" s="33">
        <f t="shared" si="24"/>
        <v>0</v>
      </c>
      <c r="AQ14" s="33">
        <f t="shared" si="25"/>
        <v>0</v>
      </c>
      <c r="AR14" s="33">
        <f t="shared" si="26"/>
        <v>0</v>
      </c>
      <c r="AS14" s="33">
        <f t="shared" si="27"/>
        <v>0</v>
      </c>
      <c r="AT14" s="33">
        <f t="shared" si="28"/>
        <v>0</v>
      </c>
      <c r="AU14" s="33">
        <f t="shared" si="29"/>
        <v>0</v>
      </c>
      <c r="AV14" s="33">
        <f t="shared" si="30"/>
        <v>0</v>
      </c>
      <c r="AW14" s="33">
        <f t="shared" si="31"/>
        <v>0</v>
      </c>
      <c r="AX14" s="33">
        <f t="shared" si="32"/>
        <v>0</v>
      </c>
      <c r="AY14" s="33">
        <f t="shared" si="33"/>
        <v>0</v>
      </c>
      <c r="AZ14" s="33">
        <f t="shared" si="34"/>
        <v>0</v>
      </c>
      <c r="BA14" s="33">
        <f t="shared" si="35"/>
        <v>0</v>
      </c>
    </row>
    <row r="15" spans="1:53" ht="16.5" x14ac:dyDescent="0.3">
      <c r="A15" s="119" t="str">
        <f>Состав!E11</f>
        <v>Газизов Артём</v>
      </c>
      <c r="B15" s="119"/>
      <c r="C15" s="119"/>
      <c r="D15" s="40" t="str">
        <f>IF(ISNA(VLOOKUP(A15,Состав!$E$2:$G$70,2)),"",VLOOKUP(A15,Состав!$E$2:$G$70,2,0))</f>
        <v>Защитник</v>
      </c>
      <c r="E15" s="40">
        <f>IF(ISNA(VLOOKUP(A15,Состав!$E$2:$G$70,3)),"",VLOOKUP(A15,Состав!$E$2:$G$70,3,0))</f>
        <v>32</v>
      </c>
      <c r="F15" s="40">
        <f t="array" aca="1" ref="F15" ca="1">SUM(IFERROR(SUMIF(INDIRECT("И"&amp;TEXT(ROW($1:$9)-1,"0;;")&amp;"!a7:c70"),A15,INDIRECT("И"&amp;TEXT(ROW($1:$9)-1,"0;;")&amp;"!D7:D70"))*SUMIF(INDIRECT("И"&amp;TEXT(ROW($1:$9)-1,"0;;")&amp;"!T3"),"ИСТИНА",INDIRECT("И"&amp;TEXT(ROW($1:$9)-1,"0;;")&amp;"!V3")),))</f>
        <v>0</v>
      </c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3">
        <f t="shared" ca="1" si="20"/>
        <v>0</v>
      </c>
      <c r="AM15" s="33">
        <f t="shared" si="21"/>
        <v>0</v>
      </c>
      <c r="AN15" s="33">
        <f t="shared" si="22"/>
        <v>0</v>
      </c>
      <c r="AO15" s="33">
        <f t="shared" si="23"/>
        <v>0</v>
      </c>
      <c r="AP15" s="33">
        <f t="shared" si="24"/>
        <v>0</v>
      </c>
      <c r="AQ15" s="33">
        <f t="shared" si="25"/>
        <v>0</v>
      </c>
      <c r="AR15" s="33">
        <f t="shared" si="26"/>
        <v>0</v>
      </c>
      <c r="AS15" s="33">
        <f t="shared" si="27"/>
        <v>0</v>
      </c>
      <c r="AT15" s="33">
        <f t="shared" si="28"/>
        <v>0</v>
      </c>
      <c r="AU15" s="33">
        <f t="shared" si="29"/>
        <v>0</v>
      </c>
      <c r="AV15" s="33">
        <f t="shared" si="30"/>
        <v>0</v>
      </c>
      <c r="AW15" s="33">
        <f t="shared" si="31"/>
        <v>0</v>
      </c>
      <c r="AX15" s="33">
        <f t="shared" si="32"/>
        <v>0</v>
      </c>
      <c r="AY15" s="33">
        <f t="shared" si="33"/>
        <v>0</v>
      </c>
      <c r="AZ15" s="33">
        <f t="shared" si="34"/>
        <v>0</v>
      </c>
      <c r="BA15" s="33">
        <f t="shared" si="35"/>
        <v>0</v>
      </c>
    </row>
    <row r="16" spans="1:53" ht="16.5" x14ac:dyDescent="0.3">
      <c r="A16" s="119" t="str">
        <f>Состав!E12</f>
        <v>Гильманов Дамир</v>
      </c>
      <c r="B16" s="119"/>
      <c r="C16" s="119"/>
      <c r="D16" s="40" t="str">
        <f>IF(ISNA(VLOOKUP(A16,Состав!$E$2:$G$70,2)),"",VLOOKUP(A16,Состав!$E$2:$G$70,2,0))</f>
        <v>Защитник</v>
      </c>
      <c r="E16" s="40">
        <f>IF(ISNA(VLOOKUP(A16,Состав!$E$2:$G$70,3)),"",VLOOKUP(A16,Состав!$E$2:$G$70,3,0))</f>
        <v>44</v>
      </c>
      <c r="F16" s="40">
        <f t="array" aca="1" ref="F16" ca="1">SUM(IFERROR(SUMIF(INDIRECT("И"&amp;TEXT(ROW($1:$9)-1,"0;;")&amp;"!a7:c70"),A16,INDIRECT("И"&amp;TEXT(ROW($1:$9)-1,"0;;")&amp;"!D7:D70"))*SUMIF(INDIRECT("И"&amp;TEXT(ROW($1:$9)-1,"0;;")&amp;"!T3"),"ИСТИНА",INDIRECT("И"&amp;TEXT(ROW($1:$9)-1,"0;;")&amp;"!V3")),))</f>
        <v>0</v>
      </c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3">
        <f t="shared" ca="1" si="20"/>
        <v>0</v>
      </c>
      <c r="AM16" s="33">
        <f t="shared" si="21"/>
        <v>0</v>
      </c>
      <c r="AN16" s="33">
        <f t="shared" si="22"/>
        <v>0</v>
      </c>
      <c r="AO16" s="33">
        <f t="shared" si="23"/>
        <v>0</v>
      </c>
      <c r="AP16" s="33">
        <f t="shared" si="24"/>
        <v>0</v>
      </c>
      <c r="AQ16" s="33">
        <f t="shared" si="25"/>
        <v>0</v>
      </c>
      <c r="AR16" s="33">
        <f t="shared" si="26"/>
        <v>0</v>
      </c>
      <c r="AS16" s="33">
        <f t="shared" si="27"/>
        <v>0</v>
      </c>
      <c r="AT16" s="33">
        <f t="shared" si="28"/>
        <v>0</v>
      </c>
      <c r="AU16" s="33">
        <f t="shared" si="29"/>
        <v>0</v>
      </c>
      <c r="AV16" s="33">
        <f t="shared" si="30"/>
        <v>0</v>
      </c>
      <c r="AW16" s="33">
        <f t="shared" si="31"/>
        <v>0</v>
      </c>
      <c r="AX16" s="33">
        <f t="shared" si="32"/>
        <v>0</v>
      </c>
      <c r="AY16" s="33">
        <f t="shared" si="33"/>
        <v>0</v>
      </c>
      <c r="AZ16" s="33">
        <f t="shared" si="34"/>
        <v>0</v>
      </c>
      <c r="BA16" s="33">
        <f t="shared" si="35"/>
        <v>0</v>
      </c>
    </row>
    <row r="17" spans="1:53" ht="16.5" x14ac:dyDescent="0.3">
      <c r="A17" s="119" t="str">
        <f>Состав!E13</f>
        <v>Головков Денис</v>
      </c>
      <c r="B17" s="119"/>
      <c r="C17" s="119"/>
      <c r="D17" s="40" t="str">
        <f>IF(ISNA(VLOOKUP(A17,Состав!$E$2:$G$70,2)),"",VLOOKUP(A17,Состав!$E$2:$G$70,2,0))</f>
        <v>Защитник</v>
      </c>
      <c r="E17" s="40">
        <f>IF(ISNA(VLOOKUP(A17,Состав!$E$2:$G$70,3)),"",VLOOKUP(A17,Состав!$E$2:$G$70,3,0))</f>
        <v>17</v>
      </c>
      <c r="F17" s="40">
        <f t="array" aca="1" ref="F17" ca="1">SUM(IFERROR(SUMIF(INDIRECT("И"&amp;TEXT(ROW($1:$9)-1,"0;;")&amp;"!a7:c70"),A17,INDIRECT("И"&amp;TEXT(ROW($1:$9)-1,"0;;")&amp;"!D7:D70"))*SUMIF(INDIRECT("И"&amp;TEXT(ROW($1:$9)-1,"0;;")&amp;"!T3"),"ИСТИНА",INDIRECT("И"&amp;TEXT(ROW($1:$9)-1,"0;;")&amp;"!V3")),))</f>
        <v>0</v>
      </c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3">
        <f t="shared" ca="1" si="20"/>
        <v>0</v>
      </c>
      <c r="AM17" s="33">
        <f t="shared" si="21"/>
        <v>0</v>
      </c>
      <c r="AN17" s="33">
        <f t="shared" si="22"/>
        <v>0</v>
      </c>
      <c r="AO17" s="33">
        <f t="shared" si="23"/>
        <v>0</v>
      </c>
      <c r="AP17" s="33">
        <f t="shared" si="24"/>
        <v>0</v>
      </c>
      <c r="AQ17" s="33">
        <f t="shared" si="25"/>
        <v>0</v>
      </c>
      <c r="AR17" s="33">
        <f t="shared" si="26"/>
        <v>0</v>
      </c>
      <c r="AS17" s="33">
        <f t="shared" si="27"/>
        <v>0</v>
      </c>
      <c r="AT17" s="33">
        <f t="shared" si="28"/>
        <v>0</v>
      </c>
      <c r="AU17" s="33">
        <f t="shared" si="29"/>
        <v>0</v>
      </c>
      <c r="AV17" s="33">
        <f t="shared" si="30"/>
        <v>0</v>
      </c>
      <c r="AW17" s="33">
        <f t="shared" si="31"/>
        <v>0</v>
      </c>
      <c r="AX17" s="33">
        <f t="shared" si="32"/>
        <v>0</v>
      </c>
      <c r="AY17" s="33">
        <f t="shared" si="33"/>
        <v>0</v>
      </c>
      <c r="AZ17" s="33">
        <f t="shared" si="34"/>
        <v>0</v>
      </c>
      <c r="BA17" s="33">
        <f t="shared" si="35"/>
        <v>0</v>
      </c>
    </row>
    <row r="18" spans="1:53" ht="16.5" x14ac:dyDescent="0.3">
      <c r="A18" s="119" t="str">
        <f>Состав!E14</f>
        <v>Марков Савелий</v>
      </c>
      <c r="B18" s="119"/>
      <c r="C18" s="119"/>
      <c r="D18" s="40" t="str">
        <f>IF(ISNA(VLOOKUP(A18,Состав!$E$2:$G$70,2)),"",VLOOKUP(A18,Состав!$E$2:$G$70,2,0))</f>
        <v>Защитник</v>
      </c>
      <c r="E18" s="40">
        <f>IF(ISNA(VLOOKUP(A18,Состав!$E$2:$G$70,3)),"",VLOOKUP(A18,Состав!$E$2:$G$70,3,0))</f>
        <v>19</v>
      </c>
      <c r="F18" s="40">
        <f t="array" aca="1" ref="F18" ca="1">SUM(IFERROR(SUMIF(INDIRECT("И"&amp;TEXT(ROW($1:$9)-1,"0;;")&amp;"!a7:c70"),A18,INDIRECT("И"&amp;TEXT(ROW($1:$9)-1,"0;;")&amp;"!D7:D70"))*SUMIF(INDIRECT("И"&amp;TEXT(ROW($1:$9)-1,"0;;")&amp;"!T3"),"ИСТИНА",INDIRECT("И"&amp;TEXT(ROW($1:$9)-1,"0;;")&amp;"!V3")),))</f>
        <v>0</v>
      </c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3">
        <f t="shared" ca="1" si="20"/>
        <v>0</v>
      </c>
      <c r="AM18" s="33">
        <f t="shared" si="21"/>
        <v>0</v>
      </c>
      <c r="AN18" s="33">
        <f t="shared" si="22"/>
        <v>0</v>
      </c>
      <c r="AO18" s="33">
        <f t="shared" si="23"/>
        <v>0</v>
      </c>
      <c r="AP18" s="33">
        <f t="shared" si="24"/>
        <v>0</v>
      </c>
      <c r="AQ18" s="33">
        <f t="shared" si="25"/>
        <v>0</v>
      </c>
      <c r="AR18" s="33">
        <f t="shared" si="26"/>
        <v>0</v>
      </c>
      <c r="AS18" s="33">
        <f t="shared" si="27"/>
        <v>0</v>
      </c>
      <c r="AT18" s="33">
        <f t="shared" si="28"/>
        <v>0</v>
      </c>
      <c r="AU18" s="33">
        <f t="shared" si="29"/>
        <v>0</v>
      </c>
      <c r="AV18" s="33">
        <f t="shared" si="30"/>
        <v>0</v>
      </c>
      <c r="AW18" s="33">
        <f t="shared" si="31"/>
        <v>0</v>
      </c>
      <c r="AX18" s="33">
        <f t="shared" si="32"/>
        <v>0</v>
      </c>
      <c r="AY18" s="33">
        <f t="shared" si="33"/>
        <v>0</v>
      </c>
      <c r="AZ18" s="33">
        <f t="shared" si="34"/>
        <v>0</v>
      </c>
      <c r="BA18" s="33">
        <f t="shared" si="35"/>
        <v>0</v>
      </c>
    </row>
    <row r="19" spans="1:53" ht="16.5" x14ac:dyDescent="0.3">
      <c r="A19" s="119" t="str">
        <f>Состав!E15</f>
        <v>Паздников</v>
      </c>
      <c r="B19" s="119"/>
      <c r="C19" s="119"/>
      <c r="D19" s="40" t="str">
        <f>IF(ISNA(VLOOKUP(A19,Состав!$E$2:$G$70,2)),"",VLOOKUP(A19,Состав!$E$2:$G$70,2,0))</f>
        <v>Защитник</v>
      </c>
      <c r="E19" s="40">
        <f>IF(ISNA(VLOOKUP(A19,Состав!$E$2:$G$70,3)),"",VLOOKUP(A19,Состав!$E$2:$G$70,3,0))</f>
        <v>0</v>
      </c>
      <c r="F19" s="40">
        <f t="array" aca="1" ref="F19" ca="1">SUM(IFERROR(SUMIF(INDIRECT("И"&amp;TEXT(ROW($1:$9)-1,"0;;")&amp;"!a7:c70"),A19,INDIRECT("И"&amp;TEXT(ROW($1:$9)-1,"0;;")&amp;"!D7:D70"))*SUMIF(INDIRECT("И"&amp;TEXT(ROW($1:$9)-1,"0;;")&amp;"!T3"),"ИСТИНА",INDIRECT("И"&amp;TEXT(ROW($1:$9)-1,"0;;")&amp;"!V3")),))</f>
        <v>0</v>
      </c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3">
        <f t="shared" ca="1" si="20"/>
        <v>0</v>
      </c>
      <c r="AM19" s="33">
        <f t="shared" si="21"/>
        <v>0</v>
      </c>
      <c r="AN19" s="33">
        <f t="shared" si="22"/>
        <v>0</v>
      </c>
      <c r="AO19" s="33">
        <f t="shared" si="23"/>
        <v>0</v>
      </c>
      <c r="AP19" s="33">
        <f t="shared" si="24"/>
        <v>0</v>
      </c>
      <c r="AQ19" s="33">
        <f t="shared" si="25"/>
        <v>0</v>
      </c>
      <c r="AR19" s="33">
        <f t="shared" si="26"/>
        <v>0</v>
      </c>
      <c r="AS19" s="33">
        <f t="shared" si="27"/>
        <v>0</v>
      </c>
      <c r="AT19" s="33">
        <f t="shared" si="28"/>
        <v>0</v>
      </c>
      <c r="AU19" s="33">
        <f t="shared" si="29"/>
        <v>0</v>
      </c>
      <c r="AV19" s="33">
        <f t="shared" si="30"/>
        <v>0</v>
      </c>
      <c r="AW19" s="33">
        <f t="shared" si="31"/>
        <v>0</v>
      </c>
      <c r="AX19" s="33">
        <f t="shared" si="32"/>
        <v>0</v>
      </c>
      <c r="AY19" s="33">
        <f t="shared" si="33"/>
        <v>0</v>
      </c>
      <c r="AZ19" s="33">
        <f t="shared" si="34"/>
        <v>0</v>
      </c>
      <c r="BA19" s="33">
        <f t="shared" si="35"/>
        <v>0</v>
      </c>
    </row>
    <row r="20" spans="1:53" ht="16.5" x14ac:dyDescent="0.3">
      <c r="A20" s="119" t="str">
        <f>Состав!E16</f>
        <v>Пастухов Тимофей</v>
      </c>
      <c r="B20" s="119"/>
      <c r="C20" s="119"/>
      <c r="D20" s="40" t="str">
        <f>IF(ISNA(VLOOKUP(A20,Состав!$E$2:$G$70,2)),"",VLOOKUP(A20,Состав!$E$2:$G$70,2,0))</f>
        <v>Защитник</v>
      </c>
      <c r="E20" s="40">
        <f>IF(ISNA(VLOOKUP(A20,Состав!$E$2:$G$70,3)),"",VLOOKUP(A20,Состав!$E$2:$G$70,3,0))</f>
        <v>99</v>
      </c>
      <c r="F20" s="40">
        <f t="array" aca="1" ref="F20" ca="1">SUM(IFERROR(SUMIF(INDIRECT("И"&amp;TEXT(ROW($1:$9)-1,"0;;")&amp;"!a7:c70"),A20,INDIRECT("И"&amp;TEXT(ROW($1:$9)-1,"0;;")&amp;"!D7:D70"))*SUMIF(INDIRECT("И"&amp;TEXT(ROW($1:$9)-1,"0;;")&amp;"!T3"),"ИСТИНА",INDIRECT("И"&amp;TEXT(ROW($1:$9)-1,"0;;")&amp;"!V3")),))</f>
        <v>0</v>
      </c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3">
        <f t="shared" ca="1" si="20"/>
        <v>0</v>
      </c>
      <c r="AM20" s="33">
        <f t="shared" si="21"/>
        <v>0</v>
      </c>
      <c r="AN20" s="33">
        <f t="shared" si="22"/>
        <v>0</v>
      </c>
      <c r="AO20" s="33">
        <f t="shared" si="23"/>
        <v>0</v>
      </c>
      <c r="AP20" s="33">
        <f t="shared" si="24"/>
        <v>0</v>
      </c>
      <c r="AQ20" s="33">
        <f t="shared" si="25"/>
        <v>0</v>
      </c>
      <c r="AR20" s="33">
        <f t="shared" si="26"/>
        <v>0</v>
      </c>
      <c r="AS20" s="33">
        <f t="shared" si="27"/>
        <v>0</v>
      </c>
      <c r="AT20" s="33">
        <f t="shared" si="28"/>
        <v>0</v>
      </c>
      <c r="AU20" s="33">
        <f t="shared" si="29"/>
        <v>0</v>
      </c>
      <c r="AV20" s="33">
        <f t="shared" si="30"/>
        <v>0</v>
      </c>
      <c r="AW20" s="33">
        <f t="shared" si="31"/>
        <v>0</v>
      </c>
      <c r="AX20" s="33">
        <f t="shared" si="32"/>
        <v>0</v>
      </c>
      <c r="AY20" s="33">
        <f t="shared" si="33"/>
        <v>0</v>
      </c>
      <c r="AZ20" s="33">
        <f t="shared" si="34"/>
        <v>0</v>
      </c>
      <c r="BA20" s="33">
        <f t="shared" si="35"/>
        <v>0</v>
      </c>
    </row>
    <row r="21" spans="1:53" ht="16.5" x14ac:dyDescent="0.3">
      <c r="A21" s="119" t="str">
        <f>Состав!E17</f>
        <v>Прокопенко Александр</v>
      </c>
      <c r="B21" s="119"/>
      <c r="C21" s="119"/>
      <c r="D21" s="40" t="str">
        <f>IF(ISNA(VLOOKUP(A21,Состав!$E$2:$G$70,2)),"",VLOOKUP(A21,Состав!$E$2:$G$70,2,0))</f>
        <v>Защитник</v>
      </c>
      <c r="E21" s="40">
        <f>IF(ISNA(VLOOKUP(A21,Состав!$E$2:$G$70,3)),"",VLOOKUP(A21,Состав!$E$2:$G$70,3,0))</f>
        <v>25</v>
      </c>
      <c r="F21" s="40">
        <f t="array" aca="1" ref="F21" ca="1">SUM(IFERROR(SUMIF(INDIRECT("И"&amp;TEXT(ROW($1:$9)-1,"0;;")&amp;"!a7:c70"),A21,INDIRECT("И"&amp;TEXT(ROW($1:$9)-1,"0;;")&amp;"!D7:D70"))*SUMIF(INDIRECT("И"&amp;TEXT(ROW($1:$9)-1,"0;;")&amp;"!T3"),"ИСТИНА",INDIRECT("И"&amp;TEXT(ROW($1:$9)-1,"0;;")&amp;"!V3")),))</f>
        <v>16</v>
      </c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3">
        <f t="shared" ca="1" si="20"/>
        <v>16</v>
      </c>
      <c r="AM21" s="33">
        <f t="shared" si="21"/>
        <v>0</v>
      </c>
      <c r="AN21" s="33">
        <f t="shared" si="22"/>
        <v>0</v>
      </c>
      <c r="AO21" s="33">
        <f t="shared" si="23"/>
        <v>0</v>
      </c>
      <c r="AP21" s="33">
        <f t="shared" si="24"/>
        <v>0</v>
      </c>
      <c r="AQ21" s="33">
        <f t="shared" si="25"/>
        <v>0</v>
      </c>
      <c r="AR21" s="33">
        <f t="shared" si="26"/>
        <v>0</v>
      </c>
      <c r="AS21" s="33">
        <f t="shared" si="27"/>
        <v>0</v>
      </c>
      <c r="AT21" s="33">
        <f t="shared" si="28"/>
        <v>0</v>
      </c>
      <c r="AU21" s="33">
        <f t="shared" si="29"/>
        <v>0</v>
      </c>
      <c r="AV21" s="33">
        <f t="shared" si="30"/>
        <v>0</v>
      </c>
      <c r="AW21" s="33">
        <f t="shared" si="31"/>
        <v>0</v>
      </c>
      <c r="AX21" s="33">
        <f t="shared" si="32"/>
        <v>0</v>
      </c>
      <c r="AY21" s="33">
        <f t="shared" si="33"/>
        <v>0</v>
      </c>
      <c r="AZ21" s="33">
        <f t="shared" si="34"/>
        <v>0</v>
      </c>
      <c r="BA21" s="33">
        <f t="shared" si="35"/>
        <v>0</v>
      </c>
    </row>
    <row r="22" spans="1:53" ht="16.5" x14ac:dyDescent="0.3">
      <c r="A22" s="119" t="str">
        <f>Состав!E18</f>
        <v>Тютин Артур</v>
      </c>
      <c r="B22" s="119"/>
      <c r="C22" s="119"/>
      <c r="D22" s="40" t="str">
        <f>IF(ISNA(VLOOKUP(A22,Состав!$E$2:$G$70,2)),"",VLOOKUP(A22,Состав!$E$2:$G$70,2,0))</f>
        <v>Защитник</v>
      </c>
      <c r="E22" s="40">
        <f>IF(ISNA(VLOOKUP(A22,Состав!$E$2:$G$70,3)),"",VLOOKUP(A22,Состав!$E$2:$G$70,3,0))</f>
        <v>43</v>
      </c>
      <c r="F22" s="40">
        <f t="array" aca="1" ref="F22" ca="1">SUM(IFERROR(SUMIF(INDIRECT("И"&amp;TEXT(ROW($1:$9)-1,"0;;")&amp;"!a7:c70"),A22,INDIRECT("И"&amp;TEXT(ROW($1:$9)-1,"0;;")&amp;"!D7:D70"))*SUMIF(INDIRECT("И"&amp;TEXT(ROW($1:$9)-1,"0;;")&amp;"!T3"),"ИСТИНА",INDIRECT("И"&amp;TEXT(ROW($1:$9)-1,"0;;")&amp;"!V3")),))</f>
        <v>13</v>
      </c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3">
        <f t="shared" ca="1" si="20"/>
        <v>13</v>
      </c>
      <c r="AM22" s="33">
        <f t="shared" si="21"/>
        <v>0</v>
      </c>
      <c r="AN22" s="33">
        <f t="shared" si="22"/>
        <v>0</v>
      </c>
      <c r="AO22" s="33">
        <f t="shared" si="23"/>
        <v>0</v>
      </c>
      <c r="AP22" s="33">
        <f t="shared" si="24"/>
        <v>0</v>
      </c>
      <c r="AQ22" s="33">
        <f t="shared" si="25"/>
        <v>0</v>
      </c>
      <c r="AR22" s="33">
        <f t="shared" si="26"/>
        <v>0</v>
      </c>
      <c r="AS22" s="33">
        <f t="shared" si="27"/>
        <v>0</v>
      </c>
      <c r="AT22" s="33">
        <f t="shared" si="28"/>
        <v>0</v>
      </c>
      <c r="AU22" s="33">
        <f t="shared" si="29"/>
        <v>0</v>
      </c>
      <c r="AV22" s="33">
        <f t="shared" si="30"/>
        <v>0</v>
      </c>
      <c r="AW22" s="33">
        <f t="shared" si="31"/>
        <v>0</v>
      </c>
      <c r="AX22" s="33">
        <f t="shared" si="32"/>
        <v>0</v>
      </c>
      <c r="AY22" s="33">
        <f t="shared" si="33"/>
        <v>0</v>
      </c>
      <c r="AZ22" s="33">
        <f t="shared" si="34"/>
        <v>0</v>
      </c>
      <c r="BA22" s="33">
        <f t="shared" si="35"/>
        <v>0</v>
      </c>
    </row>
    <row r="23" spans="1:53" ht="16.5" x14ac:dyDescent="0.3">
      <c r="A23" s="119" t="str">
        <f>Состав!E19</f>
        <v/>
      </c>
      <c r="B23" s="119"/>
      <c r="C23" s="119"/>
      <c r="D23" s="40" t="str">
        <f>IF(ISNA(VLOOKUP(A23,Состав!$E$2:$G$70,2)),"",VLOOKUP(A23,Состав!$E$2:$G$70,2,0))</f>
        <v>Вратарь</v>
      </c>
      <c r="E23" s="40" t="str">
        <f>IF(ISNA(VLOOKUP(A23,Состав!$E$2:$G$70,3)),"",VLOOKUP(A23,Состав!$E$2:$G$70,3,0))</f>
        <v/>
      </c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3">
        <f t="shared" si="20"/>
        <v>0</v>
      </c>
      <c r="AM23" s="33">
        <f t="shared" si="21"/>
        <v>0</v>
      </c>
      <c r="AN23" s="33">
        <f t="shared" si="22"/>
        <v>0</v>
      </c>
      <c r="AO23" s="33">
        <f t="shared" si="23"/>
        <v>0</v>
      </c>
      <c r="AP23" s="33">
        <f t="shared" si="24"/>
        <v>0</v>
      </c>
      <c r="AQ23" s="33">
        <f t="shared" si="25"/>
        <v>0</v>
      </c>
      <c r="AR23" s="33">
        <f t="shared" si="26"/>
        <v>0</v>
      </c>
      <c r="AS23" s="33">
        <f t="shared" si="27"/>
        <v>0</v>
      </c>
      <c r="AT23" s="33">
        <f t="shared" si="28"/>
        <v>0</v>
      </c>
      <c r="AU23" s="33">
        <f t="shared" si="29"/>
        <v>0</v>
      </c>
      <c r="AV23" s="33">
        <f t="shared" si="30"/>
        <v>0</v>
      </c>
      <c r="AW23" s="33">
        <f t="shared" si="31"/>
        <v>0</v>
      </c>
      <c r="AX23" s="33">
        <f t="shared" si="32"/>
        <v>0</v>
      </c>
      <c r="AY23" s="33">
        <f t="shared" si="33"/>
        <v>0</v>
      </c>
      <c r="AZ23" s="33">
        <f t="shared" si="34"/>
        <v>0</v>
      </c>
      <c r="BA23" s="33">
        <f t="shared" si="35"/>
        <v>0</v>
      </c>
    </row>
    <row r="24" spans="1:53" ht="16.5" x14ac:dyDescent="0.3">
      <c r="A24" s="119" t="str">
        <f>Состав!E20</f>
        <v/>
      </c>
      <c r="B24" s="119"/>
      <c r="C24" s="119"/>
      <c r="D24" s="40" t="str">
        <f>IF(ISNA(VLOOKUP(A24,Состав!$E$2:$G$70,2)),"",VLOOKUP(A24,Состав!$E$2:$G$70,2,0))</f>
        <v>Вратарь</v>
      </c>
      <c r="E24" s="40" t="str">
        <f>IF(ISNA(VLOOKUP(A24,Состав!$E$2:$G$70,3)),"",VLOOKUP(A24,Состав!$E$2:$G$70,3,0))</f>
        <v/>
      </c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</row>
    <row r="25" spans="1:53" ht="16.5" x14ac:dyDescent="0.3">
      <c r="A25" s="119" t="str">
        <f>Состав!E21</f>
        <v/>
      </c>
      <c r="B25" s="119"/>
      <c r="C25" s="119"/>
      <c r="D25" s="40" t="str">
        <f>IF(ISNA(VLOOKUP(A25,Состав!$E$2:$G$70,2)),"",VLOOKUP(A25,Состав!$E$2:$G$70,2,0))</f>
        <v>Вратарь</v>
      </c>
      <c r="E25" s="40" t="str">
        <f>IF(ISNA(VLOOKUP(A25,Состав!$E$2:$G$70,3)),"",VLOOKUP(A25,Состав!$E$2:$G$70,3,0))</f>
        <v/>
      </c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</row>
    <row r="26" spans="1:53" ht="16.5" x14ac:dyDescent="0.3">
      <c r="A26" s="119" t="str">
        <f>Состав!E22</f>
        <v/>
      </c>
      <c r="B26" s="119"/>
      <c r="C26" s="119"/>
      <c r="D26" s="40" t="str">
        <f>IF(ISNA(VLOOKUP(A26,Состав!$E$2:$G$70,2)),"",VLOOKUP(A26,Состав!$E$2:$G$70,2,0))</f>
        <v>Вратарь</v>
      </c>
      <c r="E26" s="40" t="str">
        <f>IF(ISNA(VLOOKUP(A26,Состав!$E$2:$G$70,3)),"",VLOOKUP(A26,Состав!$E$2:$G$70,3,0))</f>
        <v/>
      </c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39"/>
      <c r="AZ26" s="39"/>
      <c r="BA26" s="39"/>
    </row>
    <row r="27" spans="1:53" ht="16.5" x14ac:dyDescent="0.3">
      <c r="A27" s="119" t="str">
        <f>Состав!E23</f>
        <v>Артемьев Данил</v>
      </c>
      <c r="B27" s="119"/>
      <c r="C27" s="119"/>
      <c r="D27" s="40" t="str">
        <f>IF(ISNA(VLOOKUP(A27,Состав!$E$2:$G$70,2)),"",VLOOKUP(A27,Состав!$E$2:$G$70,2,0))</f>
        <v>Нападающий</v>
      </c>
      <c r="E27" s="40">
        <f>IF(ISNA(VLOOKUP(A27,Состав!$E$2:$G$70,3)),"",VLOOKUP(A27,Состав!$E$2:$G$70,3,0))</f>
        <v>13</v>
      </c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</row>
    <row r="28" spans="1:53" ht="16.5" x14ac:dyDescent="0.3">
      <c r="A28" s="119" t="str">
        <f>Состав!E24</f>
        <v>Атаманов Иван</v>
      </c>
      <c r="B28" s="119"/>
      <c r="C28" s="119"/>
      <c r="D28" s="40" t="str">
        <f>IF(ISNA(VLOOKUP(A28,Состав!$E$2:$G$70,2)),"",VLOOKUP(A28,Состав!$E$2:$G$70,2,0))</f>
        <v>Нападающий</v>
      </c>
      <c r="E28" s="40">
        <f>IF(ISNA(VLOOKUP(A28,Состав!$E$2:$G$70,3)),"",VLOOKUP(A28,Состав!$E$2:$G$70,3,0))</f>
        <v>20</v>
      </c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</row>
    <row r="29" spans="1:53" ht="16.5" x14ac:dyDescent="0.3">
      <c r="A29" s="119" t="str">
        <f>Состав!E25</f>
        <v>Богомяков Константин</v>
      </c>
      <c r="B29" s="119"/>
      <c r="C29" s="119"/>
      <c r="D29" s="40" t="str">
        <f>IF(ISNA(VLOOKUP(A29,Состав!$E$2:$G$70,2)),"",VLOOKUP(A29,Состав!$E$2:$G$70,2,0))</f>
        <v>Нападающий</v>
      </c>
      <c r="E29" s="40">
        <f>IF(ISNA(VLOOKUP(A29,Состав!$E$2:$G$70,3)),"",VLOOKUP(A29,Состав!$E$2:$G$70,3,0))</f>
        <v>24</v>
      </c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</row>
    <row r="30" spans="1:53" ht="16.5" x14ac:dyDescent="0.3">
      <c r="A30" s="119" t="str">
        <f>Состав!E26</f>
        <v>Вишневский Александр</v>
      </c>
      <c r="B30" s="119"/>
      <c r="C30" s="119"/>
      <c r="D30" s="40" t="str">
        <f>IF(ISNA(VLOOKUP(A30,Состав!$E$2:$G$70,2)),"",VLOOKUP(A30,Состав!$E$2:$G$70,2,0))</f>
        <v>Нападающий</v>
      </c>
      <c r="E30" s="40">
        <f>IF(ISNA(VLOOKUP(A30,Состав!$E$2:$G$70,3)),"",VLOOKUP(A30,Состав!$E$2:$G$70,3,0))</f>
        <v>89</v>
      </c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</row>
    <row r="31" spans="1:53" ht="16.5" x14ac:dyDescent="0.3">
      <c r="A31" s="119" t="str">
        <f>Состав!E27</f>
        <v>Гуленов Сергей</v>
      </c>
      <c r="B31" s="119"/>
      <c r="C31" s="119"/>
      <c r="D31" s="40" t="str">
        <f>IF(ISNA(VLOOKUP(A31,Состав!$E$2:$G$70,2)),"",VLOOKUP(A31,Состав!$E$2:$G$70,2,0))</f>
        <v>Нападающий</v>
      </c>
      <c r="E31" s="40">
        <f>IF(ISNA(VLOOKUP(A31,Состав!$E$2:$G$70,3)),"",VLOOKUP(A31,Состав!$E$2:$G$70,3,0))</f>
        <v>11</v>
      </c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</row>
    <row r="32" spans="1:53" ht="16.5" x14ac:dyDescent="0.3">
      <c r="A32" s="119" t="str">
        <f>Состав!E28</f>
        <v>Киреев Евгений</v>
      </c>
      <c r="B32" s="119"/>
      <c r="C32" s="119"/>
      <c r="D32" s="40" t="str">
        <f>IF(ISNA(VLOOKUP(A32,Состав!$E$2:$G$70,2)),"",VLOOKUP(A32,Состав!$E$2:$G$70,2,0))</f>
        <v>Нападающий</v>
      </c>
      <c r="E32" s="40">
        <f>IF(ISNA(VLOOKUP(A32,Состав!$E$2:$G$70,3)),"",VLOOKUP(A32,Состав!$E$2:$G$70,3,0))</f>
        <v>23</v>
      </c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</row>
    <row r="33" spans="1:53" ht="16.5" x14ac:dyDescent="0.3">
      <c r="A33" s="119" t="str">
        <f>Состав!E29</f>
        <v>Кобелев Влад</v>
      </c>
      <c r="B33" s="119"/>
      <c r="C33" s="119"/>
      <c r="D33" s="40" t="str">
        <f>IF(ISNA(VLOOKUP(A33,Состав!$E$2:$G$70,2)),"",VLOOKUP(A33,Состав!$E$2:$G$70,2,0))</f>
        <v>Нападающий</v>
      </c>
      <c r="E33" s="40">
        <f>IF(ISNA(VLOOKUP(A33,Состав!$E$2:$G$70,3)),"",VLOOKUP(A33,Состав!$E$2:$G$70,3,0))</f>
        <v>9</v>
      </c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</row>
    <row r="34" spans="1:53" ht="16.5" x14ac:dyDescent="0.3">
      <c r="A34" s="119" t="str">
        <f>Состав!E30</f>
        <v>Колодин Егор</v>
      </c>
      <c r="B34" s="119"/>
      <c r="C34" s="119"/>
      <c r="D34" s="40" t="str">
        <f>IF(ISNA(VLOOKUP(A34,Состав!$E$2:$G$70,2)),"",VLOOKUP(A34,Состав!$E$2:$G$70,2,0))</f>
        <v>Нападающий</v>
      </c>
      <c r="E34" s="40">
        <f>IF(ISNA(VLOOKUP(A34,Состав!$E$2:$G$70,3)),"",VLOOKUP(A34,Состав!$E$2:$G$70,3,0))</f>
        <v>79</v>
      </c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</row>
    <row r="35" spans="1:53" ht="16.5" x14ac:dyDescent="0.3">
      <c r="A35" s="119" t="str">
        <f>Состав!E31</f>
        <v>Колыванов Кирилл</v>
      </c>
      <c r="B35" s="119"/>
      <c r="C35" s="119"/>
      <c r="D35" s="40" t="str">
        <f>IF(ISNA(VLOOKUP(A35,Состав!$E$2:$G$70,2)),"",VLOOKUP(A35,Состав!$E$2:$G$70,2,0))</f>
        <v>Нападающий</v>
      </c>
      <c r="E35" s="40">
        <f>IF(ISNA(VLOOKUP(A35,Состав!$E$2:$G$70,3)),"",VLOOKUP(A35,Состав!$E$2:$G$70,3,0))</f>
        <v>3</v>
      </c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</row>
    <row r="36" spans="1:53" ht="16.5" x14ac:dyDescent="0.3">
      <c r="A36" s="119" t="str">
        <f>Состав!E32</f>
        <v>Кулиш Лев</v>
      </c>
      <c r="B36" s="119"/>
      <c r="C36" s="119"/>
      <c r="D36" s="40" t="str">
        <f>IF(ISNA(VLOOKUP(A36,Состав!$E$2:$G$70,2)),"",VLOOKUP(A36,Состав!$E$2:$G$70,2,0))</f>
        <v>Нападающий</v>
      </c>
      <c r="E36" s="40">
        <f>IF(ISNA(VLOOKUP(A36,Состав!$E$2:$G$70,3)),"",VLOOKUP(A36,Состав!$E$2:$G$70,3,0))</f>
        <v>0</v>
      </c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</row>
    <row r="37" spans="1:53" ht="16.5" x14ac:dyDescent="0.3">
      <c r="A37" s="119" t="str">
        <f>Состав!E33</f>
        <v>Мельников Глеб</v>
      </c>
      <c r="B37" s="119"/>
      <c r="C37" s="119"/>
      <c r="D37" s="40" t="str">
        <f>IF(ISNA(VLOOKUP(A37,Состав!$E$2:$G$70,2)),"",VLOOKUP(A37,Состав!$E$2:$G$70,2,0))</f>
        <v>Нападающий</v>
      </c>
      <c r="E37" s="40">
        <f>IF(ISNA(VLOOKUP(A37,Состав!$E$2:$G$70,3)),"",VLOOKUP(A37,Состав!$E$2:$G$70,3,0))</f>
        <v>29</v>
      </c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</row>
    <row r="38" spans="1:53" ht="16.5" x14ac:dyDescent="0.3">
      <c r="A38" s="119" t="str">
        <f>Состав!E34</f>
        <v>Никулин Иван</v>
      </c>
      <c r="B38" s="119"/>
      <c r="C38" s="119"/>
      <c r="D38" s="40" t="str">
        <f>IF(ISNA(VLOOKUP(A38,Состав!$E$2:$G$70,2)),"",VLOOKUP(A38,Состав!$E$2:$G$70,2,0))</f>
        <v>Нападающий</v>
      </c>
      <c r="E38" s="40">
        <f>IF(ISNA(VLOOKUP(A38,Состав!$E$2:$G$70,3)),"",VLOOKUP(A38,Состав!$E$2:$G$70,3,0))</f>
        <v>7</v>
      </c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</row>
    <row r="39" spans="1:53" ht="16.5" x14ac:dyDescent="0.3">
      <c r="A39" s="119" t="str">
        <f>Состав!E35</f>
        <v>Окороков Семён</v>
      </c>
      <c r="B39" s="119"/>
      <c r="C39" s="119"/>
      <c r="D39" s="40" t="str">
        <f>IF(ISNA(VLOOKUP(A39,Состав!$E$2:$G$70,2)),"",VLOOKUP(A39,Состав!$E$2:$G$70,2,0))</f>
        <v>Нападающий</v>
      </c>
      <c r="E39" s="40">
        <f>IF(ISNA(VLOOKUP(A39,Состав!$E$2:$G$70,3)),"",VLOOKUP(A39,Состав!$E$2:$G$70,3,0))</f>
        <v>0</v>
      </c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39"/>
      <c r="AM39" s="39"/>
      <c r="AN39" s="39"/>
      <c r="AO39" s="39"/>
      <c r="AP39" s="39"/>
      <c r="AQ39" s="39"/>
      <c r="AR39" s="39"/>
      <c r="AS39" s="39"/>
      <c r="AT39" s="39"/>
      <c r="AU39" s="39"/>
      <c r="AV39" s="39"/>
      <c r="AW39" s="39"/>
      <c r="AX39" s="39"/>
      <c r="AY39" s="39"/>
      <c r="AZ39" s="39"/>
      <c r="BA39" s="39"/>
    </row>
    <row r="40" spans="1:53" ht="16.5" x14ac:dyDescent="0.3">
      <c r="A40" s="119" t="str">
        <f>Состав!E36</f>
        <v>Полевщиков Яков</v>
      </c>
      <c r="B40" s="119"/>
      <c r="C40" s="119"/>
      <c r="D40" s="40" t="str">
        <f>IF(ISNA(VLOOKUP(A40,Состав!$E$2:$G$70,2)),"",VLOOKUP(A40,Состав!$E$2:$G$70,2,0))</f>
        <v>Нападающий</v>
      </c>
      <c r="E40" s="40">
        <f>IF(ISNA(VLOOKUP(A40,Состав!$E$2:$G$70,3)),"",VLOOKUP(A40,Состав!$E$2:$G$70,3,0))</f>
        <v>0</v>
      </c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  <c r="AL40" s="39"/>
      <c r="AM40" s="39"/>
      <c r="AN40" s="39"/>
      <c r="AO40" s="39"/>
      <c r="AP40" s="39"/>
      <c r="AQ40" s="39"/>
      <c r="AR40" s="39"/>
      <c r="AS40" s="39"/>
      <c r="AT40" s="39"/>
      <c r="AU40" s="39"/>
      <c r="AV40" s="39"/>
      <c r="AW40" s="39"/>
      <c r="AX40" s="39"/>
      <c r="AY40" s="39"/>
      <c r="AZ40" s="39"/>
      <c r="BA40" s="39"/>
    </row>
    <row r="41" spans="1:53" ht="16.5" x14ac:dyDescent="0.3">
      <c r="A41" s="119" t="str">
        <f>Состав!E37</f>
        <v>Пугач</v>
      </c>
      <c r="B41" s="119"/>
      <c r="C41" s="119"/>
      <c r="D41" s="40" t="str">
        <f>IF(ISNA(VLOOKUP(A41,Состав!$E$2:$G$70,2)),"",VLOOKUP(A41,Состав!$E$2:$G$70,2,0))</f>
        <v>Нападающий</v>
      </c>
      <c r="E41" s="40">
        <f>IF(ISNA(VLOOKUP(A41,Состав!$E$2:$G$70,3)),"",VLOOKUP(A41,Состав!$E$2:$G$70,3,0))</f>
        <v>88</v>
      </c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  <c r="AL41" s="39"/>
      <c r="AM41" s="39"/>
      <c r="AN41" s="39"/>
      <c r="AO41" s="39"/>
      <c r="AP41" s="39"/>
      <c r="AQ41" s="39"/>
      <c r="AR41" s="39"/>
      <c r="AS41" s="39"/>
      <c r="AT41" s="39"/>
      <c r="AU41" s="39"/>
      <c r="AV41" s="39"/>
      <c r="AW41" s="39"/>
      <c r="AX41" s="39"/>
      <c r="AY41" s="39"/>
      <c r="AZ41" s="39"/>
      <c r="BA41" s="39"/>
    </row>
    <row r="42" spans="1:53" ht="16.5" x14ac:dyDescent="0.3">
      <c r="A42" s="119" t="str">
        <f>Состав!E38</f>
        <v>Русинов Даниил</v>
      </c>
      <c r="B42" s="119"/>
      <c r="C42" s="119"/>
      <c r="D42" s="40" t="str">
        <f>IF(ISNA(VLOOKUP(A42,Состав!$E$2:$G$70,2)),"",VLOOKUP(A42,Состав!$E$2:$G$70,2,0))</f>
        <v>Нападающий</v>
      </c>
      <c r="E42" s="40">
        <f>IF(ISNA(VLOOKUP(A42,Состав!$E$2:$G$70,3)),"",VLOOKUP(A42,Состав!$E$2:$G$70,3,0))</f>
        <v>10</v>
      </c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</row>
    <row r="43" spans="1:53" ht="16.5" x14ac:dyDescent="0.3">
      <c r="A43" s="119" t="str">
        <f>Состав!E39</f>
        <v xml:space="preserve">Сапогов Максим </v>
      </c>
      <c r="B43" s="119"/>
      <c r="C43" s="119"/>
      <c r="D43" s="40" t="str">
        <f>IF(ISNA(VLOOKUP(A43,Состав!$E$2:$G$70,2)),"",VLOOKUP(A43,Состав!$E$2:$G$70,2,0))</f>
        <v>Нападающий</v>
      </c>
      <c r="E43" s="40">
        <f>IF(ISNA(VLOOKUP(A43,Состав!$E$2:$G$70,3)),"",VLOOKUP(A43,Состав!$E$2:$G$70,3,0))</f>
        <v>8</v>
      </c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39"/>
      <c r="AM43" s="39"/>
      <c r="AN43" s="39"/>
      <c r="AO43" s="39"/>
      <c r="AP43" s="39"/>
      <c r="AQ43" s="39"/>
      <c r="AR43" s="39"/>
      <c r="AS43" s="39"/>
      <c r="AT43" s="39"/>
      <c r="AU43" s="39"/>
      <c r="AV43" s="39"/>
      <c r="AW43" s="39"/>
      <c r="AX43" s="39"/>
      <c r="AY43" s="39"/>
      <c r="AZ43" s="39"/>
      <c r="BA43" s="39"/>
    </row>
    <row r="44" spans="1:53" ht="16.5" x14ac:dyDescent="0.3">
      <c r="A44" s="119" t="str">
        <f>Состав!E40</f>
        <v>Тёмкин Ярослав</v>
      </c>
      <c r="B44" s="119"/>
      <c r="C44" s="119"/>
      <c r="D44" s="40" t="str">
        <f>IF(ISNA(VLOOKUP(A44,Состав!$E$2:$G$70,2)),"",VLOOKUP(A44,Состав!$E$2:$G$70,2,0))</f>
        <v>Нападающий</v>
      </c>
      <c r="E44" s="40">
        <f>IF(ISNA(VLOOKUP(A44,Состав!$E$2:$G$70,3)),"",VLOOKUP(A44,Состав!$E$2:$G$70,3,0))</f>
        <v>30</v>
      </c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39"/>
      <c r="AP44" s="39"/>
      <c r="AQ44" s="39"/>
      <c r="AR44" s="39"/>
      <c r="AS44" s="39"/>
      <c r="AT44" s="39"/>
      <c r="AU44" s="39"/>
      <c r="AV44" s="39"/>
      <c r="AW44" s="39"/>
      <c r="AX44" s="39"/>
      <c r="AY44" s="39"/>
      <c r="AZ44" s="39"/>
      <c r="BA44" s="39"/>
    </row>
    <row r="45" spans="1:53" ht="16.5" x14ac:dyDescent="0.3">
      <c r="A45" s="119" t="str">
        <f>Состав!E41</f>
        <v>Тиунов Данил</v>
      </c>
      <c r="B45" s="119"/>
      <c r="C45" s="119"/>
      <c r="D45" s="40" t="str">
        <f>IF(ISNA(VLOOKUP(A45,Состав!$E$2:$G$70,2)),"",VLOOKUP(A45,Состав!$E$2:$G$70,2,0))</f>
        <v>Нападающий</v>
      </c>
      <c r="E45" s="40">
        <f>IF(ISNA(VLOOKUP(A45,Состав!$E$2:$G$70,3)),"",VLOOKUP(A45,Состав!$E$2:$G$70,3,0))</f>
        <v>0</v>
      </c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</row>
    <row r="46" spans="1:53" ht="16.5" x14ac:dyDescent="0.3">
      <c r="A46" s="119" t="str">
        <f>Состав!E42</f>
        <v>Шимф Иван</v>
      </c>
      <c r="B46" s="119"/>
      <c r="C46" s="119"/>
      <c r="D46" s="40" t="str">
        <f>IF(ISNA(VLOOKUP(A46,Состав!$E$2:$G$70,2)),"",VLOOKUP(A46,Состав!$E$2:$G$70,2,0))</f>
        <v>Нападающий</v>
      </c>
      <c r="E46" s="40">
        <f>IF(ISNA(VLOOKUP(A46,Состав!$E$2:$G$70,3)),"",VLOOKUP(A46,Состав!$E$2:$G$70,3,0))</f>
        <v>0</v>
      </c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</row>
    <row r="47" spans="1:53" ht="16.5" x14ac:dyDescent="0.3">
      <c r="A47" s="119" t="str">
        <f>Состав!E43</f>
        <v/>
      </c>
      <c r="B47" s="119"/>
      <c r="C47" s="119"/>
      <c r="D47" s="40" t="str">
        <f>IF(ISNA(VLOOKUP(A47,Состав!$E$2:$G$70,2)),"",VLOOKUP(A47,Состав!$E$2:$G$70,2,0))</f>
        <v>Вратарь</v>
      </c>
      <c r="E47" s="40" t="str">
        <f>IF(ISNA(VLOOKUP(A47,Состав!$E$2:$G$70,3)),"",VLOOKUP(A47,Состав!$E$2:$G$70,3,0))</f>
        <v/>
      </c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</row>
    <row r="48" spans="1:53" ht="16.5" x14ac:dyDescent="0.3">
      <c r="A48" s="119" t="str">
        <f>Состав!E44</f>
        <v/>
      </c>
      <c r="B48" s="119"/>
      <c r="C48" s="119"/>
      <c r="D48" s="40" t="str">
        <f>IF(ISNA(VLOOKUP(A48,Состав!$E$2:$G$70,2)),"",VLOOKUP(A48,Состав!$E$2:$G$70,2,0))</f>
        <v>Вратарь</v>
      </c>
      <c r="E48" s="40" t="str">
        <f>IF(ISNA(VLOOKUP(A48,Состав!$E$2:$G$70,3)),"",VLOOKUP(A48,Состав!$E$2:$G$70,3,0))</f>
        <v/>
      </c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</row>
    <row r="49" spans="1:53" ht="16.5" x14ac:dyDescent="0.3">
      <c r="A49" s="119" t="str">
        <f>Состав!E45</f>
        <v/>
      </c>
      <c r="B49" s="119"/>
      <c r="C49" s="11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9"/>
      <c r="AR49" s="39"/>
      <c r="AS49" s="39"/>
      <c r="AT49" s="39"/>
      <c r="AU49" s="39"/>
      <c r="AV49" s="39"/>
      <c r="AW49" s="39"/>
      <c r="AX49" s="39"/>
      <c r="AY49" s="39"/>
      <c r="AZ49" s="39"/>
      <c r="BA49" s="39"/>
    </row>
  </sheetData>
  <mergeCells count="137">
    <mergeCell ref="A43:C43"/>
    <mergeCell ref="A44:C44"/>
    <mergeCell ref="A45:C45"/>
    <mergeCell ref="A46:C46"/>
    <mergeCell ref="A47:C47"/>
    <mergeCell ref="A48:C48"/>
    <mergeCell ref="A49:C49"/>
    <mergeCell ref="A34:C34"/>
    <mergeCell ref="A35:C35"/>
    <mergeCell ref="A36:C36"/>
    <mergeCell ref="A37:C37"/>
    <mergeCell ref="A38:C38"/>
    <mergeCell ref="A39:C39"/>
    <mergeCell ref="A40:C40"/>
    <mergeCell ref="A41:C41"/>
    <mergeCell ref="A42:C42"/>
    <mergeCell ref="A25:C25"/>
    <mergeCell ref="A26:C26"/>
    <mergeCell ref="A27:C27"/>
    <mergeCell ref="A28:C28"/>
    <mergeCell ref="A29:C29"/>
    <mergeCell ref="A30:C30"/>
    <mergeCell ref="A31:C31"/>
    <mergeCell ref="A32:C32"/>
    <mergeCell ref="A33:C33"/>
    <mergeCell ref="A24:C24"/>
    <mergeCell ref="A18:C18"/>
    <mergeCell ref="A19:C19"/>
    <mergeCell ref="A20:C20"/>
    <mergeCell ref="A21:C21"/>
    <mergeCell ref="A22:C22"/>
    <mergeCell ref="A23:C23"/>
    <mergeCell ref="A12:C12"/>
    <mergeCell ref="A13:C13"/>
    <mergeCell ref="A14:C14"/>
    <mergeCell ref="A15:C15"/>
    <mergeCell ref="A16:C16"/>
    <mergeCell ref="A17:C17"/>
    <mergeCell ref="A1:E1"/>
    <mergeCell ref="AS5:AT5"/>
    <mergeCell ref="AS6:AT6"/>
    <mergeCell ref="AS7:AT7"/>
    <mergeCell ref="AS8:AT8"/>
    <mergeCell ref="A11:C11"/>
    <mergeCell ref="AA5:AB5"/>
    <mergeCell ref="AA6:AB6"/>
    <mergeCell ref="AA7:AB7"/>
    <mergeCell ref="AA8:AB8"/>
    <mergeCell ref="AQ5:AR5"/>
    <mergeCell ref="AQ6:AR6"/>
    <mergeCell ref="AQ7:AR7"/>
    <mergeCell ref="AQ8:AR8"/>
    <mergeCell ref="AA9:AC9"/>
    <mergeCell ref="AD9:AD10"/>
    <mergeCell ref="AE9:AE10"/>
    <mergeCell ref="AF9:AF10"/>
    <mergeCell ref="T9:U9"/>
    <mergeCell ref="N9:N10"/>
    <mergeCell ref="O9:O10"/>
    <mergeCell ref="P9:P10"/>
    <mergeCell ref="Q9:Q10"/>
    <mergeCell ref="R9:R10"/>
    <mergeCell ref="AU2:AW2"/>
    <mergeCell ref="AX2:AX3"/>
    <mergeCell ref="F1:U1"/>
    <mergeCell ref="V1:AK1"/>
    <mergeCell ref="AL1:BA1"/>
    <mergeCell ref="AA4:AB4"/>
    <mergeCell ref="AQ4:AR4"/>
    <mergeCell ref="AC4:AD4"/>
    <mergeCell ref="AS4:AT4"/>
    <mergeCell ref="AL2:AM2"/>
    <mergeCell ref="AN2:AN3"/>
    <mergeCell ref="AO2:AO3"/>
    <mergeCell ref="AP2:AP3"/>
    <mergeCell ref="AQ2:AR3"/>
    <mergeCell ref="AS2:AT3"/>
    <mergeCell ref="H2:H3"/>
    <mergeCell ref="I2:I3"/>
    <mergeCell ref="J2:J3"/>
    <mergeCell ref="K2:L3"/>
    <mergeCell ref="M2:N3"/>
    <mergeCell ref="R2:R3"/>
    <mergeCell ref="S2:U3"/>
    <mergeCell ref="AI2:AK3"/>
    <mergeCell ref="AY2:BA3"/>
    <mergeCell ref="AY9:AY10"/>
    <mergeCell ref="AZ9:BA9"/>
    <mergeCell ref="V2:W2"/>
    <mergeCell ref="X2:X3"/>
    <mergeCell ref="Y2:Y3"/>
    <mergeCell ref="Z2:Z3"/>
    <mergeCell ref="AA2:AB3"/>
    <mergeCell ref="AC2:AD3"/>
    <mergeCell ref="AE2:AG2"/>
    <mergeCell ref="AH2:AH3"/>
    <mergeCell ref="AQ9:AS9"/>
    <mergeCell ref="AT9:AT10"/>
    <mergeCell ref="AU9:AU10"/>
    <mergeCell ref="AV9:AV10"/>
    <mergeCell ref="AW9:AW10"/>
    <mergeCell ref="AX9:AX10"/>
    <mergeCell ref="AG9:AG10"/>
    <mergeCell ref="AH9:AH10"/>
    <mergeCell ref="AI9:AI10"/>
    <mergeCell ref="AJ9:AK9"/>
    <mergeCell ref="AL9:AM9"/>
    <mergeCell ref="AN9:AP9"/>
    <mergeCell ref="V9:W9"/>
    <mergeCell ref="X9:Z9"/>
    <mergeCell ref="S9:S10"/>
    <mergeCell ref="A9:C10"/>
    <mergeCell ref="D9:D10"/>
    <mergeCell ref="E9:E10"/>
    <mergeCell ref="F9:G9"/>
    <mergeCell ref="H9:J9"/>
    <mergeCell ref="K9:M9"/>
    <mergeCell ref="A7:C7"/>
    <mergeCell ref="K7:L7"/>
    <mergeCell ref="M7:N7"/>
    <mergeCell ref="A8:C8"/>
    <mergeCell ref="K8:L8"/>
    <mergeCell ref="M8:N8"/>
    <mergeCell ref="A5:C5"/>
    <mergeCell ref="K5:L5"/>
    <mergeCell ref="M5:N5"/>
    <mergeCell ref="A6:C6"/>
    <mergeCell ref="K6:L6"/>
    <mergeCell ref="M6:N6"/>
    <mergeCell ref="O2:Q2"/>
    <mergeCell ref="A4:C4"/>
    <mergeCell ref="K4:L4"/>
    <mergeCell ref="M4:N4"/>
    <mergeCell ref="A2:C3"/>
    <mergeCell ref="D2:D3"/>
    <mergeCell ref="E2:E3"/>
    <mergeCell ref="F2:G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D31"/>
  <sheetViews>
    <sheetView workbookViewId="0">
      <selection activeCell="F13" sqref="F13"/>
    </sheetView>
  </sheetViews>
  <sheetFormatPr defaultRowHeight="15" x14ac:dyDescent="0.25"/>
  <cols>
    <col min="2" max="4" width="20.7109375" customWidth="1"/>
  </cols>
  <sheetData>
    <row r="1" spans="1:4" x14ac:dyDescent="0.25">
      <c r="A1" s="122" t="s">
        <v>108</v>
      </c>
      <c r="B1" s="122"/>
      <c r="C1" s="122"/>
      <c r="D1" s="122"/>
    </row>
    <row r="2" spans="1:4" x14ac:dyDescent="0.25">
      <c r="A2" t="s">
        <v>109</v>
      </c>
      <c r="B2" s="120" t="s">
        <v>110</v>
      </c>
      <c r="C2" s="120"/>
      <c r="D2" s="120"/>
    </row>
    <row r="3" spans="1:4" x14ac:dyDescent="0.25">
      <c r="A3" t="s">
        <v>18</v>
      </c>
      <c r="B3" s="120" t="s">
        <v>111</v>
      </c>
      <c r="C3" s="120"/>
      <c r="D3" s="120"/>
    </row>
    <row r="4" spans="1:4" x14ac:dyDescent="0.25">
      <c r="A4" t="s">
        <v>112</v>
      </c>
      <c r="B4" s="120" t="s">
        <v>114</v>
      </c>
      <c r="C4" s="120"/>
      <c r="D4" s="120"/>
    </row>
    <row r="5" spans="1:4" x14ac:dyDescent="0.25">
      <c r="A5" t="s">
        <v>22</v>
      </c>
      <c r="B5" s="120" t="s">
        <v>115</v>
      </c>
      <c r="C5" s="120"/>
      <c r="D5" s="120"/>
    </row>
    <row r="6" spans="1:4" x14ac:dyDescent="0.25">
      <c r="A6" t="s">
        <v>113</v>
      </c>
      <c r="B6" s="120" t="s">
        <v>116</v>
      </c>
      <c r="C6" s="120"/>
      <c r="D6" s="120"/>
    </row>
    <row r="7" spans="1:4" x14ac:dyDescent="0.25">
      <c r="A7" t="s">
        <v>24</v>
      </c>
      <c r="B7" s="120" t="s">
        <v>117</v>
      </c>
      <c r="C7" s="120"/>
      <c r="D7" s="120"/>
    </row>
    <row r="8" spans="1:4" x14ac:dyDescent="0.25">
      <c r="A8" t="s">
        <v>20</v>
      </c>
      <c r="B8" s="120" t="s">
        <v>118</v>
      </c>
      <c r="C8" s="120"/>
      <c r="D8" s="120"/>
    </row>
    <row r="9" spans="1:4" x14ac:dyDescent="0.25">
      <c r="A9" t="s">
        <v>19</v>
      </c>
      <c r="B9" s="120" t="s">
        <v>119</v>
      </c>
      <c r="C9" s="120"/>
      <c r="D9" s="120"/>
    </row>
    <row r="10" spans="1:4" x14ac:dyDescent="0.25">
      <c r="A10" t="s">
        <v>25</v>
      </c>
      <c r="B10" s="120" t="s">
        <v>120</v>
      </c>
      <c r="C10" s="120"/>
      <c r="D10" s="120"/>
    </row>
    <row r="11" spans="1:4" x14ac:dyDescent="0.25">
      <c r="A11" s="122" t="s">
        <v>121</v>
      </c>
      <c r="B11" s="122"/>
      <c r="C11" s="122"/>
      <c r="D11" s="122"/>
    </row>
    <row r="12" spans="1:4" x14ac:dyDescent="0.25">
      <c r="A12" t="s">
        <v>109</v>
      </c>
      <c r="B12" s="120" t="s">
        <v>110</v>
      </c>
      <c r="C12" s="120"/>
      <c r="D12" s="120"/>
    </row>
    <row r="13" spans="1:4" x14ac:dyDescent="0.25">
      <c r="A13" t="s">
        <v>18</v>
      </c>
      <c r="B13" s="120" t="s">
        <v>111</v>
      </c>
      <c r="C13" s="120"/>
      <c r="D13" s="120"/>
    </row>
    <row r="14" spans="1:4" x14ac:dyDescent="0.25">
      <c r="A14" t="s">
        <v>7</v>
      </c>
      <c r="B14" s="120" t="s">
        <v>122</v>
      </c>
      <c r="C14" s="120"/>
      <c r="D14" s="120"/>
    </row>
    <row r="15" spans="1:4" x14ac:dyDescent="0.25">
      <c r="A15" t="s">
        <v>8</v>
      </c>
      <c r="B15" s="120" t="s">
        <v>123</v>
      </c>
      <c r="C15" s="120"/>
      <c r="D15" s="120"/>
    </row>
    <row r="16" spans="1:4" x14ac:dyDescent="0.25">
      <c r="A16" t="s">
        <v>14</v>
      </c>
      <c r="B16" s="120" t="s">
        <v>124</v>
      </c>
      <c r="C16" s="120"/>
      <c r="D16" s="120"/>
    </row>
    <row r="17" spans="1:4" x14ac:dyDescent="0.25">
      <c r="A17" t="s">
        <v>13</v>
      </c>
      <c r="B17" s="120" t="s">
        <v>125</v>
      </c>
      <c r="C17" s="120"/>
      <c r="D17" s="120"/>
    </row>
    <row r="18" spans="1:4" x14ac:dyDescent="0.25">
      <c r="A18" t="s">
        <v>15</v>
      </c>
      <c r="B18" s="120" t="s">
        <v>126</v>
      </c>
      <c r="C18" s="120"/>
      <c r="D18" s="120"/>
    </row>
    <row r="19" spans="1:4" x14ac:dyDescent="0.25">
      <c r="A19" t="s">
        <v>9</v>
      </c>
      <c r="B19" s="120" t="s">
        <v>127</v>
      </c>
      <c r="C19" s="120"/>
      <c r="D19" s="120"/>
    </row>
    <row r="20" spans="1:4" ht="30" customHeight="1" x14ac:dyDescent="0.25">
      <c r="A20" s="14" t="s">
        <v>10</v>
      </c>
      <c r="B20" s="121" t="s">
        <v>128</v>
      </c>
      <c r="C20" s="121"/>
      <c r="D20" s="121"/>
    </row>
    <row r="21" spans="1:4" ht="30" customHeight="1" x14ac:dyDescent="0.25">
      <c r="A21" s="15" t="s">
        <v>12</v>
      </c>
      <c r="B21" s="121" t="s">
        <v>129</v>
      </c>
      <c r="C21" s="121"/>
      <c r="D21" s="121"/>
    </row>
    <row r="22" spans="1:4" ht="45" customHeight="1" x14ac:dyDescent="0.25">
      <c r="A22" s="15" t="str">
        <f>"+/-"</f>
        <v>+/-</v>
      </c>
      <c r="B22" s="123" t="s">
        <v>130</v>
      </c>
      <c r="C22" s="123"/>
      <c r="D22" s="123"/>
    </row>
    <row r="23" spans="1:4" x14ac:dyDescent="0.25">
      <c r="A23" t="s">
        <v>20</v>
      </c>
      <c r="B23" s="120" t="s">
        <v>118</v>
      </c>
      <c r="C23" s="120"/>
      <c r="D23" s="120"/>
    </row>
    <row r="24" spans="1:4" x14ac:dyDescent="0.25">
      <c r="A24" t="s">
        <v>19</v>
      </c>
      <c r="B24" s="120" t="s">
        <v>131</v>
      </c>
      <c r="C24" s="120"/>
      <c r="D24" s="120"/>
    </row>
    <row r="25" spans="1:4" x14ac:dyDescent="0.25">
      <c r="B25" s="124"/>
      <c r="C25" s="124"/>
      <c r="D25" s="124"/>
    </row>
    <row r="26" spans="1:4" x14ac:dyDescent="0.25">
      <c r="B26" s="124"/>
      <c r="C26" s="124"/>
      <c r="D26" s="124"/>
    </row>
    <row r="27" spans="1:4" x14ac:dyDescent="0.25">
      <c r="B27" s="124"/>
      <c r="C27" s="124"/>
      <c r="D27" s="124"/>
    </row>
    <row r="28" spans="1:4" x14ac:dyDescent="0.25">
      <c r="B28" s="124"/>
      <c r="C28" s="124"/>
      <c r="D28" s="124"/>
    </row>
    <row r="29" spans="1:4" x14ac:dyDescent="0.25">
      <c r="B29" s="124"/>
      <c r="C29" s="124"/>
      <c r="D29" s="124"/>
    </row>
    <row r="30" spans="1:4" x14ac:dyDescent="0.25">
      <c r="B30" s="124"/>
      <c r="C30" s="124"/>
      <c r="D30" s="124"/>
    </row>
    <row r="31" spans="1:4" x14ac:dyDescent="0.25">
      <c r="B31" s="124"/>
      <c r="C31" s="124"/>
      <c r="D31" s="124"/>
    </row>
  </sheetData>
  <mergeCells count="31">
    <mergeCell ref="B30:D30"/>
    <mergeCell ref="B31:D31"/>
    <mergeCell ref="B24:D24"/>
    <mergeCell ref="B25:D25"/>
    <mergeCell ref="B26:D26"/>
    <mergeCell ref="B27:D27"/>
    <mergeCell ref="B28:D28"/>
    <mergeCell ref="B29:D29"/>
    <mergeCell ref="A1:D1"/>
    <mergeCell ref="A11:D11"/>
    <mergeCell ref="B22:D22"/>
    <mergeCell ref="B8:D8"/>
    <mergeCell ref="B9:D9"/>
    <mergeCell ref="B10:D10"/>
    <mergeCell ref="B12:D12"/>
    <mergeCell ref="B13:D13"/>
    <mergeCell ref="B2:D2"/>
    <mergeCell ref="B3:D3"/>
    <mergeCell ref="B4:D4"/>
    <mergeCell ref="B5:D5"/>
    <mergeCell ref="B6:D6"/>
    <mergeCell ref="B7:D7"/>
    <mergeCell ref="B23:D23"/>
    <mergeCell ref="B14:D14"/>
    <mergeCell ref="B15:D15"/>
    <mergeCell ref="B16:D16"/>
    <mergeCell ref="B17:D17"/>
    <mergeCell ref="B18:D18"/>
    <mergeCell ref="B19:D19"/>
    <mergeCell ref="B20:D20"/>
    <mergeCell ref="B21:D2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H64"/>
  <sheetViews>
    <sheetView workbookViewId="0">
      <selection activeCell="E35" sqref="E35"/>
    </sheetView>
  </sheetViews>
  <sheetFormatPr defaultRowHeight="12.75" x14ac:dyDescent="0.25"/>
  <cols>
    <col min="1" max="1" width="31.42578125" style="4" customWidth="1"/>
    <col min="2" max="5" width="16.7109375" style="4" customWidth="1"/>
    <col min="6" max="6" width="52.7109375" style="4" customWidth="1"/>
    <col min="7" max="7" width="9.140625" style="4"/>
    <col min="8" max="8" width="18.28515625" style="4" customWidth="1"/>
    <col min="9" max="256" width="9.140625" style="4"/>
    <col min="257" max="261" width="16.7109375" style="4" customWidth="1"/>
    <col min="262" max="262" width="52.7109375" style="4" customWidth="1"/>
    <col min="263" max="263" width="9.140625" style="4"/>
    <col min="264" max="264" width="18.28515625" style="4" customWidth="1"/>
    <col min="265" max="512" width="9.140625" style="4"/>
    <col min="513" max="517" width="16.7109375" style="4" customWidth="1"/>
    <col min="518" max="518" width="52.7109375" style="4" customWidth="1"/>
    <col min="519" max="519" width="9.140625" style="4"/>
    <col min="520" max="520" width="18.28515625" style="4" customWidth="1"/>
    <col min="521" max="768" width="9.140625" style="4"/>
    <col min="769" max="773" width="16.7109375" style="4" customWidth="1"/>
    <col min="774" max="774" width="52.7109375" style="4" customWidth="1"/>
    <col min="775" max="775" width="9.140625" style="4"/>
    <col min="776" max="776" width="18.28515625" style="4" customWidth="1"/>
    <col min="777" max="1024" width="9.140625" style="4"/>
    <col min="1025" max="1029" width="16.7109375" style="4" customWidth="1"/>
    <col min="1030" max="1030" width="52.7109375" style="4" customWidth="1"/>
    <col min="1031" max="1031" width="9.140625" style="4"/>
    <col min="1032" max="1032" width="18.28515625" style="4" customWidth="1"/>
    <col min="1033" max="1280" width="9.140625" style="4"/>
    <col min="1281" max="1285" width="16.7109375" style="4" customWidth="1"/>
    <col min="1286" max="1286" width="52.7109375" style="4" customWidth="1"/>
    <col min="1287" max="1287" width="9.140625" style="4"/>
    <col min="1288" max="1288" width="18.28515625" style="4" customWidth="1"/>
    <col min="1289" max="1536" width="9.140625" style="4"/>
    <col min="1537" max="1541" width="16.7109375" style="4" customWidth="1"/>
    <col min="1542" max="1542" width="52.7109375" style="4" customWidth="1"/>
    <col min="1543" max="1543" width="9.140625" style="4"/>
    <col min="1544" max="1544" width="18.28515625" style="4" customWidth="1"/>
    <col min="1545" max="1792" width="9.140625" style="4"/>
    <col min="1793" max="1797" width="16.7109375" style="4" customWidth="1"/>
    <col min="1798" max="1798" width="52.7109375" style="4" customWidth="1"/>
    <col min="1799" max="1799" width="9.140625" style="4"/>
    <col min="1800" max="1800" width="18.28515625" style="4" customWidth="1"/>
    <col min="1801" max="2048" width="9.140625" style="4"/>
    <col min="2049" max="2053" width="16.7109375" style="4" customWidth="1"/>
    <col min="2054" max="2054" width="52.7109375" style="4" customWidth="1"/>
    <col min="2055" max="2055" width="9.140625" style="4"/>
    <col min="2056" max="2056" width="18.28515625" style="4" customWidth="1"/>
    <col min="2057" max="2304" width="9.140625" style="4"/>
    <col min="2305" max="2309" width="16.7109375" style="4" customWidth="1"/>
    <col min="2310" max="2310" width="52.7109375" style="4" customWidth="1"/>
    <col min="2311" max="2311" width="9.140625" style="4"/>
    <col min="2312" max="2312" width="18.28515625" style="4" customWidth="1"/>
    <col min="2313" max="2560" width="9.140625" style="4"/>
    <col min="2561" max="2565" width="16.7109375" style="4" customWidth="1"/>
    <col min="2566" max="2566" width="52.7109375" style="4" customWidth="1"/>
    <col min="2567" max="2567" width="9.140625" style="4"/>
    <col min="2568" max="2568" width="18.28515625" style="4" customWidth="1"/>
    <col min="2569" max="2816" width="9.140625" style="4"/>
    <col min="2817" max="2821" width="16.7109375" style="4" customWidth="1"/>
    <col min="2822" max="2822" width="52.7109375" style="4" customWidth="1"/>
    <col min="2823" max="2823" width="9.140625" style="4"/>
    <col min="2824" max="2824" width="18.28515625" style="4" customWidth="1"/>
    <col min="2825" max="3072" width="9.140625" style="4"/>
    <col min="3073" max="3077" width="16.7109375" style="4" customWidth="1"/>
    <col min="3078" max="3078" width="52.7109375" style="4" customWidth="1"/>
    <col min="3079" max="3079" width="9.140625" style="4"/>
    <col min="3080" max="3080" width="18.28515625" style="4" customWidth="1"/>
    <col min="3081" max="3328" width="9.140625" style="4"/>
    <col min="3329" max="3333" width="16.7109375" style="4" customWidth="1"/>
    <col min="3334" max="3334" width="52.7109375" style="4" customWidth="1"/>
    <col min="3335" max="3335" width="9.140625" style="4"/>
    <col min="3336" max="3336" width="18.28515625" style="4" customWidth="1"/>
    <col min="3337" max="3584" width="9.140625" style="4"/>
    <col min="3585" max="3589" width="16.7109375" style="4" customWidth="1"/>
    <col min="3590" max="3590" width="52.7109375" style="4" customWidth="1"/>
    <col min="3591" max="3591" width="9.140625" style="4"/>
    <col min="3592" max="3592" width="18.28515625" style="4" customWidth="1"/>
    <col min="3593" max="3840" width="9.140625" style="4"/>
    <col min="3841" max="3845" width="16.7109375" style="4" customWidth="1"/>
    <col min="3846" max="3846" width="52.7109375" style="4" customWidth="1"/>
    <col min="3847" max="3847" width="9.140625" style="4"/>
    <col min="3848" max="3848" width="18.28515625" style="4" customWidth="1"/>
    <col min="3849" max="4096" width="9.140625" style="4"/>
    <col min="4097" max="4101" width="16.7109375" style="4" customWidth="1"/>
    <col min="4102" max="4102" width="52.7109375" style="4" customWidth="1"/>
    <col min="4103" max="4103" width="9.140625" style="4"/>
    <col min="4104" max="4104" width="18.28515625" style="4" customWidth="1"/>
    <col min="4105" max="4352" width="9.140625" style="4"/>
    <col min="4353" max="4357" width="16.7109375" style="4" customWidth="1"/>
    <col min="4358" max="4358" width="52.7109375" style="4" customWidth="1"/>
    <col min="4359" max="4359" width="9.140625" style="4"/>
    <col min="4360" max="4360" width="18.28515625" style="4" customWidth="1"/>
    <col min="4361" max="4608" width="9.140625" style="4"/>
    <col min="4609" max="4613" width="16.7109375" style="4" customWidth="1"/>
    <col min="4614" max="4614" width="52.7109375" style="4" customWidth="1"/>
    <col min="4615" max="4615" width="9.140625" style="4"/>
    <col min="4616" max="4616" width="18.28515625" style="4" customWidth="1"/>
    <col min="4617" max="4864" width="9.140625" style="4"/>
    <col min="4865" max="4869" width="16.7109375" style="4" customWidth="1"/>
    <col min="4870" max="4870" width="52.7109375" style="4" customWidth="1"/>
    <col min="4871" max="4871" width="9.140625" style="4"/>
    <col min="4872" max="4872" width="18.28515625" style="4" customWidth="1"/>
    <col min="4873" max="5120" width="9.140625" style="4"/>
    <col min="5121" max="5125" width="16.7109375" style="4" customWidth="1"/>
    <col min="5126" max="5126" width="52.7109375" style="4" customWidth="1"/>
    <col min="5127" max="5127" width="9.140625" style="4"/>
    <col min="5128" max="5128" width="18.28515625" style="4" customWidth="1"/>
    <col min="5129" max="5376" width="9.140625" style="4"/>
    <col min="5377" max="5381" width="16.7109375" style="4" customWidth="1"/>
    <col min="5382" max="5382" width="52.7109375" style="4" customWidth="1"/>
    <col min="5383" max="5383" width="9.140625" style="4"/>
    <col min="5384" max="5384" width="18.28515625" style="4" customWidth="1"/>
    <col min="5385" max="5632" width="9.140625" style="4"/>
    <col min="5633" max="5637" width="16.7109375" style="4" customWidth="1"/>
    <col min="5638" max="5638" width="52.7109375" style="4" customWidth="1"/>
    <col min="5639" max="5639" width="9.140625" style="4"/>
    <col min="5640" max="5640" width="18.28515625" style="4" customWidth="1"/>
    <col min="5641" max="5888" width="9.140625" style="4"/>
    <col min="5889" max="5893" width="16.7109375" style="4" customWidth="1"/>
    <col min="5894" max="5894" width="52.7109375" style="4" customWidth="1"/>
    <col min="5895" max="5895" width="9.140625" style="4"/>
    <col min="5896" max="5896" width="18.28515625" style="4" customWidth="1"/>
    <col min="5897" max="6144" width="9.140625" style="4"/>
    <col min="6145" max="6149" width="16.7109375" style="4" customWidth="1"/>
    <col min="6150" max="6150" width="52.7109375" style="4" customWidth="1"/>
    <col min="6151" max="6151" width="9.140625" style="4"/>
    <col min="6152" max="6152" width="18.28515625" style="4" customWidth="1"/>
    <col min="6153" max="6400" width="9.140625" style="4"/>
    <col min="6401" max="6405" width="16.7109375" style="4" customWidth="1"/>
    <col min="6406" max="6406" width="52.7109375" style="4" customWidth="1"/>
    <col min="6407" max="6407" width="9.140625" style="4"/>
    <col min="6408" max="6408" width="18.28515625" style="4" customWidth="1"/>
    <col min="6409" max="6656" width="9.140625" style="4"/>
    <col min="6657" max="6661" width="16.7109375" style="4" customWidth="1"/>
    <col min="6662" max="6662" width="52.7109375" style="4" customWidth="1"/>
    <col min="6663" max="6663" width="9.140625" style="4"/>
    <col min="6664" max="6664" width="18.28515625" style="4" customWidth="1"/>
    <col min="6665" max="6912" width="9.140625" style="4"/>
    <col min="6913" max="6917" width="16.7109375" style="4" customWidth="1"/>
    <col min="6918" max="6918" width="52.7109375" style="4" customWidth="1"/>
    <col min="6919" max="6919" width="9.140625" style="4"/>
    <col min="6920" max="6920" width="18.28515625" style="4" customWidth="1"/>
    <col min="6921" max="7168" width="9.140625" style="4"/>
    <col min="7169" max="7173" width="16.7109375" style="4" customWidth="1"/>
    <col min="7174" max="7174" width="52.7109375" style="4" customWidth="1"/>
    <col min="7175" max="7175" width="9.140625" style="4"/>
    <col min="7176" max="7176" width="18.28515625" style="4" customWidth="1"/>
    <col min="7177" max="7424" width="9.140625" style="4"/>
    <col min="7425" max="7429" width="16.7109375" style="4" customWidth="1"/>
    <col min="7430" max="7430" width="52.7109375" style="4" customWidth="1"/>
    <col min="7431" max="7431" width="9.140625" style="4"/>
    <col min="7432" max="7432" width="18.28515625" style="4" customWidth="1"/>
    <col min="7433" max="7680" width="9.140625" style="4"/>
    <col min="7681" max="7685" width="16.7109375" style="4" customWidth="1"/>
    <col min="7686" max="7686" width="52.7109375" style="4" customWidth="1"/>
    <col min="7687" max="7687" width="9.140625" style="4"/>
    <col min="7688" max="7688" width="18.28515625" style="4" customWidth="1"/>
    <col min="7689" max="7936" width="9.140625" style="4"/>
    <col min="7937" max="7941" width="16.7109375" style="4" customWidth="1"/>
    <col min="7942" max="7942" width="52.7109375" style="4" customWidth="1"/>
    <col min="7943" max="7943" width="9.140625" style="4"/>
    <col min="7944" max="7944" width="18.28515625" style="4" customWidth="1"/>
    <col min="7945" max="8192" width="9.140625" style="4"/>
    <col min="8193" max="8197" width="16.7109375" style="4" customWidth="1"/>
    <col min="8198" max="8198" width="52.7109375" style="4" customWidth="1"/>
    <col min="8199" max="8199" width="9.140625" style="4"/>
    <col min="8200" max="8200" width="18.28515625" style="4" customWidth="1"/>
    <col min="8201" max="8448" width="9.140625" style="4"/>
    <col min="8449" max="8453" width="16.7109375" style="4" customWidth="1"/>
    <col min="8454" max="8454" width="52.7109375" style="4" customWidth="1"/>
    <col min="8455" max="8455" width="9.140625" style="4"/>
    <col min="8456" max="8456" width="18.28515625" style="4" customWidth="1"/>
    <col min="8457" max="8704" width="9.140625" style="4"/>
    <col min="8705" max="8709" width="16.7109375" style="4" customWidth="1"/>
    <col min="8710" max="8710" width="52.7109375" style="4" customWidth="1"/>
    <col min="8711" max="8711" width="9.140625" style="4"/>
    <col min="8712" max="8712" width="18.28515625" style="4" customWidth="1"/>
    <col min="8713" max="8960" width="9.140625" style="4"/>
    <col min="8961" max="8965" width="16.7109375" style="4" customWidth="1"/>
    <col min="8966" max="8966" width="52.7109375" style="4" customWidth="1"/>
    <col min="8967" max="8967" width="9.140625" style="4"/>
    <col min="8968" max="8968" width="18.28515625" style="4" customWidth="1"/>
    <col min="8969" max="9216" width="9.140625" style="4"/>
    <col min="9217" max="9221" width="16.7109375" style="4" customWidth="1"/>
    <col min="9222" max="9222" width="52.7109375" style="4" customWidth="1"/>
    <col min="9223" max="9223" width="9.140625" style="4"/>
    <col min="9224" max="9224" width="18.28515625" style="4" customWidth="1"/>
    <col min="9225" max="9472" width="9.140625" style="4"/>
    <col min="9473" max="9477" width="16.7109375" style="4" customWidth="1"/>
    <col min="9478" max="9478" width="52.7109375" style="4" customWidth="1"/>
    <col min="9479" max="9479" width="9.140625" style="4"/>
    <col min="9480" max="9480" width="18.28515625" style="4" customWidth="1"/>
    <col min="9481" max="9728" width="9.140625" style="4"/>
    <col min="9729" max="9733" width="16.7109375" style="4" customWidth="1"/>
    <col min="9734" max="9734" width="52.7109375" style="4" customWidth="1"/>
    <col min="9735" max="9735" width="9.140625" style="4"/>
    <col min="9736" max="9736" width="18.28515625" style="4" customWidth="1"/>
    <col min="9737" max="9984" width="9.140625" style="4"/>
    <col min="9985" max="9989" width="16.7109375" style="4" customWidth="1"/>
    <col min="9990" max="9990" width="52.7109375" style="4" customWidth="1"/>
    <col min="9991" max="9991" width="9.140625" style="4"/>
    <col min="9992" max="9992" width="18.28515625" style="4" customWidth="1"/>
    <col min="9993" max="10240" width="9.140625" style="4"/>
    <col min="10241" max="10245" width="16.7109375" style="4" customWidth="1"/>
    <col min="10246" max="10246" width="52.7109375" style="4" customWidth="1"/>
    <col min="10247" max="10247" width="9.140625" style="4"/>
    <col min="10248" max="10248" width="18.28515625" style="4" customWidth="1"/>
    <col min="10249" max="10496" width="9.140625" style="4"/>
    <col min="10497" max="10501" width="16.7109375" style="4" customWidth="1"/>
    <col min="10502" max="10502" width="52.7109375" style="4" customWidth="1"/>
    <col min="10503" max="10503" width="9.140625" style="4"/>
    <col min="10504" max="10504" width="18.28515625" style="4" customWidth="1"/>
    <col min="10505" max="10752" width="9.140625" style="4"/>
    <col min="10753" max="10757" width="16.7109375" style="4" customWidth="1"/>
    <col min="10758" max="10758" width="52.7109375" style="4" customWidth="1"/>
    <col min="10759" max="10759" width="9.140625" style="4"/>
    <col min="10760" max="10760" width="18.28515625" style="4" customWidth="1"/>
    <col min="10761" max="11008" width="9.140625" style="4"/>
    <col min="11009" max="11013" width="16.7109375" style="4" customWidth="1"/>
    <col min="11014" max="11014" width="52.7109375" style="4" customWidth="1"/>
    <col min="11015" max="11015" width="9.140625" style="4"/>
    <col min="11016" max="11016" width="18.28515625" style="4" customWidth="1"/>
    <col min="11017" max="11264" width="9.140625" style="4"/>
    <col min="11265" max="11269" width="16.7109375" style="4" customWidth="1"/>
    <col min="11270" max="11270" width="52.7109375" style="4" customWidth="1"/>
    <col min="11271" max="11271" width="9.140625" style="4"/>
    <col min="11272" max="11272" width="18.28515625" style="4" customWidth="1"/>
    <col min="11273" max="11520" width="9.140625" style="4"/>
    <col min="11521" max="11525" width="16.7109375" style="4" customWidth="1"/>
    <col min="11526" max="11526" width="52.7109375" style="4" customWidth="1"/>
    <col min="11527" max="11527" width="9.140625" style="4"/>
    <col min="11528" max="11528" width="18.28515625" style="4" customWidth="1"/>
    <col min="11529" max="11776" width="9.140625" style="4"/>
    <col min="11777" max="11781" width="16.7109375" style="4" customWidth="1"/>
    <col min="11782" max="11782" width="52.7109375" style="4" customWidth="1"/>
    <col min="11783" max="11783" width="9.140625" style="4"/>
    <col min="11784" max="11784" width="18.28515625" style="4" customWidth="1"/>
    <col min="11785" max="12032" width="9.140625" style="4"/>
    <col min="12033" max="12037" width="16.7109375" style="4" customWidth="1"/>
    <col min="12038" max="12038" width="52.7109375" style="4" customWidth="1"/>
    <col min="12039" max="12039" width="9.140625" style="4"/>
    <col min="12040" max="12040" width="18.28515625" style="4" customWidth="1"/>
    <col min="12041" max="12288" width="9.140625" style="4"/>
    <col min="12289" max="12293" width="16.7109375" style="4" customWidth="1"/>
    <col min="12294" max="12294" width="52.7109375" style="4" customWidth="1"/>
    <col min="12295" max="12295" width="9.140625" style="4"/>
    <col min="12296" max="12296" width="18.28515625" style="4" customWidth="1"/>
    <col min="12297" max="12544" width="9.140625" style="4"/>
    <col min="12545" max="12549" width="16.7109375" style="4" customWidth="1"/>
    <col min="12550" max="12550" width="52.7109375" style="4" customWidth="1"/>
    <col min="12551" max="12551" width="9.140625" style="4"/>
    <col min="12552" max="12552" width="18.28515625" style="4" customWidth="1"/>
    <col min="12553" max="12800" width="9.140625" style="4"/>
    <col min="12801" max="12805" width="16.7109375" style="4" customWidth="1"/>
    <col min="12806" max="12806" width="52.7109375" style="4" customWidth="1"/>
    <col min="12807" max="12807" width="9.140625" style="4"/>
    <col min="12808" max="12808" width="18.28515625" style="4" customWidth="1"/>
    <col min="12809" max="13056" width="9.140625" style="4"/>
    <col min="13057" max="13061" width="16.7109375" style="4" customWidth="1"/>
    <col min="13062" max="13062" width="52.7109375" style="4" customWidth="1"/>
    <col min="13063" max="13063" width="9.140625" style="4"/>
    <col min="13064" max="13064" width="18.28515625" style="4" customWidth="1"/>
    <col min="13065" max="13312" width="9.140625" style="4"/>
    <col min="13313" max="13317" width="16.7109375" style="4" customWidth="1"/>
    <col min="13318" max="13318" width="52.7109375" style="4" customWidth="1"/>
    <col min="13319" max="13319" width="9.140625" style="4"/>
    <col min="13320" max="13320" width="18.28515625" style="4" customWidth="1"/>
    <col min="13321" max="13568" width="9.140625" style="4"/>
    <col min="13569" max="13573" width="16.7109375" style="4" customWidth="1"/>
    <col min="13574" max="13574" width="52.7109375" style="4" customWidth="1"/>
    <col min="13575" max="13575" width="9.140625" style="4"/>
    <col min="13576" max="13576" width="18.28515625" style="4" customWidth="1"/>
    <col min="13577" max="13824" width="9.140625" style="4"/>
    <col min="13825" max="13829" width="16.7109375" style="4" customWidth="1"/>
    <col min="13830" max="13830" width="52.7109375" style="4" customWidth="1"/>
    <col min="13831" max="13831" width="9.140625" style="4"/>
    <col min="13832" max="13832" width="18.28515625" style="4" customWidth="1"/>
    <col min="13833" max="14080" width="9.140625" style="4"/>
    <col min="14081" max="14085" width="16.7109375" style="4" customWidth="1"/>
    <col min="14086" max="14086" width="52.7109375" style="4" customWidth="1"/>
    <col min="14087" max="14087" width="9.140625" style="4"/>
    <col min="14088" max="14088" width="18.28515625" style="4" customWidth="1"/>
    <col min="14089" max="14336" width="9.140625" style="4"/>
    <col min="14337" max="14341" width="16.7109375" style="4" customWidth="1"/>
    <col min="14342" max="14342" width="52.7109375" style="4" customWidth="1"/>
    <col min="14343" max="14343" width="9.140625" style="4"/>
    <col min="14344" max="14344" width="18.28515625" style="4" customWidth="1"/>
    <col min="14345" max="14592" width="9.140625" style="4"/>
    <col min="14593" max="14597" width="16.7109375" style="4" customWidth="1"/>
    <col min="14598" max="14598" width="52.7109375" style="4" customWidth="1"/>
    <col min="14599" max="14599" width="9.140625" style="4"/>
    <col min="14600" max="14600" width="18.28515625" style="4" customWidth="1"/>
    <col min="14601" max="14848" width="9.140625" style="4"/>
    <col min="14849" max="14853" width="16.7109375" style="4" customWidth="1"/>
    <col min="14854" max="14854" width="52.7109375" style="4" customWidth="1"/>
    <col min="14855" max="14855" width="9.140625" style="4"/>
    <col min="14856" max="14856" width="18.28515625" style="4" customWidth="1"/>
    <col min="14857" max="15104" width="9.140625" style="4"/>
    <col min="15105" max="15109" width="16.7109375" style="4" customWidth="1"/>
    <col min="15110" max="15110" width="52.7109375" style="4" customWidth="1"/>
    <col min="15111" max="15111" width="9.140625" style="4"/>
    <col min="15112" max="15112" width="18.28515625" style="4" customWidth="1"/>
    <col min="15113" max="15360" width="9.140625" style="4"/>
    <col min="15361" max="15365" width="16.7109375" style="4" customWidth="1"/>
    <col min="15366" max="15366" width="52.7109375" style="4" customWidth="1"/>
    <col min="15367" max="15367" width="9.140625" style="4"/>
    <col min="15368" max="15368" width="18.28515625" style="4" customWidth="1"/>
    <col min="15369" max="15616" width="9.140625" style="4"/>
    <col min="15617" max="15621" width="16.7109375" style="4" customWidth="1"/>
    <col min="15622" max="15622" width="52.7109375" style="4" customWidth="1"/>
    <col min="15623" max="15623" width="9.140625" style="4"/>
    <col min="15624" max="15624" width="18.28515625" style="4" customWidth="1"/>
    <col min="15625" max="15872" width="9.140625" style="4"/>
    <col min="15873" max="15877" width="16.7109375" style="4" customWidth="1"/>
    <col min="15878" max="15878" width="52.7109375" style="4" customWidth="1"/>
    <col min="15879" max="15879" width="9.140625" style="4"/>
    <col min="15880" max="15880" width="18.28515625" style="4" customWidth="1"/>
    <col min="15881" max="16128" width="9.140625" style="4"/>
    <col min="16129" max="16133" width="16.7109375" style="4" customWidth="1"/>
    <col min="16134" max="16134" width="52.7109375" style="4" customWidth="1"/>
    <col min="16135" max="16135" width="9.140625" style="4"/>
    <col min="16136" max="16136" width="18.28515625" style="4" customWidth="1"/>
    <col min="16137" max="16384" width="9.140625" style="4"/>
  </cols>
  <sheetData>
    <row r="1" spans="1:8" x14ac:dyDescent="0.25">
      <c r="A1" s="125" t="s">
        <v>31</v>
      </c>
      <c r="B1" s="125"/>
      <c r="C1" s="125" t="s">
        <v>32</v>
      </c>
      <c r="D1" s="125"/>
      <c r="F1" s="5" t="s">
        <v>33</v>
      </c>
      <c r="H1" s="4" t="s">
        <v>34</v>
      </c>
    </row>
    <row r="2" spans="1:8" x14ac:dyDescent="0.25">
      <c r="A2" s="5" t="s">
        <v>35</v>
      </c>
      <c r="B2" s="5" t="s">
        <v>36</v>
      </c>
      <c r="C2" s="5" t="s">
        <v>35</v>
      </c>
      <c r="D2" s="5" t="s">
        <v>37</v>
      </c>
      <c r="F2" s="6" t="s">
        <v>38</v>
      </c>
      <c r="H2" s="4" t="s">
        <v>39</v>
      </c>
    </row>
    <row r="3" spans="1:8" x14ac:dyDescent="0.25">
      <c r="A3" s="7" t="s">
        <v>72</v>
      </c>
      <c r="B3" s="7" t="s">
        <v>69</v>
      </c>
      <c r="C3" s="7" t="s">
        <v>68</v>
      </c>
      <c r="D3" s="7" t="s">
        <v>70</v>
      </c>
      <c r="H3" s="4" t="s">
        <v>40</v>
      </c>
    </row>
    <row r="4" spans="1:8" x14ac:dyDescent="0.25">
      <c r="A4" s="7" t="s">
        <v>73</v>
      </c>
      <c r="B4" s="7" t="s">
        <v>69</v>
      </c>
      <c r="C4" s="7" t="s">
        <v>68</v>
      </c>
      <c r="D4" s="7" t="s">
        <v>70</v>
      </c>
      <c r="F4" s="4" t="s">
        <v>41</v>
      </c>
      <c r="H4" s="4" t="s">
        <v>42</v>
      </c>
    </row>
    <row r="5" spans="1:8" x14ac:dyDescent="0.25">
      <c r="A5" s="7" t="s">
        <v>74</v>
      </c>
      <c r="B5" s="7" t="s">
        <v>69</v>
      </c>
      <c r="C5" s="7" t="s">
        <v>68</v>
      </c>
      <c r="D5" s="7" t="s">
        <v>70</v>
      </c>
      <c r="H5" s="4" t="s">
        <v>43</v>
      </c>
    </row>
    <row r="6" spans="1:8" x14ac:dyDescent="0.25">
      <c r="A6" s="7" t="s">
        <v>75</v>
      </c>
      <c r="B6" s="7" t="s">
        <v>69</v>
      </c>
      <c r="C6" s="7" t="s">
        <v>68</v>
      </c>
      <c r="D6" s="7" t="s">
        <v>70</v>
      </c>
      <c r="F6" s="8" t="s">
        <v>44</v>
      </c>
    </row>
    <row r="7" spans="1:8" x14ac:dyDescent="0.25">
      <c r="A7" s="7" t="s">
        <v>76</v>
      </c>
      <c r="B7" s="7" t="s">
        <v>69</v>
      </c>
      <c r="C7" s="7" t="s">
        <v>68</v>
      </c>
      <c r="D7" s="7" t="s">
        <v>70</v>
      </c>
      <c r="F7" s="9" t="s">
        <v>45</v>
      </c>
    </row>
    <row r="8" spans="1:8" x14ac:dyDescent="0.25">
      <c r="A8" s="7" t="s">
        <v>77</v>
      </c>
      <c r="B8" s="7" t="s">
        <v>69</v>
      </c>
      <c r="C8" s="7" t="s">
        <v>68</v>
      </c>
      <c r="D8" s="7" t="s">
        <v>70</v>
      </c>
      <c r="F8" s="10" t="s">
        <v>46</v>
      </c>
    </row>
    <row r="9" spans="1:8" x14ac:dyDescent="0.25">
      <c r="A9" s="7" t="s">
        <v>78</v>
      </c>
      <c r="B9" s="7" t="s">
        <v>69</v>
      </c>
      <c r="C9" s="7" t="s">
        <v>68</v>
      </c>
      <c r="D9" s="7" t="s">
        <v>70</v>
      </c>
    </row>
    <row r="10" spans="1:8" x14ac:dyDescent="0.25">
      <c r="A10" s="7" t="s">
        <v>79</v>
      </c>
      <c r="B10" s="7" t="s">
        <v>69</v>
      </c>
      <c r="C10" s="7" t="s">
        <v>68</v>
      </c>
      <c r="D10" s="7" t="s">
        <v>70</v>
      </c>
      <c r="F10" s="11" t="s">
        <v>47</v>
      </c>
    </row>
    <row r="11" spans="1:8" x14ac:dyDescent="0.25">
      <c r="A11" s="7" t="s">
        <v>80</v>
      </c>
      <c r="B11" s="7" t="s">
        <v>69</v>
      </c>
      <c r="C11" s="7" t="s">
        <v>68</v>
      </c>
      <c r="D11" s="7" t="s">
        <v>70</v>
      </c>
      <c r="F11" s="11" t="s">
        <v>48</v>
      </c>
    </row>
    <row r="12" spans="1:8" x14ac:dyDescent="0.25">
      <c r="A12" s="7" t="s">
        <v>81</v>
      </c>
      <c r="B12" s="7" t="s">
        <v>69</v>
      </c>
      <c r="C12" s="7" t="s">
        <v>68</v>
      </c>
      <c r="D12" s="7" t="s">
        <v>70</v>
      </c>
    </row>
    <row r="13" spans="1:8" x14ac:dyDescent="0.25">
      <c r="A13" s="7" t="s">
        <v>82</v>
      </c>
      <c r="B13" s="7" t="s">
        <v>69</v>
      </c>
      <c r="C13" s="7" t="s">
        <v>68</v>
      </c>
      <c r="D13" s="7" t="s">
        <v>70</v>
      </c>
    </row>
    <row r="14" spans="1:8" x14ac:dyDescent="0.25">
      <c r="A14" s="7" t="s">
        <v>83</v>
      </c>
      <c r="B14" s="7" t="s">
        <v>69</v>
      </c>
      <c r="C14" s="7" t="s">
        <v>68</v>
      </c>
      <c r="D14" s="7" t="s">
        <v>70</v>
      </c>
    </row>
    <row r="15" spans="1:8" x14ac:dyDescent="0.25">
      <c r="A15" s="7" t="s">
        <v>84</v>
      </c>
      <c r="B15" s="7" t="s">
        <v>69</v>
      </c>
      <c r="C15" s="7" t="s">
        <v>68</v>
      </c>
      <c r="D15" s="7" t="s">
        <v>70</v>
      </c>
      <c r="E15" s="12"/>
    </row>
    <row r="16" spans="1:8" x14ac:dyDescent="0.25">
      <c r="A16" s="7" t="s">
        <v>85</v>
      </c>
      <c r="B16" s="7" t="s">
        <v>69</v>
      </c>
      <c r="C16" s="7" t="s">
        <v>68</v>
      </c>
      <c r="D16" s="7" t="s">
        <v>70</v>
      </c>
      <c r="E16" s="12"/>
      <c r="F16" s="5" t="s">
        <v>49</v>
      </c>
    </row>
    <row r="17" spans="1:6" x14ac:dyDescent="0.25">
      <c r="A17" s="7" t="s">
        <v>86</v>
      </c>
      <c r="B17" s="7" t="s">
        <v>69</v>
      </c>
      <c r="C17" s="7" t="s">
        <v>68</v>
      </c>
      <c r="D17" s="7" t="s">
        <v>70</v>
      </c>
      <c r="E17" s="12"/>
      <c r="F17" s="13" t="b">
        <v>1</v>
      </c>
    </row>
    <row r="18" spans="1:6" x14ac:dyDescent="0.25">
      <c r="A18" s="7" t="s">
        <v>87</v>
      </c>
      <c r="B18" s="7" t="s">
        <v>69</v>
      </c>
      <c r="C18" s="7" t="s">
        <v>68</v>
      </c>
      <c r="D18" s="7" t="s">
        <v>70</v>
      </c>
      <c r="E18" s="12"/>
    </row>
    <row r="19" spans="1:6" x14ac:dyDescent="0.25">
      <c r="A19" s="7" t="s">
        <v>88</v>
      </c>
      <c r="B19" s="7" t="s">
        <v>69</v>
      </c>
      <c r="C19" s="7" t="s">
        <v>68</v>
      </c>
      <c r="D19" s="7" t="s">
        <v>70</v>
      </c>
      <c r="E19" s="12"/>
      <c r="F19" s="8" t="s">
        <v>50</v>
      </c>
    </row>
    <row r="20" spans="1:6" x14ac:dyDescent="0.25">
      <c r="A20" s="7" t="s">
        <v>89</v>
      </c>
      <c r="B20" s="7" t="s">
        <v>69</v>
      </c>
      <c r="C20" s="7" t="s">
        <v>68</v>
      </c>
      <c r="D20" s="7" t="s">
        <v>70</v>
      </c>
      <c r="E20" s="12"/>
      <c r="F20" s="10" t="s">
        <v>51</v>
      </c>
    </row>
    <row r="21" spans="1:6" x14ac:dyDescent="0.25">
      <c r="A21" s="7" t="s">
        <v>90</v>
      </c>
      <c r="B21" s="7" t="s">
        <v>69</v>
      </c>
      <c r="C21" s="7" t="s">
        <v>68</v>
      </c>
      <c r="D21" s="7" t="s">
        <v>70</v>
      </c>
      <c r="E21" s="12"/>
    </row>
    <row r="22" spans="1:6" x14ac:dyDescent="0.25">
      <c r="A22" s="7" t="s">
        <v>91</v>
      </c>
      <c r="B22" s="7" t="s">
        <v>69</v>
      </c>
      <c r="C22" s="7" t="s">
        <v>68</v>
      </c>
      <c r="D22" s="7" t="s">
        <v>70</v>
      </c>
      <c r="E22" s="12"/>
      <c r="F22" s="11" t="s">
        <v>52</v>
      </c>
    </row>
    <row r="23" spans="1:6" x14ac:dyDescent="0.25">
      <c r="A23" s="7" t="s">
        <v>92</v>
      </c>
      <c r="B23" s="7" t="s">
        <v>69</v>
      </c>
      <c r="C23" s="7" t="s">
        <v>68</v>
      </c>
      <c r="D23" s="7" t="s">
        <v>70</v>
      </c>
      <c r="E23" s="12"/>
      <c r="F23" s="11" t="s">
        <v>53</v>
      </c>
    </row>
    <row r="24" spans="1:6" x14ac:dyDescent="0.25">
      <c r="A24" s="7" t="s">
        <v>93</v>
      </c>
      <c r="B24" s="7" t="s">
        <v>69</v>
      </c>
      <c r="C24" s="7" t="s">
        <v>68</v>
      </c>
      <c r="D24" s="7" t="s">
        <v>70</v>
      </c>
      <c r="E24" s="12"/>
    </row>
    <row r="25" spans="1:6" x14ac:dyDescent="0.25">
      <c r="A25" s="7" t="s">
        <v>94</v>
      </c>
      <c r="B25" s="7" t="s">
        <v>69</v>
      </c>
      <c r="C25" s="7" t="s">
        <v>68</v>
      </c>
      <c r="D25" s="7" t="s">
        <v>70</v>
      </c>
      <c r="E25" s="12"/>
    </row>
    <row r="26" spans="1:6" x14ac:dyDescent="0.25">
      <c r="A26" s="7" t="s">
        <v>95</v>
      </c>
      <c r="B26" s="7" t="s">
        <v>69</v>
      </c>
      <c r="C26" s="7" t="s">
        <v>68</v>
      </c>
      <c r="D26" s="7" t="s">
        <v>70</v>
      </c>
      <c r="E26" s="12"/>
    </row>
    <row r="27" spans="1:6" x14ac:dyDescent="0.25">
      <c r="A27" s="7" t="s">
        <v>96</v>
      </c>
      <c r="B27" s="7" t="s">
        <v>69</v>
      </c>
      <c r="C27" s="7" t="s">
        <v>68</v>
      </c>
      <c r="D27" s="7" t="s">
        <v>70</v>
      </c>
      <c r="E27" s="12"/>
    </row>
    <row r="28" spans="1:6" x14ac:dyDescent="0.25">
      <c r="A28" s="7" t="s">
        <v>97</v>
      </c>
      <c r="B28" s="7" t="s">
        <v>69</v>
      </c>
      <c r="C28" s="7" t="s">
        <v>68</v>
      </c>
      <c r="D28" s="7" t="s">
        <v>70</v>
      </c>
      <c r="E28" s="12"/>
      <c r="F28" s="5" t="s">
        <v>54</v>
      </c>
    </row>
    <row r="29" spans="1:6" x14ac:dyDescent="0.25">
      <c r="A29" s="7" t="s">
        <v>98</v>
      </c>
      <c r="B29" s="7" t="s">
        <v>69</v>
      </c>
      <c r="C29" s="7" t="s">
        <v>68</v>
      </c>
      <c r="D29" s="7" t="s">
        <v>70</v>
      </c>
      <c r="E29" s="12"/>
      <c r="F29" s="13" t="b">
        <v>0</v>
      </c>
    </row>
    <row r="30" spans="1:6" x14ac:dyDescent="0.25">
      <c r="A30" s="7" t="s">
        <v>99</v>
      </c>
      <c r="B30" s="7" t="s">
        <v>69</v>
      </c>
      <c r="C30" s="7" t="s">
        <v>68</v>
      </c>
      <c r="D30" s="7" t="s">
        <v>70</v>
      </c>
      <c r="E30" s="12"/>
    </row>
    <row r="31" spans="1:6" x14ac:dyDescent="0.25">
      <c r="A31" s="7" t="s">
        <v>100</v>
      </c>
      <c r="B31" s="7" t="s">
        <v>69</v>
      </c>
      <c r="C31" s="7" t="s">
        <v>68</v>
      </c>
      <c r="D31" s="7" t="s">
        <v>70</v>
      </c>
      <c r="E31" s="12"/>
      <c r="F31" s="8" t="s">
        <v>50</v>
      </c>
    </row>
    <row r="32" spans="1:6" x14ac:dyDescent="0.25">
      <c r="A32" s="7" t="s">
        <v>101</v>
      </c>
      <c r="B32" s="7" t="s">
        <v>69</v>
      </c>
      <c r="C32" s="7" t="s">
        <v>68</v>
      </c>
      <c r="D32" s="7" t="s">
        <v>70</v>
      </c>
      <c r="E32" s="12"/>
      <c r="F32" s="10" t="s">
        <v>51</v>
      </c>
    </row>
    <row r="33" spans="1:6" x14ac:dyDescent="0.25">
      <c r="A33" s="7" t="s">
        <v>102</v>
      </c>
      <c r="B33" s="7" t="s">
        <v>69</v>
      </c>
      <c r="C33" s="7" t="s">
        <v>68</v>
      </c>
      <c r="D33" s="7" t="s">
        <v>70</v>
      </c>
      <c r="E33" s="12"/>
    </row>
    <row r="34" spans="1:6" x14ac:dyDescent="0.25">
      <c r="A34" s="7" t="s">
        <v>103</v>
      </c>
      <c r="B34" s="7" t="s">
        <v>69</v>
      </c>
      <c r="C34" s="7" t="s">
        <v>68</v>
      </c>
      <c r="D34" s="7" t="s">
        <v>70</v>
      </c>
      <c r="E34" s="12"/>
      <c r="F34" s="11" t="s">
        <v>52</v>
      </c>
    </row>
    <row r="35" spans="1:6" x14ac:dyDescent="0.25">
      <c r="A35" s="7" t="s">
        <v>104</v>
      </c>
      <c r="B35" s="7" t="s">
        <v>69</v>
      </c>
      <c r="C35" s="7" t="s">
        <v>68</v>
      </c>
      <c r="D35" s="7" t="s">
        <v>70</v>
      </c>
      <c r="E35" s="12"/>
      <c r="F35" s="11" t="s">
        <v>55</v>
      </c>
    </row>
    <row r="36" spans="1:6" x14ac:dyDescent="0.25">
      <c r="A36" s="7" t="s">
        <v>105</v>
      </c>
      <c r="B36" s="7" t="s">
        <v>69</v>
      </c>
      <c r="C36" s="7" t="s">
        <v>68</v>
      </c>
      <c r="D36" s="7" t="s">
        <v>70</v>
      </c>
      <c r="E36" s="12"/>
    </row>
    <row r="37" spans="1:6" x14ac:dyDescent="0.25">
      <c r="A37" s="7" t="s">
        <v>106</v>
      </c>
      <c r="B37" s="7" t="s">
        <v>69</v>
      </c>
      <c r="C37" s="7" t="s">
        <v>68</v>
      </c>
      <c r="D37" s="7" t="s">
        <v>70</v>
      </c>
      <c r="E37" s="12"/>
    </row>
    <row r="38" spans="1:6" x14ac:dyDescent="0.25">
      <c r="A38" s="7" t="s">
        <v>107</v>
      </c>
      <c r="B38" s="7" t="s">
        <v>69</v>
      </c>
      <c r="C38" s="7" t="s">
        <v>68</v>
      </c>
      <c r="D38" s="7" t="s">
        <v>70</v>
      </c>
      <c r="E38" s="12"/>
    </row>
    <row r="39" spans="1:6" x14ac:dyDescent="0.25">
      <c r="A39" s="7" t="s">
        <v>71</v>
      </c>
      <c r="B39" s="7" t="s">
        <v>69</v>
      </c>
      <c r="C39" s="7" t="s">
        <v>68</v>
      </c>
      <c r="D39" s="7" t="s">
        <v>70</v>
      </c>
      <c r="E39" s="12"/>
    </row>
    <row r="40" spans="1:6" x14ac:dyDescent="0.25">
      <c r="A40" s="12"/>
      <c r="B40" s="12"/>
      <c r="C40" s="12"/>
      <c r="D40" s="12"/>
      <c r="E40" s="12"/>
      <c r="F40" s="5" t="s">
        <v>56</v>
      </c>
    </row>
    <row r="41" spans="1:6" x14ac:dyDescent="0.25">
      <c r="A41" s="12"/>
      <c r="B41" s="12"/>
      <c r="C41" s="12"/>
      <c r="D41" s="12"/>
      <c r="E41" s="12"/>
      <c r="F41" s="6" t="s">
        <v>57</v>
      </c>
    </row>
    <row r="43" spans="1:6" x14ac:dyDescent="0.25">
      <c r="F43" s="11" t="s">
        <v>58</v>
      </c>
    </row>
    <row r="44" spans="1:6" x14ac:dyDescent="0.25">
      <c r="F44" s="11" t="s">
        <v>59</v>
      </c>
    </row>
    <row r="49" spans="6:6" x14ac:dyDescent="0.25">
      <c r="F49" s="5" t="s">
        <v>60</v>
      </c>
    </row>
    <row r="50" spans="6:6" x14ac:dyDescent="0.25">
      <c r="F50" s="6" t="s">
        <v>61</v>
      </c>
    </row>
    <row r="52" spans="6:6" x14ac:dyDescent="0.25">
      <c r="F52" s="11" t="s">
        <v>58</v>
      </c>
    </row>
    <row r="53" spans="6:6" x14ac:dyDescent="0.25">
      <c r="F53" s="11" t="s">
        <v>62</v>
      </c>
    </row>
    <row r="58" spans="6:6" x14ac:dyDescent="0.25">
      <c r="F58" s="5" t="s">
        <v>63</v>
      </c>
    </row>
    <row r="59" spans="6:6" x14ac:dyDescent="0.25">
      <c r="F59" s="6">
        <v>210</v>
      </c>
    </row>
    <row r="61" spans="6:6" x14ac:dyDescent="0.25">
      <c r="F61" s="11" t="s">
        <v>64</v>
      </c>
    </row>
    <row r="62" spans="6:6" x14ac:dyDescent="0.25">
      <c r="F62" s="11" t="s">
        <v>65</v>
      </c>
    </row>
    <row r="63" spans="6:6" x14ac:dyDescent="0.25">
      <c r="F63" s="11" t="s">
        <v>66</v>
      </c>
    </row>
    <row r="64" spans="6:6" x14ac:dyDescent="0.25">
      <c r="F64" s="11" t="s">
        <v>67</v>
      </c>
    </row>
  </sheetData>
  <mergeCells count="2">
    <mergeCell ref="A1:B1"/>
    <mergeCell ref="C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И1</vt:lpstr>
      <vt:lpstr>И2</vt:lpstr>
      <vt:lpstr>И</vt:lpstr>
      <vt:lpstr>Состав</vt:lpstr>
      <vt:lpstr>_Итог</vt:lpstr>
      <vt:lpstr>Сокращения</vt:lpstr>
      <vt:lpstr>DDLSettings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ГАВ</cp:lastModifiedBy>
  <cp:lastPrinted>2017-09-16T21:04:03Z</cp:lastPrinted>
  <dcterms:created xsi:type="dcterms:W3CDTF">2006-09-16T00:00:00Z</dcterms:created>
  <dcterms:modified xsi:type="dcterms:W3CDTF">2017-09-20T09:48:19Z</dcterms:modified>
</cp:coreProperties>
</file>