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0" windowWidth="25200" windowHeight="11985" activeTab="1"/>
  </bookViews>
  <sheets>
    <sheet name="Исходные данные" sheetId="55" r:id="rId1"/>
    <sheet name="1 вар" sheetId="57" r:id="rId2"/>
    <sheet name="Лист3" sheetId="11" state="hidden" r:id="rId3"/>
    <sheet name="Лист1" sheetId="12" state="hidden" r:id="rId4"/>
    <sheet name="Лист4" sheetId="13" state="hidden" r:id="rId5"/>
    <sheet name="Лист5" sheetId="14" state="hidden" r:id="rId6"/>
  </sheets>
  <definedNames>
    <definedName name="Есть">NETWORKDAYS(НачМ,КонП,'Исходные данные'!$A$4:$A$22)*NETWORKDAYS(НачП,КонМ,'Исходные данные'!$A$4:$A$22)&gt;0</definedName>
    <definedName name="КонМ">EDATE(НачМ,1)-1</definedName>
    <definedName name="КонП">'1 вар'!$C1</definedName>
    <definedName name="НачМ">'1 вар'!A$3</definedName>
    <definedName name="НачП">'1 вар'!$B1</definedName>
  </definedNames>
  <calcPr calcId="145621"/>
</workbook>
</file>

<file path=xl/calcChain.xml><?xml version="1.0" encoding="utf-8"?>
<calcChain xmlns="http://schemas.openxmlformats.org/spreadsheetml/2006/main">
  <c r="T55" i="57" l="1"/>
  <c r="U55" i="57" s="1"/>
  <c r="V55" i="57" s="1"/>
  <c r="T53" i="57"/>
  <c r="U53" i="57" s="1"/>
  <c r="V53" i="57" s="1"/>
  <c r="T52" i="57"/>
  <c r="U52" i="57" s="1"/>
  <c r="V52" i="57" s="1"/>
  <c r="T49" i="57"/>
  <c r="U49" i="57" s="1"/>
  <c r="V49" i="57" s="1"/>
  <c r="T41" i="57"/>
  <c r="U41" i="57" s="1"/>
  <c r="V41" i="57" s="1"/>
  <c r="T40" i="57"/>
  <c r="U40" i="57" s="1"/>
  <c r="V40" i="57" s="1"/>
  <c r="T39" i="57"/>
  <c r="U39" i="57" s="1"/>
  <c r="V39" i="57" s="1"/>
  <c r="T38" i="57"/>
  <c r="U38" i="57" s="1"/>
  <c r="V38" i="57" s="1"/>
  <c r="T37" i="57"/>
  <c r="U37" i="57" s="1"/>
  <c r="V37" i="57" s="1"/>
  <c r="T36" i="57"/>
  <c r="U36" i="57" s="1"/>
  <c r="V36" i="57" s="1"/>
  <c r="T35" i="57"/>
  <c r="U35" i="57" s="1"/>
  <c r="V35" i="57" s="1"/>
  <c r="T34" i="57"/>
  <c r="U34" i="57" s="1"/>
  <c r="V34" i="57" s="1"/>
  <c r="T33" i="57"/>
  <c r="U33" i="57" s="1"/>
  <c r="V33" i="57" s="1"/>
  <c r="T24" i="57"/>
  <c r="U24" i="57" s="1"/>
  <c r="V24" i="57" s="1"/>
  <c r="T8" i="57"/>
  <c r="U8" i="57" s="1"/>
  <c r="V8" i="57" s="1"/>
  <c r="U7" i="57"/>
  <c r="V7" i="57" s="1"/>
  <c r="Q55" i="57"/>
  <c r="R55" i="57" s="1"/>
  <c r="S55" i="57" s="1"/>
  <c r="Q53" i="57"/>
  <c r="R53" i="57" s="1"/>
  <c r="S53" i="57" s="1"/>
  <c r="Q52" i="57"/>
  <c r="R52" i="57" s="1"/>
  <c r="S52" i="57" s="1"/>
  <c r="Q49" i="57"/>
  <c r="R49" i="57" s="1"/>
  <c r="S49" i="57" s="1"/>
  <c r="Q41" i="57"/>
  <c r="R41" i="57" s="1"/>
  <c r="S41" i="57" s="1"/>
  <c r="Q40" i="57"/>
  <c r="R40" i="57" s="1"/>
  <c r="S40" i="57" s="1"/>
  <c r="Q39" i="57"/>
  <c r="R39" i="57" s="1"/>
  <c r="S39" i="57" s="1"/>
  <c r="Q38" i="57"/>
  <c r="R38" i="57" s="1"/>
  <c r="S38" i="57" s="1"/>
  <c r="Q37" i="57"/>
  <c r="R37" i="57" s="1"/>
  <c r="S37" i="57" s="1"/>
  <c r="Q36" i="57"/>
  <c r="R36" i="57" s="1"/>
  <c r="S36" i="57" s="1"/>
  <c r="Q35" i="57"/>
  <c r="R35" i="57" s="1"/>
  <c r="S35" i="57" s="1"/>
  <c r="Q34" i="57"/>
  <c r="R34" i="57" s="1"/>
  <c r="S34" i="57" s="1"/>
  <c r="Q33" i="57"/>
  <c r="R33" i="57" s="1"/>
  <c r="S33" i="57" s="1"/>
  <c r="Q24" i="57"/>
  <c r="R24" i="57" s="1"/>
  <c r="S24" i="57" s="1"/>
  <c r="Q8" i="57"/>
  <c r="Q9" i="57" s="1"/>
  <c r="R7" i="57"/>
  <c r="S7" i="57" s="1"/>
  <c r="T9" i="57" l="1"/>
  <c r="T10" i="57" s="1"/>
  <c r="T11" i="57" s="1"/>
  <c r="R8" i="57"/>
  <c r="S8" i="57" s="1"/>
  <c r="R9" i="57"/>
  <c r="S9" i="57" s="1"/>
  <c r="Q10" i="57"/>
  <c r="U9" i="57" l="1"/>
  <c r="V9" i="57" s="1"/>
  <c r="U10" i="57"/>
  <c r="V10" i="57" s="1"/>
  <c r="U11" i="57"/>
  <c r="V11" i="57" s="1"/>
  <c r="T12" i="57"/>
  <c r="R10" i="57"/>
  <c r="S10" i="57" s="1"/>
  <c r="Q11" i="57"/>
  <c r="C7" i="57"/>
  <c r="B8" i="57"/>
  <c r="C8" i="57" s="1"/>
  <c r="U12" i="57" l="1"/>
  <c r="V12" i="57" s="1"/>
  <c r="T13" i="57"/>
  <c r="Q12" i="57"/>
  <c r="R11" i="57"/>
  <c r="S11" i="57" s="1"/>
  <c r="B9" i="57"/>
  <c r="B24" i="57"/>
  <c r="C24" i="57" s="1"/>
  <c r="B33" i="57"/>
  <c r="C33" i="57" s="1"/>
  <c r="B34" i="57"/>
  <c r="C34" i="57" s="1"/>
  <c r="B35" i="57"/>
  <c r="C35" i="57" s="1"/>
  <c r="B36" i="57"/>
  <c r="C36" i="57" s="1"/>
  <c r="B37" i="57"/>
  <c r="C37" i="57" s="1"/>
  <c r="B38" i="57"/>
  <c r="C38" i="57" s="1"/>
  <c r="B39" i="57"/>
  <c r="C39" i="57" s="1"/>
  <c r="B40" i="57"/>
  <c r="C40" i="57" s="1"/>
  <c r="B41" i="57"/>
  <c r="C41" i="57" s="1"/>
  <c r="B49" i="57"/>
  <c r="C49" i="57" s="1"/>
  <c r="B52" i="57"/>
  <c r="C52" i="57" s="1"/>
  <c r="B53" i="57"/>
  <c r="C53" i="57" s="1"/>
  <c r="B55" i="57"/>
  <c r="C55" i="57" s="1"/>
  <c r="T14" i="57" l="1"/>
  <c r="U13" i="57"/>
  <c r="V13" i="57" s="1"/>
  <c r="R12" i="57"/>
  <c r="S12" i="57" s="1"/>
  <c r="Q13" i="57"/>
  <c r="D7" i="57"/>
  <c r="T15" i="57" l="1"/>
  <c r="U14" i="57"/>
  <c r="V14" i="57" s="1"/>
  <c r="F7" i="57"/>
  <c r="J7" i="57"/>
  <c r="N7" i="57"/>
  <c r="E7" i="57"/>
  <c r="K7" i="57"/>
  <c r="P7" i="57"/>
  <c r="I7" i="57"/>
  <c r="L7" i="57"/>
  <c r="M7" i="57"/>
  <c r="O7" i="57"/>
  <c r="G7" i="57"/>
  <c r="H7" i="57"/>
  <c r="R13" i="57"/>
  <c r="S13" i="57" s="1"/>
  <c r="Q14" i="57"/>
  <c r="B10" i="57"/>
  <c r="C9" i="57"/>
  <c r="D8" i="57"/>
  <c r="D36" i="57"/>
  <c r="D24" i="57"/>
  <c r="D35" i="57"/>
  <c r="D33" i="57"/>
  <c r="D34" i="57"/>
  <c r="D55" i="57"/>
  <c r="D40" i="57"/>
  <c r="D53" i="57"/>
  <c r="D39" i="57"/>
  <c r="D52" i="57"/>
  <c r="D38" i="57"/>
  <c r="D41" i="57"/>
  <c r="D37" i="57"/>
  <c r="D49" i="57"/>
  <c r="U15" i="57" l="1"/>
  <c r="V15" i="57" s="1"/>
  <c r="T16" i="57"/>
  <c r="G38" i="57"/>
  <c r="K38" i="57"/>
  <c r="O38" i="57"/>
  <c r="F38" i="57"/>
  <c r="L38" i="57"/>
  <c r="E38" i="57"/>
  <c r="M38" i="57"/>
  <c r="H38" i="57"/>
  <c r="N38" i="57"/>
  <c r="I38" i="57"/>
  <c r="P38" i="57"/>
  <c r="J38" i="57"/>
  <c r="G35" i="57"/>
  <c r="K35" i="57"/>
  <c r="O35" i="57"/>
  <c r="E35" i="57"/>
  <c r="J35" i="57"/>
  <c r="P35" i="57"/>
  <c r="F35" i="57"/>
  <c r="L35" i="57"/>
  <c r="M35" i="57"/>
  <c r="N35" i="57"/>
  <c r="H35" i="57"/>
  <c r="I35" i="57"/>
  <c r="G52" i="57"/>
  <c r="K52" i="57"/>
  <c r="O52" i="57"/>
  <c r="I52" i="57"/>
  <c r="N52" i="57"/>
  <c r="H52" i="57"/>
  <c r="P52" i="57"/>
  <c r="J52" i="57"/>
  <c r="E52" i="57"/>
  <c r="L52" i="57"/>
  <c r="F52" i="57"/>
  <c r="M52" i="57"/>
  <c r="F24" i="57"/>
  <c r="J24" i="57"/>
  <c r="N24" i="57"/>
  <c r="I24" i="57"/>
  <c r="O24" i="57"/>
  <c r="E24" i="57"/>
  <c r="L24" i="57"/>
  <c r="G24" i="57"/>
  <c r="M24" i="57"/>
  <c r="H24" i="57"/>
  <c r="K24" i="57"/>
  <c r="P24" i="57"/>
  <c r="G40" i="57"/>
  <c r="K40" i="57"/>
  <c r="O40" i="57"/>
  <c r="I40" i="57"/>
  <c r="N40" i="57"/>
  <c r="J40" i="57"/>
  <c r="E40" i="57"/>
  <c r="L40" i="57"/>
  <c r="F40" i="57"/>
  <c r="M40" i="57"/>
  <c r="H40" i="57"/>
  <c r="P40" i="57"/>
  <c r="G49" i="57"/>
  <c r="K49" i="57"/>
  <c r="O49" i="57"/>
  <c r="H49" i="57"/>
  <c r="M49" i="57"/>
  <c r="I49" i="57"/>
  <c r="P49" i="57"/>
  <c r="J49" i="57"/>
  <c r="E49" i="57"/>
  <c r="L49" i="57"/>
  <c r="F49" i="57"/>
  <c r="N49" i="57"/>
  <c r="G55" i="57"/>
  <c r="K55" i="57"/>
  <c r="O55" i="57"/>
  <c r="E55" i="57"/>
  <c r="J55" i="57"/>
  <c r="P55" i="57"/>
  <c r="H55" i="57"/>
  <c r="N55" i="57"/>
  <c r="I55" i="57"/>
  <c r="L55" i="57"/>
  <c r="F55" i="57"/>
  <c r="M55" i="57"/>
  <c r="G37" i="57"/>
  <c r="K37" i="57"/>
  <c r="O37" i="57"/>
  <c r="H37" i="57"/>
  <c r="M37" i="57"/>
  <c r="J37" i="57"/>
  <c r="E37" i="57"/>
  <c r="L37" i="57"/>
  <c r="F37" i="57"/>
  <c r="N37" i="57"/>
  <c r="I37" i="57"/>
  <c r="P37" i="57"/>
  <c r="G39" i="57"/>
  <c r="K39" i="57"/>
  <c r="O39" i="57"/>
  <c r="E39" i="57"/>
  <c r="J39" i="57"/>
  <c r="P39" i="57"/>
  <c r="H39" i="57"/>
  <c r="N39" i="57"/>
  <c r="I39" i="57"/>
  <c r="L39" i="57"/>
  <c r="F39" i="57"/>
  <c r="M39" i="57"/>
  <c r="F34" i="57"/>
  <c r="G34" i="57"/>
  <c r="K34" i="57"/>
  <c r="O34" i="57"/>
  <c r="E34" i="57"/>
  <c r="L34" i="57"/>
  <c r="H34" i="57"/>
  <c r="M34" i="57"/>
  <c r="N34" i="57"/>
  <c r="P34" i="57"/>
  <c r="I34" i="57"/>
  <c r="J34" i="57"/>
  <c r="G36" i="57"/>
  <c r="K36" i="57"/>
  <c r="O36" i="57"/>
  <c r="I36" i="57"/>
  <c r="N36" i="57"/>
  <c r="H36" i="57"/>
  <c r="P36" i="57"/>
  <c r="J36" i="57"/>
  <c r="E36" i="57"/>
  <c r="L36" i="57"/>
  <c r="F36" i="57"/>
  <c r="M36" i="57"/>
  <c r="G41" i="57"/>
  <c r="K41" i="57"/>
  <c r="O41" i="57"/>
  <c r="H41" i="57"/>
  <c r="M41" i="57"/>
  <c r="E41" i="57"/>
  <c r="L41" i="57"/>
  <c r="F41" i="57"/>
  <c r="N41" i="57"/>
  <c r="I41" i="57"/>
  <c r="P41" i="57"/>
  <c r="J41" i="57"/>
  <c r="G53" i="57"/>
  <c r="K53" i="57"/>
  <c r="O53" i="57"/>
  <c r="H53" i="57"/>
  <c r="M53" i="57"/>
  <c r="J53" i="57"/>
  <c r="E53" i="57"/>
  <c r="L53" i="57"/>
  <c r="F53" i="57"/>
  <c r="N53" i="57"/>
  <c r="I53" i="57"/>
  <c r="P53" i="57"/>
  <c r="F33" i="57"/>
  <c r="J33" i="57"/>
  <c r="N33" i="57"/>
  <c r="H33" i="57"/>
  <c r="M33" i="57"/>
  <c r="K33" i="57"/>
  <c r="E33" i="57"/>
  <c r="L33" i="57"/>
  <c r="O33" i="57"/>
  <c r="P33" i="57"/>
  <c r="G33" i="57"/>
  <c r="I33" i="57"/>
  <c r="F8" i="57"/>
  <c r="J8" i="57"/>
  <c r="N8" i="57"/>
  <c r="I8" i="57"/>
  <c r="O8" i="57"/>
  <c r="E8" i="57"/>
  <c r="L8" i="57"/>
  <c r="G8" i="57"/>
  <c r="M8" i="57"/>
  <c r="P8" i="57"/>
  <c r="H8" i="57"/>
  <c r="K8" i="57"/>
  <c r="Q15" i="57"/>
  <c r="R14" i="57"/>
  <c r="S14" i="57" s="1"/>
  <c r="B11" i="57"/>
  <c r="C10" i="57"/>
  <c r="D9" i="57"/>
  <c r="U16" i="57" l="1"/>
  <c r="V16" i="57" s="1"/>
  <c r="T17" i="57"/>
  <c r="F9" i="57"/>
  <c r="J9" i="57"/>
  <c r="N9" i="57"/>
  <c r="H9" i="57"/>
  <c r="M9" i="57"/>
  <c r="G9" i="57"/>
  <c r="O9" i="57"/>
  <c r="I9" i="57"/>
  <c r="P9" i="57"/>
  <c r="E9" i="57"/>
  <c r="K9" i="57"/>
  <c r="L9" i="57"/>
  <c r="Q16" i="57"/>
  <c r="R15" i="57"/>
  <c r="S15" i="57" s="1"/>
  <c r="B12" i="57"/>
  <c r="C11" i="57"/>
  <c r="D10" i="57"/>
  <c r="T18" i="57" l="1"/>
  <c r="U17" i="57"/>
  <c r="V17" i="57" s="1"/>
  <c r="F10" i="57"/>
  <c r="J10" i="57"/>
  <c r="N10" i="57"/>
  <c r="G10" i="57"/>
  <c r="L10" i="57"/>
  <c r="I10" i="57"/>
  <c r="P10" i="57"/>
  <c r="K10" i="57"/>
  <c r="E10" i="57"/>
  <c r="H10" i="57"/>
  <c r="M10" i="57"/>
  <c r="O10" i="57"/>
  <c r="Q17" i="57"/>
  <c r="R16" i="57"/>
  <c r="S16" i="57" s="1"/>
  <c r="B13" i="57"/>
  <c r="C12" i="57"/>
  <c r="D11" i="57"/>
  <c r="T19" i="57" l="1"/>
  <c r="U18" i="57"/>
  <c r="V18" i="57" s="1"/>
  <c r="F11" i="57"/>
  <c r="J11" i="57"/>
  <c r="N11" i="57"/>
  <c r="E11" i="57"/>
  <c r="K11" i="57"/>
  <c r="P11" i="57"/>
  <c r="L11" i="57"/>
  <c r="G11" i="57"/>
  <c r="M11" i="57"/>
  <c r="H11" i="57"/>
  <c r="I11" i="57"/>
  <c r="O11" i="57"/>
  <c r="R17" i="57"/>
  <c r="S17" i="57" s="1"/>
  <c r="Q18" i="57"/>
  <c r="B14" i="57"/>
  <c r="C13" i="57"/>
  <c r="D12" i="57"/>
  <c r="T26" i="57" l="1"/>
  <c r="U26" i="57" s="1"/>
  <c r="V26" i="57" s="1"/>
  <c r="T22" i="57"/>
  <c r="U22" i="57" s="1"/>
  <c r="V22" i="57" s="1"/>
  <c r="U19" i="57"/>
  <c r="V19" i="57" s="1"/>
  <c r="T27" i="57"/>
  <c r="U27" i="57" s="1"/>
  <c r="V27" i="57" s="1"/>
  <c r="T23" i="57"/>
  <c r="T28" i="57"/>
  <c r="U28" i="57" s="1"/>
  <c r="V28" i="57" s="1"/>
  <c r="T20" i="57"/>
  <c r="U20" i="57" s="1"/>
  <c r="V20" i="57" s="1"/>
  <c r="T21" i="57"/>
  <c r="U21" i="57" s="1"/>
  <c r="V21" i="57" s="1"/>
  <c r="F12" i="57"/>
  <c r="J12" i="57"/>
  <c r="N12" i="57"/>
  <c r="I12" i="57"/>
  <c r="O12" i="57"/>
  <c r="G12" i="57"/>
  <c r="M12" i="57"/>
  <c r="H12" i="57"/>
  <c r="P12" i="57"/>
  <c r="K12" i="57"/>
  <c r="L12" i="57"/>
  <c r="E12" i="57"/>
  <c r="R18" i="57"/>
  <c r="S18" i="57" s="1"/>
  <c r="Q19" i="57"/>
  <c r="B15" i="57"/>
  <c r="C14" i="57"/>
  <c r="D13" i="57"/>
  <c r="U23" i="57" l="1"/>
  <c r="V23" i="57" s="1"/>
  <c r="T29" i="57"/>
  <c r="T25" i="57"/>
  <c r="F13" i="57"/>
  <c r="J13" i="57"/>
  <c r="N13" i="57"/>
  <c r="H13" i="57"/>
  <c r="M13" i="57"/>
  <c r="I13" i="57"/>
  <c r="P13" i="57"/>
  <c r="K13" i="57"/>
  <c r="L13" i="57"/>
  <c r="O13" i="57"/>
  <c r="E13" i="57"/>
  <c r="G13" i="57"/>
  <c r="Q28" i="57"/>
  <c r="R28" i="57" s="1"/>
  <c r="S28" i="57" s="1"/>
  <c r="Q20" i="57"/>
  <c r="R20" i="57" s="1"/>
  <c r="S20" i="57" s="1"/>
  <c r="R19" i="57"/>
  <c r="S19" i="57" s="1"/>
  <c r="Q21" i="57"/>
  <c r="R21" i="57" s="1"/>
  <c r="S21" i="57" s="1"/>
  <c r="Q26" i="57"/>
  <c r="R26" i="57" s="1"/>
  <c r="S26" i="57" s="1"/>
  <c r="Q22" i="57"/>
  <c r="R22" i="57" s="1"/>
  <c r="S22" i="57" s="1"/>
  <c r="Q27" i="57"/>
  <c r="R27" i="57" s="1"/>
  <c r="S27" i="57" s="1"/>
  <c r="Q23" i="57"/>
  <c r="B16" i="57"/>
  <c r="C15" i="57"/>
  <c r="D14" i="57"/>
  <c r="T30" i="57" l="1"/>
  <c r="U29" i="57"/>
  <c r="V29" i="57" s="1"/>
  <c r="T31" i="57"/>
  <c r="U31" i="57" s="1"/>
  <c r="V31" i="57" s="1"/>
  <c r="U25" i="57"/>
  <c r="V25" i="57" s="1"/>
  <c r="F14" i="57"/>
  <c r="J14" i="57"/>
  <c r="N14" i="57"/>
  <c r="G14" i="57"/>
  <c r="L14" i="57"/>
  <c r="K14" i="57"/>
  <c r="E14" i="57"/>
  <c r="M14" i="57"/>
  <c r="O14" i="57"/>
  <c r="P14" i="57"/>
  <c r="H14" i="57"/>
  <c r="I14" i="57"/>
  <c r="R23" i="57"/>
  <c r="S23" i="57" s="1"/>
  <c r="Q29" i="57"/>
  <c r="Q25" i="57"/>
  <c r="B17" i="57"/>
  <c r="C16" i="57"/>
  <c r="D15" i="57"/>
  <c r="T32" i="57" l="1"/>
  <c r="U30" i="57"/>
  <c r="V30" i="57" s="1"/>
  <c r="F15" i="57"/>
  <c r="J15" i="57"/>
  <c r="N15" i="57"/>
  <c r="E15" i="57"/>
  <c r="K15" i="57"/>
  <c r="P15" i="57"/>
  <c r="G15" i="57"/>
  <c r="M15" i="57"/>
  <c r="H15" i="57"/>
  <c r="O15" i="57"/>
  <c r="I15" i="57"/>
  <c r="L15" i="57"/>
  <c r="R25" i="57"/>
  <c r="S25" i="57" s="1"/>
  <c r="Q31" i="57"/>
  <c r="R31" i="57" s="1"/>
  <c r="S31" i="57" s="1"/>
  <c r="R29" i="57"/>
  <c r="S29" i="57" s="1"/>
  <c r="Q30" i="57"/>
  <c r="B18" i="57"/>
  <c r="C17" i="57"/>
  <c r="D16" i="57"/>
  <c r="T42" i="57" l="1"/>
  <c r="U32" i="57"/>
  <c r="V32" i="57" s="1"/>
  <c r="F16" i="57"/>
  <c r="J16" i="57"/>
  <c r="N16" i="57"/>
  <c r="I16" i="57"/>
  <c r="O16" i="57"/>
  <c r="H16" i="57"/>
  <c r="P16" i="57"/>
  <c r="K16" i="57"/>
  <c r="E16" i="57"/>
  <c r="G16" i="57"/>
  <c r="L16" i="57"/>
  <c r="M16" i="57"/>
  <c r="Q32" i="57"/>
  <c r="R30" i="57"/>
  <c r="S30" i="57" s="1"/>
  <c r="B19" i="57"/>
  <c r="C18" i="57"/>
  <c r="D17" i="57"/>
  <c r="T43" i="57" l="1"/>
  <c r="U42" i="57"/>
  <c r="V42" i="57" s="1"/>
  <c r="F17" i="57"/>
  <c r="J17" i="57"/>
  <c r="N17" i="57"/>
  <c r="H17" i="57"/>
  <c r="M17" i="57"/>
  <c r="K17" i="57"/>
  <c r="E17" i="57"/>
  <c r="L17" i="57"/>
  <c r="G17" i="57"/>
  <c r="I17" i="57"/>
  <c r="O17" i="57"/>
  <c r="P17" i="57"/>
  <c r="Q42" i="57"/>
  <c r="R32" i="57"/>
  <c r="S32" i="57" s="1"/>
  <c r="C19" i="57"/>
  <c r="B26" i="57"/>
  <c r="C26" i="57" s="1"/>
  <c r="B27" i="57"/>
  <c r="C27" i="57" s="1"/>
  <c r="B20" i="57"/>
  <c r="C20" i="57" s="1"/>
  <c r="B22" i="57"/>
  <c r="C22" i="57" s="1"/>
  <c r="B21" i="57"/>
  <c r="C21" i="57" s="1"/>
  <c r="B23" i="57"/>
  <c r="B28" i="57"/>
  <c r="C28" i="57" s="1"/>
  <c r="D18" i="57"/>
  <c r="U43" i="57" l="1"/>
  <c r="V43" i="57" s="1"/>
  <c r="T44" i="57"/>
  <c r="F18" i="57"/>
  <c r="J18" i="57"/>
  <c r="N18" i="57"/>
  <c r="G18" i="57"/>
  <c r="L18" i="57"/>
  <c r="E18" i="57"/>
  <c r="M18" i="57"/>
  <c r="H18" i="57"/>
  <c r="O18" i="57"/>
  <c r="I18" i="57"/>
  <c r="K18" i="57"/>
  <c r="P18" i="57"/>
  <c r="D19" i="57"/>
  <c r="R42" i="57"/>
  <c r="S42" i="57" s="1"/>
  <c r="Q43" i="57"/>
  <c r="C23" i="57"/>
  <c r="B29" i="57"/>
  <c r="B25" i="57"/>
  <c r="U44" i="57" l="1"/>
  <c r="V44" i="57" s="1"/>
  <c r="T45" i="57"/>
  <c r="F19" i="57"/>
  <c r="J19" i="57"/>
  <c r="N19" i="57"/>
  <c r="E19" i="57"/>
  <c r="K19" i="57"/>
  <c r="P19" i="57"/>
  <c r="H19" i="57"/>
  <c r="O19" i="57"/>
  <c r="I19" i="57"/>
  <c r="L19" i="57"/>
  <c r="M19" i="57"/>
  <c r="G19" i="57"/>
  <c r="Q44" i="57"/>
  <c r="R43" i="57"/>
  <c r="S43" i="57" s="1"/>
  <c r="C25" i="57"/>
  <c r="B31" i="57"/>
  <c r="C31" i="57" s="1"/>
  <c r="B30" i="57"/>
  <c r="C29" i="57"/>
  <c r="D21" i="57"/>
  <c r="D26" i="57"/>
  <c r="D28" i="57"/>
  <c r="D22" i="57"/>
  <c r="D20" i="57"/>
  <c r="D27" i="57"/>
  <c r="D23" i="57"/>
  <c r="T46" i="57" l="1"/>
  <c r="U45" i="57"/>
  <c r="V45" i="57" s="1"/>
  <c r="F20" i="57"/>
  <c r="J20" i="57"/>
  <c r="N20" i="57"/>
  <c r="I20" i="57"/>
  <c r="O20" i="57"/>
  <c r="K20" i="57"/>
  <c r="E20" i="57"/>
  <c r="L20" i="57"/>
  <c r="M20" i="57"/>
  <c r="P20" i="57"/>
  <c r="G20" i="57"/>
  <c r="H20" i="57"/>
  <c r="F21" i="57"/>
  <c r="J21" i="57"/>
  <c r="N21" i="57"/>
  <c r="H21" i="57"/>
  <c r="M21" i="57"/>
  <c r="E21" i="57"/>
  <c r="L21" i="57"/>
  <c r="G21" i="57"/>
  <c r="O21" i="57"/>
  <c r="P21" i="57"/>
  <c r="I21" i="57"/>
  <c r="K21" i="57"/>
  <c r="F23" i="57"/>
  <c r="J23" i="57"/>
  <c r="N23" i="57"/>
  <c r="E23" i="57"/>
  <c r="K23" i="57"/>
  <c r="P23" i="57"/>
  <c r="I23" i="57"/>
  <c r="L23" i="57"/>
  <c r="G23" i="57"/>
  <c r="H23" i="57"/>
  <c r="M23" i="57"/>
  <c r="O23" i="57"/>
  <c r="F28" i="57"/>
  <c r="J28" i="57"/>
  <c r="N28" i="57"/>
  <c r="I28" i="57"/>
  <c r="O28" i="57"/>
  <c r="G28" i="57"/>
  <c r="M28" i="57"/>
  <c r="H28" i="57"/>
  <c r="P28" i="57"/>
  <c r="E28" i="57"/>
  <c r="K28" i="57"/>
  <c r="L28" i="57"/>
  <c r="F22" i="57"/>
  <c r="J22" i="57"/>
  <c r="N22" i="57"/>
  <c r="G22" i="57"/>
  <c r="L22" i="57"/>
  <c r="H22" i="57"/>
  <c r="O22" i="57"/>
  <c r="I22" i="57"/>
  <c r="P22" i="57"/>
  <c r="E22" i="57"/>
  <c r="K22" i="57"/>
  <c r="M22" i="57"/>
  <c r="F27" i="57"/>
  <c r="J27" i="57"/>
  <c r="N27" i="57"/>
  <c r="E27" i="57"/>
  <c r="K27" i="57"/>
  <c r="P27" i="57"/>
  <c r="L27" i="57"/>
  <c r="G27" i="57"/>
  <c r="M27" i="57"/>
  <c r="O27" i="57"/>
  <c r="H27" i="57"/>
  <c r="I27" i="57"/>
  <c r="F26" i="57"/>
  <c r="J26" i="57"/>
  <c r="N26" i="57"/>
  <c r="G26" i="57"/>
  <c r="L26" i="57"/>
  <c r="I26" i="57"/>
  <c r="P26" i="57"/>
  <c r="K26" i="57"/>
  <c r="M26" i="57"/>
  <c r="O26" i="57"/>
  <c r="E26" i="57"/>
  <c r="H26" i="57"/>
  <c r="Q45" i="57"/>
  <c r="R44" i="57"/>
  <c r="S44" i="57" s="1"/>
  <c r="B32" i="57"/>
  <c r="C30" i="57"/>
  <c r="D25" i="57"/>
  <c r="D29" i="57"/>
  <c r="T47" i="57" l="1"/>
  <c r="U46" i="57"/>
  <c r="V46" i="57" s="1"/>
  <c r="F29" i="57"/>
  <c r="J29" i="57"/>
  <c r="N29" i="57"/>
  <c r="H29" i="57"/>
  <c r="M29" i="57"/>
  <c r="I29" i="57"/>
  <c r="P29" i="57"/>
  <c r="K29" i="57"/>
  <c r="E29" i="57"/>
  <c r="G29" i="57"/>
  <c r="L29" i="57"/>
  <c r="O29" i="57"/>
  <c r="F25" i="57"/>
  <c r="J25" i="57"/>
  <c r="N25" i="57"/>
  <c r="H25" i="57"/>
  <c r="M25" i="57"/>
  <c r="G25" i="57"/>
  <c r="O25" i="57"/>
  <c r="I25" i="57"/>
  <c r="P25" i="57"/>
  <c r="K25" i="57"/>
  <c r="L25" i="57"/>
  <c r="E25" i="57"/>
  <c r="D30" i="57"/>
  <c r="R45" i="57"/>
  <c r="S45" i="57" s="1"/>
  <c r="Q46" i="57"/>
  <c r="B42" i="57"/>
  <c r="C32" i="57"/>
  <c r="D31" i="57"/>
  <c r="U47" i="57" l="1"/>
  <c r="V47" i="57" s="1"/>
  <c r="T48" i="57"/>
  <c r="F30" i="57"/>
  <c r="J30" i="57"/>
  <c r="N30" i="57"/>
  <c r="G30" i="57"/>
  <c r="L30" i="57"/>
  <c r="K30" i="57"/>
  <c r="E30" i="57"/>
  <c r="M30" i="57"/>
  <c r="H30" i="57"/>
  <c r="I30" i="57"/>
  <c r="O30" i="57"/>
  <c r="P30" i="57"/>
  <c r="F31" i="57"/>
  <c r="J31" i="57"/>
  <c r="N31" i="57"/>
  <c r="E31" i="57"/>
  <c r="K31" i="57"/>
  <c r="P31" i="57"/>
  <c r="G31" i="57"/>
  <c r="M31" i="57"/>
  <c r="H31" i="57"/>
  <c r="O31" i="57"/>
  <c r="I31" i="57"/>
  <c r="L31" i="57"/>
  <c r="D32" i="57"/>
  <c r="R46" i="57"/>
  <c r="S46" i="57" s="1"/>
  <c r="Q47" i="57"/>
  <c r="C42" i="57"/>
  <c r="B43" i="57"/>
  <c r="T50" i="57" l="1"/>
  <c r="U48" i="57"/>
  <c r="V48" i="57" s="1"/>
  <c r="F32" i="57"/>
  <c r="J32" i="57"/>
  <c r="N32" i="57"/>
  <c r="I32" i="57"/>
  <c r="O32" i="57"/>
  <c r="H32" i="57"/>
  <c r="P32" i="57"/>
  <c r="K32" i="57"/>
  <c r="L32" i="57"/>
  <c r="M32" i="57"/>
  <c r="E32" i="57"/>
  <c r="G32" i="57"/>
  <c r="D42" i="57"/>
  <c r="Q48" i="57"/>
  <c r="R47" i="57"/>
  <c r="S47" i="57" s="1"/>
  <c r="C43" i="57"/>
  <c r="B44" i="57"/>
  <c r="T51" i="57" l="1"/>
  <c r="U50" i="57"/>
  <c r="V50" i="57" s="1"/>
  <c r="G42" i="57"/>
  <c r="K42" i="57"/>
  <c r="O42" i="57"/>
  <c r="F42" i="57"/>
  <c r="L42" i="57"/>
  <c r="H42" i="57"/>
  <c r="N42" i="57"/>
  <c r="I42" i="57"/>
  <c r="P42" i="57"/>
  <c r="J42" i="57"/>
  <c r="E42" i="57"/>
  <c r="M42" i="57"/>
  <c r="D43" i="57"/>
  <c r="R48" i="57"/>
  <c r="S48" i="57" s="1"/>
  <c r="Q50" i="57"/>
  <c r="C44" i="57"/>
  <c r="B45" i="57"/>
  <c r="T54" i="57" l="1"/>
  <c r="U51" i="57"/>
  <c r="V51" i="57" s="1"/>
  <c r="G43" i="57"/>
  <c r="K43" i="57"/>
  <c r="O43" i="57"/>
  <c r="E43" i="57"/>
  <c r="J43" i="57"/>
  <c r="P43" i="57"/>
  <c r="I43" i="57"/>
  <c r="L43" i="57"/>
  <c r="F43" i="57"/>
  <c r="M43" i="57"/>
  <c r="H43" i="57"/>
  <c r="N43" i="57"/>
  <c r="D44" i="57"/>
  <c r="R50" i="57"/>
  <c r="S50" i="57" s="1"/>
  <c r="Q51" i="57"/>
  <c r="C45" i="57"/>
  <c r="B46" i="57"/>
  <c r="T56" i="57" l="1"/>
  <c r="U54" i="57"/>
  <c r="V54" i="57" s="1"/>
  <c r="G44" i="57"/>
  <c r="K44" i="57"/>
  <c r="O44" i="57"/>
  <c r="I44" i="57"/>
  <c r="N44" i="57"/>
  <c r="E44" i="57"/>
  <c r="L44" i="57"/>
  <c r="F44" i="57"/>
  <c r="M44" i="57"/>
  <c r="H44" i="57"/>
  <c r="P44" i="57"/>
  <c r="J44" i="57"/>
  <c r="D45" i="57"/>
  <c r="Q54" i="57"/>
  <c r="R51" i="57"/>
  <c r="S51" i="57" s="1"/>
  <c r="C46" i="57"/>
  <c r="B47" i="57"/>
  <c r="U56" i="57" l="1"/>
  <c r="V56" i="57" s="1"/>
  <c r="T57" i="57"/>
  <c r="G45" i="57"/>
  <c r="K45" i="57"/>
  <c r="O45" i="57"/>
  <c r="H45" i="57"/>
  <c r="M45" i="57"/>
  <c r="F45" i="57"/>
  <c r="N45" i="57"/>
  <c r="I45" i="57"/>
  <c r="P45" i="57"/>
  <c r="J45" i="57"/>
  <c r="E45" i="57"/>
  <c r="L45" i="57"/>
  <c r="D46" i="57"/>
  <c r="Q56" i="57"/>
  <c r="R54" i="57"/>
  <c r="S54" i="57" s="1"/>
  <c r="C47" i="57"/>
  <c r="B48" i="57"/>
  <c r="T58" i="57" l="1"/>
  <c r="U57" i="57"/>
  <c r="V57" i="57" s="1"/>
  <c r="G46" i="57"/>
  <c r="K46" i="57"/>
  <c r="O46" i="57"/>
  <c r="F46" i="57"/>
  <c r="L46" i="57"/>
  <c r="I46" i="57"/>
  <c r="P46" i="57"/>
  <c r="J46" i="57"/>
  <c r="E46" i="57"/>
  <c r="M46" i="57"/>
  <c r="H46" i="57"/>
  <c r="N46" i="57"/>
  <c r="D47" i="57"/>
  <c r="Q57" i="57"/>
  <c r="R56" i="57"/>
  <c r="S56" i="57" s="1"/>
  <c r="C48" i="57"/>
  <c r="B50" i="57"/>
  <c r="T59" i="57" l="1"/>
  <c r="U58" i="57"/>
  <c r="V58" i="57" s="1"/>
  <c r="G47" i="57"/>
  <c r="K47" i="57"/>
  <c r="O47" i="57"/>
  <c r="E47" i="57"/>
  <c r="J47" i="57"/>
  <c r="P47" i="57"/>
  <c r="L47" i="57"/>
  <c r="F47" i="57"/>
  <c r="M47" i="57"/>
  <c r="H47" i="57"/>
  <c r="N47" i="57"/>
  <c r="I47" i="57"/>
  <c r="D48" i="57"/>
  <c r="R57" i="57"/>
  <c r="S57" i="57" s="1"/>
  <c r="Q58" i="57"/>
  <c r="C50" i="57"/>
  <c r="B51" i="57"/>
  <c r="U59" i="57" l="1"/>
  <c r="V59" i="57" s="1"/>
  <c r="T60" i="57"/>
  <c r="G48" i="57"/>
  <c r="K48" i="57"/>
  <c r="O48" i="57"/>
  <c r="I48" i="57"/>
  <c r="N48" i="57"/>
  <c r="F48" i="57"/>
  <c r="M48" i="57"/>
  <c r="H48" i="57"/>
  <c r="P48" i="57"/>
  <c r="J48" i="57"/>
  <c r="E48" i="57"/>
  <c r="L48" i="57"/>
  <c r="D50" i="57"/>
  <c r="R58" i="57"/>
  <c r="S58" i="57" s="1"/>
  <c r="Q59" i="57"/>
  <c r="C51" i="57"/>
  <c r="B54" i="57"/>
  <c r="U60" i="57" l="1"/>
  <c r="V60" i="57" s="1"/>
  <c r="T61" i="57"/>
  <c r="G50" i="57"/>
  <c r="K50" i="57"/>
  <c r="O50" i="57"/>
  <c r="F50" i="57"/>
  <c r="L50" i="57"/>
  <c r="J50" i="57"/>
  <c r="E50" i="57"/>
  <c r="M50" i="57"/>
  <c r="H50" i="57"/>
  <c r="N50" i="57"/>
  <c r="I50" i="57"/>
  <c r="P50" i="57"/>
  <c r="D51" i="57"/>
  <c r="Q60" i="57"/>
  <c r="R59" i="57"/>
  <c r="S59" i="57" s="1"/>
  <c r="C54" i="57"/>
  <c r="B56" i="57"/>
  <c r="T62" i="57" l="1"/>
  <c r="U61" i="57"/>
  <c r="V61" i="57" s="1"/>
  <c r="G51" i="57"/>
  <c r="K51" i="57"/>
  <c r="O51" i="57"/>
  <c r="E51" i="57"/>
  <c r="J51" i="57"/>
  <c r="P51" i="57"/>
  <c r="F51" i="57"/>
  <c r="M51" i="57"/>
  <c r="H51" i="57"/>
  <c r="N51" i="57"/>
  <c r="I51" i="57"/>
  <c r="L51" i="57"/>
  <c r="D54" i="57"/>
  <c r="R60" i="57"/>
  <c r="S60" i="57" s="1"/>
  <c r="Q61" i="57"/>
  <c r="C56" i="57"/>
  <c r="B57" i="57"/>
  <c r="T63" i="57" l="1"/>
  <c r="U62" i="57"/>
  <c r="V62" i="57" s="1"/>
  <c r="G54" i="57"/>
  <c r="K54" i="57"/>
  <c r="O54" i="57"/>
  <c r="F54" i="57"/>
  <c r="L54" i="57"/>
  <c r="E54" i="57"/>
  <c r="M54" i="57"/>
  <c r="H54" i="57"/>
  <c r="N54" i="57"/>
  <c r="I54" i="57"/>
  <c r="P54" i="57"/>
  <c r="J54" i="57"/>
  <c r="D56" i="57"/>
  <c r="Q62" i="57"/>
  <c r="R61" i="57"/>
  <c r="S61" i="57" s="1"/>
  <c r="C57" i="57"/>
  <c r="B58" i="57"/>
  <c r="U63" i="57" l="1"/>
  <c r="V63" i="57" s="1"/>
  <c r="T64" i="57"/>
  <c r="U64" i="57" s="1"/>
  <c r="V64" i="57" s="1"/>
  <c r="G56" i="57"/>
  <c r="K56" i="57"/>
  <c r="O56" i="57"/>
  <c r="I56" i="57"/>
  <c r="N56" i="57"/>
  <c r="J56" i="57"/>
  <c r="E56" i="57"/>
  <c r="L56" i="57"/>
  <c r="F56" i="57"/>
  <c r="M56" i="57"/>
  <c r="H56" i="57"/>
  <c r="P56" i="57"/>
  <c r="D57" i="57"/>
  <c r="Q63" i="57"/>
  <c r="R62" i="57"/>
  <c r="S62" i="57" s="1"/>
  <c r="C58" i="57"/>
  <c r="B59" i="57"/>
  <c r="G57" i="57" l="1"/>
  <c r="K57" i="57"/>
  <c r="O57" i="57"/>
  <c r="H57" i="57"/>
  <c r="M57" i="57"/>
  <c r="E57" i="57"/>
  <c r="L57" i="57"/>
  <c r="F57" i="57"/>
  <c r="N57" i="57"/>
  <c r="I57" i="57"/>
  <c r="P57" i="57"/>
  <c r="J57" i="57"/>
  <c r="D58" i="57"/>
  <c r="R63" i="57"/>
  <c r="S63" i="57" s="1"/>
  <c r="Q64" i="57"/>
  <c r="R64" i="57" s="1"/>
  <c r="S64" i="57" s="1"/>
  <c r="C59" i="57"/>
  <c r="B60" i="57"/>
  <c r="G58" i="57" l="1"/>
  <c r="K58" i="57"/>
  <c r="O58" i="57"/>
  <c r="F58" i="57"/>
  <c r="L58" i="57"/>
  <c r="H58" i="57"/>
  <c r="N58" i="57"/>
  <c r="I58" i="57"/>
  <c r="P58" i="57"/>
  <c r="J58" i="57"/>
  <c r="E58" i="57"/>
  <c r="M58" i="57"/>
  <c r="D59" i="57"/>
  <c r="C60" i="57"/>
  <c r="B61" i="57"/>
  <c r="G59" i="57" l="1"/>
  <c r="K59" i="57"/>
  <c r="O59" i="57"/>
  <c r="E59" i="57"/>
  <c r="J59" i="57"/>
  <c r="P59" i="57"/>
  <c r="I59" i="57"/>
  <c r="L59" i="57"/>
  <c r="F59" i="57"/>
  <c r="M59" i="57"/>
  <c r="H59" i="57"/>
  <c r="N59" i="57"/>
  <c r="D60" i="57"/>
  <c r="C61" i="57"/>
  <c r="B62" i="57"/>
  <c r="G60" i="57" l="1"/>
  <c r="K60" i="57"/>
  <c r="O60" i="57"/>
  <c r="I60" i="57"/>
  <c r="N60" i="57"/>
  <c r="E60" i="57"/>
  <c r="L60" i="57"/>
  <c r="F60" i="57"/>
  <c r="M60" i="57"/>
  <c r="H60" i="57"/>
  <c r="P60" i="57"/>
  <c r="J60" i="57"/>
  <c r="D61" i="57"/>
  <c r="C62" i="57"/>
  <c r="B63" i="57"/>
  <c r="G61" i="57" l="1"/>
  <c r="K61" i="57"/>
  <c r="O61" i="57"/>
  <c r="H61" i="57"/>
  <c r="M61" i="57"/>
  <c r="F61" i="57"/>
  <c r="N61" i="57"/>
  <c r="I61" i="57"/>
  <c r="P61" i="57"/>
  <c r="J61" i="57"/>
  <c r="E61" i="57"/>
  <c r="L61" i="57"/>
  <c r="D62" i="57"/>
  <c r="C63" i="57"/>
  <c r="B64" i="57"/>
  <c r="C64" i="57" s="1"/>
  <c r="G62" i="57" l="1"/>
  <c r="K62" i="57"/>
  <c r="O62" i="57"/>
  <c r="F62" i="57"/>
  <c r="L62" i="57"/>
  <c r="I62" i="57"/>
  <c r="P62" i="57"/>
  <c r="J62" i="57"/>
  <c r="E62" i="57"/>
  <c r="M62" i="57"/>
  <c r="H62" i="57"/>
  <c r="N62" i="57"/>
  <c r="D63" i="57"/>
  <c r="D64" i="57"/>
  <c r="G63" i="57" l="1"/>
  <c r="K63" i="57"/>
  <c r="O63" i="57"/>
  <c r="E63" i="57"/>
  <c r="J63" i="57"/>
  <c r="P63" i="57"/>
  <c r="L63" i="57"/>
  <c r="F63" i="57"/>
  <c r="M63" i="57"/>
  <c r="H63" i="57"/>
  <c r="N63" i="57"/>
  <c r="I63" i="57"/>
  <c r="G64" i="57"/>
  <c r="G4" i="57" s="1"/>
  <c r="K64" i="57"/>
  <c r="K4" i="57" s="1"/>
  <c r="O64" i="57"/>
  <c r="O4" i="57" s="1"/>
  <c r="I64" i="57"/>
  <c r="I4" i="57" s="1"/>
  <c r="N64" i="57"/>
  <c r="N4" i="57" s="1"/>
  <c r="F64" i="57"/>
  <c r="F4" i="57" s="1"/>
  <c r="M64" i="57"/>
  <c r="H64" i="57"/>
  <c r="H4" i="57" s="1"/>
  <c r="P64" i="57"/>
  <c r="J64" i="57"/>
  <c r="E64" i="57"/>
  <c r="L64" i="57"/>
  <c r="M4" i="57" l="1"/>
  <c r="E4" i="57"/>
  <c r="P4" i="57"/>
  <c r="J4" i="57"/>
  <c r="L4" i="57"/>
</calcChain>
</file>

<file path=xl/sharedStrings.xml><?xml version="1.0" encoding="utf-8"?>
<sst xmlns="http://schemas.openxmlformats.org/spreadsheetml/2006/main" count="172" uniqueCount="144">
  <si>
    <t>ИТОГО</t>
  </si>
  <si>
    <t>Тип самолета</t>
  </si>
  <si>
    <t>Этап</t>
  </si>
  <si>
    <t>Праздничные дни</t>
  </si>
  <si>
    <t>Дни на этап</t>
  </si>
  <si>
    <t>Остаток дней</t>
  </si>
  <si>
    <t>Норматив н/час на этап</t>
  </si>
  <si>
    <t>Норматив н/час на этап (УБ)</t>
  </si>
  <si>
    <t>Срок между этапами</t>
  </si>
  <si>
    <t>Изделие</t>
  </si>
  <si>
    <t>№1</t>
  </si>
  <si>
    <t>Этап №1</t>
  </si>
  <si>
    <t>Этап №2</t>
  </si>
  <si>
    <t>Этап №3</t>
  </si>
  <si>
    <t>Этап №4</t>
  </si>
  <si>
    <t>Этап №5</t>
  </si>
  <si>
    <t>Этап №6</t>
  </si>
  <si>
    <t>Этап №7</t>
  </si>
  <si>
    <t>Этап №8</t>
  </si>
  <si>
    <t>Этап №9</t>
  </si>
  <si>
    <t>Этап №10</t>
  </si>
  <si>
    <t>Этап №11</t>
  </si>
  <si>
    <t>Этап №12</t>
  </si>
  <si>
    <t>Этап №13</t>
  </si>
  <si>
    <t>Этап №14</t>
  </si>
  <si>
    <t>Этап №15</t>
  </si>
  <si>
    <t>Этап №16</t>
  </si>
  <si>
    <t>Этап №17</t>
  </si>
  <si>
    <t>Этап №18</t>
  </si>
  <si>
    <t>Этап №19</t>
  </si>
  <si>
    <t>Этап №20</t>
  </si>
  <si>
    <t>Этап №21</t>
  </si>
  <si>
    <t>Этап №22</t>
  </si>
  <si>
    <t>Этап №23</t>
  </si>
  <si>
    <t>Этап №24</t>
  </si>
  <si>
    <t>Этап №25</t>
  </si>
  <si>
    <t>Этап №26</t>
  </si>
  <si>
    <t>Этап №27</t>
  </si>
  <si>
    <t>Этап №28</t>
  </si>
  <si>
    <t>Этап №29</t>
  </si>
  <si>
    <t>Этап №30</t>
  </si>
  <si>
    <t>Этап №31</t>
  </si>
  <si>
    <t>Этап №32</t>
  </si>
  <si>
    <t>Этап №33</t>
  </si>
  <si>
    <t>Этап №34</t>
  </si>
  <si>
    <t>Этап №35</t>
  </si>
  <si>
    <t>Этап №36</t>
  </si>
  <si>
    <t>Этап №37</t>
  </si>
  <si>
    <t>Этап №38</t>
  </si>
  <si>
    <t>Этап №39</t>
  </si>
  <si>
    <t>Этап №40</t>
  </si>
  <si>
    <t>Этап №41</t>
  </si>
  <si>
    <t>Этап №42</t>
  </si>
  <si>
    <t>Этап №43</t>
  </si>
  <si>
    <t>Этап №44</t>
  </si>
  <si>
    <t>Этап №45</t>
  </si>
  <si>
    <t>Этап №46</t>
  </si>
  <si>
    <t>Этап №47</t>
  </si>
  <si>
    <t>Этап №48</t>
  </si>
  <si>
    <t>Этап №49</t>
  </si>
  <si>
    <t>Этап №50</t>
  </si>
  <si>
    <t>Этап №51</t>
  </si>
  <si>
    <t>Этап №52</t>
  </si>
  <si>
    <t>Этап №53</t>
  </si>
  <si>
    <t>Этап №54</t>
  </si>
  <si>
    <t>Этап №55</t>
  </si>
  <si>
    <t>Этап №56</t>
  </si>
  <si>
    <t>Этап №57</t>
  </si>
  <si>
    <t>Этап №58</t>
  </si>
  <si>
    <t>Этап № 1</t>
  </si>
  <si>
    <t>Этап № 2</t>
  </si>
  <si>
    <t>Этап № 3</t>
  </si>
  <si>
    <t>Этап № 4</t>
  </si>
  <si>
    <t>Этап № 5</t>
  </si>
  <si>
    <t>Этап № 6</t>
  </si>
  <si>
    <t>Этап № 7</t>
  </si>
  <si>
    <t>Этап № 8</t>
  </si>
  <si>
    <t>Этап № 9</t>
  </si>
  <si>
    <t>Этап № 10</t>
  </si>
  <si>
    <t>Этап № 11</t>
  </si>
  <si>
    <t>Этап № 12</t>
  </si>
  <si>
    <t>Этап № 13</t>
  </si>
  <si>
    <t>Этап № 14</t>
  </si>
  <si>
    <t>Этап № 15</t>
  </si>
  <si>
    <t>Этап № 16</t>
  </si>
  <si>
    <t>Этап № 17</t>
  </si>
  <si>
    <t>Этап № 18</t>
  </si>
  <si>
    <t>Этап № 19</t>
  </si>
  <si>
    <t>Этап № 20</t>
  </si>
  <si>
    <t>Этап № 21</t>
  </si>
  <si>
    <t>Этап № 22</t>
  </si>
  <si>
    <t>Этап № 23</t>
  </si>
  <si>
    <t>Этап № 24</t>
  </si>
  <si>
    <t>Этап № 25</t>
  </si>
  <si>
    <t>Этап № 26</t>
  </si>
  <si>
    <t>Этап № 27</t>
  </si>
  <si>
    <t>Этап № 28</t>
  </si>
  <si>
    <t>Этап № 29</t>
  </si>
  <si>
    <t>Этап № 30</t>
  </si>
  <si>
    <t>Этап № 31</t>
  </si>
  <si>
    <t>Этап № 32</t>
  </si>
  <si>
    <t>Этап № 33</t>
  </si>
  <si>
    <t>Этап № 34</t>
  </si>
  <si>
    <t>Этап № 35</t>
  </si>
  <si>
    <t>Этап № 36</t>
  </si>
  <si>
    <t>Этап № 37</t>
  </si>
  <si>
    <t>Этап № 38</t>
  </si>
  <si>
    <t>Этап № 39</t>
  </si>
  <si>
    <t>Этап № 40</t>
  </si>
  <si>
    <t>Этап № 41</t>
  </si>
  <si>
    <t>Этап № 42</t>
  </si>
  <si>
    <t>Этап № 43</t>
  </si>
  <si>
    <t>Этап № 44</t>
  </si>
  <si>
    <t>Этап № 45</t>
  </si>
  <si>
    <t>Этап № 46</t>
  </si>
  <si>
    <t>Этап № 47</t>
  </si>
  <si>
    <t>Этап № 48</t>
  </si>
  <si>
    <t>Этап № 49</t>
  </si>
  <si>
    <t>Этап № 50</t>
  </si>
  <si>
    <t>Этап № 51</t>
  </si>
  <si>
    <t>Этап № 52</t>
  </si>
  <si>
    <t>Этап № 53</t>
  </si>
  <si>
    <t>Этап № 54</t>
  </si>
  <si>
    <t>Этап № 55</t>
  </si>
  <si>
    <t>Этап № 56</t>
  </si>
  <si>
    <t>Этап № 57</t>
  </si>
  <si>
    <t>Этап № 58</t>
  </si>
  <si>
    <t>№2</t>
  </si>
  <si>
    <t>№3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</si>
  <si>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</si>
  <si>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</si>
  <si>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</si>
  <si>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</si>
  <si>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</si>
  <si>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</si>
  <si>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</si>
  <si>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</si>
  <si>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</si>
  <si>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</si>
  <si>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</si>
  <si>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</si>
  <si>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План производства</t>
  </si>
  <si>
    <t>Примерный вид диаграммы:</t>
  </si>
  <si>
    <r>
      <t xml:space="preserve">В столбце проставлены номера изделий, если изделие № 1 запускаеться </t>
    </r>
    <r>
      <rPr>
        <sz val="10"/>
        <color theme="3" tint="0.39997558519241921"/>
        <rFont val="Times New Roman"/>
        <family val="1"/>
        <charset val="204"/>
      </rPr>
      <t>09.01.18</t>
    </r>
    <r>
      <rPr>
        <sz val="10"/>
        <rFont val="Times New Roman"/>
        <family val="1"/>
        <charset val="204"/>
      </rPr>
      <t xml:space="preserve">, заканчиваеться </t>
    </r>
    <r>
      <rPr>
        <sz val="10"/>
        <color rgb="FFFF0000"/>
        <rFont val="Times New Roman"/>
        <family val="1"/>
        <charset val="204"/>
      </rPr>
      <t>11.05.18</t>
    </r>
    <r>
      <rPr>
        <sz val="10"/>
        <rFont val="Times New Roman"/>
        <family val="1"/>
        <charset val="204"/>
      </rPr>
      <t>, то должен быть закрашен период с января по май.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</si>
</sst>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dd/mm/yy;@"/>
  </numFmts>
  <fonts count="10" x14ac:knownFonts="1">
    <font>
      <sz val="8"/>
      <name val="Arial Cyr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Arial Cyr"/>
      <charset val="204"/>
    </font>
    <font>
      <b/>
      <sz val="11"/>
      <color rgb="FFFFFFFF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10"/>
      <color theme="3" tint="0.3999755851924192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</borders>
  <cellStyleXfs count="3">
    <xf numFmtId="0" fontId="0" fillId="0" borderId="0" applyBorder="0"/>
    <xf numFmtId="0" fontId="1" fillId="0" borderId="0"/>
    <xf numFmtId="164" fontId="4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165" fontId="2" fillId="0" borderId="0" xfId="0" applyNumberFormat="1" applyFont="1"/>
    <xf numFmtId="0" fontId="3" fillId="0" borderId="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15" xfId="0" applyFont="1" applyBorder="1" applyAlignment="1">
      <alignment horizontal="left" wrapText="1"/>
    </xf>
    <xf numFmtId="0" fontId="2" fillId="0" borderId="17" xfId="0" applyFont="1" applyBorder="1" applyAlignment="1">
      <alignment wrapText="1"/>
    </xf>
    <xf numFmtId="0" fontId="2" fillId="0" borderId="19" xfId="0" applyFont="1" applyBorder="1" applyAlignment="1">
      <alignment wrapText="1"/>
    </xf>
    <xf numFmtId="165" fontId="2" fillId="0" borderId="25" xfId="0" applyNumberFormat="1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165" fontId="2" fillId="0" borderId="26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165" fontId="2" fillId="0" borderId="27" xfId="0" applyNumberFormat="1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165" fontId="2" fillId="3" borderId="13" xfId="0" applyNumberFormat="1" applyFont="1" applyFill="1" applyBorder="1" applyAlignment="1">
      <alignment horizontal="center" vertical="center" wrapText="1"/>
    </xf>
    <xf numFmtId="4" fontId="2" fillId="2" borderId="10" xfId="0" applyNumberFormat="1" applyFont="1" applyFill="1" applyBorder="1" applyAlignment="1">
      <alignment horizontal="center" vertical="center"/>
    </xf>
    <xf numFmtId="4" fontId="2" fillId="2" borderId="9" xfId="0" applyNumberFormat="1" applyFont="1" applyFill="1" applyBorder="1" applyAlignment="1">
      <alignment horizontal="center" vertical="center"/>
    </xf>
    <xf numFmtId="4" fontId="2" fillId="2" borderId="23" xfId="0" applyNumberFormat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165" fontId="2" fillId="3" borderId="1" xfId="0" applyNumberFormat="1" applyFont="1" applyFill="1" applyBorder="1" applyAlignment="1">
      <alignment horizontal="center" vertical="center"/>
    </xf>
    <xf numFmtId="165" fontId="2" fillId="3" borderId="20" xfId="0" applyNumberFormat="1" applyFont="1" applyFill="1" applyBorder="1" applyAlignment="1">
      <alignment horizontal="center" vertical="center" wrapText="1"/>
    </xf>
    <xf numFmtId="165" fontId="2" fillId="3" borderId="16" xfId="0" applyNumberFormat="1" applyFont="1" applyFill="1" applyBorder="1" applyAlignment="1">
      <alignment horizontal="center" vertical="center"/>
    </xf>
    <xf numFmtId="14" fontId="5" fillId="4" borderId="1" xfId="0" applyNumberFormat="1" applyFont="1" applyFill="1" applyBorder="1" applyAlignment="1">
      <alignment horizontal="center" vertical="center"/>
    </xf>
    <xf numFmtId="164" fontId="6" fillId="5" borderId="1" xfId="2" applyFont="1" applyFill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0" fontId="3" fillId="0" borderId="35" xfId="0" applyFont="1" applyBorder="1" applyAlignment="1">
      <alignment horizontal="right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6" borderId="0" xfId="0" applyFont="1" applyFill="1"/>
    <xf numFmtId="0" fontId="3" fillId="0" borderId="0" xfId="0" applyFont="1" applyAlignment="1">
      <alignment horizontal="center"/>
    </xf>
    <xf numFmtId="165" fontId="2" fillId="7" borderId="13" xfId="0" applyNumberFormat="1" applyFont="1" applyFill="1" applyBorder="1" applyAlignment="1">
      <alignment horizontal="center" vertical="center" wrapText="1"/>
    </xf>
    <xf numFmtId="165" fontId="2" fillId="8" borderId="16" xfId="0" applyNumberFormat="1" applyFont="1" applyFill="1" applyBorder="1" applyAlignment="1">
      <alignment horizontal="center" vertical="center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Q63"/>
  <sheetViews>
    <sheetView workbookViewId="0">
      <selection activeCell="E10" sqref="E10"/>
    </sheetView>
  </sheetViews>
  <sheetFormatPr defaultRowHeight="12.75" x14ac:dyDescent="0.2"/>
  <cols>
    <col min="1" max="1" width="15.6640625" style="1" customWidth="1"/>
    <col min="2" max="2" width="14" style="1" bestFit="1" customWidth="1"/>
    <col min="3" max="3" width="67.33203125" style="1" customWidth="1"/>
    <col min="4" max="5" width="9.33203125" style="1" customWidth="1"/>
    <col min="6" max="6" width="11.83203125" style="1" customWidth="1"/>
    <col min="7" max="7" width="11.5" style="1" bestFit="1" customWidth="1"/>
    <col min="8" max="16384" width="9.33203125" style="1"/>
  </cols>
  <sheetData>
    <row r="1" spans="1:17" ht="13.5" thickBot="1" x14ac:dyDescent="0.25"/>
    <row r="2" spans="1:17" ht="14.25" thickTop="1" thickBot="1" x14ac:dyDescent="0.25">
      <c r="A2" s="58" t="s">
        <v>3</v>
      </c>
      <c r="B2" s="55" t="s">
        <v>1</v>
      </c>
      <c r="C2" s="55" t="s">
        <v>2</v>
      </c>
      <c r="D2" s="55" t="s">
        <v>9</v>
      </c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6"/>
    </row>
    <row r="3" spans="1:17" ht="51.75" thickBot="1" x14ac:dyDescent="0.25">
      <c r="A3" s="59"/>
      <c r="B3" s="57"/>
      <c r="C3" s="57"/>
      <c r="D3" s="3" t="s">
        <v>4</v>
      </c>
      <c r="E3" s="3" t="s">
        <v>8</v>
      </c>
      <c r="F3" s="3" t="s">
        <v>6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4</v>
      </c>
      <c r="L3" s="3" t="s">
        <v>5</v>
      </c>
      <c r="M3" s="3" t="s">
        <v>6</v>
      </c>
      <c r="N3" s="3" t="s">
        <v>7</v>
      </c>
      <c r="O3" s="3" t="s">
        <v>4</v>
      </c>
      <c r="P3" s="3" t="s">
        <v>5</v>
      </c>
      <c r="Q3" s="4" t="s">
        <v>6</v>
      </c>
    </row>
    <row r="4" spans="1:17" x14ac:dyDescent="0.2">
      <c r="A4" s="14">
        <v>43101</v>
      </c>
      <c r="B4" s="15"/>
      <c r="C4" s="11" t="s">
        <v>69</v>
      </c>
      <c r="D4" s="5">
        <v>1</v>
      </c>
      <c r="E4" s="39">
        <v>1</v>
      </c>
      <c r="F4" s="6">
        <v>5622</v>
      </c>
      <c r="G4" s="20">
        <v>1</v>
      </c>
      <c r="H4" s="21"/>
      <c r="I4" s="21"/>
      <c r="J4" s="22"/>
      <c r="K4" s="23"/>
      <c r="L4" s="21"/>
      <c r="M4" s="21"/>
      <c r="N4" s="24"/>
      <c r="O4" s="20"/>
      <c r="P4" s="21"/>
      <c r="Q4" s="25"/>
    </row>
    <row r="5" spans="1:17" x14ac:dyDescent="0.2">
      <c r="A5" s="16">
        <v>43102</v>
      </c>
      <c r="B5" s="17"/>
      <c r="C5" s="12" t="s">
        <v>70</v>
      </c>
      <c r="D5" s="7">
        <v>1</v>
      </c>
      <c r="E5" s="40">
        <v>1</v>
      </c>
      <c r="F5" s="8">
        <v>55455</v>
      </c>
      <c r="G5" s="26">
        <v>1</v>
      </c>
      <c r="H5" s="27"/>
      <c r="I5" s="27"/>
      <c r="J5" s="28"/>
      <c r="K5" s="29"/>
      <c r="L5" s="27"/>
      <c r="M5" s="27"/>
      <c r="N5" s="30"/>
      <c r="O5" s="26"/>
      <c r="P5" s="27"/>
      <c r="Q5" s="31"/>
    </row>
    <row r="6" spans="1:17" x14ac:dyDescent="0.2">
      <c r="A6" s="16">
        <v>43103</v>
      </c>
      <c r="B6" s="17"/>
      <c r="C6" s="12" t="s">
        <v>71</v>
      </c>
      <c r="D6" s="7">
        <v>2</v>
      </c>
      <c r="E6" s="40">
        <v>2</v>
      </c>
      <c r="F6" s="8">
        <v>552</v>
      </c>
      <c r="G6" s="26">
        <v>12</v>
      </c>
      <c r="H6" s="27"/>
      <c r="I6" s="27"/>
      <c r="J6" s="28"/>
      <c r="K6" s="29"/>
      <c r="L6" s="27"/>
      <c r="M6" s="27"/>
      <c r="N6" s="30"/>
      <c r="O6" s="26"/>
      <c r="P6" s="27"/>
      <c r="Q6" s="31"/>
    </row>
    <row r="7" spans="1:17" x14ac:dyDescent="0.2">
      <c r="A7" s="16">
        <v>43104</v>
      </c>
      <c r="B7" s="17"/>
      <c r="C7" s="12" t="s">
        <v>72</v>
      </c>
      <c r="D7" s="7">
        <v>5</v>
      </c>
      <c r="E7" s="40">
        <v>4</v>
      </c>
      <c r="F7" s="8">
        <v>552</v>
      </c>
      <c r="G7" s="26">
        <v>12</v>
      </c>
      <c r="H7" s="27"/>
      <c r="I7" s="27"/>
      <c r="J7" s="28"/>
      <c r="K7" s="29"/>
      <c r="L7" s="27"/>
      <c r="M7" s="27"/>
      <c r="N7" s="30"/>
      <c r="O7" s="26"/>
      <c r="P7" s="27"/>
      <c r="Q7" s="31"/>
    </row>
    <row r="8" spans="1:17" x14ac:dyDescent="0.2">
      <c r="A8" s="16">
        <v>43105</v>
      </c>
      <c r="B8" s="17"/>
      <c r="C8" s="12" t="s">
        <v>73</v>
      </c>
      <c r="D8" s="7">
        <v>2</v>
      </c>
      <c r="E8" s="40">
        <v>1</v>
      </c>
      <c r="F8" s="8">
        <v>552</v>
      </c>
      <c r="G8" s="26">
        <v>2</v>
      </c>
      <c r="H8" s="27"/>
      <c r="I8" s="27"/>
      <c r="J8" s="28"/>
      <c r="K8" s="29"/>
      <c r="L8" s="27"/>
      <c r="M8" s="27"/>
      <c r="N8" s="30"/>
      <c r="O8" s="26"/>
      <c r="P8" s="27"/>
      <c r="Q8" s="31"/>
    </row>
    <row r="9" spans="1:17" x14ac:dyDescent="0.2">
      <c r="A9" s="16">
        <v>43106</v>
      </c>
      <c r="B9" s="17"/>
      <c r="C9" s="12" t="s">
        <v>74</v>
      </c>
      <c r="D9" s="7">
        <v>5</v>
      </c>
      <c r="E9" s="40">
        <v>2</v>
      </c>
      <c r="F9" s="8">
        <v>5852</v>
      </c>
      <c r="G9" s="26">
        <v>12</v>
      </c>
      <c r="H9" s="27"/>
      <c r="I9" s="27"/>
      <c r="J9" s="28"/>
      <c r="K9" s="29"/>
      <c r="L9" s="27"/>
      <c r="M9" s="27"/>
      <c r="N9" s="30"/>
      <c r="O9" s="26"/>
      <c r="P9" s="27"/>
      <c r="Q9" s="31"/>
    </row>
    <row r="10" spans="1:17" x14ac:dyDescent="0.2">
      <c r="A10" s="16">
        <v>43107</v>
      </c>
      <c r="B10" s="17"/>
      <c r="C10" s="12" t="s">
        <v>75</v>
      </c>
      <c r="D10" s="7">
        <v>6</v>
      </c>
      <c r="E10" s="40">
        <v>3</v>
      </c>
      <c r="F10" s="8">
        <v>124185</v>
      </c>
      <c r="G10" s="26">
        <v>16</v>
      </c>
      <c r="H10" s="27"/>
      <c r="I10" s="27"/>
      <c r="J10" s="28"/>
      <c r="K10" s="29"/>
      <c r="L10" s="27"/>
      <c r="M10" s="27"/>
      <c r="N10" s="30"/>
      <c r="O10" s="26"/>
      <c r="P10" s="27"/>
      <c r="Q10" s="31"/>
    </row>
    <row r="11" spans="1:17" x14ac:dyDescent="0.2">
      <c r="A11" s="16">
        <v>43108</v>
      </c>
      <c r="B11" s="17"/>
      <c r="C11" s="12" t="s">
        <v>76</v>
      </c>
      <c r="D11" s="7">
        <v>5</v>
      </c>
      <c r="E11" s="40">
        <v>5</v>
      </c>
      <c r="F11" s="8">
        <v>552</v>
      </c>
      <c r="G11" s="26">
        <v>16</v>
      </c>
      <c r="H11" s="27"/>
      <c r="I11" s="27"/>
      <c r="J11" s="28"/>
      <c r="K11" s="29"/>
      <c r="L11" s="27"/>
      <c r="M11" s="27"/>
      <c r="N11" s="30"/>
      <c r="O11" s="26"/>
      <c r="P11" s="27"/>
      <c r="Q11" s="31"/>
    </row>
    <row r="12" spans="1:17" x14ac:dyDescent="0.2">
      <c r="A12" s="16">
        <v>43154</v>
      </c>
      <c r="B12" s="17"/>
      <c r="C12" s="12" t="s">
        <v>77</v>
      </c>
      <c r="D12" s="7">
        <v>2</v>
      </c>
      <c r="E12" s="40">
        <v>2</v>
      </c>
      <c r="F12" s="8">
        <v>55622</v>
      </c>
      <c r="G12" s="26">
        <v>4</v>
      </c>
      <c r="H12" s="27"/>
      <c r="I12" s="27"/>
      <c r="J12" s="28"/>
      <c r="K12" s="29"/>
      <c r="L12" s="27"/>
      <c r="M12" s="27"/>
      <c r="N12" s="30"/>
      <c r="O12" s="26"/>
      <c r="P12" s="27"/>
      <c r="Q12" s="31"/>
    </row>
    <row r="13" spans="1:17" x14ac:dyDescent="0.2">
      <c r="A13" s="16">
        <v>43167</v>
      </c>
      <c r="B13" s="17"/>
      <c r="C13" s="12" t="s">
        <v>78</v>
      </c>
      <c r="D13" s="7">
        <v>8</v>
      </c>
      <c r="E13" s="40">
        <v>8</v>
      </c>
      <c r="F13" s="8"/>
      <c r="G13" s="26">
        <v>16</v>
      </c>
      <c r="H13" s="27"/>
      <c r="I13" s="27"/>
      <c r="J13" s="28"/>
      <c r="K13" s="29"/>
      <c r="L13" s="27"/>
      <c r="M13" s="27"/>
      <c r="N13" s="30"/>
      <c r="O13" s="26"/>
      <c r="P13" s="27"/>
      <c r="Q13" s="31"/>
    </row>
    <row r="14" spans="1:17" x14ac:dyDescent="0.2">
      <c r="A14" s="16">
        <v>43168</v>
      </c>
      <c r="B14" s="17"/>
      <c r="C14" s="12" t="s">
        <v>79</v>
      </c>
      <c r="D14" s="7">
        <v>6</v>
      </c>
      <c r="E14" s="40">
        <v>6</v>
      </c>
      <c r="F14" s="8">
        <v>85416</v>
      </c>
      <c r="G14" s="26">
        <v>12</v>
      </c>
      <c r="H14" s="27"/>
      <c r="I14" s="27"/>
      <c r="J14" s="28"/>
      <c r="K14" s="29"/>
      <c r="L14" s="27"/>
      <c r="M14" s="27"/>
      <c r="N14" s="30"/>
      <c r="O14" s="26"/>
      <c r="P14" s="27"/>
      <c r="Q14" s="31"/>
    </row>
    <row r="15" spans="1:17" x14ac:dyDescent="0.2">
      <c r="A15" s="16">
        <v>43220</v>
      </c>
      <c r="B15" s="17"/>
      <c r="C15" s="12" t="s">
        <v>80</v>
      </c>
      <c r="D15" s="7">
        <v>2</v>
      </c>
      <c r="E15" s="40">
        <v>2</v>
      </c>
      <c r="F15" s="8">
        <v>8742</v>
      </c>
      <c r="G15" s="26">
        <v>4</v>
      </c>
      <c r="H15" s="27"/>
      <c r="I15" s="27"/>
      <c r="J15" s="28"/>
      <c r="K15" s="29"/>
      <c r="L15" s="27"/>
      <c r="M15" s="27"/>
      <c r="N15" s="30"/>
      <c r="O15" s="26"/>
      <c r="P15" s="27"/>
      <c r="Q15" s="31"/>
    </row>
    <row r="16" spans="1:17" x14ac:dyDescent="0.2">
      <c r="A16" s="16">
        <v>43221</v>
      </c>
      <c r="B16" s="17"/>
      <c r="C16" s="12" t="s">
        <v>81</v>
      </c>
      <c r="D16" s="7">
        <v>2</v>
      </c>
      <c r="E16" s="40">
        <v>2</v>
      </c>
      <c r="F16" s="38">
        <v>8562</v>
      </c>
      <c r="G16" s="26">
        <v>4</v>
      </c>
      <c r="H16" s="27"/>
      <c r="I16" s="27"/>
      <c r="J16" s="28"/>
      <c r="K16" s="29"/>
      <c r="L16" s="27"/>
      <c r="M16" s="27"/>
      <c r="N16" s="30"/>
      <c r="O16" s="26"/>
      <c r="P16" s="27"/>
      <c r="Q16" s="31"/>
    </row>
    <row r="17" spans="1:17" x14ac:dyDescent="0.2">
      <c r="A17" s="16">
        <v>43222</v>
      </c>
      <c r="B17" s="17"/>
      <c r="C17" s="12" t="s">
        <v>82</v>
      </c>
      <c r="D17" s="7">
        <v>3</v>
      </c>
      <c r="E17" s="40"/>
      <c r="F17" s="38"/>
      <c r="G17" s="26">
        <v>42</v>
      </c>
      <c r="H17" s="27"/>
      <c r="I17" s="27"/>
      <c r="J17" s="28"/>
      <c r="K17" s="29"/>
      <c r="L17" s="27"/>
      <c r="M17" s="27"/>
      <c r="N17" s="30"/>
      <c r="O17" s="26"/>
      <c r="P17" s="27"/>
      <c r="Q17" s="31"/>
    </row>
    <row r="18" spans="1:17" x14ac:dyDescent="0.2">
      <c r="A18" s="16">
        <v>43229</v>
      </c>
      <c r="B18" s="17"/>
      <c r="C18" s="12" t="s">
        <v>83</v>
      </c>
      <c r="D18" s="7">
        <v>3</v>
      </c>
      <c r="E18" s="40"/>
      <c r="F18" s="38"/>
      <c r="G18" s="26">
        <v>42</v>
      </c>
      <c r="H18" s="27"/>
      <c r="I18" s="27"/>
      <c r="J18" s="28"/>
      <c r="K18" s="29"/>
      <c r="L18" s="27"/>
      <c r="M18" s="27"/>
      <c r="N18" s="30"/>
      <c r="O18" s="26"/>
      <c r="P18" s="27"/>
      <c r="Q18" s="31"/>
    </row>
    <row r="19" spans="1:17" x14ac:dyDescent="0.2">
      <c r="A19" s="16">
        <v>43262</v>
      </c>
      <c r="B19" s="17"/>
      <c r="C19" s="12" t="s">
        <v>84</v>
      </c>
      <c r="D19" s="7">
        <v>5</v>
      </c>
      <c r="E19" s="40"/>
      <c r="F19" s="38"/>
      <c r="G19" s="26">
        <v>42</v>
      </c>
      <c r="H19" s="27"/>
      <c r="I19" s="27"/>
      <c r="J19" s="28"/>
      <c r="K19" s="29"/>
      <c r="L19" s="27"/>
      <c r="M19" s="27"/>
      <c r="N19" s="30"/>
      <c r="O19" s="26"/>
      <c r="P19" s="27"/>
      <c r="Q19" s="31"/>
    </row>
    <row r="20" spans="1:17" x14ac:dyDescent="0.2">
      <c r="A20" s="16">
        <v>43263</v>
      </c>
      <c r="B20" s="17"/>
      <c r="C20" s="12" t="s">
        <v>85</v>
      </c>
      <c r="D20" s="7">
        <v>2</v>
      </c>
      <c r="E20" s="40"/>
      <c r="F20" s="38"/>
      <c r="G20" s="26">
        <v>42</v>
      </c>
      <c r="H20" s="27"/>
      <c r="I20" s="27"/>
      <c r="J20" s="28"/>
      <c r="K20" s="29"/>
      <c r="L20" s="27"/>
      <c r="M20" s="27"/>
      <c r="N20" s="30"/>
      <c r="O20" s="26"/>
      <c r="P20" s="27"/>
      <c r="Q20" s="31"/>
    </row>
    <row r="21" spans="1:17" x14ac:dyDescent="0.2">
      <c r="A21" s="16">
        <v>43409</v>
      </c>
      <c r="B21" s="17"/>
      <c r="C21" s="12" t="s">
        <v>86</v>
      </c>
      <c r="D21" s="7"/>
      <c r="E21" s="40"/>
      <c r="F21" s="38"/>
      <c r="G21" s="26"/>
      <c r="H21" s="27"/>
      <c r="I21" s="27"/>
      <c r="J21" s="28"/>
      <c r="K21" s="29"/>
      <c r="L21" s="27"/>
      <c r="M21" s="27"/>
      <c r="N21" s="30"/>
      <c r="O21" s="26"/>
      <c r="P21" s="27"/>
      <c r="Q21" s="31"/>
    </row>
    <row r="22" spans="1:17" x14ac:dyDescent="0.2">
      <c r="A22" s="16">
        <v>43465</v>
      </c>
      <c r="B22" s="17"/>
      <c r="C22" s="12" t="s">
        <v>87</v>
      </c>
      <c r="D22" s="7">
        <v>5</v>
      </c>
      <c r="E22" s="40"/>
      <c r="F22" s="38"/>
      <c r="G22" s="26">
        <v>12</v>
      </c>
      <c r="H22" s="27"/>
      <c r="I22" s="27"/>
      <c r="J22" s="28"/>
      <c r="K22" s="29"/>
      <c r="L22" s="27"/>
      <c r="M22" s="27"/>
      <c r="N22" s="30"/>
      <c r="O22" s="26"/>
      <c r="P22" s="27"/>
      <c r="Q22" s="31"/>
    </row>
    <row r="23" spans="1:17" x14ac:dyDescent="0.2">
      <c r="A23" s="16"/>
      <c r="B23" s="17"/>
      <c r="C23" s="12" t="s">
        <v>88</v>
      </c>
      <c r="D23" s="7">
        <v>5</v>
      </c>
      <c r="E23" s="40"/>
      <c r="F23" s="38"/>
      <c r="G23" s="26">
        <v>12</v>
      </c>
      <c r="H23" s="27"/>
      <c r="I23" s="27"/>
      <c r="J23" s="28"/>
      <c r="K23" s="29"/>
      <c r="L23" s="27"/>
      <c r="M23" s="27"/>
      <c r="N23" s="30"/>
      <c r="O23" s="26"/>
      <c r="P23" s="27"/>
      <c r="Q23" s="31"/>
    </row>
    <row r="24" spans="1:17" x14ac:dyDescent="0.2">
      <c r="A24" s="16"/>
      <c r="B24" s="17"/>
      <c r="C24" s="12" t="s">
        <v>89</v>
      </c>
      <c r="D24" s="7">
        <v>3</v>
      </c>
      <c r="E24" s="40"/>
      <c r="F24" s="38"/>
      <c r="G24" s="26">
        <v>12</v>
      </c>
      <c r="H24" s="27"/>
      <c r="I24" s="27"/>
      <c r="J24" s="28"/>
      <c r="K24" s="29"/>
      <c r="L24" s="27"/>
      <c r="M24" s="27"/>
      <c r="N24" s="30"/>
      <c r="O24" s="26"/>
      <c r="P24" s="27"/>
      <c r="Q24" s="31"/>
    </row>
    <row r="25" spans="1:17" x14ac:dyDescent="0.2">
      <c r="A25" s="16"/>
      <c r="B25" s="17"/>
      <c r="C25" s="12" t="s">
        <v>90</v>
      </c>
      <c r="D25" s="7">
        <v>3</v>
      </c>
      <c r="E25" s="40"/>
      <c r="F25" s="38"/>
      <c r="G25" s="26">
        <v>12</v>
      </c>
      <c r="H25" s="27"/>
      <c r="I25" s="27"/>
      <c r="J25" s="28"/>
      <c r="K25" s="29"/>
      <c r="L25" s="27"/>
      <c r="M25" s="27"/>
      <c r="N25" s="30"/>
      <c r="O25" s="26"/>
      <c r="P25" s="27"/>
      <c r="Q25" s="31"/>
    </row>
    <row r="26" spans="1:17" x14ac:dyDescent="0.2">
      <c r="A26" s="16"/>
      <c r="B26" s="17"/>
      <c r="C26" s="12" t="s">
        <v>91</v>
      </c>
      <c r="D26" s="7">
        <v>4</v>
      </c>
      <c r="E26" s="40"/>
      <c r="F26" s="38"/>
      <c r="G26" s="26">
        <v>12</v>
      </c>
      <c r="H26" s="27"/>
      <c r="I26" s="27"/>
      <c r="J26" s="28"/>
      <c r="K26" s="29"/>
      <c r="L26" s="27"/>
      <c r="M26" s="27"/>
      <c r="N26" s="30"/>
      <c r="O26" s="26"/>
      <c r="P26" s="27"/>
      <c r="Q26" s="31"/>
    </row>
    <row r="27" spans="1:17" x14ac:dyDescent="0.2">
      <c r="A27" s="16"/>
      <c r="B27" s="17"/>
      <c r="C27" s="12" t="s">
        <v>92</v>
      </c>
      <c r="D27" s="7">
        <v>4</v>
      </c>
      <c r="E27" s="40"/>
      <c r="F27" s="38"/>
      <c r="G27" s="26">
        <v>12</v>
      </c>
      <c r="H27" s="27"/>
      <c r="I27" s="27"/>
      <c r="J27" s="28"/>
      <c r="K27" s="29"/>
      <c r="L27" s="27"/>
      <c r="M27" s="27"/>
      <c r="N27" s="30"/>
      <c r="O27" s="26"/>
      <c r="P27" s="27"/>
      <c r="Q27" s="31"/>
    </row>
    <row r="28" spans="1:17" x14ac:dyDescent="0.2">
      <c r="A28" s="16"/>
      <c r="B28" s="17"/>
      <c r="C28" s="12" t="s">
        <v>93</v>
      </c>
      <c r="D28" s="7">
        <v>5</v>
      </c>
      <c r="E28" s="40"/>
      <c r="F28" s="38"/>
      <c r="G28" s="26">
        <v>12</v>
      </c>
      <c r="H28" s="27"/>
      <c r="I28" s="27"/>
      <c r="J28" s="28"/>
      <c r="K28" s="29"/>
      <c r="L28" s="27"/>
      <c r="M28" s="27"/>
      <c r="N28" s="30"/>
      <c r="O28" s="26"/>
      <c r="P28" s="27"/>
      <c r="Q28" s="31"/>
    </row>
    <row r="29" spans="1:17" x14ac:dyDescent="0.2">
      <c r="A29" s="16"/>
      <c r="B29" s="17"/>
      <c r="C29" s="12" t="s">
        <v>94</v>
      </c>
      <c r="D29" s="7">
        <v>5</v>
      </c>
      <c r="E29" s="40"/>
      <c r="F29" s="38">
        <v>5560</v>
      </c>
      <c r="G29" s="26">
        <v>12</v>
      </c>
      <c r="H29" s="27"/>
      <c r="I29" s="27"/>
      <c r="J29" s="28"/>
      <c r="K29" s="29"/>
      <c r="L29" s="27"/>
      <c r="M29" s="27"/>
      <c r="N29" s="30"/>
      <c r="O29" s="26"/>
      <c r="P29" s="27"/>
      <c r="Q29" s="31"/>
    </row>
    <row r="30" spans="1:17" x14ac:dyDescent="0.2">
      <c r="A30" s="16"/>
      <c r="B30" s="17"/>
      <c r="C30" s="12" t="s">
        <v>95</v>
      </c>
      <c r="D30" s="7"/>
      <c r="E30" s="40"/>
      <c r="F30" s="38"/>
      <c r="G30" s="26"/>
      <c r="H30" s="27"/>
      <c r="I30" s="27"/>
      <c r="J30" s="28"/>
      <c r="K30" s="29"/>
      <c r="L30" s="27"/>
      <c r="M30" s="27"/>
      <c r="N30" s="30"/>
      <c r="O30" s="26"/>
      <c r="P30" s="27"/>
      <c r="Q30" s="31"/>
    </row>
    <row r="31" spans="1:17" x14ac:dyDescent="0.2">
      <c r="A31" s="16"/>
      <c r="B31" s="17"/>
      <c r="C31" s="12" t="s">
        <v>96</v>
      </c>
      <c r="D31" s="7">
        <v>0</v>
      </c>
      <c r="E31" s="40"/>
      <c r="F31" s="38"/>
      <c r="G31" s="26"/>
      <c r="H31" s="27"/>
      <c r="I31" s="27"/>
      <c r="J31" s="28"/>
      <c r="K31" s="29"/>
      <c r="L31" s="27"/>
      <c r="M31" s="27"/>
      <c r="N31" s="30"/>
      <c r="O31" s="26"/>
      <c r="P31" s="27"/>
      <c r="Q31" s="31"/>
    </row>
    <row r="32" spans="1:17" x14ac:dyDescent="0.2">
      <c r="A32" s="16"/>
      <c r="B32" s="17"/>
      <c r="C32" s="12" t="s">
        <v>97</v>
      </c>
      <c r="D32" s="7">
        <v>0</v>
      </c>
      <c r="E32" s="40"/>
      <c r="F32" s="38"/>
      <c r="G32" s="26">
        <v>4</v>
      </c>
      <c r="H32" s="27"/>
      <c r="I32" s="27"/>
      <c r="J32" s="28"/>
      <c r="K32" s="29"/>
      <c r="L32" s="27"/>
      <c r="M32" s="27"/>
      <c r="N32" s="30"/>
      <c r="O32" s="26"/>
      <c r="P32" s="27"/>
      <c r="Q32" s="31"/>
    </row>
    <row r="33" spans="1:17" x14ac:dyDescent="0.2">
      <c r="A33" s="16"/>
      <c r="B33" s="17"/>
      <c r="C33" s="12" t="s">
        <v>98</v>
      </c>
      <c r="D33" s="7">
        <v>0</v>
      </c>
      <c r="E33" s="40"/>
      <c r="F33" s="8"/>
      <c r="G33" s="26">
        <v>4</v>
      </c>
      <c r="H33" s="27"/>
      <c r="I33" s="27"/>
      <c r="J33" s="28"/>
      <c r="K33" s="29"/>
      <c r="L33" s="27"/>
      <c r="M33" s="27"/>
      <c r="N33" s="30"/>
      <c r="O33" s="26"/>
      <c r="P33" s="27"/>
      <c r="Q33" s="31"/>
    </row>
    <row r="34" spans="1:17" x14ac:dyDescent="0.2">
      <c r="A34" s="16"/>
      <c r="B34" s="17"/>
      <c r="C34" s="12" t="s">
        <v>99</v>
      </c>
      <c r="D34" s="7">
        <v>0</v>
      </c>
      <c r="E34" s="40"/>
      <c r="F34" s="8"/>
      <c r="G34" s="26"/>
      <c r="H34" s="27"/>
      <c r="I34" s="27"/>
      <c r="J34" s="28"/>
      <c r="K34" s="29"/>
      <c r="L34" s="27"/>
      <c r="M34" s="27"/>
      <c r="N34" s="30"/>
      <c r="O34" s="26"/>
      <c r="P34" s="27"/>
      <c r="Q34" s="31"/>
    </row>
    <row r="35" spans="1:17" x14ac:dyDescent="0.2">
      <c r="A35" s="16"/>
      <c r="B35" s="17"/>
      <c r="C35" s="12" t="s">
        <v>100</v>
      </c>
      <c r="D35" s="7">
        <v>0</v>
      </c>
      <c r="E35" s="40"/>
      <c r="F35" s="8"/>
      <c r="G35" s="26">
        <v>10</v>
      </c>
      <c r="H35" s="27"/>
      <c r="I35" s="27"/>
      <c r="J35" s="28"/>
      <c r="K35" s="29"/>
      <c r="L35" s="27"/>
      <c r="M35" s="27"/>
      <c r="N35" s="30"/>
      <c r="O35" s="26"/>
      <c r="P35" s="27"/>
      <c r="Q35" s="31"/>
    </row>
    <row r="36" spans="1:17" x14ac:dyDescent="0.2">
      <c r="A36" s="16"/>
      <c r="B36" s="17"/>
      <c r="C36" s="12" t="s">
        <v>101</v>
      </c>
      <c r="D36" s="7">
        <v>0</v>
      </c>
      <c r="E36" s="40"/>
      <c r="F36" s="8"/>
      <c r="G36" s="26">
        <v>10</v>
      </c>
      <c r="H36" s="27"/>
      <c r="I36" s="27"/>
      <c r="J36" s="28"/>
      <c r="K36" s="29"/>
      <c r="L36" s="27"/>
      <c r="M36" s="27"/>
      <c r="N36" s="30"/>
      <c r="O36" s="26"/>
      <c r="P36" s="27"/>
      <c r="Q36" s="31"/>
    </row>
    <row r="37" spans="1:17" x14ac:dyDescent="0.2">
      <c r="A37" s="16"/>
      <c r="B37" s="17"/>
      <c r="C37" s="12" t="s">
        <v>102</v>
      </c>
      <c r="D37" s="7">
        <v>0</v>
      </c>
      <c r="E37" s="40"/>
      <c r="F37" s="8"/>
      <c r="G37" s="26"/>
      <c r="H37" s="27"/>
      <c r="I37" s="27"/>
      <c r="J37" s="28"/>
      <c r="K37" s="29"/>
      <c r="L37" s="27"/>
      <c r="M37" s="27"/>
      <c r="N37" s="30"/>
      <c r="O37" s="26"/>
      <c r="P37" s="27"/>
      <c r="Q37" s="31"/>
    </row>
    <row r="38" spans="1:17" x14ac:dyDescent="0.2">
      <c r="A38" s="16"/>
      <c r="B38" s="17"/>
      <c r="C38" s="12" t="s">
        <v>103</v>
      </c>
      <c r="D38" s="7">
        <v>0</v>
      </c>
      <c r="E38" s="40"/>
      <c r="F38" s="8"/>
      <c r="G38" s="26"/>
      <c r="H38" s="27"/>
      <c r="I38" s="27"/>
      <c r="J38" s="28"/>
      <c r="K38" s="29"/>
      <c r="L38" s="27"/>
      <c r="M38" s="27"/>
      <c r="N38" s="30"/>
      <c r="O38" s="26"/>
      <c r="P38" s="27"/>
      <c r="Q38" s="31"/>
    </row>
    <row r="39" spans="1:17" x14ac:dyDescent="0.2">
      <c r="A39" s="16"/>
      <c r="B39" s="17"/>
      <c r="C39" s="12" t="s">
        <v>104</v>
      </c>
      <c r="D39" s="7">
        <v>6</v>
      </c>
      <c r="E39" s="40">
        <v>6</v>
      </c>
      <c r="F39" s="8"/>
      <c r="G39" s="26">
        <v>14</v>
      </c>
      <c r="H39" s="27"/>
      <c r="I39" s="27"/>
      <c r="J39" s="28"/>
      <c r="K39" s="29"/>
      <c r="L39" s="27"/>
      <c r="M39" s="27"/>
      <c r="N39" s="30"/>
      <c r="O39" s="26"/>
      <c r="P39" s="27"/>
      <c r="Q39" s="31"/>
    </row>
    <row r="40" spans="1:17" x14ac:dyDescent="0.2">
      <c r="A40" s="16"/>
      <c r="B40" s="17"/>
      <c r="C40" s="12" t="s">
        <v>105</v>
      </c>
      <c r="D40" s="7">
        <v>2</v>
      </c>
      <c r="E40" s="40">
        <v>2</v>
      </c>
      <c r="F40" s="8"/>
      <c r="G40" s="26">
        <v>8</v>
      </c>
      <c r="H40" s="27"/>
      <c r="I40" s="27"/>
      <c r="J40" s="28"/>
      <c r="K40" s="29"/>
      <c r="L40" s="27"/>
      <c r="M40" s="27"/>
      <c r="N40" s="30"/>
      <c r="O40" s="26"/>
      <c r="P40" s="27"/>
      <c r="Q40" s="31"/>
    </row>
    <row r="41" spans="1:17" x14ac:dyDescent="0.2">
      <c r="A41" s="16"/>
      <c r="B41" s="17"/>
      <c r="C41" s="12" t="s">
        <v>106</v>
      </c>
      <c r="D41" s="7">
        <v>6</v>
      </c>
      <c r="E41" s="40">
        <v>6</v>
      </c>
      <c r="F41" s="8"/>
      <c r="G41" s="26">
        <v>6</v>
      </c>
      <c r="H41" s="27"/>
      <c r="I41" s="27"/>
      <c r="J41" s="28"/>
      <c r="K41" s="29"/>
      <c r="L41" s="27"/>
      <c r="M41" s="27"/>
      <c r="N41" s="30"/>
      <c r="O41" s="26"/>
      <c r="P41" s="27"/>
      <c r="Q41" s="31"/>
    </row>
    <row r="42" spans="1:17" x14ac:dyDescent="0.2">
      <c r="A42" s="16"/>
      <c r="B42" s="17"/>
      <c r="C42" s="12" t="s">
        <v>107</v>
      </c>
      <c r="D42" s="7">
        <v>1</v>
      </c>
      <c r="E42" s="40">
        <v>1</v>
      </c>
      <c r="F42" s="8"/>
      <c r="G42" s="26">
        <v>2</v>
      </c>
      <c r="H42" s="27"/>
      <c r="I42" s="27"/>
      <c r="J42" s="28"/>
      <c r="K42" s="29"/>
      <c r="L42" s="27"/>
      <c r="M42" s="27"/>
      <c r="N42" s="30"/>
      <c r="O42" s="26"/>
      <c r="P42" s="27"/>
      <c r="Q42" s="31"/>
    </row>
    <row r="43" spans="1:17" x14ac:dyDescent="0.2">
      <c r="A43" s="16"/>
      <c r="B43" s="17"/>
      <c r="C43" s="12" t="s">
        <v>108</v>
      </c>
      <c r="D43" s="7">
        <v>2</v>
      </c>
      <c r="E43" s="40">
        <v>2</v>
      </c>
      <c r="F43" s="8"/>
      <c r="G43" s="26">
        <v>4</v>
      </c>
      <c r="H43" s="27"/>
      <c r="I43" s="27"/>
      <c r="J43" s="28"/>
      <c r="K43" s="29"/>
      <c r="L43" s="27"/>
      <c r="M43" s="27"/>
      <c r="N43" s="30"/>
      <c r="O43" s="26"/>
      <c r="P43" s="27"/>
      <c r="Q43" s="31"/>
    </row>
    <row r="44" spans="1:17" x14ac:dyDescent="0.2">
      <c r="A44" s="16"/>
      <c r="B44" s="17"/>
      <c r="C44" s="12" t="s">
        <v>109</v>
      </c>
      <c r="D44" s="7">
        <v>1</v>
      </c>
      <c r="E44" s="40">
        <v>1</v>
      </c>
      <c r="F44" s="8"/>
      <c r="G44" s="26">
        <v>2</v>
      </c>
      <c r="H44" s="27"/>
      <c r="I44" s="27"/>
      <c r="J44" s="28"/>
      <c r="K44" s="29"/>
      <c r="L44" s="27"/>
      <c r="M44" s="27"/>
      <c r="N44" s="30"/>
      <c r="O44" s="26"/>
      <c r="P44" s="27"/>
      <c r="Q44" s="31"/>
    </row>
    <row r="45" spans="1:17" x14ac:dyDescent="0.2">
      <c r="A45" s="16"/>
      <c r="B45" s="17"/>
      <c r="C45" s="12" t="s">
        <v>110</v>
      </c>
      <c r="D45" s="7">
        <v>6</v>
      </c>
      <c r="E45" s="40">
        <v>6</v>
      </c>
      <c r="F45" s="8"/>
      <c r="G45" s="26">
        <v>12</v>
      </c>
      <c r="H45" s="27"/>
      <c r="I45" s="27"/>
      <c r="J45" s="28"/>
      <c r="K45" s="29"/>
      <c r="L45" s="27"/>
      <c r="M45" s="27"/>
      <c r="N45" s="30"/>
      <c r="O45" s="26"/>
      <c r="P45" s="27"/>
      <c r="Q45" s="31"/>
    </row>
    <row r="46" spans="1:17" x14ac:dyDescent="0.2">
      <c r="A46" s="16"/>
      <c r="B46" s="17"/>
      <c r="C46" s="12" t="s">
        <v>111</v>
      </c>
      <c r="D46" s="7"/>
      <c r="E46" s="40"/>
      <c r="F46" s="8"/>
      <c r="G46" s="26"/>
      <c r="H46" s="27"/>
      <c r="I46" s="27"/>
      <c r="J46" s="28"/>
      <c r="K46" s="29"/>
      <c r="L46" s="27"/>
      <c r="M46" s="27"/>
      <c r="N46" s="30"/>
      <c r="O46" s="26"/>
      <c r="P46" s="27"/>
      <c r="Q46" s="31"/>
    </row>
    <row r="47" spans="1:17" x14ac:dyDescent="0.2">
      <c r="A47" s="16"/>
      <c r="B47" s="17"/>
      <c r="C47" s="12" t="s">
        <v>112</v>
      </c>
      <c r="D47" s="7">
        <v>2</v>
      </c>
      <c r="E47" s="40">
        <v>2</v>
      </c>
      <c r="F47" s="8"/>
      <c r="G47" s="26">
        <v>4</v>
      </c>
      <c r="H47" s="27"/>
      <c r="I47" s="27"/>
      <c r="J47" s="28"/>
      <c r="K47" s="29"/>
      <c r="L47" s="27"/>
      <c r="M47" s="27"/>
      <c r="N47" s="30"/>
      <c r="O47" s="26"/>
      <c r="P47" s="27"/>
      <c r="Q47" s="31"/>
    </row>
    <row r="48" spans="1:17" x14ac:dyDescent="0.2">
      <c r="A48" s="16"/>
      <c r="B48" s="17"/>
      <c r="C48" s="12" t="s">
        <v>113</v>
      </c>
      <c r="D48" s="7">
        <v>1</v>
      </c>
      <c r="E48" s="40">
        <v>1</v>
      </c>
      <c r="F48" s="8"/>
      <c r="G48" s="26">
        <v>4</v>
      </c>
      <c r="H48" s="27"/>
      <c r="I48" s="27"/>
      <c r="J48" s="28"/>
      <c r="K48" s="29"/>
      <c r="L48" s="27"/>
      <c r="M48" s="27"/>
      <c r="N48" s="30"/>
      <c r="O48" s="26"/>
      <c r="P48" s="27"/>
      <c r="Q48" s="31"/>
    </row>
    <row r="49" spans="1:17" x14ac:dyDescent="0.2">
      <c r="A49" s="16"/>
      <c r="B49" s="17"/>
      <c r="C49" s="12" t="s">
        <v>114</v>
      </c>
      <c r="D49" s="7"/>
      <c r="E49" s="40"/>
      <c r="F49" s="8"/>
      <c r="G49" s="26">
        <v>2</v>
      </c>
      <c r="H49" s="27"/>
      <c r="I49" s="27"/>
      <c r="J49" s="28"/>
      <c r="K49" s="29"/>
      <c r="L49" s="27"/>
      <c r="M49" s="27"/>
      <c r="N49" s="30"/>
      <c r="O49" s="26"/>
      <c r="P49" s="27"/>
      <c r="Q49" s="31"/>
    </row>
    <row r="50" spans="1:17" x14ac:dyDescent="0.2">
      <c r="A50" s="16"/>
      <c r="B50" s="17"/>
      <c r="C50" s="12" t="s">
        <v>115</v>
      </c>
      <c r="D50" s="7"/>
      <c r="E50" s="40"/>
      <c r="F50" s="8"/>
      <c r="G50" s="26">
        <v>2</v>
      </c>
      <c r="H50" s="27"/>
      <c r="I50" s="27"/>
      <c r="J50" s="28"/>
      <c r="K50" s="29"/>
      <c r="L50" s="27"/>
      <c r="M50" s="27"/>
      <c r="N50" s="30"/>
      <c r="O50" s="26"/>
      <c r="P50" s="27"/>
      <c r="Q50" s="31"/>
    </row>
    <row r="51" spans="1:17" x14ac:dyDescent="0.2">
      <c r="A51" s="16"/>
      <c r="B51" s="17"/>
      <c r="C51" s="12" t="s">
        <v>116</v>
      </c>
      <c r="D51" s="7">
        <v>5</v>
      </c>
      <c r="E51" s="40">
        <v>5</v>
      </c>
      <c r="F51" s="8"/>
      <c r="G51" s="26">
        <v>12</v>
      </c>
      <c r="H51" s="27"/>
      <c r="I51" s="27"/>
      <c r="J51" s="28"/>
      <c r="K51" s="29"/>
      <c r="L51" s="27"/>
      <c r="M51" s="27"/>
      <c r="N51" s="30"/>
      <c r="O51" s="26"/>
      <c r="P51" s="27"/>
      <c r="Q51" s="31"/>
    </row>
    <row r="52" spans="1:17" x14ac:dyDescent="0.2">
      <c r="A52" s="16"/>
      <c r="B52" s="17"/>
      <c r="C52" s="12" t="s">
        <v>117</v>
      </c>
      <c r="D52" s="7"/>
      <c r="E52" s="40"/>
      <c r="F52" s="8"/>
      <c r="G52" s="26">
        <v>2</v>
      </c>
      <c r="H52" s="27"/>
      <c r="I52" s="27"/>
      <c r="J52" s="28"/>
      <c r="K52" s="29"/>
      <c r="L52" s="27"/>
      <c r="M52" s="27"/>
      <c r="N52" s="30"/>
      <c r="O52" s="26"/>
      <c r="P52" s="27"/>
      <c r="Q52" s="31"/>
    </row>
    <row r="53" spans="1:17" x14ac:dyDescent="0.2">
      <c r="A53" s="16"/>
      <c r="B53" s="17"/>
      <c r="C53" s="12" t="s">
        <v>118</v>
      </c>
      <c r="D53" s="7">
        <v>2</v>
      </c>
      <c r="E53" s="40">
        <v>2</v>
      </c>
      <c r="F53" s="8"/>
      <c r="G53" s="26">
        <v>4</v>
      </c>
      <c r="H53" s="27"/>
      <c r="I53" s="27"/>
      <c r="J53" s="28"/>
      <c r="K53" s="29"/>
      <c r="L53" s="27"/>
      <c r="M53" s="27"/>
      <c r="N53" s="30"/>
      <c r="O53" s="26"/>
      <c r="P53" s="27"/>
      <c r="Q53" s="31"/>
    </row>
    <row r="54" spans="1:17" x14ac:dyDescent="0.2">
      <c r="A54" s="16"/>
      <c r="B54" s="17"/>
      <c r="C54" s="12" t="s">
        <v>119</v>
      </c>
      <c r="D54" s="7">
        <v>1</v>
      </c>
      <c r="E54" s="40">
        <v>1</v>
      </c>
      <c r="F54" s="8"/>
      <c r="G54" s="26">
        <v>2</v>
      </c>
      <c r="H54" s="27"/>
      <c r="I54" s="27"/>
      <c r="J54" s="28"/>
      <c r="K54" s="29"/>
      <c r="L54" s="27"/>
      <c r="M54" s="27"/>
      <c r="N54" s="30"/>
      <c r="O54" s="26"/>
      <c r="P54" s="27"/>
      <c r="Q54" s="31"/>
    </row>
    <row r="55" spans="1:17" x14ac:dyDescent="0.2">
      <c r="A55" s="16"/>
      <c r="B55" s="17"/>
      <c r="C55" s="12" t="s">
        <v>120</v>
      </c>
      <c r="D55" s="7">
        <v>0.5</v>
      </c>
      <c r="E55" s="40">
        <v>0.5</v>
      </c>
      <c r="F55" s="8"/>
      <c r="G55" s="26">
        <v>2</v>
      </c>
      <c r="H55" s="27"/>
      <c r="I55" s="27"/>
      <c r="J55" s="28"/>
      <c r="K55" s="29"/>
      <c r="L55" s="27"/>
      <c r="M55" s="27"/>
      <c r="N55" s="30"/>
      <c r="O55" s="26"/>
      <c r="P55" s="27"/>
      <c r="Q55" s="31"/>
    </row>
    <row r="56" spans="1:17" x14ac:dyDescent="0.2">
      <c r="A56" s="16"/>
      <c r="B56" s="17"/>
      <c r="C56" s="12" t="s">
        <v>121</v>
      </c>
      <c r="D56" s="7">
        <v>0.5</v>
      </c>
      <c r="E56" s="40">
        <v>0.5</v>
      </c>
      <c r="F56" s="8"/>
      <c r="G56" s="26">
        <v>2</v>
      </c>
      <c r="H56" s="27"/>
      <c r="I56" s="27"/>
      <c r="J56" s="28"/>
      <c r="K56" s="29"/>
      <c r="L56" s="27"/>
      <c r="M56" s="27"/>
      <c r="N56" s="30"/>
      <c r="O56" s="26"/>
      <c r="P56" s="27"/>
      <c r="Q56" s="31"/>
    </row>
    <row r="57" spans="1:17" x14ac:dyDescent="0.2">
      <c r="A57" s="16"/>
      <c r="B57" s="17"/>
      <c r="C57" s="12" t="s">
        <v>122</v>
      </c>
      <c r="D57" s="7">
        <v>1</v>
      </c>
      <c r="E57" s="40">
        <v>1</v>
      </c>
      <c r="F57" s="8"/>
      <c r="G57" s="26">
        <v>2</v>
      </c>
      <c r="H57" s="27"/>
      <c r="I57" s="27"/>
      <c r="J57" s="28"/>
      <c r="K57" s="29"/>
      <c r="L57" s="27"/>
      <c r="M57" s="27"/>
      <c r="N57" s="30"/>
      <c r="O57" s="26"/>
      <c r="P57" s="27"/>
      <c r="Q57" s="31"/>
    </row>
    <row r="58" spans="1:17" x14ac:dyDescent="0.2">
      <c r="A58" s="16"/>
      <c r="B58" s="17"/>
      <c r="C58" s="12" t="s">
        <v>123</v>
      </c>
      <c r="D58" s="7">
        <v>2</v>
      </c>
      <c r="E58" s="40">
        <v>2</v>
      </c>
      <c r="F58" s="8">
        <v>425</v>
      </c>
      <c r="G58" s="26">
        <v>6</v>
      </c>
      <c r="H58" s="27"/>
      <c r="I58" s="27"/>
      <c r="J58" s="28"/>
      <c r="K58" s="29"/>
      <c r="L58" s="27"/>
      <c r="M58" s="27"/>
      <c r="N58" s="30"/>
      <c r="O58" s="26"/>
      <c r="P58" s="27"/>
      <c r="Q58" s="31"/>
    </row>
    <row r="59" spans="1:17" x14ac:dyDescent="0.2">
      <c r="A59" s="16"/>
      <c r="B59" s="17"/>
      <c r="C59" s="12" t="s">
        <v>124</v>
      </c>
      <c r="D59" s="7">
        <v>1</v>
      </c>
      <c r="E59" s="40">
        <v>1</v>
      </c>
      <c r="F59" s="8"/>
      <c r="G59" s="26">
        <v>2</v>
      </c>
      <c r="H59" s="27"/>
      <c r="I59" s="27"/>
      <c r="J59" s="28"/>
      <c r="K59" s="29"/>
      <c r="L59" s="27"/>
      <c r="M59" s="27"/>
      <c r="N59" s="30"/>
      <c r="O59" s="26"/>
      <c r="P59" s="27"/>
      <c r="Q59" s="31"/>
    </row>
    <row r="60" spans="1:17" x14ac:dyDescent="0.2">
      <c r="A60" s="16"/>
      <c r="B60" s="17"/>
      <c r="C60" s="12" t="s">
        <v>125</v>
      </c>
      <c r="D60" s="7">
        <v>3</v>
      </c>
      <c r="E60" s="40">
        <v>3</v>
      </c>
      <c r="F60" s="8"/>
      <c r="G60" s="26">
        <v>6</v>
      </c>
      <c r="H60" s="27"/>
      <c r="I60" s="27"/>
      <c r="J60" s="28"/>
      <c r="K60" s="29"/>
      <c r="L60" s="27"/>
      <c r="M60" s="27"/>
      <c r="N60" s="30"/>
      <c r="O60" s="26"/>
      <c r="P60" s="27"/>
      <c r="Q60" s="31"/>
    </row>
    <row r="61" spans="1:17" ht="13.5" thickBot="1" x14ac:dyDescent="0.25">
      <c r="A61" s="18"/>
      <c r="B61" s="19"/>
      <c r="C61" s="13" t="s">
        <v>126</v>
      </c>
      <c r="D61" s="9">
        <v>1</v>
      </c>
      <c r="E61" s="41">
        <v>0</v>
      </c>
      <c r="F61" s="10"/>
      <c r="G61" s="32">
        <v>2</v>
      </c>
      <c r="H61" s="33"/>
      <c r="I61" s="33"/>
      <c r="J61" s="34"/>
      <c r="K61" s="35"/>
      <c r="L61" s="33"/>
      <c r="M61" s="33"/>
      <c r="N61" s="36"/>
      <c r="O61" s="32"/>
      <c r="P61" s="33"/>
      <c r="Q61" s="37"/>
    </row>
    <row r="62" spans="1:17" ht="13.5" thickTop="1" x14ac:dyDescent="0.2">
      <c r="A62" s="54" t="s">
        <v>0</v>
      </c>
      <c r="B62" s="54"/>
      <c r="C62" s="54"/>
    </row>
    <row r="63" spans="1:17" x14ac:dyDescent="0.2">
      <c r="A63" s="2"/>
    </row>
  </sheetData>
  <mergeCells count="8">
    <mergeCell ref="A62:C62"/>
    <mergeCell ref="O2:Q2"/>
    <mergeCell ref="C2:C3"/>
    <mergeCell ref="B2:B3"/>
    <mergeCell ref="A2:A3"/>
    <mergeCell ref="D2:F2"/>
    <mergeCell ref="G2:J2"/>
    <mergeCell ref="K2:N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3:Z86"/>
  <sheetViews>
    <sheetView tabSelected="1" workbookViewId="0">
      <selection activeCell="X32" sqref="X32"/>
    </sheetView>
  </sheetViews>
  <sheetFormatPr defaultRowHeight="12.75" x14ac:dyDescent="0.2"/>
  <cols>
    <col min="1" max="1" width="67.33203125" style="1" customWidth="1"/>
    <col min="2" max="2" width="10" style="1" customWidth="1"/>
    <col min="3" max="3" width="9.33203125" style="1" customWidth="1"/>
    <col min="4" max="4" width="10.1640625" style="1" customWidth="1"/>
    <col min="5" max="6" width="15.33203125" style="1" hidden="1" customWidth="1"/>
    <col min="7" max="16" width="14.5" style="1" hidden="1" customWidth="1"/>
    <col min="17" max="18" width="9.33203125" style="1"/>
    <col min="19" max="19" width="10.1640625" style="1" bestFit="1" customWidth="1"/>
    <col min="20" max="21" width="9.33203125" style="1"/>
    <col min="22" max="22" width="10.1640625" style="1" bestFit="1" customWidth="1"/>
    <col min="23" max="16384" width="9.33203125" style="1"/>
  </cols>
  <sheetData>
    <row r="3" spans="1:22" ht="15" x14ac:dyDescent="0.2">
      <c r="E3" s="51">
        <v>43101</v>
      </c>
      <c r="F3" s="51">
        <v>43132</v>
      </c>
      <c r="G3" s="51">
        <v>43160</v>
      </c>
      <c r="H3" s="51">
        <v>43191</v>
      </c>
      <c r="I3" s="51">
        <v>43221</v>
      </c>
      <c r="J3" s="51">
        <v>43252</v>
      </c>
      <c r="K3" s="51">
        <v>43282</v>
      </c>
      <c r="L3" s="51">
        <v>43313</v>
      </c>
      <c r="M3" s="51">
        <v>43344</v>
      </c>
      <c r="N3" s="51">
        <v>43374</v>
      </c>
      <c r="O3" s="51">
        <v>43405</v>
      </c>
      <c r="P3" s="51">
        <v>43435</v>
      </c>
    </row>
    <row r="4" spans="1:22" ht="15.75" thickBot="1" x14ac:dyDescent="0.25">
      <c r="E4" s="53">
        <f>SUM(E7:E64)</f>
        <v>193101.2</v>
      </c>
      <c r="F4" s="53">
        <f t="shared" ref="F4:P4" si="0">SUM(F7:F64)</f>
        <v>147853.79999999999</v>
      </c>
      <c r="G4" s="53">
        <f t="shared" si="0"/>
        <v>16269</v>
      </c>
      <c r="H4" s="53">
        <f t="shared" si="0"/>
        <v>212.5</v>
      </c>
      <c r="I4" s="53">
        <f t="shared" si="0"/>
        <v>212.5</v>
      </c>
      <c r="J4" s="53">
        <f t="shared" si="0"/>
        <v>0</v>
      </c>
      <c r="K4" s="53">
        <f t="shared" si="0"/>
        <v>0</v>
      </c>
      <c r="L4" s="53">
        <f t="shared" si="0"/>
        <v>0</v>
      </c>
      <c r="M4" s="53">
        <f t="shared" si="0"/>
        <v>0</v>
      </c>
      <c r="N4" s="53">
        <f t="shared" si="0"/>
        <v>0</v>
      </c>
      <c r="O4" s="53">
        <f t="shared" si="0"/>
        <v>0</v>
      </c>
      <c r="P4" s="53">
        <f t="shared" si="0"/>
        <v>0</v>
      </c>
    </row>
    <row r="5" spans="1:22" ht="14.25" thickTop="1" thickBot="1" x14ac:dyDescent="0.25">
      <c r="A5" s="55" t="s">
        <v>2</v>
      </c>
      <c r="B5" s="63" t="s">
        <v>9</v>
      </c>
      <c r="C5" s="64"/>
      <c r="D5" s="64"/>
      <c r="Q5" s="63" t="s">
        <v>9</v>
      </c>
      <c r="R5" s="64"/>
      <c r="S5" s="64"/>
      <c r="T5" s="63" t="s">
        <v>9</v>
      </c>
      <c r="U5" s="64"/>
      <c r="V5" s="64"/>
    </row>
    <row r="6" spans="1:22" ht="13.5" customHeight="1" thickBot="1" x14ac:dyDescent="0.25">
      <c r="A6" s="57"/>
      <c r="B6" s="60" t="s">
        <v>10</v>
      </c>
      <c r="C6" s="61"/>
      <c r="D6" s="62"/>
      <c r="Q6" s="60" t="s">
        <v>127</v>
      </c>
      <c r="R6" s="61"/>
      <c r="S6" s="62"/>
      <c r="T6" s="60" t="s">
        <v>128</v>
      </c>
      <c r="U6" s="61"/>
      <c r="V6" s="62"/>
    </row>
    <row r="7" spans="1:22" ht="15" x14ac:dyDescent="0.2">
      <c r="A7" s="11" t="s">
        <v>11</v>
      </c>
      <c r="B7" s="68">
        <v>43109</v>
      </c>
      <c r="C7" s="48">
        <f>IF(B7=0,0,WORKDAY(B7,'Исходные данные'!$D4-1,'Исходные данные'!$A$4:$A$22))</f>
        <v>43109</v>
      </c>
      <c r="D7" s="43">
        <f>IF(C7="-","-",'Исходные данные'!$F4)</f>
        <v>5622</v>
      </c>
      <c r="E7" s="52">
        <f>IFERROR(IF(Есть,NETWORKDAYS(MAX(НачМ,НачП),MIN(КонМ,КонП),'Исходные данные'!$A$4:$A$22),)*$D7/(NETWORKDAYS(НачП,КонП,'Исходные данные'!$A$4:$A$22)),0)</f>
        <v>5622</v>
      </c>
      <c r="F7" s="52">
        <f>IFERROR(IF(Есть,NETWORKDAYS(MAX(НачМ,НачП),MIN(КонМ,КонП),'Исходные данные'!$A$4:$A$22),)*$D7/(NETWORKDAYS(НачП,КонП,'Исходные данные'!$A$4:$A$22)),0)</f>
        <v>0</v>
      </c>
      <c r="G7" s="52">
        <f>IFERROR(IF(Есть,NETWORKDAYS(MAX(НачМ,НачП),MIN(КонМ,КонП),'Исходные данные'!$A$4:$A$22),)*$D7/(NETWORKDAYS(НачП,КонП,'Исходные данные'!$A$4:$A$22)),0)</f>
        <v>0</v>
      </c>
      <c r="H7" s="52">
        <f>IFERROR(IF(Есть,NETWORKDAYS(MAX(НачМ,НачП),MIN(КонМ,КонП),'Исходные данные'!$A$4:$A$22),)*$D7/(NETWORKDAYS(НачП,КонП,'Исходные данные'!$A$4:$A$22)),0)</f>
        <v>0</v>
      </c>
      <c r="I7" s="52">
        <f>IFERROR(IF(Есть,NETWORKDAYS(MAX(НачМ,НачП),MIN(КонМ,КонП),'Исходные данные'!$A$4:$A$22),)*$D7/(NETWORKDAYS(НачП,КонП,'Исходные данные'!$A$4:$A$22)),0)</f>
        <v>0</v>
      </c>
      <c r="J7" s="52">
        <f>IFERROR(IF(Есть,NETWORKDAYS(MAX(НачМ,НачП),MIN(КонМ,КонП),'Исходные данные'!$A$4:$A$22),)*$D7/(NETWORKDAYS(НачП,КонП,'Исходные данные'!$A$4:$A$22)),0)</f>
        <v>0</v>
      </c>
      <c r="K7" s="52">
        <f>IFERROR(IF(Есть,NETWORKDAYS(MAX(НачМ,НачП),MIN(КонМ,КонП),'Исходные данные'!$A$4:$A$22),)*$D7/(NETWORKDAYS(НачП,КонП,'Исходные данные'!$A$4:$A$22)),0)</f>
        <v>0</v>
      </c>
      <c r="L7" s="52">
        <f>IFERROR(IF(Есть,NETWORKDAYS(MAX(НачМ,НачП),MIN(КонМ,КонП),'Исходные данные'!$A$4:$A$22),)*$D7/(NETWORKDAYS(НачП,КонП,'Исходные данные'!$A$4:$A$22)),0)</f>
        <v>0</v>
      </c>
      <c r="M7" s="52">
        <f>IFERROR(IF(Есть,NETWORKDAYS(MAX(НачМ,НачП),MIN(КонМ,КонП),'Исходные данные'!$A$4:$A$22),)*$D7/(NETWORKDAYS(НачП,КонП,'Исходные данные'!$A$4:$A$22)),0)</f>
        <v>0</v>
      </c>
      <c r="N7" s="52">
        <f>IFERROR(IF(Есть,NETWORKDAYS(MAX(НачМ,НачП),MIN(КонМ,КонП),'Исходные данные'!$A$4:$A$22),)*$D7/(NETWORKDAYS(НачП,КонП,'Исходные данные'!$A$4:$A$22)),0)</f>
        <v>0</v>
      </c>
      <c r="O7" s="52">
        <f>IFERROR(IF(Есть,NETWORKDAYS(MAX(НачМ,НачП),MIN(КонМ,КонП),'Исходные данные'!$A$4:$A$22),)*$D7/(NETWORKDAYS(НачП,КонП,'Исходные данные'!$A$4:$A$22)),0)</f>
        <v>0</v>
      </c>
      <c r="P7" s="52">
        <f>IFERROR(IF(Есть,NETWORKDAYS(MAX(НачМ,НачП),MIN(КонМ,КонП),'Исходные данные'!$A$4:$A$22),)*$D7/(NETWORKDAYS(НачП,КонП,'Исходные данные'!$A$4:$A$22)),0)</f>
        <v>0</v>
      </c>
      <c r="Q7" s="42">
        <v>43162</v>
      </c>
      <c r="R7" s="48">
        <f>IF(Q7=0,0,WORKDAY(Q7,'Исходные данные'!$D4-1,'Исходные данные'!$A$4:$A$22))</f>
        <v>43162</v>
      </c>
      <c r="S7" s="43">
        <f>IF(R7="-","-",'Исходные данные'!$F4)</f>
        <v>5622</v>
      </c>
      <c r="T7" s="42">
        <v>43225</v>
      </c>
      <c r="U7" s="48">
        <f>IF(T7=0,0,WORKDAY(T7,'Исходные данные'!$D4-1,'Исходные данные'!$A$4:$A$22))</f>
        <v>43225</v>
      </c>
      <c r="V7" s="43">
        <f>IF(U7="-","-",'Исходные данные'!$F4)</f>
        <v>5622</v>
      </c>
    </row>
    <row r="8" spans="1:22" ht="15" x14ac:dyDescent="0.2">
      <c r="A8" s="12" t="s">
        <v>12</v>
      </c>
      <c r="B8" s="42">
        <f>IF('Исходные данные'!$D5&gt;0,WORKDAY(B7,'Исходные данные'!$E4,'Исходные данные'!$A$4:$A$22),0)</f>
        <v>43110</v>
      </c>
      <c r="C8" s="48">
        <f>IF(B8="-","-",WORKDAY(B8,'Исходные данные'!$D5-1,'Исходные данные'!$A$4:$A$22))</f>
        <v>43110</v>
      </c>
      <c r="D8" s="44">
        <f>IF(C8="-","-",'Исходные данные'!$F5)</f>
        <v>55455</v>
      </c>
      <c r="E8" s="52">
        <f>IFERROR(IF(Есть,NETWORKDAYS(MAX(НачМ,НачП),MIN(КонМ,КонП),'Исходные данные'!$A$4:$A$22),)*$D8/(NETWORKDAYS(НачП,КонП,'Исходные данные'!$A$4:$A$22)),0)</f>
        <v>55455</v>
      </c>
      <c r="F8" s="52">
        <f>IFERROR(IF(Есть,NETWORKDAYS(MAX(НачМ,НачП),MIN(КонМ,КонП),'Исходные данные'!$A$4:$A$22),)*$D8/(NETWORKDAYS(НачП,КонП,'Исходные данные'!$A$4:$A$22)),0)</f>
        <v>0</v>
      </c>
      <c r="G8" s="52">
        <f>IFERROR(IF(Есть,NETWORKDAYS(MAX(НачМ,НачП),MIN(КонМ,КонП),'Исходные данные'!$A$4:$A$22),)*$D8/(NETWORKDAYS(НачП,КонП,'Исходные данные'!$A$4:$A$22)),0)</f>
        <v>0</v>
      </c>
      <c r="H8" s="52">
        <f>IFERROR(IF(Есть,NETWORKDAYS(MAX(НачМ,НачП),MIN(КонМ,КонП),'Исходные данные'!$A$4:$A$22),)*$D8/(NETWORKDAYS(НачП,КонП,'Исходные данные'!$A$4:$A$22)),0)</f>
        <v>0</v>
      </c>
      <c r="I8" s="52">
        <f>IFERROR(IF(Есть,NETWORKDAYS(MAX(НачМ,НачП),MIN(КонМ,КонП),'Исходные данные'!$A$4:$A$22),)*$D8/(NETWORKDAYS(НачП,КонП,'Исходные данные'!$A$4:$A$22)),0)</f>
        <v>0</v>
      </c>
      <c r="J8" s="52">
        <f>IFERROR(IF(Есть,NETWORKDAYS(MAX(НачМ,НачП),MIN(КонМ,КонП),'Исходные данные'!$A$4:$A$22),)*$D8/(NETWORKDAYS(НачП,КонП,'Исходные данные'!$A$4:$A$22)),0)</f>
        <v>0</v>
      </c>
      <c r="K8" s="52">
        <f>IFERROR(IF(Есть,NETWORKDAYS(MAX(НачМ,НачП),MIN(КонМ,КонП),'Исходные данные'!$A$4:$A$22),)*$D8/(NETWORKDAYS(НачП,КонП,'Исходные данные'!$A$4:$A$22)),0)</f>
        <v>0</v>
      </c>
      <c r="L8" s="52">
        <f>IFERROR(IF(Есть,NETWORKDAYS(MAX(НачМ,НачП),MIN(КонМ,КонП),'Исходные данные'!$A$4:$A$22),)*$D8/(NETWORKDAYS(НачП,КонП,'Исходные данные'!$A$4:$A$22)),0)</f>
        <v>0</v>
      </c>
      <c r="M8" s="52">
        <f>IFERROR(IF(Есть,NETWORKDAYS(MAX(НачМ,НачП),MIN(КонМ,КонП),'Исходные данные'!$A$4:$A$22),)*$D8/(NETWORKDAYS(НачП,КонП,'Исходные данные'!$A$4:$A$22)),0)</f>
        <v>0</v>
      </c>
      <c r="N8" s="52">
        <f>IFERROR(IF(Есть,NETWORKDAYS(MAX(НачМ,НачП),MIN(КонМ,КонП),'Исходные данные'!$A$4:$A$22),)*$D8/(NETWORKDAYS(НачП,КонП,'Исходные данные'!$A$4:$A$22)),0)</f>
        <v>0</v>
      </c>
      <c r="O8" s="52">
        <f>IFERROR(IF(Есть,NETWORKDAYS(MAX(НачМ,НачП),MIN(КонМ,КонП),'Исходные данные'!$A$4:$A$22),)*$D8/(NETWORKDAYS(НачП,КонП,'Исходные данные'!$A$4:$A$22)),0)</f>
        <v>0</v>
      </c>
      <c r="P8" s="52">
        <f>IFERROR(IF(Есть,NETWORKDAYS(MAX(НачМ,НачП),MIN(КонМ,КонП),'Исходные данные'!$A$4:$A$22),)*$D8/(NETWORKDAYS(НачП,КонП,'Исходные данные'!$A$4:$A$22)),0)</f>
        <v>0</v>
      </c>
      <c r="Q8" s="42">
        <f>IF('Исходные данные'!$D5&gt;0,WORKDAY(Q7,'Исходные данные'!$E4,'Исходные данные'!$A$4:$A$22),0)</f>
        <v>43164</v>
      </c>
      <c r="R8" s="48">
        <f>IF(Q8="-","-",WORKDAY(Q8,'Исходные данные'!$D5-1,'Исходные данные'!$A$4:$A$22))</f>
        <v>43164</v>
      </c>
      <c r="S8" s="44">
        <f>IF(R8="-","-",'Исходные данные'!$F5)</f>
        <v>55455</v>
      </c>
      <c r="T8" s="42">
        <f>IF('Исходные данные'!$D5&gt;0,WORKDAY(T7,'Исходные данные'!$E4,'Исходные данные'!$A$4:$A$22),0)</f>
        <v>43227</v>
      </c>
      <c r="U8" s="48">
        <f>IF(T8="-","-",WORKDAY(T8,'Исходные данные'!$D5-1,'Исходные данные'!$A$4:$A$22))</f>
        <v>43227</v>
      </c>
      <c r="V8" s="44">
        <f>IF(U8="-","-",'Исходные данные'!$F5)</f>
        <v>55455</v>
      </c>
    </row>
    <row r="9" spans="1:22" ht="15" x14ac:dyDescent="0.2">
      <c r="A9" s="12" t="s">
        <v>13</v>
      </c>
      <c r="B9" s="42">
        <f>IF('Исходные данные'!$D6&gt;0,WORKDAY(B8,'Исходные данные'!$E5,'Исходные данные'!$A$4:$A$22),"-")</f>
        <v>43111</v>
      </c>
      <c r="C9" s="48">
        <f>IF(B9="-","-",WORKDAY(B9,'Исходные данные'!$D6-1,'Исходные данные'!$A$4:$A$22))</f>
        <v>43112</v>
      </c>
      <c r="D9" s="44">
        <f>IF(C9="-","-",'Исходные данные'!$F6)</f>
        <v>552</v>
      </c>
      <c r="E9" s="52">
        <f>IFERROR(IF(Есть,NETWORKDAYS(MAX(НачМ,НачП),MIN(КонМ,КонП),'Исходные данные'!$A$4:$A$22),)*$D9/(NETWORKDAYS(НачП,КонП,'Исходные данные'!$A$4:$A$22)),0)</f>
        <v>552</v>
      </c>
      <c r="F9" s="52">
        <f>IFERROR(IF(Есть,NETWORKDAYS(MAX(НачМ,НачП),MIN(КонМ,КонП),'Исходные данные'!$A$4:$A$22),)*$D9/(NETWORKDAYS(НачП,КонП,'Исходные данные'!$A$4:$A$22)),0)</f>
        <v>0</v>
      </c>
      <c r="G9" s="52">
        <f>IFERROR(IF(Есть,NETWORKDAYS(MAX(НачМ,НачП),MIN(КонМ,КонП),'Исходные данные'!$A$4:$A$22),)*$D9/(NETWORKDAYS(НачП,КонП,'Исходные данные'!$A$4:$A$22)),0)</f>
        <v>0</v>
      </c>
      <c r="H9" s="52">
        <f>IFERROR(IF(Есть,NETWORKDAYS(MAX(НачМ,НачП),MIN(КонМ,КонП),'Исходные данные'!$A$4:$A$22),)*$D9/(NETWORKDAYS(НачП,КонП,'Исходные данные'!$A$4:$A$22)),0)</f>
        <v>0</v>
      </c>
      <c r="I9" s="52">
        <f>IFERROR(IF(Есть,NETWORKDAYS(MAX(НачМ,НачП),MIN(КонМ,КонП),'Исходные данные'!$A$4:$A$22),)*$D9/(NETWORKDAYS(НачП,КонП,'Исходные данные'!$A$4:$A$22)),0)</f>
        <v>0</v>
      </c>
      <c r="J9" s="52">
        <f>IFERROR(IF(Есть,NETWORKDAYS(MAX(НачМ,НачП),MIN(КонМ,КонП),'Исходные данные'!$A$4:$A$22),)*$D9/(NETWORKDAYS(НачП,КонП,'Исходные данные'!$A$4:$A$22)),0)</f>
        <v>0</v>
      </c>
      <c r="K9" s="52">
        <f>IFERROR(IF(Есть,NETWORKDAYS(MAX(НачМ,НачП),MIN(КонМ,КонП),'Исходные данные'!$A$4:$A$22),)*$D9/(NETWORKDAYS(НачП,КонП,'Исходные данные'!$A$4:$A$22)),0)</f>
        <v>0</v>
      </c>
      <c r="L9" s="52">
        <f>IFERROR(IF(Есть,NETWORKDAYS(MAX(НачМ,НачП),MIN(КонМ,КонП),'Исходные данные'!$A$4:$A$22),)*$D9/(NETWORKDAYS(НачП,КонП,'Исходные данные'!$A$4:$A$22)),0)</f>
        <v>0</v>
      </c>
      <c r="M9" s="52">
        <f>IFERROR(IF(Есть,NETWORKDAYS(MAX(НачМ,НачП),MIN(КонМ,КонП),'Исходные данные'!$A$4:$A$22),)*$D9/(NETWORKDAYS(НачП,КонП,'Исходные данные'!$A$4:$A$22)),0)</f>
        <v>0</v>
      </c>
      <c r="N9" s="52">
        <f>IFERROR(IF(Есть,NETWORKDAYS(MAX(НачМ,НачП),MIN(КонМ,КонП),'Исходные данные'!$A$4:$A$22),)*$D9/(NETWORKDAYS(НачП,КонП,'Исходные данные'!$A$4:$A$22)),0)</f>
        <v>0</v>
      </c>
      <c r="O9" s="52">
        <f>IFERROR(IF(Есть,NETWORKDAYS(MAX(НачМ,НачП),MIN(КонМ,КонП),'Исходные данные'!$A$4:$A$22),)*$D9/(NETWORKDAYS(НачП,КонП,'Исходные данные'!$A$4:$A$22)),0)</f>
        <v>0</v>
      </c>
      <c r="P9" s="52">
        <f>IFERROR(IF(Есть,NETWORKDAYS(MAX(НачМ,НачП),MIN(КонМ,КонП),'Исходные данные'!$A$4:$A$22),)*$D9/(NETWORKDAYS(НачП,КонП,'Исходные данные'!$A$4:$A$22)),0)</f>
        <v>0</v>
      </c>
      <c r="Q9" s="42">
        <f>IF('Исходные данные'!$D6&gt;0,WORKDAY(Q8,'Исходные данные'!$E5,'Исходные данные'!$A$4:$A$22),"-")</f>
        <v>43165</v>
      </c>
      <c r="R9" s="48">
        <f>IF(Q9="-","-",WORKDAY(Q9,'Исходные данные'!$D6-1,'Исходные данные'!$A$4:$A$22))</f>
        <v>43166</v>
      </c>
      <c r="S9" s="44">
        <f>IF(R9="-","-",'Исходные данные'!$F6)</f>
        <v>552</v>
      </c>
      <c r="T9" s="42">
        <f>IF('Исходные данные'!$D6&gt;0,WORKDAY(T8,'Исходные данные'!$E5,'Исходные данные'!$A$4:$A$22),"-")</f>
        <v>43228</v>
      </c>
      <c r="U9" s="48">
        <f>IF(T9="-","-",WORKDAY(T9,'Исходные данные'!$D6-1,'Исходные данные'!$A$4:$A$22))</f>
        <v>43230</v>
      </c>
      <c r="V9" s="44">
        <f>IF(U9="-","-",'Исходные данные'!$F6)</f>
        <v>552</v>
      </c>
    </row>
    <row r="10" spans="1:22" ht="15" x14ac:dyDescent="0.2">
      <c r="A10" s="12" t="s">
        <v>14</v>
      </c>
      <c r="B10" s="42">
        <f>IF('Исходные данные'!$D7&gt;0,WORKDAY(B9,'Исходные данные'!$E6,'Исходные данные'!$A$4:$A$22),"-")</f>
        <v>43115</v>
      </c>
      <c r="C10" s="48">
        <f>IF(B10="-","-",WORKDAY(B10,'Исходные данные'!$D7-1,'Исходные данные'!$A$4:$A$22))</f>
        <v>43119</v>
      </c>
      <c r="D10" s="44">
        <f>IF(C10="-","-",'Исходные данные'!$F7)</f>
        <v>552</v>
      </c>
      <c r="E10" s="52">
        <f>IFERROR(IF(Есть,NETWORKDAYS(MAX(НачМ,НачП),MIN(КонМ,КонП),'Исходные данные'!$A$4:$A$22),)*$D10/(NETWORKDAYS(НачП,КонП,'Исходные данные'!$A$4:$A$22)),0)</f>
        <v>552</v>
      </c>
      <c r="F10" s="52">
        <f>IFERROR(IF(Есть,NETWORKDAYS(MAX(НачМ,НачП),MIN(КонМ,КонП),'Исходные данные'!$A$4:$A$22),)*$D10/(NETWORKDAYS(НачП,КонП,'Исходные данные'!$A$4:$A$22)),0)</f>
        <v>0</v>
      </c>
      <c r="G10" s="52">
        <f>IFERROR(IF(Есть,NETWORKDAYS(MAX(НачМ,НачП),MIN(КонМ,КонП),'Исходные данные'!$A$4:$A$22),)*$D10/(NETWORKDAYS(НачП,КонП,'Исходные данные'!$A$4:$A$22)),0)</f>
        <v>0</v>
      </c>
      <c r="H10" s="52">
        <f>IFERROR(IF(Есть,NETWORKDAYS(MAX(НачМ,НачП),MIN(КонМ,КонП),'Исходные данные'!$A$4:$A$22),)*$D10/(NETWORKDAYS(НачП,КонП,'Исходные данные'!$A$4:$A$22)),0)</f>
        <v>0</v>
      </c>
      <c r="I10" s="52">
        <f>IFERROR(IF(Есть,NETWORKDAYS(MAX(НачМ,НачП),MIN(КонМ,КонП),'Исходные данные'!$A$4:$A$22),)*$D10/(NETWORKDAYS(НачП,КонП,'Исходные данные'!$A$4:$A$22)),0)</f>
        <v>0</v>
      </c>
      <c r="J10" s="52">
        <f>IFERROR(IF(Есть,NETWORKDAYS(MAX(НачМ,НачП),MIN(КонМ,КонП),'Исходные данные'!$A$4:$A$22),)*$D10/(NETWORKDAYS(НачП,КонП,'Исходные данные'!$A$4:$A$22)),0)</f>
        <v>0</v>
      </c>
      <c r="K10" s="52">
        <f>IFERROR(IF(Есть,NETWORKDAYS(MAX(НачМ,НачП),MIN(КонМ,КонП),'Исходные данные'!$A$4:$A$22),)*$D10/(NETWORKDAYS(НачП,КонП,'Исходные данные'!$A$4:$A$22)),0)</f>
        <v>0</v>
      </c>
      <c r="L10" s="52">
        <f>IFERROR(IF(Есть,NETWORKDAYS(MAX(НачМ,НачП),MIN(КонМ,КонП),'Исходные данные'!$A$4:$A$22),)*$D10/(NETWORKDAYS(НачП,КонП,'Исходные данные'!$A$4:$A$22)),0)</f>
        <v>0</v>
      </c>
      <c r="M10" s="52">
        <f>IFERROR(IF(Есть,NETWORKDAYS(MAX(НачМ,НачП),MIN(КонМ,КонП),'Исходные данные'!$A$4:$A$22),)*$D10/(NETWORKDAYS(НачП,КонП,'Исходные данные'!$A$4:$A$22)),0)</f>
        <v>0</v>
      </c>
      <c r="N10" s="52">
        <f>IFERROR(IF(Есть,NETWORKDAYS(MAX(НачМ,НачП),MIN(КонМ,КонП),'Исходные данные'!$A$4:$A$22),)*$D10/(NETWORKDAYS(НачП,КонП,'Исходные данные'!$A$4:$A$22)),0)</f>
        <v>0</v>
      </c>
      <c r="O10" s="52">
        <f>IFERROR(IF(Есть,NETWORKDAYS(MAX(НачМ,НачП),MIN(КонМ,КонП),'Исходные данные'!$A$4:$A$22),)*$D10/(NETWORKDAYS(НачП,КонП,'Исходные данные'!$A$4:$A$22)),0)</f>
        <v>0</v>
      </c>
      <c r="P10" s="52">
        <f>IFERROR(IF(Есть,NETWORKDAYS(MAX(НачМ,НачП),MIN(КонМ,КонП),'Исходные данные'!$A$4:$A$22),)*$D10/(NETWORKDAYS(НачП,КонП,'Исходные данные'!$A$4:$A$22)),0)</f>
        <v>0</v>
      </c>
      <c r="Q10" s="42">
        <f>IF('Исходные данные'!$D7&gt;0,WORKDAY(Q9,'Исходные данные'!$E6,'Исходные данные'!$A$4:$A$22),"-")</f>
        <v>43171</v>
      </c>
      <c r="R10" s="48">
        <f>IF(Q10="-","-",WORKDAY(Q10,'Исходные данные'!$D7-1,'Исходные данные'!$A$4:$A$22))</f>
        <v>43175</v>
      </c>
      <c r="S10" s="44">
        <f>IF(R10="-","-",'Исходные данные'!$F7)</f>
        <v>552</v>
      </c>
      <c r="T10" s="42">
        <f>IF('Исходные данные'!$D7&gt;0,WORKDAY(T9,'Исходные данные'!$E6,'Исходные данные'!$A$4:$A$22),"-")</f>
        <v>43231</v>
      </c>
      <c r="U10" s="48">
        <f>IF(T10="-","-",WORKDAY(T10,'Исходные данные'!$D7-1,'Исходные данные'!$A$4:$A$22))</f>
        <v>43237</v>
      </c>
      <c r="V10" s="44">
        <f>IF(U10="-","-",'Исходные данные'!$F7)</f>
        <v>552</v>
      </c>
    </row>
    <row r="11" spans="1:22" ht="15" x14ac:dyDescent="0.2">
      <c r="A11" s="12" t="s">
        <v>15</v>
      </c>
      <c r="B11" s="42">
        <f>IF('Исходные данные'!$D8&gt;0,WORKDAY(B10,'Исходные данные'!$E7,'Исходные данные'!$A$4:$A$22),"-")</f>
        <v>43119</v>
      </c>
      <c r="C11" s="48">
        <f>IF(B11="-","-",WORKDAY(B11,'Исходные данные'!$D8-1,'Исходные данные'!$A$4:$A$22))</f>
        <v>43122</v>
      </c>
      <c r="D11" s="44">
        <f>IF(C11="-","-",'Исходные данные'!$F8)</f>
        <v>552</v>
      </c>
      <c r="E11" s="52">
        <f>IFERROR(IF(Есть,NETWORKDAYS(MAX(НачМ,НачП),MIN(КонМ,КонП),'Исходные данные'!$A$4:$A$22),)*$D11/(NETWORKDAYS(НачП,КонП,'Исходные данные'!$A$4:$A$22)),0)</f>
        <v>552</v>
      </c>
      <c r="F11" s="52">
        <f>IFERROR(IF(Есть,NETWORKDAYS(MAX(НачМ,НачП),MIN(КонМ,КонП),'Исходные данные'!$A$4:$A$22),)*$D11/(NETWORKDAYS(НачП,КонП,'Исходные данные'!$A$4:$A$22)),0)</f>
        <v>0</v>
      </c>
      <c r="G11" s="52">
        <f>IFERROR(IF(Есть,NETWORKDAYS(MAX(НачМ,НачП),MIN(КонМ,КонП),'Исходные данные'!$A$4:$A$22),)*$D11/(NETWORKDAYS(НачП,КонП,'Исходные данные'!$A$4:$A$22)),0)</f>
        <v>0</v>
      </c>
      <c r="H11" s="52">
        <f>IFERROR(IF(Есть,NETWORKDAYS(MAX(НачМ,НачП),MIN(КонМ,КонП),'Исходные данные'!$A$4:$A$22),)*$D11/(NETWORKDAYS(НачП,КонП,'Исходные данные'!$A$4:$A$22)),0)</f>
        <v>0</v>
      </c>
      <c r="I11" s="52">
        <f>IFERROR(IF(Есть,NETWORKDAYS(MAX(НачМ,НачП),MIN(КонМ,КонП),'Исходные данные'!$A$4:$A$22),)*$D11/(NETWORKDAYS(НачП,КонП,'Исходные данные'!$A$4:$A$22)),0)</f>
        <v>0</v>
      </c>
      <c r="J11" s="52">
        <f>IFERROR(IF(Есть,NETWORKDAYS(MAX(НачМ,НачП),MIN(КонМ,КонП),'Исходные данные'!$A$4:$A$22),)*$D11/(NETWORKDAYS(НачП,КонП,'Исходные данные'!$A$4:$A$22)),0)</f>
        <v>0</v>
      </c>
      <c r="K11" s="52">
        <f>IFERROR(IF(Есть,NETWORKDAYS(MAX(НачМ,НачП),MIN(КонМ,КонП),'Исходные данные'!$A$4:$A$22),)*$D11/(NETWORKDAYS(НачП,КонП,'Исходные данные'!$A$4:$A$22)),0)</f>
        <v>0</v>
      </c>
      <c r="L11" s="52">
        <f>IFERROR(IF(Есть,NETWORKDAYS(MAX(НачМ,НачП),MIN(КонМ,КонП),'Исходные данные'!$A$4:$A$22),)*$D11/(NETWORKDAYS(НачП,КонП,'Исходные данные'!$A$4:$A$22)),0)</f>
        <v>0</v>
      </c>
      <c r="M11" s="52">
        <f>IFERROR(IF(Есть,NETWORKDAYS(MAX(НачМ,НачП),MIN(КонМ,КонП),'Исходные данные'!$A$4:$A$22),)*$D11/(NETWORKDAYS(НачП,КонП,'Исходные данные'!$A$4:$A$22)),0)</f>
        <v>0</v>
      </c>
      <c r="N11" s="52">
        <f>IFERROR(IF(Есть,NETWORKDAYS(MAX(НачМ,НачП),MIN(КонМ,КонП),'Исходные данные'!$A$4:$A$22),)*$D11/(NETWORKDAYS(НачП,КонП,'Исходные данные'!$A$4:$A$22)),0)</f>
        <v>0</v>
      </c>
      <c r="O11" s="52">
        <f>IFERROR(IF(Есть,NETWORKDAYS(MAX(НачМ,НачП),MIN(КонМ,КонП),'Исходные данные'!$A$4:$A$22),)*$D11/(NETWORKDAYS(НачП,КонП,'Исходные данные'!$A$4:$A$22)),0)</f>
        <v>0</v>
      </c>
      <c r="P11" s="52">
        <f>IFERROR(IF(Есть,NETWORKDAYS(MAX(НачМ,НачП),MIN(КонМ,КонП),'Исходные данные'!$A$4:$A$22),)*$D11/(NETWORKDAYS(НачП,КонП,'Исходные данные'!$A$4:$A$22)),0)</f>
        <v>0</v>
      </c>
      <c r="Q11" s="42">
        <f>IF('Исходные данные'!$D8&gt;0,WORKDAY(Q10,'Исходные данные'!$E7,'Исходные данные'!$A$4:$A$22),"-")</f>
        <v>43175</v>
      </c>
      <c r="R11" s="48">
        <f>IF(Q11="-","-",WORKDAY(Q11,'Исходные данные'!$D8-1,'Исходные данные'!$A$4:$A$22))</f>
        <v>43178</v>
      </c>
      <c r="S11" s="44">
        <f>IF(R11="-","-",'Исходные данные'!$F8)</f>
        <v>552</v>
      </c>
      <c r="T11" s="42">
        <f>IF('Исходные данные'!$D8&gt;0,WORKDAY(T10,'Исходные данные'!$E7,'Исходные данные'!$A$4:$A$22),"-")</f>
        <v>43237</v>
      </c>
      <c r="U11" s="48">
        <f>IF(T11="-","-",WORKDAY(T11,'Исходные данные'!$D8-1,'Исходные данные'!$A$4:$A$22))</f>
        <v>43238</v>
      </c>
      <c r="V11" s="44">
        <f>IF(U11="-","-",'Исходные данные'!$F8)</f>
        <v>552</v>
      </c>
    </row>
    <row r="12" spans="1:22" ht="15" x14ac:dyDescent="0.2">
      <c r="A12" s="12" t="s">
        <v>16</v>
      </c>
      <c r="B12" s="42">
        <f>IF('Исходные данные'!$D9&gt;0,WORKDAY(B11,'Исходные данные'!$E8,'Исходные данные'!$A$4:$A$22),"-")</f>
        <v>43122</v>
      </c>
      <c r="C12" s="48">
        <f>IF(B12="-","-",WORKDAY(B12,'Исходные данные'!$D9-1,'Исходные данные'!$A$4:$A$22))</f>
        <v>43126</v>
      </c>
      <c r="D12" s="44">
        <f>IF(C12="-","-",'Исходные данные'!$F9)</f>
        <v>5852</v>
      </c>
      <c r="E12" s="52">
        <f>IFERROR(IF(Есть,NETWORKDAYS(MAX(НачМ,НачП),MIN(КонМ,КонП),'Исходные данные'!$A$4:$A$22),)*$D12/(NETWORKDAYS(НачП,КонП,'Исходные данные'!$A$4:$A$22)),0)</f>
        <v>5852</v>
      </c>
      <c r="F12" s="52">
        <f>IFERROR(IF(Есть,NETWORKDAYS(MAX(НачМ,НачП),MIN(КонМ,КонП),'Исходные данные'!$A$4:$A$22),)*$D12/(NETWORKDAYS(НачП,КонП,'Исходные данные'!$A$4:$A$22)),0)</f>
        <v>0</v>
      </c>
      <c r="G12" s="52">
        <f>IFERROR(IF(Есть,NETWORKDAYS(MAX(НачМ,НачП),MIN(КонМ,КонП),'Исходные данные'!$A$4:$A$22),)*$D12/(NETWORKDAYS(НачП,КонП,'Исходные данные'!$A$4:$A$22)),0)</f>
        <v>0</v>
      </c>
      <c r="H12" s="52">
        <f>IFERROR(IF(Есть,NETWORKDAYS(MAX(НачМ,НачП),MIN(КонМ,КонП),'Исходные данные'!$A$4:$A$22),)*$D12/(NETWORKDAYS(НачП,КонП,'Исходные данные'!$A$4:$A$22)),0)</f>
        <v>0</v>
      </c>
      <c r="I12" s="52">
        <f>IFERROR(IF(Есть,NETWORKDAYS(MAX(НачМ,НачП),MIN(КонМ,КонП),'Исходные данные'!$A$4:$A$22),)*$D12/(NETWORKDAYS(НачП,КонП,'Исходные данные'!$A$4:$A$22)),0)</f>
        <v>0</v>
      </c>
      <c r="J12" s="52">
        <f>IFERROR(IF(Есть,NETWORKDAYS(MAX(НачМ,НачП),MIN(КонМ,КонП),'Исходные данные'!$A$4:$A$22),)*$D12/(NETWORKDAYS(НачП,КонП,'Исходные данные'!$A$4:$A$22)),0)</f>
        <v>0</v>
      </c>
      <c r="K12" s="52">
        <f>IFERROR(IF(Есть,NETWORKDAYS(MAX(НачМ,НачП),MIN(КонМ,КонП),'Исходные данные'!$A$4:$A$22),)*$D12/(NETWORKDAYS(НачП,КонП,'Исходные данные'!$A$4:$A$22)),0)</f>
        <v>0</v>
      </c>
      <c r="L12" s="52">
        <f>IFERROR(IF(Есть,NETWORKDAYS(MAX(НачМ,НачП),MIN(КонМ,КонП),'Исходные данные'!$A$4:$A$22),)*$D12/(NETWORKDAYS(НачП,КонП,'Исходные данные'!$A$4:$A$22)),0)</f>
        <v>0</v>
      </c>
      <c r="M12" s="52">
        <f>IFERROR(IF(Есть,NETWORKDAYS(MAX(НачМ,НачП),MIN(КонМ,КонП),'Исходные данные'!$A$4:$A$22),)*$D12/(NETWORKDAYS(НачП,КонП,'Исходные данные'!$A$4:$A$22)),0)</f>
        <v>0</v>
      </c>
      <c r="N12" s="52">
        <f>IFERROR(IF(Есть,NETWORKDAYS(MAX(НачМ,НачП),MIN(КонМ,КонП),'Исходные данные'!$A$4:$A$22),)*$D12/(NETWORKDAYS(НачП,КонП,'Исходные данные'!$A$4:$A$22)),0)</f>
        <v>0</v>
      </c>
      <c r="O12" s="52">
        <f>IFERROR(IF(Есть,NETWORKDAYS(MAX(НачМ,НачП),MIN(КонМ,КонП),'Исходные данные'!$A$4:$A$22),)*$D12/(NETWORKDAYS(НачП,КонП,'Исходные данные'!$A$4:$A$22)),0)</f>
        <v>0</v>
      </c>
      <c r="P12" s="52">
        <f>IFERROR(IF(Есть,NETWORKDAYS(MAX(НачМ,НачП),MIN(КонМ,КонП),'Исходные данные'!$A$4:$A$22),)*$D12/(NETWORKDAYS(НачП,КонП,'Исходные данные'!$A$4:$A$22)),0)</f>
        <v>0</v>
      </c>
      <c r="Q12" s="42">
        <f>IF('Исходные данные'!$D9&gt;0,WORKDAY(Q11,'Исходные данные'!$E8,'Исходные данные'!$A$4:$A$22),"-")</f>
        <v>43178</v>
      </c>
      <c r="R12" s="48">
        <f>IF(Q12="-","-",WORKDAY(Q12,'Исходные данные'!$D9-1,'Исходные данные'!$A$4:$A$22))</f>
        <v>43182</v>
      </c>
      <c r="S12" s="44">
        <f>IF(R12="-","-",'Исходные данные'!$F9)</f>
        <v>5852</v>
      </c>
      <c r="T12" s="42">
        <f>IF('Исходные данные'!$D9&gt;0,WORKDAY(T11,'Исходные данные'!$E8,'Исходные данные'!$A$4:$A$22),"-")</f>
        <v>43238</v>
      </c>
      <c r="U12" s="48">
        <f>IF(T12="-","-",WORKDAY(T12,'Исходные данные'!$D9-1,'Исходные данные'!$A$4:$A$22))</f>
        <v>43244</v>
      </c>
      <c r="V12" s="44">
        <f>IF(U12="-","-",'Исходные данные'!$F9)</f>
        <v>5852</v>
      </c>
    </row>
    <row r="13" spans="1:22" ht="15" x14ac:dyDescent="0.2">
      <c r="A13" s="12" t="s">
        <v>17</v>
      </c>
      <c r="B13" s="42">
        <f>IF('Исходные данные'!$D10&gt;0,WORKDAY(B12,'Исходные данные'!$E9,'Исходные данные'!$A$4:$A$22),"-")</f>
        <v>43124</v>
      </c>
      <c r="C13" s="48">
        <f>IF(B13="-","-",WORKDAY(B13,'Исходные данные'!$D10-1,'Исходные данные'!$A$4:$A$22))</f>
        <v>43131</v>
      </c>
      <c r="D13" s="44">
        <f>IF(C13="-","-",'Исходные данные'!$F10)</f>
        <v>124185</v>
      </c>
      <c r="E13" s="52">
        <f>IFERROR(IF(Есть,NETWORKDAYS(MAX(НачМ,НачП),MIN(КонМ,КонП),'Исходные данные'!$A$4:$A$22),)*$D13/(NETWORKDAYS(НачП,КонП,'Исходные данные'!$A$4:$A$22)),0)</f>
        <v>124185</v>
      </c>
      <c r="F13" s="52">
        <f>IFERROR(IF(Есть,NETWORKDAYS(MAX(НачМ,НачП),MIN(КонМ,КонП),'Исходные данные'!$A$4:$A$22),)*$D13/(NETWORKDAYS(НачП,КонП,'Исходные данные'!$A$4:$A$22)),0)</f>
        <v>0</v>
      </c>
      <c r="G13" s="52">
        <f>IFERROR(IF(Есть,NETWORKDAYS(MAX(НачМ,НачП),MIN(КонМ,КонП),'Исходные данные'!$A$4:$A$22),)*$D13/(NETWORKDAYS(НачП,КонП,'Исходные данные'!$A$4:$A$22)),0)</f>
        <v>0</v>
      </c>
      <c r="H13" s="52">
        <f>IFERROR(IF(Есть,NETWORKDAYS(MAX(НачМ,НачП),MIN(КонМ,КонП),'Исходные данные'!$A$4:$A$22),)*$D13/(NETWORKDAYS(НачП,КонП,'Исходные данные'!$A$4:$A$22)),0)</f>
        <v>0</v>
      </c>
      <c r="I13" s="52">
        <f>IFERROR(IF(Есть,NETWORKDAYS(MAX(НачМ,НачП),MIN(КонМ,КонП),'Исходные данные'!$A$4:$A$22),)*$D13/(NETWORKDAYS(НачП,КонП,'Исходные данные'!$A$4:$A$22)),0)</f>
        <v>0</v>
      </c>
      <c r="J13" s="52">
        <f>IFERROR(IF(Есть,NETWORKDAYS(MAX(НачМ,НачП),MIN(КонМ,КонП),'Исходные данные'!$A$4:$A$22),)*$D13/(NETWORKDAYS(НачП,КонП,'Исходные данные'!$A$4:$A$22)),0)</f>
        <v>0</v>
      </c>
      <c r="K13" s="52">
        <f>IFERROR(IF(Есть,NETWORKDAYS(MAX(НачМ,НачП),MIN(КонМ,КонП),'Исходные данные'!$A$4:$A$22),)*$D13/(NETWORKDAYS(НачП,КонП,'Исходные данные'!$A$4:$A$22)),0)</f>
        <v>0</v>
      </c>
      <c r="L13" s="52">
        <f>IFERROR(IF(Есть,NETWORKDAYS(MAX(НачМ,НачП),MIN(КонМ,КонП),'Исходные данные'!$A$4:$A$22),)*$D13/(NETWORKDAYS(НачП,КонП,'Исходные данные'!$A$4:$A$22)),0)</f>
        <v>0</v>
      </c>
      <c r="M13" s="52">
        <f>IFERROR(IF(Есть,NETWORKDAYS(MAX(НачМ,НачП),MIN(КонМ,КонП),'Исходные данные'!$A$4:$A$22),)*$D13/(NETWORKDAYS(НачП,КонП,'Исходные данные'!$A$4:$A$22)),0)</f>
        <v>0</v>
      </c>
      <c r="N13" s="52">
        <f>IFERROR(IF(Есть,NETWORKDAYS(MAX(НачМ,НачП),MIN(КонМ,КонП),'Исходные данные'!$A$4:$A$22),)*$D13/(NETWORKDAYS(НачП,КонП,'Исходные данные'!$A$4:$A$22)),0)</f>
        <v>0</v>
      </c>
      <c r="O13" s="52">
        <f>IFERROR(IF(Есть,NETWORKDAYS(MAX(НачМ,НачП),MIN(КонМ,КонП),'Исходные данные'!$A$4:$A$22),)*$D13/(NETWORKDAYS(НачП,КонП,'Исходные данные'!$A$4:$A$22)),0)</f>
        <v>0</v>
      </c>
      <c r="P13" s="52">
        <f>IFERROR(IF(Есть,NETWORKDAYS(MAX(НачМ,НачП),MIN(КонМ,КонП),'Исходные данные'!$A$4:$A$22),)*$D13/(NETWORKDAYS(НачП,КонП,'Исходные данные'!$A$4:$A$22)),0)</f>
        <v>0</v>
      </c>
      <c r="Q13" s="42">
        <f>IF('Исходные данные'!$D10&gt;0,WORKDAY(Q12,'Исходные данные'!$E9,'Исходные данные'!$A$4:$A$22),"-")</f>
        <v>43180</v>
      </c>
      <c r="R13" s="48">
        <f>IF(Q13="-","-",WORKDAY(Q13,'Исходные данные'!$D10-1,'Исходные данные'!$A$4:$A$22))</f>
        <v>43187</v>
      </c>
      <c r="S13" s="44">
        <f>IF(R13="-","-",'Исходные данные'!$F10)</f>
        <v>124185</v>
      </c>
      <c r="T13" s="42">
        <f>IF('Исходные данные'!$D10&gt;0,WORKDAY(T12,'Исходные данные'!$E9,'Исходные данные'!$A$4:$A$22),"-")</f>
        <v>43242</v>
      </c>
      <c r="U13" s="48">
        <f>IF(T13="-","-",WORKDAY(T13,'Исходные данные'!$D10-1,'Исходные данные'!$A$4:$A$22))</f>
        <v>43249</v>
      </c>
      <c r="V13" s="44">
        <f>IF(U13="-","-",'Исходные данные'!$F10)</f>
        <v>124185</v>
      </c>
    </row>
    <row r="14" spans="1:22" ht="15" x14ac:dyDescent="0.2">
      <c r="A14" s="46" t="s">
        <v>18</v>
      </c>
      <c r="B14" s="42">
        <f>IF('Исходные данные'!$D11&gt;0,WORKDAY(B13,'Исходные данные'!$E10,'Исходные данные'!$A$4:$A$22),"-")</f>
        <v>43129</v>
      </c>
      <c r="C14" s="48">
        <f>IF(B14="-","-",WORKDAY(B14,'Исходные данные'!$D11-1,'Исходные данные'!$A$4:$A$22))</f>
        <v>43133</v>
      </c>
      <c r="D14" s="44">
        <f>IF(C14="-","-",'Исходные данные'!$F11)</f>
        <v>552</v>
      </c>
      <c r="E14" s="52">
        <f>IFERROR(IF(Есть,NETWORKDAYS(MAX(НачМ,НачП),MIN(КонМ,КонП),'Исходные данные'!$A$4:$A$22),)*$D14/(NETWORKDAYS(НачП,КонП,'Исходные данные'!$A$4:$A$22)),0)</f>
        <v>331.2</v>
      </c>
      <c r="F14" s="52">
        <f>IFERROR(IF(Есть,NETWORKDAYS(MAX(НачМ,НачП),MIN(КонМ,КонП),'Исходные данные'!$A$4:$A$22),)*$D14/(NETWORKDAYS(НачП,КонП,'Исходные данные'!$A$4:$A$22)),0)</f>
        <v>220.8</v>
      </c>
      <c r="G14" s="52">
        <f>IFERROR(IF(Есть,NETWORKDAYS(MAX(НачМ,НачП),MIN(КонМ,КонП),'Исходные данные'!$A$4:$A$22),)*$D14/(NETWORKDAYS(НачП,КонП,'Исходные данные'!$A$4:$A$22)),0)</f>
        <v>0</v>
      </c>
      <c r="H14" s="52">
        <f>IFERROR(IF(Есть,NETWORKDAYS(MAX(НачМ,НачП),MIN(КонМ,КонП),'Исходные данные'!$A$4:$A$22),)*$D14/(NETWORKDAYS(НачП,КонП,'Исходные данные'!$A$4:$A$22)),0)</f>
        <v>0</v>
      </c>
      <c r="I14" s="52">
        <f>IFERROR(IF(Есть,NETWORKDAYS(MAX(НачМ,НачП),MIN(КонМ,КонП),'Исходные данные'!$A$4:$A$22),)*$D14/(NETWORKDAYS(НачП,КонП,'Исходные данные'!$A$4:$A$22)),0)</f>
        <v>0</v>
      </c>
      <c r="J14" s="52">
        <f>IFERROR(IF(Есть,NETWORKDAYS(MAX(НачМ,НачП),MIN(КонМ,КонП),'Исходные данные'!$A$4:$A$22),)*$D14/(NETWORKDAYS(НачП,КонП,'Исходные данные'!$A$4:$A$22)),0)</f>
        <v>0</v>
      </c>
      <c r="K14" s="52">
        <f>IFERROR(IF(Есть,NETWORKDAYS(MAX(НачМ,НачП),MIN(КонМ,КонП),'Исходные данные'!$A$4:$A$22),)*$D14/(NETWORKDAYS(НачП,КонП,'Исходные данные'!$A$4:$A$22)),0)</f>
        <v>0</v>
      </c>
      <c r="L14" s="52">
        <f>IFERROR(IF(Есть,NETWORKDAYS(MAX(НачМ,НачП),MIN(КонМ,КонП),'Исходные данные'!$A$4:$A$22),)*$D14/(NETWORKDAYS(НачП,КонП,'Исходные данные'!$A$4:$A$22)),0)</f>
        <v>0</v>
      </c>
      <c r="M14" s="52">
        <f>IFERROR(IF(Есть,NETWORKDAYS(MAX(НачМ,НачП),MIN(КонМ,КонП),'Исходные данные'!$A$4:$A$22),)*$D14/(NETWORKDAYS(НачП,КонП,'Исходные данные'!$A$4:$A$22)),0)</f>
        <v>0</v>
      </c>
      <c r="N14" s="52">
        <f>IFERROR(IF(Есть,NETWORKDAYS(MAX(НачМ,НачП),MIN(КонМ,КонП),'Исходные данные'!$A$4:$A$22),)*$D14/(NETWORKDAYS(НачП,КонП,'Исходные данные'!$A$4:$A$22)),0)</f>
        <v>0</v>
      </c>
      <c r="O14" s="52">
        <f>IFERROR(IF(Есть,NETWORKDAYS(MAX(НачМ,НачП),MIN(КонМ,КонП),'Исходные данные'!$A$4:$A$22),)*$D14/(NETWORKDAYS(НачП,КонП,'Исходные данные'!$A$4:$A$22)),0)</f>
        <v>0</v>
      </c>
      <c r="P14" s="52">
        <f>IFERROR(IF(Есть,NETWORKDAYS(MAX(НачМ,НачП),MIN(КонМ,КонП),'Исходные данные'!$A$4:$A$22),)*$D14/(NETWORKDAYS(НачП,КонП,'Исходные данные'!$A$4:$A$22)),0)</f>
        <v>0</v>
      </c>
      <c r="Q14" s="42">
        <f>IF('Исходные данные'!$D11&gt;0,WORKDAY(Q13,'Исходные данные'!$E10,'Исходные данные'!$A$4:$A$22),"-")</f>
        <v>43185</v>
      </c>
      <c r="R14" s="48">
        <f>IF(Q14="-","-",WORKDAY(Q14,'Исходные данные'!$D11-1,'Исходные данные'!$A$4:$A$22))</f>
        <v>43189</v>
      </c>
      <c r="S14" s="44">
        <f>IF(R14="-","-",'Исходные данные'!$F11)</f>
        <v>552</v>
      </c>
      <c r="T14" s="42">
        <f>IF('Исходные данные'!$D11&gt;0,WORKDAY(T13,'Исходные данные'!$E10,'Исходные данные'!$A$4:$A$22),"-")</f>
        <v>43245</v>
      </c>
      <c r="U14" s="48">
        <f>IF(T14="-","-",WORKDAY(T14,'Исходные данные'!$D11-1,'Исходные данные'!$A$4:$A$22))</f>
        <v>43251</v>
      </c>
      <c r="V14" s="44">
        <f>IF(U14="-","-",'Исходные данные'!$F11)</f>
        <v>552</v>
      </c>
    </row>
    <row r="15" spans="1:22" ht="15" x14ac:dyDescent="0.2">
      <c r="A15" s="12" t="s">
        <v>19</v>
      </c>
      <c r="B15" s="42">
        <f>IF('Исходные данные'!$D12&gt;0,WORKDAY(B14,'Исходные данные'!$E11,'Исходные данные'!$A$4:$A$22),"-")</f>
        <v>43136</v>
      </c>
      <c r="C15" s="48">
        <f>IF(B15="-","-",WORKDAY(B15,'Исходные данные'!$D12-1,'Исходные данные'!$A$4:$A$22))</f>
        <v>43137</v>
      </c>
      <c r="D15" s="44">
        <f>IF(C15="-","-",'Исходные данные'!$F12)</f>
        <v>55622</v>
      </c>
      <c r="E15" s="52">
        <f>IFERROR(IF(Есть,NETWORKDAYS(MAX(НачМ,НачП),MIN(КонМ,КонП),'Исходные данные'!$A$4:$A$22),)*$D15/(NETWORKDAYS(НачП,КонП,'Исходные данные'!$A$4:$A$22)),0)</f>
        <v>0</v>
      </c>
      <c r="F15" s="52">
        <f>IFERROR(IF(Есть,NETWORKDAYS(MAX(НачМ,НачП),MIN(КонМ,КонП),'Исходные данные'!$A$4:$A$22),)*$D15/(NETWORKDAYS(НачП,КонП,'Исходные данные'!$A$4:$A$22)),0)</f>
        <v>55622</v>
      </c>
      <c r="G15" s="52">
        <f>IFERROR(IF(Есть,NETWORKDAYS(MAX(НачМ,НачП),MIN(КонМ,КонП),'Исходные данные'!$A$4:$A$22),)*$D15/(NETWORKDAYS(НачП,КонП,'Исходные данные'!$A$4:$A$22)),0)</f>
        <v>0</v>
      </c>
      <c r="H15" s="52">
        <f>IFERROR(IF(Есть,NETWORKDAYS(MAX(НачМ,НачП),MIN(КонМ,КонП),'Исходные данные'!$A$4:$A$22),)*$D15/(NETWORKDAYS(НачП,КонП,'Исходные данные'!$A$4:$A$22)),0)</f>
        <v>0</v>
      </c>
      <c r="I15" s="52">
        <f>IFERROR(IF(Есть,NETWORKDAYS(MAX(НачМ,НачП),MIN(КонМ,КонП),'Исходные данные'!$A$4:$A$22),)*$D15/(NETWORKDAYS(НачП,КонП,'Исходные данные'!$A$4:$A$22)),0)</f>
        <v>0</v>
      </c>
      <c r="J15" s="52">
        <f>IFERROR(IF(Есть,NETWORKDAYS(MAX(НачМ,НачП),MIN(КонМ,КонП),'Исходные данные'!$A$4:$A$22),)*$D15/(NETWORKDAYS(НачП,КонП,'Исходные данные'!$A$4:$A$22)),0)</f>
        <v>0</v>
      </c>
      <c r="K15" s="52">
        <f>IFERROR(IF(Есть,NETWORKDAYS(MAX(НачМ,НачП),MIN(КонМ,КонП),'Исходные данные'!$A$4:$A$22),)*$D15/(NETWORKDAYS(НачП,КонП,'Исходные данные'!$A$4:$A$22)),0)</f>
        <v>0</v>
      </c>
      <c r="L15" s="52">
        <f>IFERROR(IF(Есть,NETWORKDAYS(MAX(НачМ,НачП),MIN(КонМ,КонП),'Исходные данные'!$A$4:$A$22),)*$D15/(NETWORKDAYS(НачП,КонП,'Исходные данные'!$A$4:$A$22)),0)</f>
        <v>0</v>
      </c>
      <c r="M15" s="52">
        <f>IFERROR(IF(Есть,NETWORKDAYS(MAX(НачМ,НачП),MIN(КонМ,КонП),'Исходные данные'!$A$4:$A$22),)*$D15/(NETWORKDAYS(НачП,КонП,'Исходные данные'!$A$4:$A$22)),0)</f>
        <v>0</v>
      </c>
      <c r="N15" s="52">
        <f>IFERROR(IF(Есть,NETWORKDAYS(MAX(НачМ,НачП),MIN(КонМ,КонП),'Исходные данные'!$A$4:$A$22),)*$D15/(NETWORKDAYS(НачП,КонП,'Исходные данные'!$A$4:$A$22)),0)</f>
        <v>0</v>
      </c>
      <c r="O15" s="52">
        <f>IFERROR(IF(Есть,NETWORKDAYS(MAX(НачМ,НачП),MIN(КонМ,КонП),'Исходные данные'!$A$4:$A$22),)*$D15/(NETWORKDAYS(НачП,КонП,'Исходные данные'!$A$4:$A$22)),0)</f>
        <v>0</v>
      </c>
      <c r="P15" s="52">
        <f>IFERROR(IF(Есть,NETWORKDAYS(MAX(НачМ,НачП),MIN(КонМ,КонП),'Исходные данные'!$A$4:$A$22),)*$D15/(NETWORKDAYS(НачП,КонП,'Исходные данные'!$A$4:$A$22)),0)</f>
        <v>0</v>
      </c>
      <c r="Q15" s="42">
        <f>IF('Исходные данные'!$D12&gt;0,WORKDAY(Q14,'Исходные данные'!$E11,'Исходные данные'!$A$4:$A$22),"-")</f>
        <v>43192</v>
      </c>
      <c r="R15" s="48">
        <f>IF(Q15="-","-",WORKDAY(Q15,'Исходные данные'!$D12-1,'Исходные данные'!$A$4:$A$22))</f>
        <v>43193</v>
      </c>
      <c r="S15" s="44">
        <f>IF(R15="-","-",'Исходные данные'!$F12)</f>
        <v>55622</v>
      </c>
      <c r="T15" s="42">
        <f>IF('Исходные данные'!$D12&gt;0,WORKDAY(T14,'Исходные данные'!$E11,'Исходные данные'!$A$4:$A$22),"-")</f>
        <v>43252</v>
      </c>
      <c r="U15" s="48">
        <f>IF(T15="-","-",WORKDAY(T15,'Исходные данные'!$D12-1,'Исходные данные'!$A$4:$A$22))</f>
        <v>43255</v>
      </c>
      <c r="V15" s="44">
        <f>IF(U15="-","-",'Исходные данные'!$F12)</f>
        <v>55622</v>
      </c>
    </row>
    <row r="16" spans="1:22" ht="15" x14ac:dyDescent="0.2">
      <c r="A16" s="12" t="s">
        <v>20</v>
      </c>
      <c r="B16" s="42">
        <f>IF('Исходные данные'!$D13&gt;0,WORKDAY(B15,'Исходные данные'!$E12,'Исходные данные'!$A$4:$A$22),"-")</f>
        <v>43138</v>
      </c>
      <c r="C16" s="48">
        <f>IF(B16="-","-",WORKDAY(B16,'Исходные данные'!$D13-1,'Исходные данные'!$A$4:$A$22))</f>
        <v>43147</v>
      </c>
      <c r="D16" s="44">
        <f>IF(C16="-","-",'Исходные данные'!$F13)</f>
        <v>0</v>
      </c>
      <c r="E16" s="52">
        <f>IFERROR(IF(Есть,NETWORKDAYS(MAX(НачМ,НачП),MIN(КонМ,КонП),'Исходные данные'!$A$4:$A$22),)*$D16/(NETWORKDAYS(НачП,КонП,'Исходные данные'!$A$4:$A$22)),0)</f>
        <v>0</v>
      </c>
      <c r="F16" s="52">
        <f>IFERROR(IF(Есть,NETWORKDAYS(MAX(НачМ,НачП),MIN(КонМ,КонП),'Исходные данные'!$A$4:$A$22),)*$D16/(NETWORKDAYS(НачП,КонП,'Исходные данные'!$A$4:$A$22)),0)</f>
        <v>0</v>
      </c>
      <c r="G16" s="52">
        <f>IFERROR(IF(Есть,NETWORKDAYS(MAX(НачМ,НачП),MIN(КонМ,КонП),'Исходные данные'!$A$4:$A$22),)*$D16/(NETWORKDAYS(НачП,КонП,'Исходные данные'!$A$4:$A$22)),0)</f>
        <v>0</v>
      </c>
      <c r="H16" s="52">
        <f>IFERROR(IF(Есть,NETWORKDAYS(MAX(НачМ,НачП),MIN(КонМ,КонП),'Исходные данные'!$A$4:$A$22),)*$D16/(NETWORKDAYS(НачП,КонП,'Исходные данные'!$A$4:$A$22)),0)</f>
        <v>0</v>
      </c>
      <c r="I16" s="52">
        <f>IFERROR(IF(Есть,NETWORKDAYS(MAX(НачМ,НачП),MIN(КонМ,КонП),'Исходные данные'!$A$4:$A$22),)*$D16/(NETWORKDAYS(НачП,КонП,'Исходные данные'!$A$4:$A$22)),0)</f>
        <v>0</v>
      </c>
      <c r="J16" s="52">
        <f>IFERROR(IF(Есть,NETWORKDAYS(MAX(НачМ,НачП),MIN(КонМ,КонП),'Исходные данные'!$A$4:$A$22),)*$D16/(NETWORKDAYS(НачП,КонП,'Исходные данные'!$A$4:$A$22)),0)</f>
        <v>0</v>
      </c>
      <c r="K16" s="52">
        <f>IFERROR(IF(Есть,NETWORKDAYS(MAX(НачМ,НачП),MIN(КонМ,КонП),'Исходные данные'!$A$4:$A$22),)*$D16/(NETWORKDAYS(НачП,КонП,'Исходные данные'!$A$4:$A$22)),0)</f>
        <v>0</v>
      </c>
      <c r="L16" s="52">
        <f>IFERROR(IF(Есть,NETWORKDAYS(MAX(НачМ,НачП),MIN(КонМ,КонП),'Исходные данные'!$A$4:$A$22),)*$D16/(NETWORKDAYS(НачП,КонП,'Исходные данные'!$A$4:$A$22)),0)</f>
        <v>0</v>
      </c>
      <c r="M16" s="52">
        <f>IFERROR(IF(Есть,NETWORKDAYS(MAX(НачМ,НачП),MIN(КонМ,КонП),'Исходные данные'!$A$4:$A$22),)*$D16/(NETWORKDAYS(НачП,КонП,'Исходные данные'!$A$4:$A$22)),0)</f>
        <v>0</v>
      </c>
      <c r="N16" s="52">
        <f>IFERROR(IF(Есть,NETWORKDAYS(MAX(НачМ,НачП),MIN(КонМ,КонП),'Исходные данные'!$A$4:$A$22),)*$D16/(NETWORKDAYS(НачП,КонП,'Исходные данные'!$A$4:$A$22)),0)</f>
        <v>0</v>
      </c>
      <c r="O16" s="52">
        <f>IFERROR(IF(Есть,NETWORKDAYS(MAX(НачМ,НачП),MIN(КонМ,КонП),'Исходные данные'!$A$4:$A$22),)*$D16/(NETWORKDAYS(НачП,КонП,'Исходные данные'!$A$4:$A$22)),0)</f>
        <v>0</v>
      </c>
      <c r="P16" s="52">
        <f>IFERROR(IF(Есть,NETWORKDAYS(MAX(НачМ,НачП),MIN(КонМ,КонП),'Исходные данные'!$A$4:$A$22),)*$D16/(NETWORKDAYS(НачП,КонП,'Исходные данные'!$A$4:$A$22)),0)</f>
        <v>0</v>
      </c>
      <c r="Q16" s="42">
        <f>IF('Исходные данные'!$D13&gt;0,WORKDAY(Q15,'Исходные данные'!$E12,'Исходные данные'!$A$4:$A$22),"-")</f>
        <v>43194</v>
      </c>
      <c r="R16" s="48">
        <f>IF(Q16="-","-",WORKDAY(Q16,'Исходные данные'!$D13-1,'Исходные данные'!$A$4:$A$22))</f>
        <v>43203</v>
      </c>
      <c r="S16" s="44">
        <f>IF(R16="-","-",'Исходные данные'!$F13)</f>
        <v>0</v>
      </c>
      <c r="T16" s="42">
        <f>IF('Исходные данные'!$D13&gt;0,WORKDAY(T15,'Исходные данные'!$E12,'Исходные данные'!$A$4:$A$22),"-")</f>
        <v>43256</v>
      </c>
      <c r="U16" s="48">
        <f>IF(T16="-","-",WORKDAY(T16,'Исходные данные'!$D13-1,'Исходные данные'!$A$4:$A$22))</f>
        <v>43269</v>
      </c>
      <c r="V16" s="44">
        <f>IF(U16="-","-",'Исходные данные'!$F13)</f>
        <v>0</v>
      </c>
    </row>
    <row r="17" spans="1:22" ht="15" x14ac:dyDescent="0.2">
      <c r="A17" s="12" t="s">
        <v>21</v>
      </c>
      <c r="B17" s="42">
        <f>IF('Исходные данные'!$D14&gt;0,WORKDAY(B16,'Исходные данные'!$E13,'Исходные данные'!$A$4:$A$22),"-")</f>
        <v>43150</v>
      </c>
      <c r="C17" s="48">
        <f>IF(B17="-","-",WORKDAY(B17,'Исходные данные'!$D14-1,'Исходные данные'!$A$4:$A$22))</f>
        <v>43158</v>
      </c>
      <c r="D17" s="44">
        <f>IF(C17="-","-",'Исходные данные'!$F14)</f>
        <v>85416</v>
      </c>
      <c r="E17" s="52">
        <f>IFERROR(IF(Есть,NETWORKDAYS(MAX(НачМ,НачП),MIN(КонМ,КонП),'Исходные данные'!$A$4:$A$22),)*$D17/(NETWORKDAYS(НачП,КонП,'Исходные данные'!$A$4:$A$22)),0)</f>
        <v>0</v>
      </c>
      <c r="F17" s="52">
        <f>IFERROR(IF(Есть,NETWORKDAYS(MAX(НачМ,НачП),MIN(КонМ,КонП),'Исходные данные'!$A$4:$A$22),)*$D17/(NETWORKDAYS(НачП,КонП,'Исходные данные'!$A$4:$A$22)),0)</f>
        <v>85416</v>
      </c>
      <c r="G17" s="52">
        <f>IFERROR(IF(Есть,NETWORKDAYS(MAX(НачМ,НачП),MIN(КонМ,КонП),'Исходные данные'!$A$4:$A$22),)*$D17/(NETWORKDAYS(НачП,КонП,'Исходные данные'!$A$4:$A$22)),0)</f>
        <v>0</v>
      </c>
      <c r="H17" s="52">
        <f>IFERROR(IF(Есть,NETWORKDAYS(MAX(НачМ,НачП),MIN(КонМ,КонП),'Исходные данные'!$A$4:$A$22),)*$D17/(NETWORKDAYS(НачП,КонП,'Исходные данные'!$A$4:$A$22)),0)</f>
        <v>0</v>
      </c>
      <c r="I17" s="52">
        <f>IFERROR(IF(Есть,NETWORKDAYS(MAX(НачМ,НачП),MIN(КонМ,КонП),'Исходные данные'!$A$4:$A$22),)*$D17/(NETWORKDAYS(НачП,КонП,'Исходные данные'!$A$4:$A$22)),0)</f>
        <v>0</v>
      </c>
      <c r="J17" s="52">
        <f>IFERROR(IF(Есть,NETWORKDAYS(MAX(НачМ,НачП),MIN(КонМ,КонП),'Исходные данные'!$A$4:$A$22),)*$D17/(NETWORKDAYS(НачП,КонП,'Исходные данные'!$A$4:$A$22)),0)</f>
        <v>0</v>
      </c>
      <c r="K17" s="52">
        <f>IFERROR(IF(Есть,NETWORKDAYS(MAX(НачМ,НачП),MIN(КонМ,КонП),'Исходные данные'!$A$4:$A$22),)*$D17/(NETWORKDAYS(НачП,КонП,'Исходные данные'!$A$4:$A$22)),0)</f>
        <v>0</v>
      </c>
      <c r="L17" s="52">
        <f>IFERROR(IF(Есть,NETWORKDAYS(MAX(НачМ,НачП),MIN(КонМ,КонП),'Исходные данные'!$A$4:$A$22),)*$D17/(NETWORKDAYS(НачП,КонП,'Исходные данные'!$A$4:$A$22)),0)</f>
        <v>0</v>
      </c>
      <c r="M17" s="52">
        <f>IFERROR(IF(Есть,NETWORKDAYS(MAX(НачМ,НачП),MIN(КонМ,КонП),'Исходные данные'!$A$4:$A$22),)*$D17/(NETWORKDAYS(НачП,КонП,'Исходные данные'!$A$4:$A$22)),0)</f>
        <v>0</v>
      </c>
      <c r="N17" s="52">
        <f>IFERROR(IF(Есть,NETWORKDAYS(MAX(НачМ,НачП),MIN(КонМ,КонП),'Исходные данные'!$A$4:$A$22),)*$D17/(NETWORKDAYS(НачП,КонП,'Исходные данные'!$A$4:$A$22)),0)</f>
        <v>0</v>
      </c>
      <c r="O17" s="52">
        <f>IFERROR(IF(Есть,NETWORKDAYS(MAX(НачМ,НачП),MIN(КонМ,КонП),'Исходные данные'!$A$4:$A$22),)*$D17/(NETWORKDAYS(НачП,КонП,'Исходные данные'!$A$4:$A$22)),0)</f>
        <v>0</v>
      </c>
      <c r="P17" s="52">
        <f>IFERROR(IF(Есть,NETWORKDAYS(MAX(НачМ,НачП),MIN(КонМ,КонП),'Исходные данные'!$A$4:$A$22),)*$D17/(NETWORKDAYS(НачП,КонП,'Исходные данные'!$A$4:$A$22)),0)</f>
        <v>0</v>
      </c>
      <c r="Q17" s="42">
        <f>IF('Исходные данные'!$D14&gt;0,WORKDAY(Q16,'Исходные данные'!$E13,'Исходные данные'!$A$4:$A$22),"-")</f>
        <v>43206</v>
      </c>
      <c r="R17" s="48">
        <f>IF(Q17="-","-",WORKDAY(Q17,'Исходные данные'!$D14-1,'Исходные данные'!$A$4:$A$22))</f>
        <v>43213</v>
      </c>
      <c r="S17" s="44">
        <f>IF(R17="-","-",'Исходные данные'!$F14)</f>
        <v>85416</v>
      </c>
      <c r="T17" s="42">
        <f>IF('Исходные данные'!$D14&gt;0,WORKDAY(T16,'Исходные данные'!$E13,'Исходные данные'!$A$4:$A$22),"-")</f>
        <v>43270</v>
      </c>
      <c r="U17" s="48">
        <f>IF(T17="-","-",WORKDAY(T17,'Исходные данные'!$D14-1,'Исходные данные'!$A$4:$A$22))</f>
        <v>43277</v>
      </c>
      <c r="V17" s="44">
        <f>IF(U17="-","-",'Исходные данные'!$F14)</f>
        <v>85416</v>
      </c>
    </row>
    <row r="18" spans="1:22" ht="15" x14ac:dyDescent="0.2">
      <c r="A18" s="12" t="s">
        <v>22</v>
      </c>
      <c r="B18" s="42">
        <f>IF('Исходные данные'!$D15&gt;0,WORKDAY(B17,'Исходные данные'!$E14,'Исходные данные'!$A$4:$A$22),"-")</f>
        <v>43159</v>
      </c>
      <c r="C18" s="48">
        <f>IF(B18="-","-",WORKDAY(B18,'Исходные данные'!$D15-1,'Исходные данные'!$A$4:$A$22))</f>
        <v>43160</v>
      </c>
      <c r="D18" s="44">
        <f>IF(C18="-","-",'Исходные данные'!$F15)</f>
        <v>8742</v>
      </c>
      <c r="E18" s="52">
        <f>IFERROR(IF(Есть,NETWORKDAYS(MAX(НачМ,НачП),MIN(КонМ,КонП),'Исходные данные'!$A$4:$A$22),)*$D18/(NETWORKDAYS(НачП,КонП,'Исходные данные'!$A$4:$A$22)),0)</f>
        <v>0</v>
      </c>
      <c r="F18" s="52">
        <f>IFERROR(IF(Есть,NETWORKDAYS(MAX(НачМ,НачП),MIN(КонМ,КонП),'Исходные данные'!$A$4:$A$22),)*$D18/(NETWORKDAYS(НачП,КонП,'Исходные данные'!$A$4:$A$22)),0)</f>
        <v>4371</v>
      </c>
      <c r="G18" s="52">
        <f>IFERROR(IF(Есть,NETWORKDAYS(MAX(НачМ,НачП),MIN(КонМ,КонП),'Исходные данные'!$A$4:$A$22),)*$D18/(NETWORKDAYS(НачП,КонП,'Исходные данные'!$A$4:$A$22)),0)</f>
        <v>4371</v>
      </c>
      <c r="H18" s="52">
        <f>IFERROR(IF(Есть,NETWORKDAYS(MAX(НачМ,НачП),MIN(КонМ,КонП),'Исходные данные'!$A$4:$A$22),)*$D18/(NETWORKDAYS(НачП,КонП,'Исходные данные'!$A$4:$A$22)),0)</f>
        <v>0</v>
      </c>
      <c r="I18" s="52">
        <f>IFERROR(IF(Есть,NETWORKDAYS(MAX(НачМ,НачП),MIN(КонМ,КонП),'Исходные данные'!$A$4:$A$22),)*$D18/(NETWORKDAYS(НачП,КонП,'Исходные данные'!$A$4:$A$22)),0)</f>
        <v>0</v>
      </c>
      <c r="J18" s="52">
        <f>IFERROR(IF(Есть,NETWORKDAYS(MAX(НачМ,НачП),MIN(КонМ,КонП),'Исходные данные'!$A$4:$A$22),)*$D18/(NETWORKDAYS(НачП,КонП,'Исходные данные'!$A$4:$A$22)),0)</f>
        <v>0</v>
      </c>
      <c r="K18" s="52">
        <f>IFERROR(IF(Есть,NETWORKDAYS(MAX(НачМ,НачП),MIN(КонМ,КонП),'Исходные данные'!$A$4:$A$22),)*$D18/(NETWORKDAYS(НачП,КонП,'Исходные данные'!$A$4:$A$22)),0)</f>
        <v>0</v>
      </c>
      <c r="L18" s="52">
        <f>IFERROR(IF(Есть,NETWORKDAYS(MAX(НачМ,НачП),MIN(КонМ,КонП),'Исходные данные'!$A$4:$A$22),)*$D18/(NETWORKDAYS(НачП,КонП,'Исходные данные'!$A$4:$A$22)),0)</f>
        <v>0</v>
      </c>
      <c r="M18" s="52">
        <f>IFERROR(IF(Есть,NETWORKDAYS(MAX(НачМ,НачП),MIN(КонМ,КонП),'Исходные данные'!$A$4:$A$22),)*$D18/(NETWORKDAYS(НачП,КонП,'Исходные данные'!$A$4:$A$22)),0)</f>
        <v>0</v>
      </c>
      <c r="N18" s="52">
        <f>IFERROR(IF(Есть,NETWORKDAYS(MAX(НачМ,НачП),MIN(КонМ,КонП),'Исходные данные'!$A$4:$A$22),)*$D18/(NETWORKDAYS(НачП,КонП,'Исходные данные'!$A$4:$A$22)),0)</f>
        <v>0</v>
      </c>
      <c r="O18" s="52">
        <f>IFERROR(IF(Есть,NETWORKDAYS(MAX(НачМ,НачП),MIN(КонМ,КонП),'Исходные данные'!$A$4:$A$22),)*$D18/(NETWORKDAYS(НачП,КонП,'Исходные данные'!$A$4:$A$22)),0)</f>
        <v>0</v>
      </c>
      <c r="P18" s="52">
        <f>IFERROR(IF(Есть,NETWORKDAYS(MAX(НачМ,НачП),MIN(КонМ,КонП),'Исходные данные'!$A$4:$A$22),)*$D18/(NETWORKDAYS(НачП,КонП,'Исходные данные'!$A$4:$A$22)),0)</f>
        <v>0</v>
      </c>
      <c r="Q18" s="42">
        <f>IF('Исходные данные'!$D15&gt;0,WORKDAY(Q17,'Исходные данные'!$E14,'Исходные данные'!$A$4:$A$22),"-")</f>
        <v>43214</v>
      </c>
      <c r="R18" s="48">
        <f>IF(Q18="-","-",WORKDAY(Q18,'Исходные данные'!$D15-1,'Исходные данные'!$A$4:$A$22))</f>
        <v>43215</v>
      </c>
      <c r="S18" s="44">
        <f>IF(R18="-","-",'Исходные данные'!$F15)</f>
        <v>8742</v>
      </c>
      <c r="T18" s="42">
        <f>IF('Исходные данные'!$D15&gt;0,WORKDAY(T17,'Исходные данные'!$E14,'Исходные данные'!$A$4:$A$22),"-")</f>
        <v>43278</v>
      </c>
      <c r="U18" s="48">
        <f>IF(T18="-","-",WORKDAY(T18,'Исходные данные'!$D15-1,'Исходные данные'!$A$4:$A$22))</f>
        <v>43279</v>
      </c>
      <c r="V18" s="44">
        <f>IF(U18="-","-",'Исходные данные'!$F15)</f>
        <v>8742</v>
      </c>
    </row>
    <row r="19" spans="1:22" ht="15" x14ac:dyDescent="0.2">
      <c r="A19" s="12" t="s">
        <v>23</v>
      </c>
      <c r="B19" s="42">
        <f>IF('Исходные данные'!$D16&gt;0,WORKDAY(B18,'Исходные данные'!$E15,'Исходные данные'!$A$4:$A$22),"-")</f>
        <v>43161</v>
      </c>
      <c r="C19" s="48">
        <f>IF(B19="-","-",WORKDAY(B19,'Исходные данные'!$D16-1,'Исходные данные'!$A$4:$A$22))</f>
        <v>43164</v>
      </c>
      <c r="D19" s="44">
        <f>IF(C19="-","-",'Исходные данные'!$F16)</f>
        <v>8562</v>
      </c>
      <c r="E19" s="52">
        <f>IFERROR(IF(Есть,NETWORKDAYS(MAX(НачМ,НачП),MIN(КонМ,КонП),'Исходные данные'!$A$4:$A$22),)*$D19/(NETWORKDAYS(НачП,КонП,'Исходные данные'!$A$4:$A$22)),0)</f>
        <v>0</v>
      </c>
      <c r="F19" s="52">
        <f>IFERROR(IF(Есть,NETWORKDAYS(MAX(НачМ,НачП),MIN(КонМ,КонП),'Исходные данные'!$A$4:$A$22),)*$D19/(NETWORKDAYS(НачП,КонП,'Исходные данные'!$A$4:$A$22)),0)</f>
        <v>0</v>
      </c>
      <c r="G19" s="52">
        <f>IFERROR(IF(Есть,NETWORKDAYS(MAX(НачМ,НачП),MIN(КонМ,КонП),'Исходные данные'!$A$4:$A$22),)*$D19/(NETWORKDAYS(НачП,КонП,'Исходные данные'!$A$4:$A$22)),0)</f>
        <v>8562</v>
      </c>
      <c r="H19" s="52">
        <f>IFERROR(IF(Есть,NETWORKDAYS(MAX(НачМ,НачП),MIN(КонМ,КонП),'Исходные данные'!$A$4:$A$22),)*$D19/(NETWORKDAYS(НачП,КонП,'Исходные данные'!$A$4:$A$22)),0)</f>
        <v>0</v>
      </c>
      <c r="I19" s="52">
        <f>IFERROR(IF(Есть,NETWORKDAYS(MAX(НачМ,НачП),MIN(КонМ,КонП),'Исходные данные'!$A$4:$A$22),)*$D19/(NETWORKDAYS(НачП,КонП,'Исходные данные'!$A$4:$A$22)),0)</f>
        <v>0</v>
      </c>
      <c r="J19" s="52">
        <f>IFERROR(IF(Есть,NETWORKDAYS(MAX(НачМ,НачП),MIN(КонМ,КонП),'Исходные данные'!$A$4:$A$22),)*$D19/(NETWORKDAYS(НачП,КонП,'Исходные данные'!$A$4:$A$22)),0)</f>
        <v>0</v>
      </c>
      <c r="K19" s="52">
        <f>IFERROR(IF(Есть,NETWORKDAYS(MAX(НачМ,НачП),MIN(КонМ,КонП),'Исходные данные'!$A$4:$A$22),)*$D19/(NETWORKDAYS(НачП,КонП,'Исходные данные'!$A$4:$A$22)),0)</f>
        <v>0</v>
      </c>
      <c r="L19" s="52">
        <f>IFERROR(IF(Есть,NETWORKDAYS(MAX(НачМ,НачП),MIN(КонМ,КонП),'Исходные данные'!$A$4:$A$22),)*$D19/(NETWORKDAYS(НачП,КонП,'Исходные данные'!$A$4:$A$22)),0)</f>
        <v>0</v>
      </c>
      <c r="M19" s="52">
        <f>IFERROR(IF(Есть,NETWORKDAYS(MAX(НачМ,НачП),MIN(КонМ,КонП),'Исходные данные'!$A$4:$A$22),)*$D19/(NETWORKDAYS(НачП,КонП,'Исходные данные'!$A$4:$A$22)),0)</f>
        <v>0</v>
      </c>
      <c r="N19" s="52">
        <f>IFERROR(IF(Есть,NETWORKDAYS(MAX(НачМ,НачП),MIN(КонМ,КонП),'Исходные данные'!$A$4:$A$22),)*$D19/(NETWORKDAYS(НачП,КонП,'Исходные данные'!$A$4:$A$22)),0)</f>
        <v>0</v>
      </c>
      <c r="O19" s="52">
        <f>IFERROR(IF(Есть,NETWORKDAYS(MAX(НачМ,НачП),MIN(КонМ,КонП),'Исходные данные'!$A$4:$A$22),)*$D19/(NETWORKDAYS(НачП,КонП,'Исходные данные'!$A$4:$A$22)),0)</f>
        <v>0</v>
      </c>
      <c r="P19" s="52">
        <f>IFERROR(IF(Есть,NETWORKDAYS(MAX(НачМ,НачП),MIN(КонМ,КонП),'Исходные данные'!$A$4:$A$22),)*$D19/(NETWORKDAYS(НачП,КонП,'Исходные данные'!$A$4:$A$22)),0)</f>
        <v>0</v>
      </c>
      <c r="Q19" s="42">
        <f>IF('Исходные данные'!$D16&gt;0,WORKDAY(Q18,'Исходные данные'!$E15,'Исходные данные'!$A$4:$A$22),"-")</f>
        <v>43216</v>
      </c>
      <c r="R19" s="48">
        <f>IF(Q19="-","-",WORKDAY(Q19,'Исходные данные'!$D16-1,'Исходные данные'!$A$4:$A$22))</f>
        <v>43217</v>
      </c>
      <c r="S19" s="44">
        <f>IF(R19="-","-",'Исходные данные'!$F16)</f>
        <v>8562</v>
      </c>
      <c r="T19" s="42">
        <f>IF('Исходные данные'!$D16&gt;0,WORKDAY(T18,'Исходные данные'!$E15,'Исходные данные'!$A$4:$A$22),"-")</f>
        <v>43280</v>
      </c>
      <c r="U19" s="48">
        <f>IF(T19="-","-",WORKDAY(T19,'Исходные данные'!$D16-1,'Исходные данные'!$A$4:$A$22))</f>
        <v>43283</v>
      </c>
      <c r="V19" s="44">
        <f>IF(U19="-","-",'Исходные данные'!$F16)</f>
        <v>8562</v>
      </c>
    </row>
    <row r="20" spans="1:22" ht="15" x14ac:dyDescent="0.2">
      <c r="A20" s="12" t="s">
        <v>24</v>
      </c>
      <c r="B20" s="42">
        <f>WORKDAY(B19,-28,'Исходные данные'!$A$4:$A$22)</f>
        <v>43122</v>
      </c>
      <c r="C20" s="48">
        <f>IF(B20="-","-",WORKDAY(B20,'Исходные данные'!$D17-1,'Исходные данные'!$A$4:$A$22))</f>
        <v>43124</v>
      </c>
      <c r="D20" s="44">
        <f>IF(C20="-","-",'Исходные данные'!$F17)</f>
        <v>0</v>
      </c>
      <c r="E20" s="52">
        <f>IFERROR(IF(Есть,NETWORKDAYS(MAX(НачМ,НачП),MIN(КонМ,КонП),'Исходные данные'!$A$4:$A$22),)*$D20/(NETWORKDAYS(НачП,КонП,'Исходные данные'!$A$4:$A$22)),0)</f>
        <v>0</v>
      </c>
      <c r="F20" s="52">
        <f>IFERROR(IF(Есть,NETWORKDAYS(MAX(НачМ,НачП),MIN(КонМ,КонП),'Исходные данные'!$A$4:$A$22),)*$D20/(NETWORKDAYS(НачП,КонП,'Исходные данные'!$A$4:$A$22)),0)</f>
        <v>0</v>
      </c>
      <c r="G20" s="52">
        <f>IFERROR(IF(Есть,NETWORKDAYS(MAX(НачМ,НачП),MIN(КонМ,КонП),'Исходные данные'!$A$4:$A$22),)*$D20/(NETWORKDAYS(НачП,КонП,'Исходные данные'!$A$4:$A$22)),0)</f>
        <v>0</v>
      </c>
      <c r="H20" s="52">
        <f>IFERROR(IF(Есть,NETWORKDAYS(MAX(НачМ,НачП),MIN(КонМ,КонП),'Исходные данные'!$A$4:$A$22),)*$D20/(NETWORKDAYS(НачП,КонП,'Исходные данные'!$A$4:$A$22)),0)</f>
        <v>0</v>
      </c>
      <c r="I20" s="52">
        <f>IFERROR(IF(Есть,NETWORKDAYS(MAX(НачМ,НачП),MIN(КонМ,КонП),'Исходные данные'!$A$4:$A$22),)*$D20/(NETWORKDAYS(НачП,КонП,'Исходные данные'!$A$4:$A$22)),0)</f>
        <v>0</v>
      </c>
      <c r="J20" s="52">
        <f>IFERROR(IF(Есть,NETWORKDAYS(MAX(НачМ,НачП),MIN(КонМ,КонП),'Исходные данные'!$A$4:$A$22),)*$D20/(NETWORKDAYS(НачП,КонП,'Исходные данные'!$A$4:$A$22)),0)</f>
        <v>0</v>
      </c>
      <c r="K20" s="52">
        <f>IFERROR(IF(Есть,NETWORKDAYS(MAX(НачМ,НачП),MIN(КонМ,КонП),'Исходные данные'!$A$4:$A$22),)*$D20/(NETWORKDAYS(НачП,КонП,'Исходные данные'!$A$4:$A$22)),0)</f>
        <v>0</v>
      </c>
      <c r="L20" s="52">
        <f>IFERROR(IF(Есть,NETWORKDAYS(MAX(НачМ,НачП),MIN(КонМ,КонП),'Исходные данные'!$A$4:$A$22),)*$D20/(NETWORKDAYS(НачП,КонП,'Исходные данные'!$A$4:$A$22)),0)</f>
        <v>0</v>
      </c>
      <c r="M20" s="52">
        <f>IFERROR(IF(Есть,NETWORKDAYS(MAX(НачМ,НачП),MIN(КонМ,КонП),'Исходные данные'!$A$4:$A$22),)*$D20/(NETWORKDAYS(НачП,КонП,'Исходные данные'!$A$4:$A$22)),0)</f>
        <v>0</v>
      </c>
      <c r="N20" s="52">
        <f>IFERROR(IF(Есть,NETWORKDAYS(MAX(НачМ,НачП),MIN(КонМ,КонП),'Исходные данные'!$A$4:$A$22),)*$D20/(NETWORKDAYS(НачП,КонП,'Исходные данные'!$A$4:$A$22)),0)</f>
        <v>0</v>
      </c>
      <c r="O20" s="52">
        <f>IFERROR(IF(Есть,NETWORKDAYS(MAX(НачМ,НачП),MIN(КонМ,КонП),'Исходные данные'!$A$4:$A$22),)*$D20/(NETWORKDAYS(НачП,КонП,'Исходные данные'!$A$4:$A$22)),0)</f>
        <v>0</v>
      </c>
      <c r="P20" s="52">
        <f>IFERROR(IF(Есть,NETWORKDAYS(MAX(НачМ,НачП),MIN(КонМ,КонП),'Исходные данные'!$A$4:$A$22),)*$D20/(NETWORKDAYS(НачП,КонП,'Исходные данные'!$A$4:$A$22)),0)</f>
        <v>0</v>
      </c>
      <c r="Q20" s="42">
        <f>WORKDAY(Q19,-28,'Исходные данные'!$A$4:$A$22)</f>
        <v>43178</v>
      </c>
      <c r="R20" s="48">
        <f>IF(Q20="-","-",WORKDAY(Q20,'Исходные данные'!$D17-1,'Исходные данные'!$A$4:$A$22))</f>
        <v>43180</v>
      </c>
      <c r="S20" s="44">
        <f>IF(R20="-","-",'Исходные данные'!$F17)</f>
        <v>0</v>
      </c>
      <c r="T20" s="42">
        <f>WORKDAY(T19,-28,'Исходные данные'!$A$4:$A$22)</f>
        <v>43238</v>
      </c>
      <c r="U20" s="48">
        <f>IF(T20="-","-",WORKDAY(T20,'Исходные данные'!$D17-1,'Исходные данные'!$A$4:$A$22))</f>
        <v>43242</v>
      </c>
      <c r="V20" s="44">
        <f>IF(U20="-","-",'Исходные данные'!$F17)</f>
        <v>0</v>
      </c>
    </row>
    <row r="21" spans="1:22" ht="15" x14ac:dyDescent="0.2">
      <c r="A21" s="12" t="s">
        <v>25</v>
      </c>
      <c r="B21" s="42">
        <f>WORKDAY(B19,-28,'Исходные данные'!$A$4:$A$22)</f>
        <v>43122</v>
      </c>
      <c r="C21" s="48">
        <f>IF(B21="-","-",WORKDAY(B21,'Исходные данные'!$D18-1,'Исходные данные'!$A$4:$A$22))</f>
        <v>43124</v>
      </c>
      <c r="D21" s="44">
        <f>IF(C21="-","-",'Исходные данные'!$F18)</f>
        <v>0</v>
      </c>
      <c r="E21" s="52">
        <f>IFERROR(IF(Есть,NETWORKDAYS(MAX(НачМ,НачП),MIN(КонМ,КонП),'Исходные данные'!$A$4:$A$22),)*$D21/(NETWORKDAYS(НачП,КонП,'Исходные данные'!$A$4:$A$22)),0)</f>
        <v>0</v>
      </c>
      <c r="F21" s="52">
        <f>IFERROR(IF(Есть,NETWORKDAYS(MAX(НачМ,НачП),MIN(КонМ,КонП),'Исходные данные'!$A$4:$A$22),)*$D21/(NETWORKDAYS(НачП,КонП,'Исходные данные'!$A$4:$A$22)),0)</f>
        <v>0</v>
      </c>
      <c r="G21" s="52">
        <f>IFERROR(IF(Есть,NETWORKDAYS(MAX(НачМ,НачП),MIN(КонМ,КонП),'Исходные данные'!$A$4:$A$22),)*$D21/(NETWORKDAYS(НачП,КонП,'Исходные данные'!$A$4:$A$22)),0)</f>
        <v>0</v>
      </c>
      <c r="H21" s="52">
        <f>IFERROR(IF(Есть,NETWORKDAYS(MAX(НачМ,НачП),MIN(КонМ,КонП),'Исходные данные'!$A$4:$A$22),)*$D21/(NETWORKDAYS(НачП,КонП,'Исходные данные'!$A$4:$A$22)),0)</f>
        <v>0</v>
      </c>
      <c r="I21" s="52">
        <f>IFERROR(IF(Есть,NETWORKDAYS(MAX(НачМ,НачП),MIN(КонМ,КонП),'Исходные данные'!$A$4:$A$22),)*$D21/(NETWORKDAYS(НачП,КонП,'Исходные данные'!$A$4:$A$22)),0)</f>
        <v>0</v>
      </c>
      <c r="J21" s="52">
        <f>IFERROR(IF(Есть,NETWORKDAYS(MAX(НачМ,НачП),MIN(КонМ,КонП),'Исходные данные'!$A$4:$A$22),)*$D21/(NETWORKDAYS(НачП,КонП,'Исходные данные'!$A$4:$A$22)),0)</f>
        <v>0</v>
      </c>
      <c r="K21" s="52">
        <f>IFERROR(IF(Есть,NETWORKDAYS(MAX(НачМ,НачП),MIN(КонМ,КонП),'Исходные данные'!$A$4:$A$22),)*$D21/(NETWORKDAYS(НачП,КонП,'Исходные данные'!$A$4:$A$22)),0)</f>
        <v>0</v>
      </c>
      <c r="L21" s="52">
        <f>IFERROR(IF(Есть,NETWORKDAYS(MAX(НачМ,НачП),MIN(КонМ,КонП),'Исходные данные'!$A$4:$A$22),)*$D21/(NETWORKDAYS(НачП,КонП,'Исходные данные'!$A$4:$A$22)),0)</f>
        <v>0</v>
      </c>
      <c r="M21" s="52">
        <f>IFERROR(IF(Есть,NETWORKDAYS(MAX(НачМ,НачП),MIN(КонМ,КонП),'Исходные данные'!$A$4:$A$22),)*$D21/(NETWORKDAYS(НачП,КонП,'Исходные данные'!$A$4:$A$22)),0)</f>
        <v>0</v>
      </c>
      <c r="N21" s="52">
        <f>IFERROR(IF(Есть,NETWORKDAYS(MAX(НачМ,НачП),MIN(КонМ,КонП),'Исходные данные'!$A$4:$A$22),)*$D21/(NETWORKDAYS(НачП,КонП,'Исходные данные'!$A$4:$A$22)),0)</f>
        <v>0</v>
      </c>
      <c r="O21" s="52">
        <f>IFERROR(IF(Есть,NETWORKDAYS(MAX(НачМ,НачП),MIN(КонМ,КонП),'Исходные данные'!$A$4:$A$22),)*$D21/(NETWORKDAYS(НачП,КонП,'Исходные данные'!$A$4:$A$22)),0)</f>
        <v>0</v>
      </c>
      <c r="P21" s="52">
        <f>IFERROR(IF(Есть,NETWORKDAYS(MAX(НачМ,НачП),MIN(КонМ,КонП),'Исходные данные'!$A$4:$A$22),)*$D21/(NETWORKDAYS(НачП,КонП,'Исходные данные'!$A$4:$A$22)),0)</f>
        <v>0</v>
      </c>
      <c r="Q21" s="42">
        <f>WORKDAY(Q19,-28,'Исходные данные'!$A$4:$A$22)</f>
        <v>43178</v>
      </c>
      <c r="R21" s="48">
        <f>IF(Q21="-","-",WORKDAY(Q21,'Исходные данные'!$D18-1,'Исходные данные'!$A$4:$A$22))</f>
        <v>43180</v>
      </c>
      <c r="S21" s="44">
        <f>IF(R21="-","-",'Исходные данные'!$F18)</f>
        <v>0</v>
      </c>
      <c r="T21" s="42">
        <f>WORKDAY(T19,-28,'Исходные данные'!$A$4:$A$22)</f>
        <v>43238</v>
      </c>
      <c r="U21" s="48">
        <f>IF(T21="-","-",WORKDAY(T21,'Исходные данные'!$D18-1,'Исходные данные'!$A$4:$A$22))</f>
        <v>43242</v>
      </c>
      <c r="V21" s="44">
        <f>IF(U21="-","-",'Исходные данные'!$F18)</f>
        <v>0</v>
      </c>
    </row>
    <row r="22" spans="1:22" ht="15" x14ac:dyDescent="0.2">
      <c r="A22" s="12" t="s">
        <v>26</v>
      </c>
      <c r="B22" s="42">
        <f>WORKDAY(B19,-28,'Исходные данные'!$A$4:$A$22)</f>
        <v>43122</v>
      </c>
      <c r="C22" s="48">
        <f>IF(B22="-","-",WORKDAY(B22,'Исходные данные'!$D19-1,'Исходные данные'!$A$4:$A$22))</f>
        <v>43126</v>
      </c>
      <c r="D22" s="44">
        <f>IF(C22="-","-",'Исходные данные'!$F19)</f>
        <v>0</v>
      </c>
      <c r="E22" s="52">
        <f>IFERROR(IF(Есть,NETWORKDAYS(MAX(НачМ,НачП),MIN(КонМ,КонП),'Исходные данные'!$A$4:$A$22),)*$D22/(NETWORKDAYS(НачП,КонП,'Исходные данные'!$A$4:$A$22)),0)</f>
        <v>0</v>
      </c>
      <c r="F22" s="52">
        <f>IFERROR(IF(Есть,NETWORKDAYS(MAX(НачМ,НачП),MIN(КонМ,КонП),'Исходные данные'!$A$4:$A$22),)*$D22/(NETWORKDAYS(НачП,КонП,'Исходные данные'!$A$4:$A$22)),0)</f>
        <v>0</v>
      </c>
      <c r="G22" s="52">
        <f>IFERROR(IF(Есть,NETWORKDAYS(MAX(НачМ,НачП),MIN(КонМ,КонП),'Исходные данные'!$A$4:$A$22),)*$D22/(NETWORKDAYS(НачП,КонП,'Исходные данные'!$A$4:$A$22)),0)</f>
        <v>0</v>
      </c>
      <c r="H22" s="52">
        <f>IFERROR(IF(Есть,NETWORKDAYS(MAX(НачМ,НачП),MIN(КонМ,КонП),'Исходные данные'!$A$4:$A$22),)*$D22/(NETWORKDAYS(НачП,КонП,'Исходные данные'!$A$4:$A$22)),0)</f>
        <v>0</v>
      </c>
      <c r="I22" s="52">
        <f>IFERROR(IF(Есть,NETWORKDAYS(MAX(НачМ,НачП),MIN(КонМ,КонП),'Исходные данные'!$A$4:$A$22),)*$D22/(NETWORKDAYS(НачП,КонП,'Исходные данные'!$A$4:$A$22)),0)</f>
        <v>0</v>
      </c>
      <c r="J22" s="52">
        <f>IFERROR(IF(Есть,NETWORKDAYS(MAX(НачМ,НачП),MIN(КонМ,КонП),'Исходные данные'!$A$4:$A$22),)*$D22/(NETWORKDAYS(НачП,КонП,'Исходные данные'!$A$4:$A$22)),0)</f>
        <v>0</v>
      </c>
      <c r="K22" s="52">
        <f>IFERROR(IF(Есть,NETWORKDAYS(MAX(НачМ,НачП),MIN(КонМ,КонП),'Исходные данные'!$A$4:$A$22),)*$D22/(NETWORKDAYS(НачП,КонП,'Исходные данные'!$A$4:$A$22)),0)</f>
        <v>0</v>
      </c>
      <c r="L22" s="52">
        <f>IFERROR(IF(Есть,NETWORKDAYS(MAX(НачМ,НачП),MIN(КонМ,КонП),'Исходные данные'!$A$4:$A$22),)*$D22/(NETWORKDAYS(НачП,КонП,'Исходные данные'!$A$4:$A$22)),0)</f>
        <v>0</v>
      </c>
      <c r="M22" s="52">
        <f>IFERROR(IF(Есть,NETWORKDAYS(MAX(НачМ,НачП),MIN(КонМ,КонП),'Исходные данные'!$A$4:$A$22),)*$D22/(NETWORKDAYS(НачП,КонП,'Исходные данные'!$A$4:$A$22)),0)</f>
        <v>0</v>
      </c>
      <c r="N22" s="52">
        <f>IFERROR(IF(Есть,NETWORKDAYS(MAX(НачМ,НачП),MIN(КонМ,КонП),'Исходные данные'!$A$4:$A$22),)*$D22/(NETWORKDAYS(НачП,КонП,'Исходные данные'!$A$4:$A$22)),0)</f>
        <v>0</v>
      </c>
      <c r="O22" s="52">
        <f>IFERROR(IF(Есть,NETWORKDAYS(MAX(НачМ,НачП),MIN(КонМ,КонП),'Исходные данные'!$A$4:$A$22),)*$D22/(NETWORKDAYS(НачП,КонП,'Исходные данные'!$A$4:$A$22)),0)</f>
        <v>0</v>
      </c>
      <c r="P22" s="52">
        <f>IFERROR(IF(Есть,NETWORKDAYS(MAX(НачМ,НачП),MIN(КонМ,КонП),'Исходные данные'!$A$4:$A$22),)*$D22/(NETWORKDAYS(НачП,КонП,'Исходные данные'!$A$4:$A$22)),0)</f>
        <v>0</v>
      </c>
      <c r="Q22" s="42">
        <f>WORKDAY(Q19,-28,'Исходные данные'!$A$4:$A$22)</f>
        <v>43178</v>
      </c>
      <c r="R22" s="48">
        <f>IF(Q22="-","-",WORKDAY(Q22,'Исходные данные'!$D19-1,'Исходные данные'!$A$4:$A$22))</f>
        <v>43182</v>
      </c>
      <c r="S22" s="44">
        <f>IF(R22="-","-",'Исходные данные'!$F19)</f>
        <v>0</v>
      </c>
      <c r="T22" s="42">
        <f>WORKDAY(T19,-28,'Исходные данные'!$A$4:$A$22)</f>
        <v>43238</v>
      </c>
      <c r="U22" s="48">
        <f>IF(T22="-","-",WORKDAY(T22,'Исходные данные'!$D19-1,'Исходные данные'!$A$4:$A$22))</f>
        <v>43244</v>
      </c>
      <c r="V22" s="44">
        <f>IF(U22="-","-",'Исходные данные'!$F19)</f>
        <v>0</v>
      </c>
    </row>
    <row r="23" spans="1:22" ht="15" x14ac:dyDescent="0.2">
      <c r="A23" s="12" t="s">
        <v>27</v>
      </c>
      <c r="B23" s="42">
        <f>WORKDAY(B19,-28,'Исходные данные'!$A$4:$A$22)</f>
        <v>43122</v>
      </c>
      <c r="C23" s="48">
        <f>IF(B23="-","-",WORKDAY(B23,'Исходные данные'!$D20-1,'Исходные данные'!$A$4:$A$22))</f>
        <v>43123</v>
      </c>
      <c r="D23" s="44">
        <f>IF(C23="-","-",'Исходные данные'!$F20)</f>
        <v>0</v>
      </c>
      <c r="E23" s="52">
        <f>IFERROR(IF(Есть,NETWORKDAYS(MAX(НачМ,НачП),MIN(КонМ,КонП),'Исходные данные'!$A$4:$A$22),)*$D23/(NETWORKDAYS(НачП,КонП,'Исходные данные'!$A$4:$A$22)),0)</f>
        <v>0</v>
      </c>
      <c r="F23" s="52">
        <f>IFERROR(IF(Есть,NETWORKDAYS(MAX(НачМ,НачП),MIN(КонМ,КонП),'Исходные данные'!$A$4:$A$22),)*$D23/(NETWORKDAYS(НачП,КонП,'Исходные данные'!$A$4:$A$22)),0)</f>
        <v>0</v>
      </c>
      <c r="G23" s="52">
        <f>IFERROR(IF(Есть,NETWORKDAYS(MAX(НачМ,НачП),MIN(КонМ,КонП),'Исходные данные'!$A$4:$A$22),)*$D23/(NETWORKDAYS(НачП,КонП,'Исходные данные'!$A$4:$A$22)),0)</f>
        <v>0</v>
      </c>
      <c r="H23" s="52">
        <f>IFERROR(IF(Есть,NETWORKDAYS(MAX(НачМ,НачП),MIN(КонМ,КонП),'Исходные данные'!$A$4:$A$22),)*$D23/(NETWORKDAYS(НачП,КонП,'Исходные данные'!$A$4:$A$22)),0)</f>
        <v>0</v>
      </c>
      <c r="I23" s="52">
        <f>IFERROR(IF(Есть,NETWORKDAYS(MAX(НачМ,НачП),MIN(КонМ,КонП),'Исходные данные'!$A$4:$A$22),)*$D23/(NETWORKDAYS(НачП,КонП,'Исходные данные'!$A$4:$A$22)),0)</f>
        <v>0</v>
      </c>
      <c r="J23" s="52">
        <f>IFERROR(IF(Есть,NETWORKDAYS(MAX(НачМ,НачП),MIN(КонМ,КонП),'Исходные данные'!$A$4:$A$22),)*$D23/(NETWORKDAYS(НачП,КонП,'Исходные данные'!$A$4:$A$22)),0)</f>
        <v>0</v>
      </c>
      <c r="K23" s="52">
        <f>IFERROR(IF(Есть,NETWORKDAYS(MAX(НачМ,НачП),MIN(КонМ,КонП),'Исходные данные'!$A$4:$A$22),)*$D23/(NETWORKDAYS(НачП,КонП,'Исходные данные'!$A$4:$A$22)),0)</f>
        <v>0</v>
      </c>
      <c r="L23" s="52">
        <f>IFERROR(IF(Есть,NETWORKDAYS(MAX(НачМ,НачП),MIN(КонМ,КонП),'Исходные данные'!$A$4:$A$22),)*$D23/(NETWORKDAYS(НачП,КонП,'Исходные данные'!$A$4:$A$22)),0)</f>
        <v>0</v>
      </c>
      <c r="M23" s="52">
        <f>IFERROR(IF(Есть,NETWORKDAYS(MAX(НачМ,НачП),MIN(КонМ,КонП),'Исходные данные'!$A$4:$A$22),)*$D23/(NETWORKDAYS(НачП,КонП,'Исходные данные'!$A$4:$A$22)),0)</f>
        <v>0</v>
      </c>
      <c r="N23" s="52">
        <f>IFERROR(IF(Есть,NETWORKDAYS(MAX(НачМ,НачП),MIN(КонМ,КонП),'Исходные данные'!$A$4:$A$22),)*$D23/(NETWORKDAYS(НачП,КонП,'Исходные данные'!$A$4:$A$22)),0)</f>
        <v>0</v>
      </c>
      <c r="O23" s="52">
        <f>IFERROR(IF(Есть,NETWORKDAYS(MAX(НачМ,НачП),MIN(КонМ,КонП),'Исходные данные'!$A$4:$A$22),)*$D23/(NETWORKDAYS(НачП,КонП,'Исходные данные'!$A$4:$A$22)),0)</f>
        <v>0</v>
      </c>
      <c r="P23" s="52">
        <f>IFERROR(IF(Есть,NETWORKDAYS(MAX(НачМ,НачП),MIN(КонМ,КонП),'Исходные данные'!$A$4:$A$22),)*$D23/(NETWORKDAYS(НачП,КонП,'Исходные данные'!$A$4:$A$22)),0)</f>
        <v>0</v>
      </c>
      <c r="Q23" s="42">
        <f>WORKDAY(Q19,-28,'Исходные данные'!$A$4:$A$22)</f>
        <v>43178</v>
      </c>
      <c r="R23" s="48">
        <f>IF(Q23="-","-",WORKDAY(Q23,'Исходные данные'!$D20-1,'Исходные данные'!$A$4:$A$22))</f>
        <v>43179</v>
      </c>
      <c r="S23" s="44">
        <f>IF(R23="-","-",'Исходные данные'!$F20)</f>
        <v>0</v>
      </c>
      <c r="T23" s="42">
        <f>WORKDAY(T19,-28,'Исходные данные'!$A$4:$A$22)</f>
        <v>43238</v>
      </c>
      <c r="U23" s="48">
        <f>IF(T23="-","-",WORKDAY(T23,'Исходные данные'!$D20-1,'Исходные данные'!$A$4:$A$22))</f>
        <v>43241</v>
      </c>
      <c r="V23" s="44">
        <f>IF(U23="-","-",'Исходные данные'!$F20)</f>
        <v>0</v>
      </c>
    </row>
    <row r="24" spans="1:22" ht="15" x14ac:dyDescent="0.2">
      <c r="A24" s="12" t="s">
        <v>28</v>
      </c>
      <c r="B24" s="42" t="str">
        <f>IF('Исходные данные'!$D21&gt;0,WORKDAY(B23,'Исходные данные'!$E20,'Исходные данные'!$A$4:$A$22),"-")</f>
        <v>-</v>
      </c>
      <c r="C24" s="48" t="str">
        <f>IF(B24="-","-",WORKDAY(B24,'Исходные данные'!$D21-1,'Исходные данные'!$A$4:$A$22))</f>
        <v>-</v>
      </c>
      <c r="D24" s="44" t="str">
        <f>IF(C24="-","-",'Исходные данные'!$F21)</f>
        <v>-</v>
      </c>
      <c r="E24" s="52">
        <f>IFERROR(IF(Есть,NETWORKDAYS(MAX(НачМ,НачП),MIN(КонМ,КонП),'Исходные данные'!$A$4:$A$22),)*$D24/(NETWORKDAYS(НачП,КонП,'Исходные данные'!$A$4:$A$22)),0)</f>
        <v>0</v>
      </c>
      <c r="F24" s="52">
        <f>IFERROR(IF(Есть,NETWORKDAYS(MAX(НачМ,НачП),MIN(КонМ,КонП),'Исходные данные'!$A$4:$A$22),)*$D24/(NETWORKDAYS(НачП,КонП,'Исходные данные'!$A$4:$A$22)),0)</f>
        <v>0</v>
      </c>
      <c r="G24" s="52">
        <f>IFERROR(IF(Есть,NETWORKDAYS(MAX(НачМ,НачП),MIN(КонМ,КонП),'Исходные данные'!$A$4:$A$22),)*$D24/(NETWORKDAYS(НачП,КонП,'Исходные данные'!$A$4:$A$22)),0)</f>
        <v>0</v>
      </c>
      <c r="H24" s="52">
        <f>IFERROR(IF(Есть,NETWORKDAYS(MAX(НачМ,НачП),MIN(КонМ,КонП),'Исходные данные'!$A$4:$A$22),)*$D24/(NETWORKDAYS(НачП,КонП,'Исходные данные'!$A$4:$A$22)),0)</f>
        <v>0</v>
      </c>
      <c r="I24" s="52">
        <f>IFERROR(IF(Есть,NETWORKDAYS(MAX(НачМ,НачП),MIN(КонМ,КонП),'Исходные данные'!$A$4:$A$22),)*$D24/(NETWORKDAYS(НачП,КонП,'Исходные данные'!$A$4:$A$22)),0)</f>
        <v>0</v>
      </c>
      <c r="J24" s="52">
        <f>IFERROR(IF(Есть,NETWORKDAYS(MAX(НачМ,НачП),MIN(КонМ,КонП),'Исходные данные'!$A$4:$A$22),)*$D24/(NETWORKDAYS(НачП,КонП,'Исходные данные'!$A$4:$A$22)),0)</f>
        <v>0</v>
      </c>
      <c r="K24" s="52">
        <f>IFERROR(IF(Есть,NETWORKDAYS(MAX(НачМ,НачП),MIN(КонМ,КонП),'Исходные данные'!$A$4:$A$22),)*$D24/(NETWORKDAYS(НачП,КонП,'Исходные данные'!$A$4:$A$22)),0)</f>
        <v>0</v>
      </c>
      <c r="L24" s="52">
        <f>IFERROR(IF(Есть,NETWORKDAYS(MAX(НачМ,НачП),MIN(КонМ,КонП),'Исходные данные'!$A$4:$A$22),)*$D24/(NETWORKDAYS(НачП,КонП,'Исходные данные'!$A$4:$A$22)),0)</f>
        <v>0</v>
      </c>
      <c r="M24" s="52">
        <f>IFERROR(IF(Есть,NETWORKDAYS(MAX(НачМ,НачП),MIN(КонМ,КонП),'Исходные данные'!$A$4:$A$22),)*$D24/(NETWORKDAYS(НачП,КонП,'Исходные данные'!$A$4:$A$22)),0)</f>
        <v>0</v>
      </c>
      <c r="N24" s="52">
        <f>IFERROR(IF(Есть,NETWORKDAYS(MAX(НачМ,НачП),MIN(КонМ,КонП),'Исходные данные'!$A$4:$A$22),)*$D24/(NETWORKDAYS(НачП,КонП,'Исходные данные'!$A$4:$A$22)),0)</f>
        <v>0</v>
      </c>
      <c r="O24" s="52">
        <f>IFERROR(IF(Есть,NETWORKDAYS(MAX(НачМ,НачП),MIN(КонМ,КонП),'Исходные данные'!$A$4:$A$22),)*$D24/(NETWORKDAYS(НачП,КонП,'Исходные данные'!$A$4:$A$22)),0)</f>
        <v>0</v>
      </c>
      <c r="P24" s="52">
        <f>IFERROR(IF(Есть,NETWORKDAYS(MAX(НачМ,НачП),MIN(КонМ,КонП),'Исходные данные'!$A$4:$A$22),)*$D24/(NETWORKDAYS(НачП,КонП,'Исходные данные'!$A$4:$A$22)),0)</f>
        <v>0</v>
      </c>
      <c r="Q24" s="42" t="str">
        <f>IF('Исходные данные'!$D21&gt;0,WORKDAY(Q23,'Исходные данные'!$E20,'Исходные данные'!$A$4:$A$22),"-")</f>
        <v>-</v>
      </c>
      <c r="R24" s="48" t="str">
        <f>IF(Q24="-","-",WORKDAY(Q24,'Исходные данные'!$D21-1,'Исходные данные'!$A$4:$A$22))</f>
        <v>-</v>
      </c>
      <c r="S24" s="44" t="str">
        <f>IF(R24="-","-",'Исходные данные'!$F21)</f>
        <v>-</v>
      </c>
      <c r="T24" s="42" t="str">
        <f>IF('Исходные данные'!$D21&gt;0,WORKDAY(T23,'Исходные данные'!$E20,'Исходные данные'!$A$4:$A$22),"-")</f>
        <v>-</v>
      </c>
      <c r="U24" s="48" t="str">
        <f>IF(T24="-","-",WORKDAY(T24,'Исходные данные'!$D21-1,'Исходные данные'!$A$4:$A$22))</f>
        <v>-</v>
      </c>
      <c r="V24" s="44" t="str">
        <f>IF(U24="-","-",'Исходные данные'!$F21)</f>
        <v>-</v>
      </c>
    </row>
    <row r="25" spans="1:22" ht="15" x14ac:dyDescent="0.2">
      <c r="A25" s="12" t="s">
        <v>29</v>
      </c>
      <c r="B25" s="42">
        <f>WORKDAY(B23,7,'Исходные данные'!$A$4:$A$22)</f>
        <v>43131</v>
      </c>
      <c r="C25" s="48">
        <f>IF(B25="-","-",WORKDAY(B25,'Исходные данные'!$D22-1,'Исходные данные'!$A$4:$A$22))</f>
        <v>43137</v>
      </c>
      <c r="D25" s="44">
        <f>IF(C25="-","-",'Исходные данные'!$F22)</f>
        <v>0</v>
      </c>
      <c r="E25" s="52">
        <f>IFERROR(IF(Есть,NETWORKDAYS(MAX(НачМ,НачП),MIN(КонМ,КонП),'Исходные данные'!$A$4:$A$22),)*$D25/(NETWORKDAYS(НачП,КонП,'Исходные данные'!$A$4:$A$22)),0)</f>
        <v>0</v>
      </c>
      <c r="F25" s="52">
        <f>IFERROR(IF(Есть,NETWORKDAYS(MAX(НачМ,НачП),MIN(КонМ,КонП),'Исходные данные'!$A$4:$A$22),)*$D25/(NETWORKDAYS(НачП,КонП,'Исходные данные'!$A$4:$A$22)),0)</f>
        <v>0</v>
      </c>
      <c r="G25" s="52">
        <f>IFERROR(IF(Есть,NETWORKDAYS(MAX(НачМ,НачП),MIN(КонМ,КонП),'Исходные данные'!$A$4:$A$22),)*$D25/(NETWORKDAYS(НачП,КонП,'Исходные данные'!$A$4:$A$22)),0)</f>
        <v>0</v>
      </c>
      <c r="H25" s="52">
        <f>IFERROR(IF(Есть,NETWORKDAYS(MAX(НачМ,НачП),MIN(КонМ,КонП),'Исходные данные'!$A$4:$A$22),)*$D25/(NETWORKDAYS(НачП,КонП,'Исходные данные'!$A$4:$A$22)),0)</f>
        <v>0</v>
      </c>
      <c r="I25" s="52">
        <f>IFERROR(IF(Есть,NETWORKDAYS(MAX(НачМ,НачП),MIN(КонМ,КонП),'Исходные данные'!$A$4:$A$22),)*$D25/(NETWORKDAYS(НачП,КонП,'Исходные данные'!$A$4:$A$22)),0)</f>
        <v>0</v>
      </c>
      <c r="J25" s="52">
        <f>IFERROR(IF(Есть,NETWORKDAYS(MAX(НачМ,НачП),MIN(КонМ,КонП),'Исходные данные'!$A$4:$A$22),)*$D25/(NETWORKDAYS(НачП,КонП,'Исходные данные'!$A$4:$A$22)),0)</f>
        <v>0</v>
      </c>
      <c r="K25" s="52">
        <f>IFERROR(IF(Есть,NETWORKDAYS(MAX(НачМ,НачП),MIN(КонМ,КонП),'Исходные данные'!$A$4:$A$22),)*$D25/(NETWORKDAYS(НачП,КонП,'Исходные данные'!$A$4:$A$22)),0)</f>
        <v>0</v>
      </c>
      <c r="L25" s="52">
        <f>IFERROR(IF(Есть,NETWORKDAYS(MAX(НачМ,НачП),MIN(КонМ,КонП),'Исходные данные'!$A$4:$A$22),)*$D25/(NETWORKDAYS(НачП,КонП,'Исходные данные'!$A$4:$A$22)),0)</f>
        <v>0</v>
      </c>
      <c r="M25" s="52">
        <f>IFERROR(IF(Есть,NETWORKDAYS(MAX(НачМ,НачП),MIN(КонМ,КонП),'Исходные данные'!$A$4:$A$22),)*$D25/(NETWORKDAYS(НачП,КонП,'Исходные данные'!$A$4:$A$22)),0)</f>
        <v>0</v>
      </c>
      <c r="N25" s="52">
        <f>IFERROR(IF(Есть,NETWORKDAYS(MAX(НачМ,НачП),MIN(КонМ,КонП),'Исходные данные'!$A$4:$A$22),)*$D25/(NETWORKDAYS(НачП,КонП,'Исходные данные'!$A$4:$A$22)),0)</f>
        <v>0</v>
      </c>
      <c r="O25" s="52">
        <f>IFERROR(IF(Есть,NETWORKDAYS(MAX(НачМ,НачП),MIN(КонМ,КонП),'Исходные данные'!$A$4:$A$22),)*$D25/(NETWORKDAYS(НачП,КонП,'Исходные данные'!$A$4:$A$22)),0)</f>
        <v>0</v>
      </c>
      <c r="P25" s="52">
        <f>IFERROR(IF(Есть,NETWORKDAYS(MAX(НачМ,НачП),MIN(КонМ,КонП),'Исходные данные'!$A$4:$A$22),)*$D25/(NETWORKDAYS(НачП,КонП,'Исходные данные'!$A$4:$A$22)),0)</f>
        <v>0</v>
      </c>
      <c r="Q25" s="42">
        <f>WORKDAY(Q23,7,'Исходные данные'!$A$4:$A$22)</f>
        <v>43187</v>
      </c>
      <c r="R25" s="48">
        <f>IF(Q25="-","-",WORKDAY(Q25,'Исходные данные'!$D22-1,'Исходные данные'!$A$4:$A$22))</f>
        <v>43193</v>
      </c>
      <c r="S25" s="44">
        <f>IF(R25="-","-",'Исходные данные'!$F22)</f>
        <v>0</v>
      </c>
      <c r="T25" s="42">
        <f>WORKDAY(T23,7,'Исходные данные'!$A$4:$A$22)</f>
        <v>43249</v>
      </c>
      <c r="U25" s="48">
        <f>IF(T25="-","-",WORKDAY(T25,'Исходные данные'!$D22-1,'Исходные данные'!$A$4:$A$22))</f>
        <v>43255</v>
      </c>
      <c r="V25" s="44">
        <f>IF(U25="-","-",'Исходные данные'!$F22)</f>
        <v>0</v>
      </c>
    </row>
    <row r="26" spans="1:22" ht="15" x14ac:dyDescent="0.2">
      <c r="A26" s="12" t="s">
        <v>30</v>
      </c>
      <c r="B26" s="42">
        <f>WORKDAY(B19,-28,'Исходные данные'!$A$4:$A$22)</f>
        <v>43122</v>
      </c>
      <c r="C26" s="48">
        <f>IF(B26="-","-",WORKDAY(B26,'Исходные данные'!$D23-1,'Исходные данные'!$A$4:$A$22))</f>
        <v>43126</v>
      </c>
      <c r="D26" s="44">
        <f>IF(C26="-","-",'Исходные данные'!$F23)</f>
        <v>0</v>
      </c>
      <c r="E26" s="52">
        <f>IFERROR(IF(Есть,NETWORKDAYS(MAX(НачМ,НачП),MIN(КонМ,КонП),'Исходные данные'!$A$4:$A$22),)*$D26/(NETWORKDAYS(НачП,КонП,'Исходные данные'!$A$4:$A$22)),0)</f>
        <v>0</v>
      </c>
      <c r="F26" s="52">
        <f>IFERROR(IF(Есть,NETWORKDAYS(MAX(НачМ,НачП),MIN(КонМ,КонП),'Исходные данные'!$A$4:$A$22),)*$D26/(NETWORKDAYS(НачП,КонП,'Исходные данные'!$A$4:$A$22)),0)</f>
        <v>0</v>
      </c>
      <c r="G26" s="52">
        <f>IFERROR(IF(Есть,NETWORKDAYS(MAX(НачМ,НачП),MIN(КонМ,КонП),'Исходные данные'!$A$4:$A$22),)*$D26/(NETWORKDAYS(НачП,КонП,'Исходные данные'!$A$4:$A$22)),0)</f>
        <v>0</v>
      </c>
      <c r="H26" s="52">
        <f>IFERROR(IF(Есть,NETWORKDAYS(MAX(НачМ,НачП),MIN(КонМ,КонП),'Исходные данные'!$A$4:$A$22),)*$D26/(NETWORKDAYS(НачП,КонП,'Исходные данные'!$A$4:$A$22)),0)</f>
        <v>0</v>
      </c>
      <c r="I26" s="52">
        <f>IFERROR(IF(Есть,NETWORKDAYS(MAX(НачМ,НачП),MIN(КонМ,КонП),'Исходные данные'!$A$4:$A$22),)*$D26/(NETWORKDAYS(НачП,КонП,'Исходные данные'!$A$4:$A$22)),0)</f>
        <v>0</v>
      </c>
      <c r="J26" s="52">
        <f>IFERROR(IF(Есть,NETWORKDAYS(MAX(НачМ,НачП),MIN(КонМ,КонП),'Исходные данные'!$A$4:$A$22),)*$D26/(NETWORKDAYS(НачП,КонП,'Исходные данные'!$A$4:$A$22)),0)</f>
        <v>0</v>
      </c>
      <c r="K26" s="52">
        <f>IFERROR(IF(Есть,NETWORKDAYS(MAX(НачМ,НачП),MIN(КонМ,КонП),'Исходные данные'!$A$4:$A$22),)*$D26/(NETWORKDAYS(НачП,КонП,'Исходные данные'!$A$4:$A$22)),0)</f>
        <v>0</v>
      </c>
      <c r="L26" s="52">
        <f>IFERROR(IF(Есть,NETWORKDAYS(MAX(НачМ,НачП),MIN(КонМ,КонП),'Исходные данные'!$A$4:$A$22),)*$D26/(NETWORKDAYS(НачП,КонП,'Исходные данные'!$A$4:$A$22)),0)</f>
        <v>0</v>
      </c>
      <c r="M26" s="52">
        <f>IFERROR(IF(Есть,NETWORKDAYS(MAX(НачМ,НачП),MIN(КонМ,КонП),'Исходные данные'!$A$4:$A$22),)*$D26/(NETWORKDAYS(НачП,КонП,'Исходные данные'!$A$4:$A$22)),0)</f>
        <v>0</v>
      </c>
      <c r="N26" s="52">
        <f>IFERROR(IF(Есть,NETWORKDAYS(MAX(НачМ,НачП),MIN(КонМ,КонП),'Исходные данные'!$A$4:$A$22),)*$D26/(NETWORKDAYS(НачП,КонП,'Исходные данные'!$A$4:$A$22)),0)</f>
        <v>0</v>
      </c>
      <c r="O26" s="52">
        <f>IFERROR(IF(Есть,NETWORKDAYS(MAX(НачМ,НачП),MIN(КонМ,КонП),'Исходные данные'!$A$4:$A$22),)*$D26/(NETWORKDAYS(НачП,КонП,'Исходные данные'!$A$4:$A$22)),0)</f>
        <v>0</v>
      </c>
      <c r="P26" s="52">
        <f>IFERROR(IF(Есть,NETWORKDAYS(MAX(НачМ,НачП),MIN(КонМ,КонП),'Исходные данные'!$A$4:$A$22),)*$D26/(NETWORKDAYS(НачП,КонП,'Исходные данные'!$A$4:$A$22)),0)</f>
        <v>0</v>
      </c>
      <c r="Q26" s="42">
        <f>WORKDAY(Q19,-28,'Исходные данные'!$A$4:$A$22)</f>
        <v>43178</v>
      </c>
      <c r="R26" s="48">
        <f>IF(Q26="-","-",WORKDAY(Q26,'Исходные данные'!$D23-1,'Исходные данные'!$A$4:$A$22))</f>
        <v>43182</v>
      </c>
      <c r="S26" s="44">
        <f>IF(R26="-","-",'Исходные данные'!$F23)</f>
        <v>0</v>
      </c>
      <c r="T26" s="42">
        <f>WORKDAY(T19,-28,'Исходные данные'!$A$4:$A$22)</f>
        <v>43238</v>
      </c>
      <c r="U26" s="48">
        <f>IF(T26="-","-",WORKDAY(T26,'Исходные данные'!$D23-1,'Исходные данные'!$A$4:$A$22))</f>
        <v>43244</v>
      </c>
      <c r="V26" s="44">
        <f>IF(U26="-","-",'Исходные данные'!$F23)</f>
        <v>0</v>
      </c>
    </row>
    <row r="27" spans="1:22" ht="15" x14ac:dyDescent="0.2">
      <c r="A27" s="12" t="s">
        <v>31</v>
      </c>
      <c r="B27" s="42">
        <f>WORKDAY(B19,-28,'Исходные данные'!$A$4:$A$22)</f>
        <v>43122</v>
      </c>
      <c r="C27" s="48">
        <f>IF(B27="-","-",WORKDAY(B27,'Исходные данные'!$D24-1,'Исходные данные'!$A$4:$A$22))</f>
        <v>43124</v>
      </c>
      <c r="D27" s="44">
        <f>IF(C27="-","-",'Исходные данные'!$F24)</f>
        <v>0</v>
      </c>
      <c r="E27" s="52">
        <f>IFERROR(IF(Есть,NETWORKDAYS(MAX(НачМ,НачП),MIN(КонМ,КонП),'Исходные данные'!$A$4:$A$22),)*$D27/(NETWORKDAYS(НачП,КонП,'Исходные данные'!$A$4:$A$22)),0)</f>
        <v>0</v>
      </c>
      <c r="F27" s="52">
        <f>IFERROR(IF(Есть,NETWORKDAYS(MAX(НачМ,НачП),MIN(КонМ,КонП),'Исходные данные'!$A$4:$A$22),)*$D27/(NETWORKDAYS(НачП,КонП,'Исходные данные'!$A$4:$A$22)),0)</f>
        <v>0</v>
      </c>
      <c r="G27" s="52">
        <f>IFERROR(IF(Есть,NETWORKDAYS(MAX(НачМ,НачП),MIN(КонМ,КонП),'Исходные данные'!$A$4:$A$22),)*$D27/(NETWORKDAYS(НачП,КонП,'Исходные данные'!$A$4:$A$22)),0)</f>
        <v>0</v>
      </c>
      <c r="H27" s="52">
        <f>IFERROR(IF(Есть,NETWORKDAYS(MAX(НачМ,НачП),MIN(КонМ,КонП),'Исходные данные'!$A$4:$A$22),)*$D27/(NETWORKDAYS(НачП,КонП,'Исходные данные'!$A$4:$A$22)),0)</f>
        <v>0</v>
      </c>
      <c r="I27" s="52">
        <f>IFERROR(IF(Есть,NETWORKDAYS(MAX(НачМ,НачП),MIN(КонМ,КонП),'Исходные данные'!$A$4:$A$22),)*$D27/(NETWORKDAYS(НачП,КонП,'Исходные данные'!$A$4:$A$22)),0)</f>
        <v>0</v>
      </c>
      <c r="J27" s="52">
        <f>IFERROR(IF(Есть,NETWORKDAYS(MAX(НачМ,НачП),MIN(КонМ,КонП),'Исходные данные'!$A$4:$A$22),)*$D27/(NETWORKDAYS(НачП,КонП,'Исходные данные'!$A$4:$A$22)),0)</f>
        <v>0</v>
      </c>
      <c r="K27" s="52">
        <f>IFERROR(IF(Есть,NETWORKDAYS(MAX(НачМ,НачП),MIN(КонМ,КонП),'Исходные данные'!$A$4:$A$22),)*$D27/(NETWORKDAYS(НачП,КонП,'Исходные данные'!$A$4:$A$22)),0)</f>
        <v>0</v>
      </c>
      <c r="L27" s="52">
        <f>IFERROR(IF(Есть,NETWORKDAYS(MAX(НачМ,НачП),MIN(КонМ,КонП),'Исходные данные'!$A$4:$A$22),)*$D27/(NETWORKDAYS(НачП,КонП,'Исходные данные'!$A$4:$A$22)),0)</f>
        <v>0</v>
      </c>
      <c r="M27" s="52">
        <f>IFERROR(IF(Есть,NETWORKDAYS(MAX(НачМ,НачП),MIN(КонМ,КонП),'Исходные данные'!$A$4:$A$22),)*$D27/(NETWORKDAYS(НачП,КонП,'Исходные данные'!$A$4:$A$22)),0)</f>
        <v>0</v>
      </c>
      <c r="N27" s="52">
        <f>IFERROR(IF(Есть,NETWORKDAYS(MAX(НачМ,НачП),MIN(КонМ,КонП),'Исходные данные'!$A$4:$A$22),)*$D27/(NETWORKDAYS(НачП,КонП,'Исходные данные'!$A$4:$A$22)),0)</f>
        <v>0</v>
      </c>
      <c r="O27" s="52">
        <f>IFERROR(IF(Есть,NETWORKDAYS(MAX(НачМ,НачП),MIN(КонМ,КонП),'Исходные данные'!$A$4:$A$22),)*$D27/(NETWORKDAYS(НачП,КонП,'Исходные данные'!$A$4:$A$22)),0)</f>
        <v>0</v>
      </c>
      <c r="P27" s="52">
        <f>IFERROR(IF(Есть,NETWORKDAYS(MAX(НачМ,НачП),MIN(КонМ,КонП),'Исходные данные'!$A$4:$A$22),)*$D27/(NETWORKDAYS(НачП,КонП,'Исходные данные'!$A$4:$A$22)),0)</f>
        <v>0</v>
      </c>
      <c r="Q27" s="42">
        <f>WORKDAY(Q19,-28,'Исходные данные'!$A$4:$A$22)</f>
        <v>43178</v>
      </c>
      <c r="R27" s="48">
        <f>IF(Q27="-","-",WORKDAY(Q27,'Исходные данные'!$D24-1,'Исходные данные'!$A$4:$A$22))</f>
        <v>43180</v>
      </c>
      <c r="S27" s="44">
        <f>IF(R27="-","-",'Исходные данные'!$F24)</f>
        <v>0</v>
      </c>
      <c r="T27" s="42">
        <f>WORKDAY(T19,-28,'Исходные данные'!$A$4:$A$22)</f>
        <v>43238</v>
      </c>
      <c r="U27" s="48">
        <f>IF(T27="-","-",WORKDAY(T27,'Исходные данные'!$D24-1,'Исходные данные'!$A$4:$A$22))</f>
        <v>43242</v>
      </c>
      <c r="V27" s="44">
        <f>IF(U27="-","-",'Исходные данные'!$F24)</f>
        <v>0</v>
      </c>
    </row>
    <row r="28" spans="1:22" ht="15" x14ac:dyDescent="0.2">
      <c r="A28" s="12" t="s">
        <v>32</v>
      </c>
      <c r="B28" s="42">
        <f>WORKDAY(B19,-28,'Исходные данные'!$A$4:$A$22)</f>
        <v>43122</v>
      </c>
      <c r="C28" s="48">
        <f>IF(B28="-","-",WORKDAY(B28,'Исходные данные'!$D25-1,'Исходные данные'!$A$4:$A$22))</f>
        <v>43124</v>
      </c>
      <c r="D28" s="44">
        <f>IF(C28="-","-",'Исходные данные'!$F25)</f>
        <v>0</v>
      </c>
      <c r="E28" s="52">
        <f>IFERROR(IF(Есть,NETWORKDAYS(MAX(НачМ,НачП),MIN(КонМ,КонП),'Исходные данные'!$A$4:$A$22),)*$D28/(NETWORKDAYS(НачП,КонП,'Исходные данные'!$A$4:$A$22)),0)</f>
        <v>0</v>
      </c>
      <c r="F28" s="52">
        <f>IFERROR(IF(Есть,NETWORKDAYS(MAX(НачМ,НачП),MIN(КонМ,КонП),'Исходные данные'!$A$4:$A$22),)*$D28/(NETWORKDAYS(НачП,КонП,'Исходные данные'!$A$4:$A$22)),0)</f>
        <v>0</v>
      </c>
      <c r="G28" s="52">
        <f>IFERROR(IF(Есть,NETWORKDAYS(MAX(НачМ,НачП),MIN(КонМ,КонП),'Исходные данные'!$A$4:$A$22),)*$D28/(NETWORKDAYS(НачП,КонП,'Исходные данные'!$A$4:$A$22)),0)</f>
        <v>0</v>
      </c>
      <c r="H28" s="52">
        <f>IFERROR(IF(Есть,NETWORKDAYS(MAX(НачМ,НачП),MIN(КонМ,КонП),'Исходные данные'!$A$4:$A$22),)*$D28/(NETWORKDAYS(НачП,КонП,'Исходные данные'!$A$4:$A$22)),0)</f>
        <v>0</v>
      </c>
      <c r="I28" s="52">
        <f>IFERROR(IF(Есть,NETWORKDAYS(MAX(НачМ,НачП),MIN(КонМ,КонП),'Исходные данные'!$A$4:$A$22),)*$D28/(NETWORKDAYS(НачП,КонП,'Исходные данные'!$A$4:$A$22)),0)</f>
        <v>0</v>
      </c>
      <c r="J28" s="52">
        <f>IFERROR(IF(Есть,NETWORKDAYS(MAX(НачМ,НачП),MIN(КонМ,КонП),'Исходные данные'!$A$4:$A$22),)*$D28/(NETWORKDAYS(НачП,КонП,'Исходные данные'!$A$4:$A$22)),0)</f>
        <v>0</v>
      </c>
      <c r="K28" s="52">
        <f>IFERROR(IF(Есть,NETWORKDAYS(MAX(НачМ,НачП),MIN(КонМ,КонП),'Исходные данные'!$A$4:$A$22),)*$D28/(NETWORKDAYS(НачП,КонП,'Исходные данные'!$A$4:$A$22)),0)</f>
        <v>0</v>
      </c>
      <c r="L28" s="52">
        <f>IFERROR(IF(Есть,NETWORKDAYS(MAX(НачМ,НачП),MIN(КонМ,КонП),'Исходные данные'!$A$4:$A$22),)*$D28/(NETWORKDAYS(НачП,КонП,'Исходные данные'!$A$4:$A$22)),0)</f>
        <v>0</v>
      </c>
      <c r="M28" s="52">
        <f>IFERROR(IF(Есть,NETWORKDAYS(MAX(НачМ,НачП),MIN(КонМ,КонП),'Исходные данные'!$A$4:$A$22),)*$D28/(NETWORKDAYS(НачП,КонП,'Исходные данные'!$A$4:$A$22)),0)</f>
        <v>0</v>
      </c>
      <c r="N28" s="52">
        <f>IFERROR(IF(Есть,NETWORKDAYS(MAX(НачМ,НачП),MIN(КонМ,КонП),'Исходные данные'!$A$4:$A$22),)*$D28/(NETWORKDAYS(НачП,КонП,'Исходные данные'!$A$4:$A$22)),0)</f>
        <v>0</v>
      </c>
      <c r="O28" s="52">
        <f>IFERROR(IF(Есть,NETWORKDAYS(MAX(НачМ,НачП),MIN(КонМ,КонП),'Исходные данные'!$A$4:$A$22),)*$D28/(NETWORKDAYS(НачП,КонП,'Исходные данные'!$A$4:$A$22)),0)</f>
        <v>0</v>
      </c>
      <c r="P28" s="52">
        <f>IFERROR(IF(Есть,NETWORKDAYS(MAX(НачМ,НачП),MIN(КонМ,КонП),'Исходные данные'!$A$4:$A$22),)*$D28/(NETWORKDAYS(НачП,КонП,'Исходные данные'!$A$4:$A$22)),0)</f>
        <v>0</v>
      </c>
      <c r="Q28" s="42">
        <f>WORKDAY(Q19,-28,'Исходные данные'!$A$4:$A$22)</f>
        <v>43178</v>
      </c>
      <c r="R28" s="48">
        <f>IF(Q28="-","-",WORKDAY(Q28,'Исходные данные'!$D25-1,'Исходные данные'!$A$4:$A$22))</f>
        <v>43180</v>
      </c>
      <c r="S28" s="44">
        <f>IF(R28="-","-",'Исходные данные'!$F25)</f>
        <v>0</v>
      </c>
      <c r="T28" s="42">
        <f>WORKDAY(T19,-28,'Исходные данные'!$A$4:$A$22)</f>
        <v>43238</v>
      </c>
      <c r="U28" s="48">
        <f>IF(T28="-","-",WORKDAY(T28,'Исходные данные'!$D25-1,'Исходные данные'!$A$4:$A$22))</f>
        <v>43242</v>
      </c>
      <c r="V28" s="44">
        <f>IF(U28="-","-",'Исходные данные'!$F25)</f>
        <v>0</v>
      </c>
    </row>
    <row r="29" spans="1:22" ht="15" x14ac:dyDescent="0.2">
      <c r="A29" s="12" t="s">
        <v>33</v>
      </c>
      <c r="B29" s="42">
        <f>WORKDAY(B23,17,'Исходные данные'!$A$4:$A$22)</f>
        <v>43145</v>
      </c>
      <c r="C29" s="48">
        <f>IF(B29="-","-",WORKDAY(B29,'Исходные данные'!$D26-1,'Исходные данные'!$A$4:$A$22))</f>
        <v>43150</v>
      </c>
      <c r="D29" s="44">
        <f>IF(C29="-","-",'Исходные данные'!$F26)</f>
        <v>0</v>
      </c>
      <c r="E29" s="52">
        <f>IFERROR(IF(Есть,NETWORKDAYS(MAX(НачМ,НачП),MIN(КонМ,КонП),'Исходные данные'!$A$4:$A$22),)*$D29/(NETWORKDAYS(НачП,КонП,'Исходные данные'!$A$4:$A$22)),0)</f>
        <v>0</v>
      </c>
      <c r="F29" s="52">
        <f>IFERROR(IF(Есть,NETWORKDAYS(MAX(НачМ,НачП),MIN(КонМ,КонП),'Исходные данные'!$A$4:$A$22),)*$D29/(NETWORKDAYS(НачП,КонП,'Исходные данные'!$A$4:$A$22)),0)</f>
        <v>0</v>
      </c>
      <c r="G29" s="52">
        <f>IFERROR(IF(Есть,NETWORKDAYS(MAX(НачМ,НачП),MIN(КонМ,КонП),'Исходные данные'!$A$4:$A$22),)*$D29/(NETWORKDAYS(НачП,КонП,'Исходные данные'!$A$4:$A$22)),0)</f>
        <v>0</v>
      </c>
      <c r="H29" s="52">
        <f>IFERROR(IF(Есть,NETWORKDAYS(MAX(НачМ,НачП),MIN(КонМ,КонП),'Исходные данные'!$A$4:$A$22),)*$D29/(NETWORKDAYS(НачП,КонП,'Исходные данные'!$A$4:$A$22)),0)</f>
        <v>0</v>
      </c>
      <c r="I29" s="52">
        <f>IFERROR(IF(Есть,NETWORKDAYS(MAX(НачМ,НачП),MIN(КонМ,КонП),'Исходные данные'!$A$4:$A$22),)*$D29/(NETWORKDAYS(НачП,КонП,'Исходные данные'!$A$4:$A$22)),0)</f>
        <v>0</v>
      </c>
      <c r="J29" s="52">
        <f>IFERROR(IF(Есть,NETWORKDAYS(MAX(НачМ,НачП),MIN(КонМ,КонП),'Исходные данные'!$A$4:$A$22),)*$D29/(NETWORKDAYS(НачП,КонП,'Исходные данные'!$A$4:$A$22)),0)</f>
        <v>0</v>
      </c>
      <c r="K29" s="52">
        <f>IFERROR(IF(Есть,NETWORKDAYS(MAX(НачМ,НачП),MIN(КонМ,КонП),'Исходные данные'!$A$4:$A$22),)*$D29/(NETWORKDAYS(НачП,КонП,'Исходные данные'!$A$4:$A$22)),0)</f>
        <v>0</v>
      </c>
      <c r="L29" s="52">
        <f>IFERROR(IF(Есть,NETWORKDAYS(MAX(НачМ,НачП),MIN(КонМ,КонП),'Исходные данные'!$A$4:$A$22),)*$D29/(NETWORKDAYS(НачП,КонП,'Исходные данные'!$A$4:$A$22)),0)</f>
        <v>0</v>
      </c>
      <c r="M29" s="52">
        <f>IFERROR(IF(Есть,NETWORKDAYS(MAX(НачМ,НачП),MIN(КонМ,КонП),'Исходные данные'!$A$4:$A$22),)*$D29/(NETWORKDAYS(НачП,КонП,'Исходные данные'!$A$4:$A$22)),0)</f>
        <v>0</v>
      </c>
      <c r="N29" s="52">
        <f>IFERROR(IF(Есть,NETWORKDAYS(MAX(НачМ,НачП),MIN(КонМ,КонП),'Исходные данные'!$A$4:$A$22),)*$D29/(NETWORKDAYS(НачП,КонП,'Исходные данные'!$A$4:$A$22)),0)</f>
        <v>0</v>
      </c>
      <c r="O29" s="52">
        <f>IFERROR(IF(Есть,NETWORKDAYS(MAX(НачМ,НачП),MIN(КонМ,КонП),'Исходные данные'!$A$4:$A$22),)*$D29/(NETWORKDAYS(НачП,КонП,'Исходные данные'!$A$4:$A$22)),0)</f>
        <v>0</v>
      </c>
      <c r="P29" s="52">
        <f>IFERROR(IF(Есть,NETWORKDAYS(MAX(НачМ,НачП),MIN(КонМ,КонП),'Исходные данные'!$A$4:$A$22),)*$D29/(NETWORKDAYS(НачП,КонП,'Исходные данные'!$A$4:$A$22)),0)</f>
        <v>0</v>
      </c>
      <c r="Q29" s="42">
        <f>WORKDAY(Q23,17,'Исходные данные'!$A$4:$A$22)</f>
        <v>43201</v>
      </c>
      <c r="R29" s="48">
        <f>IF(Q29="-","-",WORKDAY(Q29,'Исходные данные'!$D26-1,'Исходные данные'!$A$4:$A$22))</f>
        <v>43206</v>
      </c>
      <c r="S29" s="44">
        <f>IF(R29="-","-",'Исходные данные'!$F26)</f>
        <v>0</v>
      </c>
      <c r="T29" s="42">
        <f>WORKDAY(T23,17,'Исходные данные'!$A$4:$A$22)</f>
        <v>43265</v>
      </c>
      <c r="U29" s="48">
        <f>IF(T29="-","-",WORKDAY(T29,'Исходные данные'!$D26-1,'Исходные данные'!$A$4:$A$22))</f>
        <v>43270</v>
      </c>
      <c r="V29" s="44">
        <f>IF(U29="-","-",'Исходные данные'!$F26)</f>
        <v>0</v>
      </c>
    </row>
    <row r="30" spans="1:22" ht="15" x14ac:dyDescent="0.2">
      <c r="A30" s="12" t="s">
        <v>34</v>
      </c>
      <c r="B30" s="42">
        <f>WORKDAY(B29,4,'Исходные данные'!$A$4:$A$22)</f>
        <v>43151</v>
      </c>
      <c r="C30" s="48">
        <f>IF(B30="-","-",WORKDAY(B30,'Исходные данные'!$D27-1,'Исходные данные'!$A$4:$A$22))</f>
        <v>43157</v>
      </c>
      <c r="D30" s="44">
        <f>IF(C30="-","-",'Исходные данные'!$F27)</f>
        <v>0</v>
      </c>
      <c r="E30" s="52">
        <f>IFERROR(IF(Есть,NETWORKDAYS(MAX(НачМ,НачП),MIN(КонМ,КонП),'Исходные данные'!$A$4:$A$22),)*$D30/(NETWORKDAYS(НачП,КонП,'Исходные данные'!$A$4:$A$22)),0)</f>
        <v>0</v>
      </c>
      <c r="F30" s="52">
        <f>IFERROR(IF(Есть,NETWORKDAYS(MAX(НачМ,НачП),MIN(КонМ,КонП),'Исходные данные'!$A$4:$A$22),)*$D30/(NETWORKDAYS(НачП,КонП,'Исходные данные'!$A$4:$A$22)),0)</f>
        <v>0</v>
      </c>
      <c r="G30" s="52">
        <f>IFERROR(IF(Есть,NETWORKDAYS(MAX(НачМ,НачП),MIN(КонМ,КонП),'Исходные данные'!$A$4:$A$22),)*$D30/(NETWORKDAYS(НачП,КонП,'Исходные данные'!$A$4:$A$22)),0)</f>
        <v>0</v>
      </c>
      <c r="H30" s="52">
        <f>IFERROR(IF(Есть,NETWORKDAYS(MAX(НачМ,НачП),MIN(КонМ,КонП),'Исходные данные'!$A$4:$A$22),)*$D30/(NETWORKDAYS(НачП,КонП,'Исходные данные'!$A$4:$A$22)),0)</f>
        <v>0</v>
      </c>
      <c r="I30" s="52">
        <f>IFERROR(IF(Есть,NETWORKDAYS(MAX(НачМ,НачП),MIN(КонМ,КонП),'Исходные данные'!$A$4:$A$22),)*$D30/(NETWORKDAYS(НачП,КонП,'Исходные данные'!$A$4:$A$22)),0)</f>
        <v>0</v>
      </c>
      <c r="J30" s="52">
        <f>IFERROR(IF(Есть,NETWORKDAYS(MAX(НачМ,НачП),MIN(КонМ,КонП),'Исходные данные'!$A$4:$A$22),)*$D30/(NETWORKDAYS(НачП,КонП,'Исходные данные'!$A$4:$A$22)),0)</f>
        <v>0</v>
      </c>
      <c r="K30" s="52">
        <f>IFERROR(IF(Есть,NETWORKDAYS(MAX(НачМ,НачП),MIN(КонМ,КонП),'Исходные данные'!$A$4:$A$22),)*$D30/(NETWORKDAYS(НачП,КонП,'Исходные данные'!$A$4:$A$22)),0)</f>
        <v>0</v>
      </c>
      <c r="L30" s="52">
        <f>IFERROR(IF(Есть,NETWORKDAYS(MAX(НачМ,НачП),MIN(КонМ,КонП),'Исходные данные'!$A$4:$A$22),)*$D30/(NETWORKDAYS(НачП,КонП,'Исходные данные'!$A$4:$A$22)),0)</f>
        <v>0</v>
      </c>
      <c r="M30" s="52">
        <f>IFERROR(IF(Есть,NETWORKDAYS(MAX(НачМ,НачП),MIN(КонМ,КонП),'Исходные данные'!$A$4:$A$22),)*$D30/(NETWORKDAYS(НачП,КонП,'Исходные данные'!$A$4:$A$22)),0)</f>
        <v>0</v>
      </c>
      <c r="N30" s="52">
        <f>IFERROR(IF(Есть,NETWORKDAYS(MAX(НачМ,НачП),MIN(КонМ,КонП),'Исходные данные'!$A$4:$A$22),)*$D30/(NETWORKDAYS(НачП,КонП,'Исходные данные'!$A$4:$A$22)),0)</f>
        <v>0</v>
      </c>
      <c r="O30" s="52">
        <f>IFERROR(IF(Есть,NETWORKDAYS(MAX(НачМ,НачП),MIN(КонМ,КонП),'Исходные данные'!$A$4:$A$22),)*$D30/(NETWORKDAYS(НачП,КонП,'Исходные данные'!$A$4:$A$22)),0)</f>
        <v>0</v>
      </c>
      <c r="P30" s="52">
        <f>IFERROR(IF(Есть,NETWORKDAYS(MAX(НачМ,НачП),MIN(КонМ,КонП),'Исходные данные'!$A$4:$A$22),)*$D30/(NETWORKDAYS(НачП,КонП,'Исходные данные'!$A$4:$A$22)),0)</f>
        <v>0</v>
      </c>
      <c r="Q30" s="42">
        <f>WORKDAY(Q29,4,'Исходные данные'!$A$4:$A$22)</f>
        <v>43207</v>
      </c>
      <c r="R30" s="48">
        <f>IF(Q30="-","-",WORKDAY(Q30,'Исходные данные'!$D27-1,'Исходные данные'!$A$4:$A$22))</f>
        <v>43210</v>
      </c>
      <c r="S30" s="44">
        <f>IF(R30="-","-",'Исходные данные'!$F27)</f>
        <v>0</v>
      </c>
      <c r="T30" s="42">
        <f>WORKDAY(T29,4,'Исходные данные'!$A$4:$A$22)</f>
        <v>43271</v>
      </c>
      <c r="U30" s="48">
        <f>IF(T30="-","-",WORKDAY(T30,'Исходные данные'!$D27-1,'Исходные данные'!$A$4:$A$22))</f>
        <v>43276</v>
      </c>
      <c r="V30" s="44">
        <f>IF(U30="-","-",'Исходные данные'!$F27)</f>
        <v>0</v>
      </c>
    </row>
    <row r="31" spans="1:22" ht="15" x14ac:dyDescent="0.2">
      <c r="A31" s="12" t="s">
        <v>35</v>
      </c>
      <c r="B31" s="42">
        <f>WORKDAY(B25,5,'Исходные данные'!$A$4:$A$22)</f>
        <v>43138</v>
      </c>
      <c r="C31" s="48">
        <f>IF(B31="-","-",WORKDAY(B31,'Исходные данные'!$D28-1,'Исходные данные'!$A$4:$A$22))</f>
        <v>43144</v>
      </c>
      <c r="D31" s="44">
        <f>IF(C31="-","-",'Исходные данные'!$F28)</f>
        <v>0</v>
      </c>
      <c r="E31" s="52">
        <f>IFERROR(IF(Есть,NETWORKDAYS(MAX(НачМ,НачП),MIN(КонМ,КонП),'Исходные данные'!$A$4:$A$22),)*$D31/(NETWORKDAYS(НачП,КонП,'Исходные данные'!$A$4:$A$22)),0)</f>
        <v>0</v>
      </c>
      <c r="F31" s="52">
        <f>IFERROR(IF(Есть,NETWORKDAYS(MAX(НачМ,НачП),MIN(КонМ,КонП),'Исходные данные'!$A$4:$A$22),)*$D31/(NETWORKDAYS(НачП,КонП,'Исходные данные'!$A$4:$A$22)),0)</f>
        <v>0</v>
      </c>
      <c r="G31" s="52">
        <f>IFERROR(IF(Есть,NETWORKDAYS(MAX(НачМ,НачП),MIN(КонМ,КонП),'Исходные данные'!$A$4:$A$22),)*$D31/(NETWORKDAYS(НачП,КонП,'Исходные данные'!$A$4:$A$22)),0)</f>
        <v>0</v>
      </c>
      <c r="H31" s="52">
        <f>IFERROR(IF(Есть,NETWORKDAYS(MAX(НачМ,НачП),MIN(КонМ,КонП),'Исходные данные'!$A$4:$A$22),)*$D31/(NETWORKDAYS(НачП,КонП,'Исходные данные'!$A$4:$A$22)),0)</f>
        <v>0</v>
      </c>
      <c r="I31" s="52">
        <f>IFERROR(IF(Есть,NETWORKDAYS(MAX(НачМ,НачП),MIN(КонМ,КонП),'Исходные данные'!$A$4:$A$22),)*$D31/(NETWORKDAYS(НачП,КонП,'Исходные данные'!$A$4:$A$22)),0)</f>
        <v>0</v>
      </c>
      <c r="J31" s="52">
        <f>IFERROR(IF(Есть,NETWORKDAYS(MAX(НачМ,НачП),MIN(КонМ,КонП),'Исходные данные'!$A$4:$A$22),)*$D31/(NETWORKDAYS(НачП,КонП,'Исходные данные'!$A$4:$A$22)),0)</f>
        <v>0</v>
      </c>
      <c r="K31" s="52">
        <f>IFERROR(IF(Есть,NETWORKDAYS(MAX(НачМ,НачП),MIN(КонМ,КонП),'Исходные данные'!$A$4:$A$22),)*$D31/(NETWORKDAYS(НачП,КонП,'Исходные данные'!$A$4:$A$22)),0)</f>
        <v>0</v>
      </c>
      <c r="L31" s="52">
        <f>IFERROR(IF(Есть,NETWORKDAYS(MAX(НачМ,НачП),MIN(КонМ,КонП),'Исходные данные'!$A$4:$A$22),)*$D31/(NETWORKDAYS(НачП,КонП,'Исходные данные'!$A$4:$A$22)),0)</f>
        <v>0</v>
      </c>
      <c r="M31" s="52">
        <f>IFERROR(IF(Есть,NETWORKDAYS(MAX(НачМ,НачП),MIN(КонМ,КонП),'Исходные данные'!$A$4:$A$22),)*$D31/(NETWORKDAYS(НачП,КонП,'Исходные данные'!$A$4:$A$22)),0)</f>
        <v>0</v>
      </c>
      <c r="N31" s="52">
        <f>IFERROR(IF(Есть,NETWORKDAYS(MAX(НачМ,НачП),MIN(КонМ,КонП),'Исходные данные'!$A$4:$A$22),)*$D31/(NETWORKDAYS(НачП,КонП,'Исходные данные'!$A$4:$A$22)),0)</f>
        <v>0</v>
      </c>
      <c r="O31" s="52">
        <f>IFERROR(IF(Есть,NETWORKDAYS(MAX(НачМ,НачП),MIN(КонМ,КонП),'Исходные данные'!$A$4:$A$22),)*$D31/(NETWORKDAYS(НачП,КонП,'Исходные данные'!$A$4:$A$22)),0)</f>
        <v>0</v>
      </c>
      <c r="P31" s="52">
        <f>IFERROR(IF(Есть,NETWORKDAYS(MAX(НачМ,НачП),MIN(КонМ,КонП),'Исходные данные'!$A$4:$A$22),)*$D31/(NETWORKDAYS(НачП,КонП,'Исходные данные'!$A$4:$A$22)),0)</f>
        <v>0</v>
      </c>
      <c r="Q31" s="42">
        <f>WORKDAY(Q25,5,'Исходные данные'!$A$4:$A$22)</f>
        <v>43194</v>
      </c>
      <c r="R31" s="48">
        <f>IF(Q31="-","-",WORKDAY(Q31,'Исходные данные'!$D28-1,'Исходные данные'!$A$4:$A$22))</f>
        <v>43200</v>
      </c>
      <c r="S31" s="44">
        <f>IF(R31="-","-",'Исходные данные'!$F28)</f>
        <v>0</v>
      </c>
      <c r="T31" s="42">
        <f>WORKDAY(T25,5,'Исходные данные'!$A$4:$A$22)</f>
        <v>43256</v>
      </c>
      <c r="U31" s="48">
        <f>IF(T31="-","-",WORKDAY(T31,'Исходные данные'!$D28-1,'Исходные данные'!$A$4:$A$22))</f>
        <v>43264</v>
      </c>
      <c r="V31" s="44">
        <f>IF(U31="-","-",'Исходные данные'!$F28)</f>
        <v>0</v>
      </c>
    </row>
    <row r="32" spans="1:22" ht="15" x14ac:dyDescent="0.2">
      <c r="A32" s="12" t="s">
        <v>36</v>
      </c>
      <c r="B32" s="42">
        <f>WORKDAY(B30,4,'Исходные данные'!$A$4:$A$22)</f>
        <v>43158</v>
      </c>
      <c r="C32" s="48">
        <f>IF(B32="-","-",WORKDAY(B32,'Исходные данные'!$D29-1,'Исходные данные'!$A$4:$A$22))</f>
        <v>43164</v>
      </c>
      <c r="D32" s="44">
        <f>IF(C32="-","-",'Исходные данные'!$F29)</f>
        <v>5560</v>
      </c>
      <c r="E32" s="52">
        <f>IFERROR(IF(Есть,NETWORKDAYS(MAX(НачМ,НачП),MIN(КонМ,КонП),'Исходные данные'!$A$4:$A$22),)*$D32/(NETWORKDAYS(НачП,КонП,'Исходные данные'!$A$4:$A$22)),0)</f>
        <v>0</v>
      </c>
      <c r="F32" s="52">
        <f>IFERROR(IF(Есть,NETWORKDAYS(MAX(НачМ,НачП),MIN(КонМ,КонП),'Исходные данные'!$A$4:$A$22),)*$D32/(NETWORKDAYS(НачП,КонП,'Исходные данные'!$A$4:$A$22)),0)</f>
        <v>2224</v>
      </c>
      <c r="G32" s="52">
        <f>IFERROR(IF(Есть,NETWORKDAYS(MAX(НачМ,НачП),MIN(КонМ,КонП),'Исходные данные'!$A$4:$A$22),)*$D32/(NETWORKDAYS(НачП,КонП,'Исходные данные'!$A$4:$A$22)),0)</f>
        <v>3336</v>
      </c>
      <c r="H32" s="52">
        <f>IFERROR(IF(Есть,NETWORKDAYS(MAX(НачМ,НачП),MIN(КонМ,КонП),'Исходные данные'!$A$4:$A$22),)*$D32/(NETWORKDAYS(НачП,КонП,'Исходные данные'!$A$4:$A$22)),0)</f>
        <v>0</v>
      </c>
      <c r="I32" s="52">
        <f>IFERROR(IF(Есть,NETWORKDAYS(MAX(НачМ,НачП),MIN(КонМ,КонП),'Исходные данные'!$A$4:$A$22),)*$D32/(NETWORKDAYS(НачП,КонП,'Исходные данные'!$A$4:$A$22)),0)</f>
        <v>0</v>
      </c>
      <c r="J32" s="52">
        <f>IFERROR(IF(Есть,NETWORKDAYS(MAX(НачМ,НачП),MIN(КонМ,КонП),'Исходные данные'!$A$4:$A$22),)*$D32/(NETWORKDAYS(НачП,КонП,'Исходные данные'!$A$4:$A$22)),0)</f>
        <v>0</v>
      </c>
      <c r="K32" s="52">
        <f>IFERROR(IF(Есть,NETWORKDAYS(MAX(НачМ,НачП),MIN(КонМ,КонП),'Исходные данные'!$A$4:$A$22),)*$D32/(NETWORKDAYS(НачП,КонП,'Исходные данные'!$A$4:$A$22)),0)</f>
        <v>0</v>
      </c>
      <c r="L32" s="52">
        <f>IFERROR(IF(Есть,NETWORKDAYS(MAX(НачМ,НачП),MIN(КонМ,КонП),'Исходные данные'!$A$4:$A$22),)*$D32/(NETWORKDAYS(НачП,КонП,'Исходные данные'!$A$4:$A$22)),0)</f>
        <v>0</v>
      </c>
      <c r="M32" s="52">
        <f>IFERROR(IF(Есть,NETWORKDAYS(MAX(НачМ,НачП),MIN(КонМ,КонП),'Исходные данные'!$A$4:$A$22),)*$D32/(NETWORKDAYS(НачП,КонП,'Исходные данные'!$A$4:$A$22)),0)</f>
        <v>0</v>
      </c>
      <c r="N32" s="52">
        <f>IFERROR(IF(Есть,NETWORKDAYS(MAX(НачМ,НачП),MIN(КонМ,КонП),'Исходные данные'!$A$4:$A$22),)*$D32/(NETWORKDAYS(НачП,КонП,'Исходные данные'!$A$4:$A$22)),0)</f>
        <v>0</v>
      </c>
      <c r="O32" s="52">
        <f>IFERROR(IF(Есть,NETWORKDAYS(MAX(НачМ,НачП),MIN(КонМ,КонП),'Исходные данные'!$A$4:$A$22),)*$D32/(NETWORKDAYS(НачП,КонП,'Исходные данные'!$A$4:$A$22)),0)</f>
        <v>0</v>
      </c>
      <c r="P32" s="52">
        <f>IFERROR(IF(Есть,NETWORKDAYS(MAX(НачМ,НачП),MIN(КонМ,КонП),'Исходные данные'!$A$4:$A$22),)*$D32/(NETWORKDAYS(НачП,КонП,'Исходные данные'!$A$4:$A$22)),0)</f>
        <v>0</v>
      </c>
      <c r="Q32" s="42">
        <f>WORKDAY(Q30,4,'Исходные данные'!$A$4:$A$22)</f>
        <v>43213</v>
      </c>
      <c r="R32" s="48">
        <f>IF(Q32="-","-",WORKDAY(Q32,'Исходные данные'!$D29-1,'Исходные данные'!$A$4:$A$22))</f>
        <v>43217</v>
      </c>
      <c r="S32" s="44">
        <f>IF(R32="-","-",'Исходные данные'!$F29)</f>
        <v>5560</v>
      </c>
      <c r="T32" s="42">
        <f>WORKDAY(T30,4,'Исходные данные'!$A$4:$A$22)</f>
        <v>43277</v>
      </c>
      <c r="U32" s="48">
        <f>IF(T32="-","-",WORKDAY(T32,'Исходные данные'!$D29-1,'Исходные данные'!$A$4:$A$22))</f>
        <v>43283</v>
      </c>
      <c r="V32" s="44">
        <f>IF(U32="-","-",'Исходные данные'!$F29)</f>
        <v>5560</v>
      </c>
    </row>
    <row r="33" spans="1:22" ht="15" x14ac:dyDescent="0.2">
      <c r="A33" s="12" t="s">
        <v>37</v>
      </c>
      <c r="B33" s="42" t="str">
        <f>IF('Исходные данные'!$D30&gt;0,WORKDAY(B32,'Исходные данные'!$E29,'Исходные данные'!$A$4:$A$22),"-")</f>
        <v>-</v>
      </c>
      <c r="C33" s="48" t="str">
        <f>IF(B33="-","-",WORKDAY(B33,'Исходные данные'!$D30-1,'Исходные данные'!$A$4:$A$22))</f>
        <v>-</v>
      </c>
      <c r="D33" s="44" t="str">
        <f>IF(C33="-","-",'Исходные данные'!$F30)</f>
        <v>-</v>
      </c>
      <c r="E33" s="52">
        <f>IFERROR(IF(Есть,NETWORKDAYS(MAX(НачМ,НачП),MIN(КонМ,КонП),'Исходные данные'!$A$4:$A$22),)*$D33/(NETWORKDAYS(НачП,КонП,'Исходные данные'!$A$4:$A$22)),0)</f>
        <v>0</v>
      </c>
      <c r="F33" s="52">
        <f>IFERROR(IF(Есть,NETWORKDAYS(MAX(НачМ,НачП),MIN(КонМ,КонП),'Исходные данные'!$A$4:$A$22),)*$D33/(NETWORKDAYS(НачП,КонП,'Исходные данные'!$A$4:$A$22)),0)</f>
        <v>0</v>
      </c>
      <c r="G33" s="52">
        <f>IFERROR(IF(Есть,NETWORKDAYS(MAX(НачМ,НачП),MIN(КонМ,КонП),'Исходные данные'!$A$4:$A$22),)*$D33/(NETWORKDAYS(НачП,КонП,'Исходные данные'!$A$4:$A$22)),0)</f>
        <v>0</v>
      </c>
      <c r="H33" s="52">
        <f>IFERROR(IF(Есть,NETWORKDAYS(MAX(НачМ,НачП),MIN(КонМ,КонП),'Исходные данные'!$A$4:$A$22),)*$D33/(NETWORKDAYS(НачП,КонП,'Исходные данные'!$A$4:$A$22)),0)</f>
        <v>0</v>
      </c>
      <c r="I33" s="52">
        <f>IFERROR(IF(Есть,NETWORKDAYS(MAX(НачМ,НачП),MIN(КонМ,КонП),'Исходные данные'!$A$4:$A$22),)*$D33/(NETWORKDAYS(НачП,КонП,'Исходные данные'!$A$4:$A$22)),0)</f>
        <v>0</v>
      </c>
      <c r="J33" s="52">
        <f>IFERROR(IF(Есть,NETWORKDAYS(MAX(НачМ,НачП),MIN(КонМ,КонП),'Исходные данные'!$A$4:$A$22),)*$D33/(NETWORKDAYS(НачП,КонП,'Исходные данные'!$A$4:$A$22)),0)</f>
        <v>0</v>
      </c>
      <c r="K33" s="52">
        <f>IFERROR(IF(Есть,NETWORKDAYS(MAX(НачМ,НачП),MIN(КонМ,КонП),'Исходные данные'!$A$4:$A$22),)*$D33/(NETWORKDAYS(НачП,КонП,'Исходные данные'!$A$4:$A$22)),0)</f>
        <v>0</v>
      </c>
      <c r="L33" s="52">
        <f>IFERROR(IF(Есть,NETWORKDAYS(MAX(НачМ,НачП),MIN(КонМ,КонП),'Исходные данные'!$A$4:$A$22),)*$D33/(NETWORKDAYS(НачП,КонП,'Исходные данные'!$A$4:$A$22)),0)</f>
        <v>0</v>
      </c>
      <c r="M33" s="52">
        <f>IFERROR(IF(Есть,NETWORKDAYS(MAX(НачМ,НачП),MIN(КонМ,КонП),'Исходные данные'!$A$4:$A$22),)*$D33/(NETWORKDAYS(НачП,КонП,'Исходные данные'!$A$4:$A$22)),0)</f>
        <v>0</v>
      </c>
      <c r="N33" s="52">
        <f>IFERROR(IF(Есть,NETWORKDAYS(MAX(НачМ,НачП),MIN(КонМ,КонП),'Исходные данные'!$A$4:$A$22),)*$D33/(NETWORKDAYS(НачП,КонП,'Исходные данные'!$A$4:$A$22)),0)</f>
        <v>0</v>
      </c>
      <c r="O33" s="52">
        <f>IFERROR(IF(Есть,NETWORKDAYS(MAX(НачМ,НачП),MIN(КонМ,КонП),'Исходные данные'!$A$4:$A$22),)*$D33/(NETWORKDAYS(НачП,КонП,'Исходные данные'!$A$4:$A$22)),0)</f>
        <v>0</v>
      </c>
      <c r="P33" s="52">
        <f>IFERROR(IF(Есть,NETWORKDAYS(MAX(НачМ,НачП),MIN(КонМ,КонП),'Исходные данные'!$A$4:$A$22),)*$D33/(NETWORKDAYS(НачП,КонП,'Исходные данные'!$A$4:$A$22)),0)</f>
        <v>0</v>
      </c>
      <c r="Q33" s="42" t="str">
        <f>IF('Исходные данные'!$D30&gt;0,WORKDAY(Q32,'Исходные данные'!$E29,'Исходные данные'!$A$4:$A$22),"-")</f>
        <v>-</v>
      </c>
      <c r="R33" s="48" t="str">
        <f>IF(Q33="-","-",WORKDAY(Q33,'Исходные данные'!$D30-1,'Исходные данные'!$A$4:$A$22))</f>
        <v>-</v>
      </c>
      <c r="S33" s="44" t="str">
        <f>IF(R33="-","-",'Исходные данные'!$F30)</f>
        <v>-</v>
      </c>
      <c r="T33" s="42" t="str">
        <f>IF('Исходные данные'!$D30&gt;0,WORKDAY(T32,'Исходные данные'!$E29,'Исходные данные'!$A$4:$A$22),"-")</f>
        <v>-</v>
      </c>
      <c r="U33" s="48" t="str">
        <f>IF(T33="-","-",WORKDAY(T33,'Исходные данные'!$D30-1,'Исходные данные'!$A$4:$A$22))</f>
        <v>-</v>
      </c>
      <c r="V33" s="44" t="str">
        <f>IF(U33="-","-",'Исходные данные'!$F30)</f>
        <v>-</v>
      </c>
    </row>
    <row r="34" spans="1:22" ht="15" x14ac:dyDescent="0.2">
      <c r="A34" s="12" t="s">
        <v>38</v>
      </c>
      <c r="B34" s="42" t="str">
        <f>IF('Исходные данные'!$D31&gt;0,WORKDAY(B33,'Исходные данные'!$E30,'Исходные данные'!$A$4:$A$22),"-")</f>
        <v>-</v>
      </c>
      <c r="C34" s="48" t="str">
        <f>IF(B34="-","-",WORKDAY(B34,'Исходные данные'!$D31-1,'Исходные данные'!$A$4:$A$22))</f>
        <v>-</v>
      </c>
      <c r="D34" s="44" t="str">
        <f>IF(C34="-","-",'Исходные данные'!$F31)</f>
        <v>-</v>
      </c>
      <c r="E34" s="52">
        <f>IFERROR(IF(Есть,NETWORKDAYS(MAX(НачМ,НачП),MIN(КонМ,КонП),'Исходные данные'!$A$4:$A$22),)*$D34/(NETWORKDAYS(НачП,КонП,'Исходные данные'!$A$4:$A$22)),0)</f>
        <v>0</v>
      </c>
      <c r="F34" s="52">
        <f>IFERROR(IF(Есть,NETWORKDAYS(MAX(НачМ,НачП),MIN(КонМ,КонП),'Исходные данные'!$A$4:$A$22),)*$D34/(NETWORKDAYS(НачП,КонП,'Исходные данные'!$A$4:$A$22)),0)</f>
        <v>0</v>
      </c>
      <c r="G34" s="52">
        <f>IFERROR(IF(Есть,NETWORKDAYS(MAX(НачМ,НачП),MIN(КонМ,КонП),'Исходные данные'!$A$4:$A$22),)*$D34/(NETWORKDAYS(НачП,КонП,'Исходные данные'!$A$4:$A$22)),0)</f>
        <v>0</v>
      </c>
      <c r="H34" s="52">
        <f>IFERROR(IF(Есть,NETWORKDAYS(MAX(НачМ,НачП),MIN(КонМ,КонП),'Исходные данные'!$A$4:$A$22),)*$D34/(NETWORKDAYS(НачП,КонП,'Исходные данные'!$A$4:$A$22)),0)</f>
        <v>0</v>
      </c>
      <c r="I34" s="52">
        <f>IFERROR(IF(Есть,NETWORKDAYS(MAX(НачМ,НачП),MIN(КонМ,КонП),'Исходные данные'!$A$4:$A$22),)*$D34/(NETWORKDAYS(НачП,КонП,'Исходные данные'!$A$4:$A$22)),0)</f>
        <v>0</v>
      </c>
      <c r="J34" s="52">
        <f>IFERROR(IF(Есть,NETWORKDAYS(MAX(НачМ,НачП),MIN(КонМ,КонП),'Исходные данные'!$A$4:$A$22),)*$D34/(NETWORKDAYS(НачП,КонП,'Исходные данные'!$A$4:$A$22)),0)</f>
        <v>0</v>
      </c>
      <c r="K34" s="52">
        <f>IFERROR(IF(Есть,NETWORKDAYS(MAX(НачМ,НачП),MIN(КонМ,КонП),'Исходные данные'!$A$4:$A$22),)*$D34/(NETWORKDAYS(НачП,КонП,'Исходные данные'!$A$4:$A$22)),0)</f>
        <v>0</v>
      </c>
      <c r="L34" s="52">
        <f>IFERROR(IF(Есть,NETWORKDAYS(MAX(НачМ,НачП),MIN(КонМ,КонП),'Исходные данные'!$A$4:$A$22),)*$D34/(NETWORKDAYS(НачП,КонП,'Исходные данные'!$A$4:$A$22)),0)</f>
        <v>0</v>
      </c>
      <c r="M34" s="52">
        <f>IFERROR(IF(Есть,NETWORKDAYS(MAX(НачМ,НачП),MIN(КонМ,КонП),'Исходные данные'!$A$4:$A$22),)*$D34/(NETWORKDAYS(НачП,КонП,'Исходные данные'!$A$4:$A$22)),0)</f>
        <v>0</v>
      </c>
      <c r="N34" s="52">
        <f>IFERROR(IF(Есть,NETWORKDAYS(MAX(НачМ,НачП),MIN(КонМ,КонП),'Исходные данные'!$A$4:$A$22),)*$D34/(NETWORKDAYS(НачП,КонП,'Исходные данные'!$A$4:$A$22)),0)</f>
        <v>0</v>
      </c>
      <c r="O34" s="52">
        <f>IFERROR(IF(Есть,NETWORKDAYS(MAX(НачМ,НачП),MIN(КонМ,КонП),'Исходные данные'!$A$4:$A$22),)*$D34/(NETWORKDAYS(НачП,КонП,'Исходные данные'!$A$4:$A$22)),0)</f>
        <v>0</v>
      </c>
      <c r="P34" s="52">
        <f>IFERROR(IF(Есть,NETWORKDAYS(MAX(НачМ,НачП),MIN(КонМ,КонП),'Исходные данные'!$A$4:$A$22),)*$D34/(NETWORKDAYS(НачП,КонП,'Исходные данные'!$A$4:$A$22)),0)</f>
        <v>0</v>
      </c>
      <c r="Q34" s="42" t="str">
        <f>IF('Исходные данные'!$D31&gt;0,WORKDAY(Q33,'Исходные данные'!$E30,'Исходные данные'!$A$4:$A$22),"-")</f>
        <v>-</v>
      </c>
      <c r="R34" s="48" t="str">
        <f>IF(Q34="-","-",WORKDAY(Q34,'Исходные данные'!$D31-1,'Исходные данные'!$A$4:$A$22))</f>
        <v>-</v>
      </c>
      <c r="S34" s="44" t="str">
        <f>IF(R34="-","-",'Исходные данные'!$F31)</f>
        <v>-</v>
      </c>
      <c r="T34" s="42" t="str">
        <f>IF('Исходные данные'!$D31&gt;0,WORKDAY(T33,'Исходные данные'!$E30,'Исходные данные'!$A$4:$A$22),"-")</f>
        <v>-</v>
      </c>
      <c r="U34" s="48" t="str">
        <f>IF(T34="-","-",WORKDAY(T34,'Исходные данные'!$D31-1,'Исходные данные'!$A$4:$A$22))</f>
        <v>-</v>
      </c>
      <c r="V34" s="44" t="str">
        <f>IF(U34="-","-",'Исходные данные'!$F31)</f>
        <v>-</v>
      </c>
    </row>
    <row r="35" spans="1:22" ht="15" x14ac:dyDescent="0.2">
      <c r="A35" s="12" t="s">
        <v>39</v>
      </c>
      <c r="B35" s="42" t="str">
        <f>IF('Исходные данные'!$D32&gt;0,WORKDAY(B34,'Исходные данные'!$E31,'Исходные данные'!$A$4:$A$22),"-")</f>
        <v>-</v>
      </c>
      <c r="C35" s="48" t="str">
        <f>IF(B35="-","-",WORKDAY(B35,'Исходные данные'!$D32-1,'Исходные данные'!$A$4:$A$22))</f>
        <v>-</v>
      </c>
      <c r="D35" s="44" t="str">
        <f>IF(C35="-","-",'Исходные данные'!$F32)</f>
        <v>-</v>
      </c>
      <c r="E35" s="52">
        <f>IFERROR(IF(Есть,NETWORKDAYS(MAX(НачМ,НачП),MIN(КонМ,КонП),'Исходные данные'!$A$4:$A$22),)*$D35/(NETWORKDAYS(НачП,КонП,'Исходные данные'!$A$4:$A$22)),0)</f>
        <v>0</v>
      </c>
      <c r="F35" s="52">
        <f>IFERROR(IF(Есть,NETWORKDAYS(MAX(НачМ,НачП),MIN(КонМ,КонП),'Исходные данные'!$A$4:$A$22),)*$D35/(NETWORKDAYS(НачП,КонП,'Исходные данные'!$A$4:$A$22)),0)</f>
        <v>0</v>
      </c>
      <c r="G35" s="52">
        <f>IFERROR(IF(Есть,NETWORKDAYS(MAX(НачМ,НачП),MIN(КонМ,КонП),'Исходные данные'!$A$4:$A$22),)*$D35/(NETWORKDAYS(НачП,КонП,'Исходные данные'!$A$4:$A$22)),0)</f>
        <v>0</v>
      </c>
      <c r="H35" s="52">
        <f>IFERROR(IF(Есть,NETWORKDAYS(MAX(НачМ,НачП),MIN(КонМ,КонП),'Исходные данные'!$A$4:$A$22),)*$D35/(NETWORKDAYS(НачП,КонП,'Исходные данные'!$A$4:$A$22)),0)</f>
        <v>0</v>
      </c>
      <c r="I35" s="52">
        <f>IFERROR(IF(Есть,NETWORKDAYS(MAX(НачМ,НачП),MIN(КонМ,КонП),'Исходные данные'!$A$4:$A$22),)*$D35/(NETWORKDAYS(НачП,КонП,'Исходные данные'!$A$4:$A$22)),0)</f>
        <v>0</v>
      </c>
      <c r="J35" s="52">
        <f>IFERROR(IF(Есть,NETWORKDAYS(MAX(НачМ,НачП),MIN(КонМ,КонП),'Исходные данные'!$A$4:$A$22),)*$D35/(NETWORKDAYS(НачП,КонП,'Исходные данные'!$A$4:$A$22)),0)</f>
        <v>0</v>
      </c>
      <c r="K35" s="52">
        <f>IFERROR(IF(Есть,NETWORKDAYS(MAX(НачМ,НачП),MIN(КонМ,КонП),'Исходные данные'!$A$4:$A$22),)*$D35/(NETWORKDAYS(НачП,КонП,'Исходные данные'!$A$4:$A$22)),0)</f>
        <v>0</v>
      </c>
      <c r="L35" s="52">
        <f>IFERROR(IF(Есть,NETWORKDAYS(MAX(НачМ,НачП),MIN(КонМ,КонП),'Исходные данные'!$A$4:$A$22),)*$D35/(NETWORKDAYS(НачП,КонП,'Исходные данные'!$A$4:$A$22)),0)</f>
        <v>0</v>
      </c>
      <c r="M35" s="52">
        <f>IFERROR(IF(Есть,NETWORKDAYS(MAX(НачМ,НачП),MIN(КонМ,КонП),'Исходные данные'!$A$4:$A$22),)*$D35/(NETWORKDAYS(НачП,КонП,'Исходные данные'!$A$4:$A$22)),0)</f>
        <v>0</v>
      </c>
      <c r="N35" s="52">
        <f>IFERROR(IF(Есть,NETWORKDAYS(MAX(НачМ,НачП),MIN(КонМ,КонП),'Исходные данные'!$A$4:$A$22),)*$D35/(NETWORKDAYS(НачП,КонП,'Исходные данные'!$A$4:$A$22)),0)</f>
        <v>0</v>
      </c>
      <c r="O35" s="52">
        <f>IFERROR(IF(Есть,NETWORKDAYS(MAX(НачМ,НачП),MIN(КонМ,КонП),'Исходные данные'!$A$4:$A$22),)*$D35/(NETWORKDAYS(НачП,КонП,'Исходные данные'!$A$4:$A$22)),0)</f>
        <v>0</v>
      </c>
      <c r="P35" s="52">
        <f>IFERROR(IF(Есть,NETWORKDAYS(MAX(НачМ,НачП),MIN(КонМ,КонП),'Исходные данные'!$A$4:$A$22),)*$D35/(NETWORKDAYS(НачП,КонП,'Исходные данные'!$A$4:$A$22)),0)</f>
        <v>0</v>
      </c>
      <c r="Q35" s="42" t="str">
        <f>IF('Исходные данные'!$D32&gt;0,WORKDAY(Q34,'Исходные данные'!$E31,'Исходные данные'!$A$4:$A$22),"-")</f>
        <v>-</v>
      </c>
      <c r="R35" s="48" t="str">
        <f>IF(Q35="-","-",WORKDAY(Q35,'Исходные данные'!$D32-1,'Исходные данные'!$A$4:$A$22))</f>
        <v>-</v>
      </c>
      <c r="S35" s="44" t="str">
        <f>IF(R35="-","-",'Исходные данные'!$F32)</f>
        <v>-</v>
      </c>
      <c r="T35" s="42" t="str">
        <f>IF('Исходные данные'!$D32&gt;0,WORKDAY(T34,'Исходные данные'!$E31,'Исходные данные'!$A$4:$A$22),"-")</f>
        <v>-</v>
      </c>
      <c r="U35" s="48" t="str">
        <f>IF(T35="-","-",WORKDAY(T35,'Исходные данные'!$D32-1,'Исходные данные'!$A$4:$A$22))</f>
        <v>-</v>
      </c>
      <c r="V35" s="44" t="str">
        <f>IF(U35="-","-",'Исходные данные'!$F32)</f>
        <v>-</v>
      </c>
    </row>
    <row r="36" spans="1:22" ht="15" x14ac:dyDescent="0.2">
      <c r="A36" s="12" t="s">
        <v>40</v>
      </c>
      <c r="B36" s="42" t="str">
        <f>IF('Исходные данные'!$D33&gt;0,WORKDAY(B35,'Исходные данные'!$E32,'Исходные данные'!$A$4:$A$22),"-")</f>
        <v>-</v>
      </c>
      <c r="C36" s="48" t="str">
        <f>IF(B36="-","-",WORKDAY(B36,'Исходные данные'!$D33-1,'Исходные данные'!$A$4:$A$22))</f>
        <v>-</v>
      </c>
      <c r="D36" s="44" t="str">
        <f>IF(C36="-","-",'Исходные данные'!$F33)</f>
        <v>-</v>
      </c>
      <c r="E36" s="52">
        <f>IFERROR(IF(Есть,NETWORKDAYS(MAX(НачМ,НачП),MIN(КонМ,КонП),'Исходные данные'!$A$4:$A$22),)*$D36/(NETWORKDAYS(НачП,КонП,'Исходные данные'!$A$4:$A$22)),0)</f>
        <v>0</v>
      </c>
      <c r="F36" s="52">
        <f>IFERROR(IF(Есть,NETWORKDAYS(MAX(НачМ,НачП),MIN(КонМ,КонП),'Исходные данные'!$A$4:$A$22),)*$D36/(NETWORKDAYS(НачП,КонП,'Исходные данные'!$A$4:$A$22)),0)</f>
        <v>0</v>
      </c>
      <c r="G36" s="52">
        <f>IFERROR(IF(Есть,NETWORKDAYS(MAX(НачМ,НачП),MIN(КонМ,КонП),'Исходные данные'!$A$4:$A$22),)*$D36/(NETWORKDAYS(НачП,КонП,'Исходные данные'!$A$4:$A$22)),0)</f>
        <v>0</v>
      </c>
      <c r="H36" s="52">
        <f>IFERROR(IF(Есть,NETWORKDAYS(MAX(НачМ,НачП),MIN(КонМ,КонП),'Исходные данные'!$A$4:$A$22),)*$D36/(NETWORKDAYS(НачП,КонП,'Исходные данные'!$A$4:$A$22)),0)</f>
        <v>0</v>
      </c>
      <c r="I36" s="52">
        <f>IFERROR(IF(Есть,NETWORKDAYS(MAX(НачМ,НачП),MIN(КонМ,КонП),'Исходные данные'!$A$4:$A$22),)*$D36/(NETWORKDAYS(НачП,КонП,'Исходные данные'!$A$4:$A$22)),0)</f>
        <v>0</v>
      </c>
      <c r="J36" s="52">
        <f>IFERROR(IF(Есть,NETWORKDAYS(MAX(НачМ,НачП),MIN(КонМ,КонП),'Исходные данные'!$A$4:$A$22),)*$D36/(NETWORKDAYS(НачП,КонП,'Исходные данные'!$A$4:$A$22)),0)</f>
        <v>0</v>
      </c>
      <c r="K36" s="52">
        <f>IFERROR(IF(Есть,NETWORKDAYS(MAX(НачМ,НачП),MIN(КонМ,КонП),'Исходные данные'!$A$4:$A$22),)*$D36/(NETWORKDAYS(НачП,КонП,'Исходные данные'!$A$4:$A$22)),0)</f>
        <v>0</v>
      </c>
      <c r="L36" s="52">
        <f>IFERROR(IF(Есть,NETWORKDAYS(MAX(НачМ,НачП),MIN(КонМ,КонП),'Исходные данные'!$A$4:$A$22),)*$D36/(NETWORKDAYS(НачП,КонП,'Исходные данные'!$A$4:$A$22)),0)</f>
        <v>0</v>
      </c>
      <c r="M36" s="52">
        <f>IFERROR(IF(Есть,NETWORKDAYS(MAX(НачМ,НачП),MIN(КонМ,КонП),'Исходные данные'!$A$4:$A$22),)*$D36/(NETWORKDAYS(НачП,КонП,'Исходные данные'!$A$4:$A$22)),0)</f>
        <v>0</v>
      </c>
      <c r="N36" s="52">
        <f>IFERROR(IF(Есть,NETWORKDAYS(MAX(НачМ,НачП),MIN(КонМ,КонП),'Исходные данные'!$A$4:$A$22),)*$D36/(NETWORKDAYS(НачП,КонП,'Исходные данные'!$A$4:$A$22)),0)</f>
        <v>0</v>
      </c>
      <c r="O36" s="52">
        <f>IFERROR(IF(Есть,NETWORKDAYS(MAX(НачМ,НачП),MIN(КонМ,КонП),'Исходные данные'!$A$4:$A$22),)*$D36/(NETWORKDAYS(НачП,КонП,'Исходные данные'!$A$4:$A$22)),0)</f>
        <v>0</v>
      </c>
      <c r="P36" s="52">
        <f>IFERROR(IF(Есть,NETWORKDAYS(MAX(НачМ,НачП),MIN(КонМ,КонП),'Исходные данные'!$A$4:$A$22),)*$D36/(NETWORKDAYS(НачП,КонП,'Исходные данные'!$A$4:$A$22)),0)</f>
        <v>0</v>
      </c>
      <c r="Q36" s="42" t="str">
        <f>IF('Исходные данные'!$D33&gt;0,WORKDAY(Q35,'Исходные данные'!$E32,'Исходные данные'!$A$4:$A$22),"-")</f>
        <v>-</v>
      </c>
      <c r="R36" s="48" t="str">
        <f>IF(Q36="-","-",WORKDAY(Q36,'Исходные данные'!$D33-1,'Исходные данные'!$A$4:$A$22))</f>
        <v>-</v>
      </c>
      <c r="S36" s="44" t="str">
        <f>IF(R36="-","-",'Исходные данные'!$F33)</f>
        <v>-</v>
      </c>
      <c r="T36" s="42" t="str">
        <f>IF('Исходные данные'!$D33&gt;0,WORKDAY(T35,'Исходные данные'!$E32,'Исходные данные'!$A$4:$A$22),"-")</f>
        <v>-</v>
      </c>
      <c r="U36" s="48" t="str">
        <f>IF(T36="-","-",WORKDAY(T36,'Исходные данные'!$D33-1,'Исходные данные'!$A$4:$A$22))</f>
        <v>-</v>
      </c>
      <c r="V36" s="44" t="str">
        <f>IF(U36="-","-",'Исходные данные'!$F33)</f>
        <v>-</v>
      </c>
    </row>
    <row r="37" spans="1:22" ht="15" x14ac:dyDescent="0.2">
      <c r="A37" s="12" t="s">
        <v>41</v>
      </c>
      <c r="B37" s="42" t="str">
        <f>IF('Исходные данные'!$D34&gt;0,WORKDAY(B36,'Исходные данные'!$E33,'Исходные данные'!$A$4:$A$22),"-")</f>
        <v>-</v>
      </c>
      <c r="C37" s="48" t="str">
        <f>IF(B37="-","-",WORKDAY(B37,'Исходные данные'!$D34-1,'Исходные данные'!$A$4:$A$22))</f>
        <v>-</v>
      </c>
      <c r="D37" s="44" t="str">
        <f>IF(C37="-","-",'Исходные данные'!$F34)</f>
        <v>-</v>
      </c>
      <c r="E37" s="52">
        <f>IFERROR(IF(Есть,NETWORKDAYS(MAX(НачМ,НачП),MIN(КонМ,КонП),'Исходные данные'!$A$4:$A$22),)*$D37/(NETWORKDAYS(НачП,КонП,'Исходные данные'!$A$4:$A$22)),0)</f>
        <v>0</v>
      </c>
      <c r="F37" s="52">
        <f>IFERROR(IF(Есть,NETWORKDAYS(MAX(НачМ,НачП),MIN(КонМ,КонП),'Исходные данные'!$A$4:$A$22),)*$D37/(NETWORKDAYS(НачП,КонП,'Исходные данные'!$A$4:$A$22)),0)</f>
        <v>0</v>
      </c>
      <c r="G37" s="52">
        <f>IFERROR(IF(Есть,NETWORKDAYS(MAX(НачМ,НачП),MIN(КонМ,КонП),'Исходные данные'!$A$4:$A$22),)*$D37/(NETWORKDAYS(НачП,КонП,'Исходные данные'!$A$4:$A$22)),0)</f>
        <v>0</v>
      </c>
      <c r="H37" s="52">
        <f>IFERROR(IF(Есть,NETWORKDAYS(MAX(НачМ,НачП),MIN(КонМ,КонП),'Исходные данные'!$A$4:$A$22),)*$D37/(NETWORKDAYS(НачП,КонП,'Исходные данные'!$A$4:$A$22)),0)</f>
        <v>0</v>
      </c>
      <c r="I37" s="52">
        <f>IFERROR(IF(Есть,NETWORKDAYS(MAX(НачМ,НачП),MIN(КонМ,КонП),'Исходные данные'!$A$4:$A$22),)*$D37/(NETWORKDAYS(НачП,КонП,'Исходные данные'!$A$4:$A$22)),0)</f>
        <v>0</v>
      </c>
      <c r="J37" s="52">
        <f>IFERROR(IF(Есть,NETWORKDAYS(MAX(НачМ,НачП),MIN(КонМ,КонП),'Исходные данные'!$A$4:$A$22),)*$D37/(NETWORKDAYS(НачП,КонП,'Исходные данные'!$A$4:$A$22)),0)</f>
        <v>0</v>
      </c>
      <c r="K37" s="52">
        <f>IFERROR(IF(Есть,NETWORKDAYS(MAX(НачМ,НачП),MIN(КонМ,КонП),'Исходные данные'!$A$4:$A$22),)*$D37/(NETWORKDAYS(НачП,КонП,'Исходные данные'!$A$4:$A$22)),0)</f>
        <v>0</v>
      </c>
      <c r="L37" s="52">
        <f>IFERROR(IF(Есть,NETWORKDAYS(MAX(НачМ,НачП),MIN(КонМ,КонП),'Исходные данные'!$A$4:$A$22),)*$D37/(NETWORKDAYS(НачП,КонП,'Исходные данные'!$A$4:$A$22)),0)</f>
        <v>0</v>
      </c>
      <c r="M37" s="52">
        <f>IFERROR(IF(Есть,NETWORKDAYS(MAX(НачМ,НачП),MIN(КонМ,КонП),'Исходные данные'!$A$4:$A$22),)*$D37/(NETWORKDAYS(НачП,КонП,'Исходные данные'!$A$4:$A$22)),0)</f>
        <v>0</v>
      </c>
      <c r="N37" s="52">
        <f>IFERROR(IF(Есть,NETWORKDAYS(MAX(НачМ,НачП),MIN(КонМ,КонП),'Исходные данные'!$A$4:$A$22),)*$D37/(NETWORKDAYS(НачП,КонП,'Исходные данные'!$A$4:$A$22)),0)</f>
        <v>0</v>
      </c>
      <c r="O37" s="52">
        <f>IFERROR(IF(Есть,NETWORKDAYS(MAX(НачМ,НачП),MIN(КонМ,КонП),'Исходные данные'!$A$4:$A$22),)*$D37/(NETWORKDAYS(НачП,КонП,'Исходные данные'!$A$4:$A$22)),0)</f>
        <v>0</v>
      </c>
      <c r="P37" s="52">
        <f>IFERROR(IF(Есть,NETWORKDAYS(MAX(НачМ,НачП),MIN(КонМ,КонП),'Исходные данные'!$A$4:$A$22),)*$D37/(NETWORKDAYS(НачП,КонП,'Исходные данные'!$A$4:$A$22)),0)</f>
        <v>0</v>
      </c>
      <c r="Q37" s="42" t="str">
        <f>IF('Исходные данные'!$D34&gt;0,WORKDAY(Q36,'Исходные данные'!$E33,'Исходные данные'!$A$4:$A$22),"-")</f>
        <v>-</v>
      </c>
      <c r="R37" s="48" t="str">
        <f>IF(Q37="-","-",WORKDAY(Q37,'Исходные данные'!$D34-1,'Исходные данные'!$A$4:$A$22))</f>
        <v>-</v>
      </c>
      <c r="S37" s="44" t="str">
        <f>IF(R37="-","-",'Исходные данные'!$F34)</f>
        <v>-</v>
      </c>
      <c r="T37" s="42" t="str">
        <f>IF('Исходные данные'!$D34&gt;0,WORKDAY(T36,'Исходные данные'!$E33,'Исходные данные'!$A$4:$A$22),"-")</f>
        <v>-</v>
      </c>
      <c r="U37" s="48" t="str">
        <f>IF(T37="-","-",WORKDAY(T37,'Исходные данные'!$D34-1,'Исходные данные'!$A$4:$A$22))</f>
        <v>-</v>
      </c>
      <c r="V37" s="44" t="str">
        <f>IF(U37="-","-",'Исходные данные'!$F34)</f>
        <v>-</v>
      </c>
    </row>
    <row r="38" spans="1:22" ht="15" x14ac:dyDescent="0.2">
      <c r="A38" s="12" t="s">
        <v>42</v>
      </c>
      <c r="B38" s="42" t="str">
        <f>IF('Исходные данные'!$D35&gt;0,WORKDAY(B37,'Исходные данные'!$E34,'Исходные данные'!$A$4:$A$22),"-")</f>
        <v>-</v>
      </c>
      <c r="C38" s="48" t="str">
        <f>IF(B38="-","-",WORKDAY(B38,'Исходные данные'!$D35-1,'Исходные данные'!$A$4:$A$22))</f>
        <v>-</v>
      </c>
      <c r="D38" s="44" t="str">
        <f>IF(C38="-","-",'Исходные данные'!$F35)</f>
        <v>-</v>
      </c>
      <c r="E38" s="52">
        <f>IFERROR(IF(Есть,NETWORKDAYS(MAX(НачМ,НачП),MIN(КонМ,КонП),'Исходные данные'!$A$4:$A$22),)*$D38/(NETWORKDAYS(НачП,КонП,'Исходные данные'!$A$4:$A$22)),0)</f>
        <v>0</v>
      </c>
      <c r="F38" s="52">
        <f>IFERROR(IF(Есть,NETWORKDAYS(MAX(НачМ,НачП),MIN(КонМ,КонП),'Исходные данные'!$A$4:$A$22),)*$D38/(NETWORKDAYS(НачП,КонП,'Исходные данные'!$A$4:$A$22)),0)</f>
        <v>0</v>
      </c>
      <c r="G38" s="52">
        <f>IFERROR(IF(Есть,NETWORKDAYS(MAX(НачМ,НачП),MIN(КонМ,КонП),'Исходные данные'!$A$4:$A$22),)*$D38/(NETWORKDAYS(НачП,КонП,'Исходные данные'!$A$4:$A$22)),0)</f>
        <v>0</v>
      </c>
      <c r="H38" s="52">
        <f>IFERROR(IF(Есть,NETWORKDAYS(MAX(НачМ,НачП),MIN(КонМ,КонП),'Исходные данные'!$A$4:$A$22),)*$D38/(NETWORKDAYS(НачП,КонП,'Исходные данные'!$A$4:$A$22)),0)</f>
        <v>0</v>
      </c>
      <c r="I38" s="52">
        <f>IFERROR(IF(Есть,NETWORKDAYS(MAX(НачМ,НачП),MIN(КонМ,КонП),'Исходные данные'!$A$4:$A$22),)*$D38/(NETWORKDAYS(НачП,КонП,'Исходные данные'!$A$4:$A$22)),0)</f>
        <v>0</v>
      </c>
      <c r="J38" s="52">
        <f>IFERROR(IF(Есть,NETWORKDAYS(MAX(НачМ,НачП),MIN(КонМ,КонП),'Исходные данные'!$A$4:$A$22),)*$D38/(NETWORKDAYS(НачП,КонП,'Исходные данные'!$A$4:$A$22)),0)</f>
        <v>0</v>
      </c>
      <c r="K38" s="52">
        <f>IFERROR(IF(Есть,NETWORKDAYS(MAX(НачМ,НачП),MIN(КонМ,КонП),'Исходные данные'!$A$4:$A$22),)*$D38/(NETWORKDAYS(НачП,КонП,'Исходные данные'!$A$4:$A$22)),0)</f>
        <v>0</v>
      </c>
      <c r="L38" s="52">
        <f>IFERROR(IF(Есть,NETWORKDAYS(MAX(НачМ,НачП),MIN(КонМ,КонП),'Исходные данные'!$A$4:$A$22),)*$D38/(NETWORKDAYS(НачП,КонП,'Исходные данные'!$A$4:$A$22)),0)</f>
        <v>0</v>
      </c>
      <c r="M38" s="52">
        <f>IFERROR(IF(Есть,NETWORKDAYS(MAX(НачМ,НачП),MIN(КонМ,КонП),'Исходные данные'!$A$4:$A$22),)*$D38/(NETWORKDAYS(НачП,КонП,'Исходные данные'!$A$4:$A$22)),0)</f>
        <v>0</v>
      </c>
      <c r="N38" s="52">
        <f>IFERROR(IF(Есть,NETWORKDAYS(MAX(НачМ,НачП),MIN(КонМ,КонП),'Исходные данные'!$A$4:$A$22),)*$D38/(NETWORKDAYS(НачП,КонП,'Исходные данные'!$A$4:$A$22)),0)</f>
        <v>0</v>
      </c>
      <c r="O38" s="52">
        <f>IFERROR(IF(Есть,NETWORKDAYS(MAX(НачМ,НачП),MIN(КонМ,КонП),'Исходные данные'!$A$4:$A$22),)*$D38/(NETWORKDAYS(НачП,КонП,'Исходные данные'!$A$4:$A$22)),0)</f>
        <v>0</v>
      </c>
      <c r="P38" s="52">
        <f>IFERROR(IF(Есть,NETWORKDAYS(MAX(НачМ,НачП),MIN(КонМ,КонП),'Исходные данные'!$A$4:$A$22),)*$D38/(NETWORKDAYS(НачП,КонП,'Исходные данные'!$A$4:$A$22)),0)</f>
        <v>0</v>
      </c>
      <c r="Q38" s="42" t="str">
        <f>IF('Исходные данные'!$D35&gt;0,WORKDAY(Q37,'Исходные данные'!$E34,'Исходные данные'!$A$4:$A$22),"-")</f>
        <v>-</v>
      </c>
      <c r="R38" s="48" t="str">
        <f>IF(Q38="-","-",WORKDAY(Q38,'Исходные данные'!$D35-1,'Исходные данные'!$A$4:$A$22))</f>
        <v>-</v>
      </c>
      <c r="S38" s="44" t="str">
        <f>IF(R38="-","-",'Исходные данные'!$F35)</f>
        <v>-</v>
      </c>
      <c r="T38" s="42" t="str">
        <f>IF('Исходные данные'!$D35&gt;0,WORKDAY(T37,'Исходные данные'!$E34,'Исходные данные'!$A$4:$A$22),"-")</f>
        <v>-</v>
      </c>
      <c r="U38" s="48" t="str">
        <f>IF(T38="-","-",WORKDAY(T38,'Исходные данные'!$D35-1,'Исходные данные'!$A$4:$A$22))</f>
        <v>-</v>
      </c>
      <c r="V38" s="44" t="str">
        <f>IF(U38="-","-",'Исходные данные'!$F35)</f>
        <v>-</v>
      </c>
    </row>
    <row r="39" spans="1:22" ht="15" x14ac:dyDescent="0.2">
      <c r="A39" s="12" t="s">
        <v>43</v>
      </c>
      <c r="B39" s="42" t="str">
        <f>IF('Исходные данные'!$D36&gt;0,WORKDAY(B38,'Исходные данные'!$E35,'Исходные данные'!$A$4:$A$22),"-")</f>
        <v>-</v>
      </c>
      <c r="C39" s="48" t="str">
        <f>IF(B39="-","-",WORKDAY(B39,'Исходные данные'!$D36-1,'Исходные данные'!$A$4:$A$22))</f>
        <v>-</v>
      </c>
      <c r="D39" s="44" t="str">
        <f>IF(C39="-","-",'Исходные данные'!$F36)</f>
        <v>-</v>
      </c>
      <c r="E39" s="52">
        <f>IFERROR(IF(Есть,NETWORKDAYS(MAX(НачМ,НачП),MIN(КонМ,КонП),'Исходные данные'!$A$4:$A$22),)*$D39/(NETWORKDAYS(НачП,КонП,'Исходные данные'!$A$4:$A$22)),0)</f>
        <v>0</v>
      </c>
      <c r="F39" s="52">
        <f>IFERROR(IF(Есть,NETWORKDAYS(MAX(НачМ,НачП),MIN(КонМ,КонП),'Исходные данные'!$A$4:$A$22),)*$D39/(NETWORKDAYS(НачП,КонП,'Исходные данные'!$A$4:$A$22)),0)</f>
        <v>0</v>
      </c>
      <c r="G39" s="52">
        <f>IFERROR(IF(Есть,NETWORKDAYS(MAX(НачМ,НачП),MIN(КонМ,КонП),'Исходные данные'!$A$4:$A$22),)*$D39/(NETWORKDAYS(НачП,КонП,'Исходные данные'!$A$4:$A$22)),0)</f>
        <v>0</v>
      </c>
      <c r="H39" s="52">
        <f>IFERROR(IF(Есть,NETWORKDAYS(MAX(НачМ,НачП),MIN(КонМ,КонП),'Исходные данные'!$A$4:$A$22),)*$D39/(NETWORKDAYS(НачП,КонП,'Исходные данные'!$A$4:$A$22)),0)</f>
        <v>0</v>
      </c>
      <c r="I39" s="52">
        <f>IFERROR(IF(Есть,NETWORKDAYS(MAX(НачМ,НачП),MIN(КонМ,КонП),'Исходные данные'!$A$4:$A$22),)*$D39/(NETWORKDAYS(НачП,КонП,'Исходные данные'!$A$4:$A$22)),0)</f>
        <v>0</v>
      </c>
      <c r="J39" s="52">
        <f>IFERROR(IF(Есть,NETWORKDAYS(MAX(НачМ,НачП),MIN(КонМ,КонП),'Исходные данные'!$A$4:$A$22),)*$D39/(NETWORKDAYS(НачП,КонП,'Исходные данные'!$A$4:$A$22)),0)</f>
        <v>0</v>
      </c>
      <c r="K39" s="52">
        <f>IFERROR(IF(Есть,NETWORKDAYS(MAX(НачМ,НачП),MIN(КонМ,КонП),'Исходные данные'!$A$4:$A$22),)*$D39/(NETWORKDAYS(НачП,КонП,'Исходные данные'!$A$4:$A$22)),0)</f>
        <v>0</v>
      </c>
      <c r="L39" s="52">
        <f>IFERROR(IF(Есть,NETWORKDAYS(MAX(НачМ,НачП),MIN(КонМ,КонП),'Исходные данные'!$A$4:$A$22),)*$D39/(NETWORKDAYS(НачП,КонП,'Исходные данные'!$A$4:$A$22)),0)</f>
        <v>0</v>
      </c>
      <c r="M39" s="52">
        <f>IFERROR(IF(Есть,NETWORKDAYS(MAX(НачМ,НачП),MIN(КонМ,КонП),'Исходные данные'!$A$4:$A$22),)*$D39/(NETWORKDAYS(НачП,КонП,'Исходные данные'!$A$4:$A$22)),0)</f>
        <v>0</v>
      </c>
      <c r="N39" s="52">
        <f>IFERROR(IF(Есть,NETWORKDAYS(MAX(НачМ,НачП),MIN(КонМ,КонП),'Исходные данные'!$A$4:$A$22),)*$D39/(NETWORKDAYS(НачП,КонП,'Исходные данные'!$A$4:$A$22)),0)</f>
        <v>0</v>
      </c>
      <c r="O39" s="52">
        <f>IFERROR(IF(Есть,NETWORKDAYS(MAX(НачМ,НачП),MIN(КонМ,КонП),'Исходные данные'!$A$4:$A$22),)*$D39/(NETWORKDAYS(НачП,КонП,'Исходные данные'!$A$4:$A$22)),0)</f>
        <v>0</v>
      </c>
      <c r="P39" s="52">
        <f>IFERROR(IF(Есть,NETWORKDAYS(MAX(НачМ,НачП),MIN(КонМ,КонП),'Исходные данные'!$A$4:$A$22),)*$D39/(NETWORKDAYS(НачП,КонП,'Исходные данные'!$A$4:$A$22)),0)</f>
        <v>0</v>
      </c>
      <c r="Q39" s="42" t="str">
        <f>IF('Исходные данные'!$D36&gt;0,WORKDAY(Q38,'Исходные данные'!$E35,'Исходные данные'!$A$4:$A$22),"-")</f>
        <v>-</v>
      </c>
      <c r="R39" s="48" t="str">
        <f>IF(Q39="-","-",WORKDAY(Q39,'Исходные данные'!$D36-1,'Исходные данные'!$A$4:$A$22))</f>
        <v>-</v>
      </c>
      <c r="S39" s="44" t="str">
        <f>IF(R39="-","-",'Исходные данные'!$F36)</f>
        <v>-</v>
      </c>
      <c r="T39" s="42" t="str">
        <f>IF('Исходные данные'!$D36&gt;0,WORKDAY(T38,'Исходные данные'!$E35,'Исходные данные'!$A$4:$A$22),"-")</f>
        <v>-</v>
      </c>
      <c r="U39" s="48" t="str">
        <f>IF(T39="-","-",WORKDAY(T39,'Исходные данные'!$D36-1,'Исходные данные'!$A$4:$A$22))</f>
        <v>-</v>
      </c>
      <c r="V39" s="44" t="str">
        <f>IF(U39="-","-",'Исходные данные'!$F36)</f>
        <v>-</v>
      </c>
    </row>
    <row r="40" spans="1:22" ht="15" x14ac:dyDescent="0.2">
      <c r="A40" s="12" t="s">
        <v>44</v>
      </c>
      <c r="B40" s="42" t="str">
        <f>IF('Исходные данные'!$D37&gt;0,WORKDAY(B39,'Исходные данные'!$E36,'Исходные данные'!$A$4:$A$22),"-")</f>
        <v>-</v>
      </c>
      <c r="C40" s="48" t="str">
        <f>IF(B40="-","-",WORKDAY(B40,'Исходные данные'!$D37-1,'Исходные данные'!$A$4:$A$22))</f>
        <v>-</v>
      </c>
      <c r="D40" s="44" t="str">
        <f>IF(C40="-","-",'Исходные данные'!$F37)</f>
        <v>-</v>
      </c>
      <c r="E40" s="52">
        <f>IFERROR(IF(Есть,NETWORKDAYS(MAX(НачМ,НачП),MIN(КонМ,КонП),'Исходные данные'!$A$4:$A$22),)*$D40/(NETWORKDAYS(НачП,КонП,'Исходные данные'!$A$4:$A$22)),0)</f>
        <v>0</v>
      </c>
      <c r="F40" s="52">
        <f>IFERROR(IF(Есть,NETWORKDAYS(MAX(НачМ,НачП),MIN(КонМ,КонП),'Исходные данные'!$A$4:$A$22),)*$D40/(NETWORKDAYS(НачП,КонП,'Исходные данные'!$A$4:$A$22)),0)</f>
        <v>0</v>
      </c>
      <c r="G40" s="52">
        <f>IFERROR(IF(Есть,NETWORKDAYS(MAX(НачМ,НачП),MIN(КонМ,КонП),'Исходные данные'!$A$4:$A$22),)*$D40/(NETWORKDAYS(НачП,КонП,'Исходные данные'!$A$4:$A$22)),0)</f>
        <v>0</v>
      </c>
      <c r="H40" s="52">
        <f>IFERROR(IF(Есть,NETWORKDAYS(MAX(НачМ,НачП),MIN(КонМ,КонП),'Исходные данные'!$A$4:$A$22),)*$D40/(NETWORKDAYS(НачП,КонП,'Исходные данные'!$A$4:$A$22)),0)</f>
        <v>0</v>
      </c>
      <c r="I40" s="52">
        <f>IFERROR(IF(Есть,NETWORKDAYS(MAX(НачМ,НачП),MIN(КонМ,КонП),'Исходные данные'!$A$4:$A$22),)*$D40/(NETWORKDAYS(НачП,КонП,'Исходные данные'!$A$4:$A$22)),0)</f>
        <v>0</v>
      </c>
      <c r="J40" s="52">
        <f>IFERROR(IF(Есть,NETWORKDAYS(MAX(НачМ,НачП),MIN(КонМ,КонП),'Исходные данные'!$A$4:$A$22),)*$D40/(NETWORKDAYS(НачП,КонП,'Исходные данные'!$A$4:$A$22)),0)</f>
        <v>0</v>
      </c>
      <c r="K40" s="52">
        <f>IFERROR(IF(Есть,NETWORKDAYS(MAX(НачМ,НачП),MIN(КонМ,КонП),'Исходные данные'!$A$4:$A$22),)*$D40/(NETWORKDAYS(НачП,КонП,'Исходные данные'!$A$4:$A$22)),0)</f>
        <v>0</v>
      </c>
      <c r="L40" s="52">
        <f>IFERROR(IF(Есть,NETWORKDAYS(MAX(НачМ,НачП),MIN(КонМ,КонП),'Исходные данные'!$A$4:$A$22),)*$D40/(NETWORKDAYS(НачП,КонП,'Исходные данные'!$A$4:$A$22)),0)</f>
        <v>0</v>
      </c>
      <c r="M40" s="52">
        <f>IFERROR(IF(Есть,NETWORKDAYS(MAX(НачМ,НачП),MIN(КонМ,КонП),'Исходные данные'!$A$4:$A$22),)*$D40/(NETWORKDAYS(НачП,КонП,'Исходные данные'!$A$4:$A$22)),0)</f>
        <v>0</v>
      </c>
      <c r="N40" s="52">
        <f>IFERROR(IF(Есть,NETWORKDAYS(MAX(НачМ,НачП),MIN(КонМ,КонП),'Исходные данные'!$A$4:$A$22),)*$D40/(NETWORKDAYS(НачП,КонП,'Исходные данные'!$A$4:$A$22)),0)</f>
        <v>0</v>
      </c>
      <c r="O40" s="52">
        <f>IFERROR(IF(Есть,NETWORKDAYS(MAX(НачМ,НачП),MIN(КонМ,КонП),'Исходные данные'!$A$4:$A$22),)*$D40/(NETWORKDAYS(НачП,КонП,'Исходные данные'!$A$4:$A$22)),0)</f>
        <v>0</v>
      </c>
      <c r="P40" s="52">
        <f>IFERROR(IF(Есть,NETWORKDAYS(MAX(НачМ,НачП),MIN(КонМ,КонП),'Исходные данные'!$A$4:$A$22),)*$D40/(NETWORKDAYS(НачП,КонП,'Исходные данные'!$A$4:$A$22)),0)</f>
        <v>0</v>
      </c>
      <c r="Q40" s="42" t="str">
        <f>IF('Исходные данные'!$D37&gt;0,WORKDAY(Q39,'Исходные данные'!$E36,'Исходные данные'!$A$4:$A$22),"-")</f>
        <v>-</v>
      </c>
      <c r="R40" s="48" t="str">
        <f>IF(Q40="-","-",WORKDAY(Q40,'Исходные данные'!$D37-1,'Исходные данные'!$A$4:$A$22))</f>
        <v>-</v>
      </c>
      <c r="S40" s="44" t="str">
        <f>IF(R40="-","-",'Исходные данные'!$F37)</f>
        <v>-</v>
      </c>
      <c r="T40" s="42" t="str">
        <f>IF('Исходные данные'!$D37&gt;0,WORKDAY(T39,'Исходные данные'!$E36,'Исходные данные'!$A$4:$A$22),"-")</f>
        <v>-</v>
      </c>
      <c r="U40" s="48" t="str">
        <f>IF(T40="-","-",WORKDAY(T40,'Исходные данные'!$D37-1,'Исходные данные'!$A$4:$A$22))</f>
        <v>-</v>
      </c>
      <c r="V40" s="44" t="str">
        <f>IF(U40="-","-",'Исходные данные'!$F37)</f>
        <v>-</v>
      </c>
    </row>
    <row r="41" spans="1:22" ht="15" x14ac:dyDescent="0.2">
      <c r="A41" s="12" t="s">
        <v>45</v>
      </c>
      <c r="B41" s="42" t="str">
        <f>IF('Исходные данные'!$D38&gt;0,WORKDAY(B40,'Исходные данные'!$E37,'Исходные данные'!$A$4:$A$22),"-")</f>
        <v>-</v>
      </c>
      <c r="C41" s="48" t="str">
        <f>IF(B41="-","-",WORKDAY(B41,'Исходные данные'!$D38-1,'Исходные данные'!$A$4:$A$22))</f>
        <v>-</v>
      </c>
      <c r="D41" s="44" t="str">
        <f>IF(C41="-","-",'Исходные данные'!$F38)</f>
        <v>-</v>
      </c>
      <c r="E41" s="52">
        <f>IFERROR(IF(Есть,NETWORKDAYS(MAX(НачМ,НачП),MIN(КонМ,КонП),'Исходные данные'!$A$4:$A$22),)*$D41/(NETWORKDAYS(НачП,КонП,'Исходные данные'!$A$4:$A$22)),0)</f>
        <v>0</v>
      </c>
      <c r="F41" s="52">
        <f>IFERROR(IF(Есть,NETWORKDAYS(MAX(НачМ,НачП),MIN(КонМ,КонП),'Исходные данные'!$A$4:$A$22),)*$D41/(NETWORKDAYS(НачП,КонП,'Исходные данные'!$A$4:$A$22)),0)</f>
        <v>0</v>
      </c>
      <c r="G41" s="52">
        <f>IFERROR(IF(Есть,NETWORKDAYS(MAX(НачМ,НачП),MIN(КонМ,КонП),'Исходные данные'!$A$4:$A$22),)*$D41/(NETWORKDAYS(НачП,КонП,'Исходные данные'!$A$4:$A$22)),0)</f>
        <v>0</v>
      </c>
      <c r="H41" s="52">
        <f>IFERROR(IF(Есть,NETWORKDAYS(MAX(НачМ,НачП),MIN(КонМ,КонП),'Исходные данные'!$A$4:$A$22),)*$D41/(NETWORKDAYS(НачП,КонП,'Исходные данные'!$A$4:$A$22)),0)</f>
        <v>0</v>
      </c>
      <c r="I41" s="52">
        <f>IFERROR(IF(Есть,NETWORKDAYS(MAX(НачМ,НачП),MIN(КонМ,КонП),'Исходные данные'!$A$4:$A$22),)*$D41/(NETWORKDAYS(НачП,КонП,'Исходные данные'!$A$4:$A$22)),0)</f>
        <v>0</v>
      </c>
      <c r="J41" s="52">
        <f>IFERROR(IF(Есть,NETWORKDAYS(MAX(НачМ,НачП),MIN(КонМ,КонП),'Исходные данные'!$A$4:$A$22),)*$D41/(NETWORKDAYS(НачП,КонП,'Исходные данные'!$A$4:$A$22)),0)</f>
        <v>0</v>
      </c>
      <c r="K41" s="52">
        <f>IFERROR(IF(Есть,NETWORKDAYS(MAX(НачМ,НачП),MIN(КонМ,КонП),'Исходные данные'!$A$4:$A$22),)*$D41/(NETWORKDAYS(НачП,КонП,'Исходные данные'!$A$4:$A$22)),0)</f>
        <v>0</v>
      </c>
      <c r="L41" s="52">
        <f>IFERROR(IF(Есть,NETWORKDAYS(MAX(НачМ,НачП),MIN(КонМ,КонП),'Исходные данные'!$A$4:$A$22),)*$D41/(NETWORKDAYS(НачП,КонП,'Исходные данные'!$A$4:$A$22)),0)</f>
        <v>0</v>
      </c>
      <c r="M41" s="52">
        <f>IFERROR(IF(Есть,NETWORKDAYS(MAX(НачМ,НачП),MIN(КонМ,КонП),'Исходные данные'!$A$4:$A$22),)*$D41/(NETWORKDAYS(НачП,КонП,'Исходные данные'!$A$4:$A$22)),0)</f>
        <v>0</v>
      </c>
      <c r="N41" s="52">
        <f>IFERROR(IF(Есть,NETWORKDAYS(MAX(НачМ,НачП),MIN(КонМ,КонП),'Исходные данные'!$A$4:$A$22),)*$D41/(NETWORKDAYS(НачП,КонП,'Исходные данные'!$A$4:$A$22)),0)</f>
        <v>0</v>
      </c>
      <c r="O41" s="52">
        <f>IFERROR(IF(Есть,NETWORKDAYS(MAX(НачМ,НачП),MIN(КонМ,КонП),'Исходные данные'!$A$4:$A$22),)*$D41/(NETWORKDAYS(НачП,КонП,'Исходные данные'!$A$4:$A$22)),0)</f>
        <v>0</v>
      </c>
      <c r="P41" s="52">
        <f>IFERROR(IF(Есть,NETWORKDAYS(MAX(НачМ,НачП),MIN(КонМ,КонП),'Исходные данные'!$A$4:$A$22),)*$D41/(NETWORKDAYS(НачП,КонП,'Исходные данные'!$A$4:$A$22)),0)</f>
        <v>0</v>
      </c>
      <c r="Q41" s="42" t="str">
        <f>IF('Исходные данные'!$D38&gt;0,WORKDAY(Q40,'Исходные данные'!$E37,'Исходные данные'!$A$4:$A$22),"-")</f>
        <v>-</v>
      </c>
      <c r="R41" s="48" t="str">
        <f>IF(Q41="-","-",WORKDAY(Q41,'Исходные данные'!$D38-1,'Исходные данные'!$A$4:$A$22))</f>
        <v>-</v>
      </c>
      <c r="S41" s="44" t="str">
        <f>IF(R41="-","-",'Исходные данные'!$F38)</f>
        <v>-</v>
      </c>
      <c r="T41" s="42" t="str">
        <f>IF('Исходные данные'!$D38&gt;0,WORKDAY(T40,'Исходные данные'!$E37,'Исходные данные'!$A$4:$A$22),"-")</f>
        <v>-</v>
      </c>
      <c r="U41" s="48" t="str">
        <f>IF(T41="-","-",WORKDAY(T41,'Исходные данные'!$D38-1,'Исходные данные'!$A$4:$A$22))</f>
        <v>-</v>
      </c>
      <c r="V41" s="44" t="str">
        <f>IF(U41="-","-",'Исходные данные'!$F38)</f>
        <v>-</v>
      </c>
    </row>
    <row r="42" spans="1:22" ht="15" x14ac:dyDescent="0.2">
      <c r="A42" s="12" t="s">
        <v>46</v>
      </c>
      <c r="B42" s="42">
        <f>WORKDAY(B32,5,'Исходные данные'!$A$4:$A$22)</f>
        <v>43165</v>
      </c>
      <c r="C42" s="48">
        <f>IF(B42="-","-",WORKDAY(B42,'Исходные данные'!$D39-1,'Исходные данные'!$A$4:$A$22))</f>
        <v>43174</v>
      </c>
      <c r="D42" s="44">
        <f>IF(C42="-","-",'Исходные данные'!$F39)</f>
        <v>0</v>
      </c>
      <c r="E42" s="52">
        <f>IFERROR(IF(Есть,NETWORKDAYS(MAX(НачМ,НачП),MIN(КонМ,КонП),'Исходные данные'!$A$4:$A$22),)*$D42/(NETWORKDAYS(НачП,КонП,'Исходные данные'!$A$4:$A$22)),0)</f>
        <v>0</v>
      </c>
      <c r="F42" s="52">
        <f>IFERROR(IF(Есть,NETWORKDAYS(MAX(НачМ,НачП),MIN(КонМ,КонП),'Исходные данные'!$A$4:$A$22),)*$D42/(NETWORKDAYS(НачП,КонП,'Исходные данные'!$A$4:$A$22)),0)</f>
        <v>0</v>
      </c>
      <c r="G42" s="52">
        <f>IFERROR(IF(Есть,NETWORKDAYS(MAX(НачМ,НачП),MIN(КонМ,КонП),'Исходные данные'!$A$4:$A$22),)*$D42/(NETWORKDAYS(НачП,КонП,'Исходные данные'!$A$4:$A$22)),0)</f>
        <v>0</v>
      </c>
      <c r="H42" s="52">
        <f>IFERROR(IF(Есть,NETWORKDAYS(MAX(НачМ,НачП),MIN(КонМ,КонП),'Исходные данные'!$A$4:$A$22),)*$D42/(NETWORKDAYS(НачП,КонП,'Исходные данные'!$A$4:$A$22)),0)</f>
        <v>0</v>
      </c>
      <c r="I42" s="52">
        <f>IFERROR(IF(Есть,NETWORKDAYS(MAX(НачМ,НачП),MIN(КонМ,КонП),'Исходные данные'!$A$4:$A$22),)*$D42/(NETWORKDAYS(НачП,КонП,'Исходные данные'!$A$4:$A$22)),0)</f>
        <v>0</v>
      </c>
      <c r="J42" s="52">
        <f>IFERROR(IF(Есть,NETWORKDAYS(MAX(НачМ,НачП),MIN(КонМ,КонП),'Исходные данные'!$A$4:$A$22),)*$D42/(NETWORKDAYS(НачП,КонП,'Исходные данные'!$A$4:$A$22)),0)</f>
        <v>0</v>
      </c>
      <c r="K42" s="52">
        <f>IFERROR(IF(Есть,NETWORKDAYS(MAX(НачМ,НачП),MIN(КонМ,КонП),'Исходные данные'!$A$4:$A$22),)*$D42/(NETWORKDAYS(НачП,КонП,'Исходные данные'!$A$4:$A$22)),0)</f>
        <v>0</v>
      </c>
      <c r="L42" s="52">
        <f>IFERROR(IF(Есть,NETWORKDAYS(MAX(НачМ,НачП),MIN(КонМ,КонП),'Исходные данные'!$A$4:$A$22),)*$D42/(NETWORKDAYS(НачП,КонП,'Исходные данные'!$A$4:$A$22)),0)</f>
        <v>0</v>
      </c>
      <c r="M42" s="52">
        <f>IFERROR(IF(Есть,NETWORKDAYS(MAX(НачМ,НачП),MIN(КонМ,КонП),'Исходные данные'!$A$4:$A$22),)*$D42/(NETWORKDAYS(НачП,КонП,'Исходные данные'!$A$4:$A$22)),0)</f>
        <v>0</v>
      </c>
      <c r="N42" s="52">
        <f>IFERROR(IF(Есть,NETWORKDAYS(MAX(НачМ,НачП),MIN(КонМ,КонП),'Исходные данные'!$A$4:$A$22),)*$D42/(NETWORKDAYS(НачП,КонП,'Исходные данные'!$A$4:$A$22)),0)</f>
        <v>0</v>
      </c>
      <c r="O42" s="52">
        <f>IFERROR(IF(Есть,NETWORKDAYS(MAX(НачМ,НачП),MIN(КонМ,КонП),'Исходные данные'!$A$4:$A$22),)*$D42/(NETWORKDAYS(НачП,КонП,'Исходные данные'!$A$4:$A$22)),0)</f>
        <v>0</v>
      </c>
      <c r="P42" s="52">
        <f>IFERROR(IF(Есть,NETWORKDAYS(MAX(НачМ,НачП),MIN(КонМ,КонП),'Исходные данные'!$A$4:$A$22),)*$D42/(NETWORKDAYS(НачП,КонП,'Исходные данные'!$A$4:$A$22)),0)</f>
        <v>0</v>
      </c>
      <c r="Q42" s="42">
        <f>WORKDAY(Q32,5,'Исходные данные'!$A$4:$A$22)</f>
        <v>43223</v>
      </c>
      <c r="R42" s="48">
        <f>IF(Q42="-","-",WORKDAY(Q42,'Исходные данные'!$D39-1,'Исходные данные'!$A$4:$A$22))</f>
        <v>43231</v>
      </c>
      <c r="S42" s="44">
        <f>IF(R42="-","-",'Исходные данные'!$F39)</f>
        <v>0</v>
      </c>
      <c r="T42" s="42">
        <f>WORKDAY(T32,5,'Исходные данные'!$A$4:$A$22)</f>
        <v>43284</v>
      </c>
      <c r="U42" s="48">
        <f>IF(T42="-","-",WORKDAY(T42,'Исходные данные'!$D39-1,'Исходные данные'!$A$4:$A$22))</f>
        <v>43291</v>
      </c>
      <c r="V42" s="44">
        <f>IF(U42="-","-",'Исходные данные'!$F39)</f>
        <v>0</v>
      </c>
    </row>
    <row r="43" spans="1:22" ht="15" x14ac:dyDescent="0.2">
      <c r="A43" s="12" t="s">
        <v>47</v>
      </c>
      <c r="B43" s="42">
        <f>IF('Исходные данные'!$D40&gt;0,WORKDAY(B42,'Исходные данные'!$E39,'Исходные данные'!$A$4:$A$22),"-")</f>
        <v>43175</v>
      </c>
      <c r="C43" s="48">
        <f>IF(B43="-","-",WORKDAY(B43,'Исходные данные'!$D40-1,'Исходные данные'!$A$4:$A$22))</f>
        <v>43178</v>
      </c>
      <c r="D43" s="44">
        <f>IF(C43="-","-",'Исходные данные'!$F40)</f>
        <v>0</v>
      </c>
      <c r="E43" s="52">
        <f>IFERROR(IF(Есть,NETWORKDAYS(MAX(НачМ,НачП),MIN(КонМ,КонП),'Исходные данные'!$A$4:$A$22),)*$D43/(NETWORKDAYS(НачП,КонП,'Исходные данные'!$A$4:$A$22)),0)</f>
        <v>0</v>
      </c>
      <c r="F43" s="52">
        <f>IFERROR(IF(Есть,NETWORKDAYS(MAX(НачМ,НачП),MIN(КонМ,КонП),'Исходные данные'!$A$4:$A$22),)*$D43/(NETWORKDAYS(НачП,КонП,'Исходные данные'!$A$4:$A$22)),0)</f>
        <v>0</v>
      </c>
      <c r="G43" s="52">
        <f>IFERROR(IF(Есть,NETWORKDAYS(MAX(НачМ,НачП),MIN(КонМ,КонП),'Исходные данные'!$A$4:$A$22),)*$D43/(NETWORKDAYS(НачП,КонП,'Исходные данные'!$A$4:$A$22)),0)</f>
        <v>0</v>
      </c>
      <c r="H43" s="52">
        <f>IFERROR(IF(Есть,NETWORKDAYS(MAX(НачМ,НачП),MIN(КонМ,КонП),'Исходные данные'!$A$4:$A$22),)*$D43/(NETWORKDAYS(НачП,КонП,'Исходные данные'!$A$4:$A$22)),0)</f>
        <v>0</v>
      </c>
      <c r="I43" s="52">
        <f>IFERROR(IF(Есть,NETWORKDAYS(MAX(НачМ,НачП),MIN(КонМ,КонП),'Исходные данные'!$A$4:$A$22),)*$D43/(NETWORKDAYS(НачП,КонП,'Исходные данные'!$A$4:$A$22)),0)</f>
        <v>0</v>
      </c>
      <c r="J43" s="52">
        <f>IFERROR(IF(Есть,NETWORKDAYS(MAX(НачМ,НачП),MIN(КонМ,КонП),'Исходные данные'!$A$4:$A$22),)*$D43/(NETWORKDAYS(НачП,КонП,'Исходные данные'!$A$4:$A$22)),0)</f>
        <v>0</v>
      </c>
      <c r="K43" s="52">
        <f>IFERROR(IF(Есть,NETWORKDAYS(MAX(НачМ,НачП),MIN(КонМ,КонП),'Исходные данные'!$A$4:$A$22),)*$D43/(NETWORKDAYS(НачП,КонП,'Исходные данные'!$A$4:$A$22)),0)</f>
        <v>0</v>
      </c>
      <c r="L43" s="52">
        <f>IFERROR(IF(Есть,NETWORKDAYS(MAX(НачМ,НачП),MIN(КонМ,КонП),'Исходные данные'!$A$4:$A$22),)*$D43/(NETWORKDAYS(НачП,КонП,'Исходные данные'!$A$4:$A$22)),0)</f>
        <v>0</v>
      </c>
      <c r="M43" s="52">
        <f>IFERROR(IF(Есть,NETWORKDAYS(MAX(НачМ,НачП),MIN(КонМ,КонП),'Исходные данные'!$A$4:$A$22),)*$D43/(NETWORKDAYS(НачП,КонП,'Исходные данные'!$A$4:$A$22)),0)</f>
        <v>0</v>
      </c>
      <c r="N43" s="52">
        <f>IFERROR(IF(Есть,NETWORKDAYS(MAX(НачМ,НачП),MIN(КонМ,КонП),'Исходные данные'!$A$4:$A$22),)*$D43/(NETWORKDAYS(НачП,КонП,'Исходные данные'!$A$4:$A$22)),0)</f>
        <v>0</v>
      </c>
      <c r="O43" s="52">
        <f>IFERROR(IF(Есть,NETWORKDAYS(MAX(НачМ,НачП),MIN(КонМ,КонП),'Исходные данные'!$A$4:$A$22),)*$D43/(NETWORKDAYS(НачП,КонП,'Исходные данные'!$A$4:$A$22)),0)</f>
        <v>0</v>
      </c>
      <c r="P43" s="52">
        <f>IFERROR(IF(Есть,NETWORKDAYS(MAX(НачМ,НачП),MIN(КонМ,КонП),'Исходные данные'!$A$4:$A$22),)*$D43/(NETWORKDAYS(НачП,КонП,'Исходные данные'!$A$4:$A$22)),0)</f>
        <v>0</v>
      </c>
      <c r="Q43" s="42">
        <f>IF('Исходные данные'!$D40&gt;0,WORKDAY(Q42,'Исходные данные'!$E39,'Исходные данные'!$A$4:$A$22),"-")</f>
        <v>43234</v>
      </c>
      <c r="R43" s="48">
        <f>IF(Q43="-","-",WORKDAY(Q43,'Исходные данные'!$D40-1,'Исходные данные'!$A$4:$A$22))</f>
        <v>43235</v>
      </c>
      <c r="S43" s="44">
        <f>IF(R43="-","-",'Исходные данные'!$F40)</f>
        <v>0</v>
      </c>
      <c r="T43" s="42">
        <f>IF('Исходные данные'!$D40&gt;0,WORKDAY(T42,'Исходные данные'!$E39,'Исходные данные'!$A$4:$A$22),"-")</f>
        <v>43292</v>
      </c>
      <c r="U43" s="48">
        <f>IF(T43="-","-",WORKDAY(T43,'Исходные данные'!$D40-1,'Исходные данные'!$A$4:$A$22))</f>
        <v>43293</v>
      </c>
      <c r="V43" s="44">
        <f>IF(U43="-","-",'Исходные данные'!$F40)</f>
        <v>0</v>
      </c>
    </row>
    <row r="44" spans="1:22" ht="15" x14ac:dyDescent="0.2">
      <c r="A44" s="12" t="s">
        <v>48</v>
      </c>
      <c r="B44" s="42">
        <f>IF('Исходные данные'!$D41&gt;0,WORKDAY(B43,'Исходные данные'!$E40,'Исходные данные'!$A$4:$A$22),"-")</f>
        <v>43179</v>
      </c>
      <c r="C44" s="48">
        <f>IF(B44="-","-",WORKDAY(B44,'Исходные данные'!$D41-1,'Исходные данные'!$A$4:$A$22))</f>
        <v>43186</v>
      </c>
      <c r="D44" s="44">
        <f>IF(C44="-","-",'Исходные данные'!$F41)</f>
        <v>0</v>
      </c>
      <c r="E44" s="52">
        <f>IFERROR(IF(Есть,NETWORKDAYS(MAX(НачМ,НачП),MIN(КонМ,КонП),'Исходные данные'!$A$4:$A$22),)*$D44/(NETWORKDAYS(НачП,КонП,'Исходные данные'!$A$4:$A$22)),0)</f>
        <v>0</v>
      </c>
      <c r="F44" s="52">
        <f>IFERROR(IF(Есть,NETWORKDAYS(MAX(НачМ,НачП),MIN(КонМ,КонП),'Исходные данные'!$A$4:$A$22),)*$D44/(NETWORKDAYS(НачП,КонП,'Исходные данные'!$A$4:$A$22)),0)</f>
        <v>0</v>
      </c>
      <c r="G44" s="52">
        <f>IFERROR(IF(Есть,NETWORKDAYS(MAX(НачМ,НачП),MIN(КонМ,КонП),'Исходные данные'!$A$4:$A$22),)*$D44/(NETWORKDAYS(НачП,КонП,'Исходные данные'!$A$4:$A$22)),0)</f>
        <v>0</v>
      </c>
      <c r="H44" s="52">
        <f>IFERROR(IF(Есть,NETWORKDAYS(MAX(НачМ,НачП),MIN(КонМ,КонП),'Исходные данные'!$A$4:$A$22),)*$D44/(NETWORKDAYS(НачП,КонП,'Исходные данные'!$A$4:$A$22)),0)</f>
        <v>0</v>
      </c>
      <c r="I44" s="52">
        <f>IFERROR(IF(Есть,NETWORKDAYS(MAX(НачМ,НачП),MIN(КонМ,КонП),'Исходные данные'!$A$4:$A$22),)*$D44/(NETWORKDAYS(НачП,КонП,'Исходные данные'!$A$4:$A$22)),0)</f>
        <v>0</v>
      </c>
      <c r="J44" s="52">
        <f>IFERROR(IF(Есть,NETWORKDAYS(MAX(НачМ,НачП),MIN(КонМ,КонП),'Исходные данные'!$A$4:$A$22),)*$D44/(NETWORKDAYS(НачП,КонП,'Исходные данные'!$A$4:$A$22)),0)</f>
        <v>0</v>
      </c>
      <c r="K44" s="52">
        <f>IFERROR(IF(Есть,NETWORKDAYS(MAX(НачМ,НачП),MIN(КонМ,КонП),'Исходные данные'!$A$4:$A$22),)*$D44/(NETWORKDAYS(НачП,КонП,'Исходные данные'!$A$4:$A$22)),0)</f>
        <v>0</v>
      </c>
      <c r="L44" s="52">
        <f>IFERROR(IF(Есть,NETWORKDAYS(MAX(НачМ,НачП),MIN(КонМ,КонП),'Исходные данные'!$A$4:$A$22),)*$D44/(NETWORKDAYS(НачП,КонП,'Исходные данные'!$A$4:$A$22)),0)</f>
        <v>0</v>
      </c>
      <c r="M44" s="52">
        <f>IFERROR(IF(Есть,NETWORKDAYS(MAX(НачМ,НачП),MIN(КонМ,КонП),'Исходные данные'!$A$4:$A$22),)*$D44/(NETWORKDAYS(НачП,КонП,'Исходные данные'!$A$4:$A$22)),0)</f>
        <v>0</v>
      </c>
      <c r="N44" s="52">
        <f>IFERROR(IF(Есть,NETWORKDAYS(MAX(НачМ,НачП),MIN(КонМ,КонП),'Исходные данные'!$A$4:$A$22),)*$D44/(NETWORKDAYS(НачП,КонП,'Исходные данные'!$A$4:$A$22)),0)</f>
        <v>0</v>
      </c>
      <c r="O44" s="52">
        <f>IFERROR(IF(Есть,NETWORKDAYS(MAX(НачМ,НачП),MIN(КонМ,КонП),'Исходные данные'!$A$4:$A$22),)*$D44/(NETWORKDAYS(НачП,КонП,'Исходные данные'!$A$4:$A$22)),0)</f>
        <v>0</v>
      </c>
      <c r="P44" s="52">
        <f>IFERROR(IF(Есть,NETWORKDAYS(MAX(НачМ,НачП),MIN(КонМ,КонП),'Исходные данные'!$A$4:$A$22),)*$D44/(NETWORKDAYS(НачП,КонП,'Исходные данные'!$A$4:$A$22)),0)</f>
        <v>0</v>
      </c>
      <c r="Q44" s="42">
        <f>IF('Исходные данные'!$D41&gt;0,WORKDAY(Q43,'Исходные данные'!$E40,'Исходные данные'!$A$4:$A$22),"-")</f>
        <v>43236</v>
      </c>
      <c r="R44" s="48">
        <f>IF(Q44="-","-",WORKDAY(Q44,'Исходные данные'!$D41-1,'Исходные данные'!$A$4:$A$22))</f>
        <v>43243</v>
      </c>
      <c r="S44" s="44">
        <f>IF(R44="-","-",'Исходные данные'!$F41)</f>
        <v>0</v>
      </c>
      <c r="T44" s="42">
        <f>IF('Исходные данные'!$D41&gt;0,WORKDAY(T43,'Исходные данные'!$E40,'Исходные данные'!$A$4:$A$22),"-")</f>
        <v>43294</v>
      </c>
      <c r="U44" s="48">
        <f>IF(T44="-","-",WORKDAY(T44,'Исходные данные'!$D41-1,'Исходные данные'!$A$4:$A$22))</f>
        <v>43301</v>
      </c>
      <c r="V44" s="44">
        <f>IF(U44="-","-",'Исходные данные'!$F41)</f>
        <v>0</v>
      </c>
    </row>
    <row r="45" spans="1:22" ht="15" x14ac:dyDescent="0.2">
      <c r="A45" s="12" t="s">
        <v>49</v>
      </c>
      <c r="B45" s="42">
        <f>IF('Исходные данные'!$D42&gt;0,WORKDAY(B44,'Исходные данные'!$E41,'Исходные данные'!$A$4:$A$22),"-")</f>
        <v>43187</v>
      </c>
      <c r="C45" s="48">
        <f>IF(B45="-","-",WORKDAY(B45,'Исходные данные'!$D42-1,'Исходные данные'!$A$4:$A$22))</f>
        <v>43187</v>
      </c>
      <c r="D45" s="44">
        <f>IF(C45="-","-",'Исходные данные'!$F42)</f>
        <v>0</v>
      </c>
      <c r="E45" s="52">
        <f>IFERROR(IF(Есть,NETWORKDAYS(MAX(НачМ,НачП),MIN(КонМ,КонП),'Исходные данные'!$A$4:$A$22),)*$D45/(NETWORKDAYS(НачП,КонП,'Исходные данные'!$A$4:$A$22)),0)</f>
        <v>0</v>
      </c>
      <c r="F45" s="52">
        <f>IFERROR(IF(Есть,NETWORKDAYS(MAX(НачМ,НачП),MIN(КонМ,КонП),'Исходные данные'!$A$4:$A$22),)*$D45/(NETWORKDAYS(НачП,КонП,'Исходные данные'!$A$4:$A$22)),0)</f>
        <v>0</v>
      </c>
      <c r="G45" s="52">
        <f>IFERROR(IF(Есть,NETWORKDAYS(MAX(НачМ,НачП),MIN(КонМ,КонП),'Исходные данные'!$A$4:$A$22),)*$D45/(NETWORKDAYS(НачП,КонП,'Исходные данные'!$A$4:$A$22)),0)</f>
        <v>0</v>
      </c>
      <c r="H45" s="52">
        <f>IFERROR(IF(Есть,NETWORKDAYS(MAX(НачМ,НачП),MIN(КонМ,КонП),'Исходные данные'!$A$4:$A$22),)*$D45/(NETWORKDAYS(НачП,КонП,'Исходные данные'!$A$4:$A$22)),0)</f>
        <v>0</v>
      </c>
      <c r="I45" s="52">
        <f>IFERROR(IF(Есть,NETWORKDAYS(MAX(НачМ,НачП),MIN(КонМ,КонП),'Исходные данные'!$A$4:$A$22),)*$D45/(NETWORKDAYS(НачП,КонП,'Исходные данные'!$A$4:$A$22)),0)</f>
        <v>0</v>
      </c>
      <c r="J45" s="52">
        <f>IFERROR(IF(Есть,NETWORKDAYS(MAX(НачМ,НачП),MIN(КонМ,КонП),'Исходные данные'!$A$4:$A$22),)*$D45/(NETWORKDAYS(НачП,КонП,'Исходные данные'!$A$4:$A$22)),0)</f>
        <v>0</v>
      </c>
      <c r="K45" s="52">
        <f>IFERROR(IF(Есть,NETWORKDAYS(MAX(НачМ,НачП),MIN(КонМ,КонП),'Исходные данные'!$A$4:$A$22),)*$D45/(NETWORKDAYS(НачП,КонП,'Исходные данные'!$A$4:$A$22)),0)</f>
        <v>0</v>
      </c>
      <c r="L45" s="52">
        <f>IFERROR(IF(Есть,NETWORKDAYS(MAX(НачМ,НачП),MIN(КонМ,КонП),'Исходные данные'!$A$4:$A$22),)*$D45/(NETWORKDAYS(НачП,КонП,'Исходные данные'!$A$4:$A$22)),0)</f>
        <v>0</v>
      </c>
      <c r="M45" s="52">
        <f>IFERROR(IF(Есть,NETWORKDAYS(MAX(НачМ,НачП),MIN(КонМ,КонП),'Исходные данные'!$A$4:$A$22),)*$D45/(NETWORKDAYS(НачП,КонП,'Исходные данные'!$A$4:$A$22)),0)</f>
        <v>0</v>
      </c>
      <c r="N45" s="52">
        <f>IFERROR(IF(Есть,NETWORKDAYS(MAX(НачМ,НачП),MIN(КонМ,КонП),'Исходные данные'!$A$4:$A$22),)*$D45/(NETWORKDAYS(НачП,КонП,'Исходные данные'!$A$4:$A$22)),0)</f>
        <v>0</v>
      </c>
      <c r="O45" s="52">
        <f>IFERROR(IF(Есть,NETWORKDAYS(MAX(НачМ,НачП),MIN(КонМ,КонП),'Исходные данные'!$A$4:$A$22),)*$D45/(NETWORKDAYS(НачП,КонП,'Исходные данные'!$A$4:$A$22)),0)</f>
        <v>0</v>
      </c>
      <c r="P45" s="52">
        <f>IFERROR(IF(Есть,NETWORKDAYS(MAX(НачМ,НачП),MIN(КонМ,КонП),'Исходные данные'!$A$4:$A$22),)*$D45/(NETWORKDAYS(НачП,КонП,'Исходные данные'!$A$4:$A$22)),0)</f>
        <v>0</v>
      </c>
      <c r="Q45" s="42">
        <f>IF('Исходные данные'!$D42&gt;0,WORKDAY(Q44,'Исходные данные'!$E41,'Исходные данные'!$A$4:$A$22),"-")</f>
        <v>43244</v>
      </c>
      <c r="R45" s="48">
        <f>IF(Q45="-","-",WORKDAY(Q45,'Исходные данные'!$D42-1,'Исходные данные'!$A$4:$A$22))</f>
        <v>43244</v>
      </c>
      <c r="S45" s="44">
        <f>IF(R45="-","-",'Исходные данные'!$F42)</f>
        <v>0</v>
      </c>
      <c r="T45" s="42">
        <f>IF('Исходные данные'!$D42&gt;0,WORKDAY(T44,'Исходные данные'!$E41,'Исходные данные'!$A$4:$A$22),"-")</f>
        <v>43304</v>
      </c>
      <c r="U45" s="48">
        <f>IF(T45="-","-",WORKDAY(T45,'Исходные данные'!$D42-1,'Исходные данные'!$A$4:$A$22))</f>
        <v>43304</v>
      </c>
      <c r="V45" s="44">
        <f>IF(U45="-","-",'Исходные данные'!$F42)</f>
        <v>0</v>
      </c>
    </row>
    <row r="46" spans="1:22" ht="15" x14ac:dyDescent="0.2">
      <c r="A46" s="12" t="s">
        <v>50</v>
      </c>
      <c r="B46" s="42">
        <f>IF('Исходные данные'!$D43&gt;0,WORKDAY(B45,'Исходные данные'!$E42,'Исходные данные'!$A$4:$A$22),"-")</f>
        <v>43188</v>
      </c>
      <c r="C46" s="48">
        <f>IF(B46="-","-",WORKDAY(B46,'Исходные данные'!$D43-1,'Исходные данные'!$A$4:$A$22))</f>
        <v>43189</v>
      </c>
      <c r="D46" s="44">
        <f>IF(C46="-","-",'Исходные данные'!$F43)</f>
        <v>0</v>
      </c>
      <c r="E46" s="52">
        <f>IFERROR(IF(Есть,NETWORKDAYS(MAX(НачМ,НачП),MIN(КонМ,КонП),'Исходные данные'!$A$4:$A$22),)*$D46/(NETWORKDAYS(НачП,КонП,'Исходные данные'!$A$4:$A$22)),0)</f>
        <v>0</v>
      </c>
      <c r="F46" s="52">
        <f>IFERROR(IF(Есть,NETWORKDAYS(MAX(НачМ,НачП),MIN(КонМ,КонП),'Исходные данные'!$A$4:$A$22),)*$D46/(NETWORKDAYS(НачП,КонП,'Исходные данные'!$A$4:$A$22)),0)</f>
        <v>0</v>
      </c>
      <c r="G46" s="52">
        <f>IFERROR(IF(Есть,NETWORKDAYS(MAX(НачМ,НачП),MIN(КонМ,КонП),'Исходные данные'!$A$4:$A$22),)*$D46/(NETWORKDAYS(НачП,КонП,'Исходные данные'!$A$4:$A$22)),0)</f>
        <v>0</v>
      </c>
      <c r="H46" s="52">
        <f>IFERROR(IF(Есть,NETWORKDAYS(MAX(НачМ,НачП),MIN(КонМ,КонП),'Исходные данные'!$A$4:$A$22),)*$D46/(NETWORKDAYS(НачП,КонП,'Исходные данные'!$A$4:$A$22)),0)</f>
        <v>0</v>
      </c>
      <c r="I46" s="52">
        <f>IFERROR(IF(Есть,NETWORKDAYS(MAX(НачМ,НачП),MIN(КонМ,КонП),'Исходные данные'!$A$4:$A$22),)*$D46/(NETWORKDAYS(НачП,КонП,'Исходные данные'!$A$4:$A$22)),0)</f>
        <v>0</v>
      </c>
      <c r="J46" s="52">
        <f>IFERROR(IF(Есть,NETWORKDAYS(MAX(НачМ,НачП),MIN(КонМ,КонП),'Исходные данные'!$A$4:$A$22),)*$D46/(NETWORKDAYS(НачП,КонП,'Исходные данные'!$A$4:$A$22)),0)</f>
        <v>0</v>
      </c>
      <c r="K46" s="52">
        <f>IFERROR(IF(Есть,NETWORKDAYS(MAX(НачМ,НачП),MIN(КонМ,КонП),'Исходные данные'!$A$4:$A$22),)*$D46/(NETWORKDAYS(НачП,КонП,'Исходные данные'!$A$4:$A$22)),0)</f>
        <v>0</v>
      </c>
      <c r="L46" s="52">
        <f>IFERROR(IF(Есть,NETWORKDAYS(MAX(НачМ,НачП),MIN(КонМ,КонП),'Исходные данные'!$A$4:$A$22),)*$D46/(NETWORKDAYS(НачП,КонП,'Исходные данные'!$A$4:$A$22)),0)</f>
        <v>0</v>
      </c>
      <c r="M46" s="52">
        <f>IFERROR(IF(Есть,NETWORKDAYS(MAX(НачМ,НачП),MIN(КонМ,КонП),'Исходные данные'!$A$4:$A$22),)*$D46/(NETWORKDAYS(НачП,КонП,'Исходные данные'!$A$4:$A$22)),0)</f>
        <v>0</v>
      </c>
      <c r="N46" s="52">
        <f>IFERROR(IF(Есть,NETWORKDAYS(MAX(НачМ,НачП),MIN(КонМ,КонП),'Исходные данные'!$A$4:$A$22),)*$D46/(NETWORKDAYS(НачП,КонП,'Исходные данные'!$A$4:$A$22)),0)</f>
        <v>0</v>
      </c>
      <c r="O46" s="52">
        <f>IFERROR(IF(Есть,NETWORKDAYS(MAX(НачМ,НачП),MIN(КонМ,КонП),'Исходные данные'!$A$4:$A$22),)*$D46/(NETWORKDAYS(НачП,КонП,'Исходные данные'!$A$4:$A$22)),0)</f>
        <v>0</v>
      </c>
      <c r="P46" s="52">
        <f>IFERROR(IF(Есть,NETWORKDAYS(MAX(НачМ,НачП),MIN(КонМ,КонП),'Исходные данные'!$A$4:$A$22),)*$D46/(NETWORKDAYS(НачП,КонП,'Исходные данные'!$A$4:$A$22)),0)</f>
        <v>0</v>
      </c>
      <c r="Q46" s="42">
        <f>IF('Исходные данные'!$D43&gt;0,WORKDAY(Q45,'Исходные данные'!$E42,'Исходные данные'!$A$4:$A$22),"-")</f>
        <v>43245</v>
      </c>
      <c r="R46" s="48">
        <f>IF(Q46="-","-",WORKDAY(Q46,'Исходные данные'!$D43-1,'Исходные данные'!$A$4:$A$22))</f>
        <v>43248</v>
      </c>
      <c r="S46" s="44">
        <f>IF(R46="-","-",'Исходные данные'!$F43)</f>
        <v>0</v>
      </c>
      <c r="T46" s="42">
        <f>IF('Исходные данные'!$D43&gt;0,WORKDAY(T45,'Исходные данные'!$E42,'Исходные данные'!$A$4:$A$22),"-")</f>
        <v>43305</v>
      </c>
      <c r="U46" s="48">
        <f>IF(T46="-","-",WORKDAY(T46,'Исходные данные'!$D43-1,'Исходные данные'!$A$4:$A$22))</f>
        <v>43306</v>
      </c>
      <c r="V46" s="44">
        <f>IF(U46="-","-",'Исходные данные'!$F43)</f>
        <v>0</v>
      </c>
    </row>
    <row r="47" spans="1:22" ht="15" x14ac:dyDescent="0.2">
      <c r="A47" s="12" t="s">
        <v>51</v>
      </c>
      <c r="B47" s="42">
        <f>IF('Исходные данные'!$D44&gt;0,WORKDAY(B46,'Исходные данные'!$E43,'Исходные данные'!$A$4:$A$22),"-")</f>
        <v>43192</v>
      </c>
      <c r="C47" s="48">
        <f>IF(B47="-","-",WORKDAY(B47,'Исходные данные'!$D44-1,'Исходные данные'!$A$4:$A$22))</f>
        <v>43192</v>
      </c>
      <c r="D47" s="44">
        <f>IF(C47="-","-",'Исходные данные'!$F44)</f>
        <v>0</v>
      </c>
      <c r="E47" s="52">
        <f>IFERROR(IF(Есть,NETWORKDAYS(MAX(НачМ,НачП),MIN(КонМ,КонП),'Исходные данные'!$A$4:$A$22),)*$D47/(NETWORKDAYS(НачП,КонП,'Исходные данные'!$A$4:$A$22)),0)</f>
        <v>0</v>
      </c>
      <c r="F47" s="52">
        <f>IFERROR(IF(Есть,NETWORKDAYS(MAX(НачМ,НачП),MIN(КонМ,КонП),'Исходные данные'!$A$4:$A$22),)*$D47/(NETWORKDAYS(НачП,КонП,'Исходные данные'!$A$4:$A$22)),0)</f>
        <v>0</v>
      </c>
      <c r="G47" s="52">
        <f>IFERROR(IF(Есть,NETWORKDAYS(MAX(НачМ,НачП),MIN(КонМ,КонП),'Исходные данные'!$A$4:$A$22),)*$D47/(NETWORKDAYS(НачП,КонП,'Исходные данные'!$A$4:$A$22)),0)</f>
        <v>0</v>
      </c>
      <c r="H47" s="52">
        <f>IFERROR(IF(Есть,NETWORKDAYS(MAX(НачМ,НачП),MIN(КонМ,КонП),'Исходные данные'!$A$4:$A$22),)*$D47/(NETWORKDAYS(НачП,КонП,'Исходные данные'!$A$4:$A$22)),0)</f>
        <v>0</v>
      </c>
      <c r="I47" s="52">
        <f>IFERROR(IF(Есть,NETWORKDAYS(MAX(НачМ,НачП),MIN(КонМ,КонП),'Исходные данные'!$A$4:$A$22),)*$D47/(NETWORKDAYS(НачП,КонП,'Исходные данные'!$A$4:$A$22)),0)</f>
        <v>0</v>
      </c>
      <c r="J47" s="52">
        <f>IFERROR(IF(Есть,NETWORKDAYS(MAX(НачМ,НачП),MIN(КонМ,КонП),'Исходные данные'!$A$4:$A$22),)*$D47/(NETWORKDAYS(НачП,КонП,'Исходные данные'!$A$4:$A$22)),0)</f>
        <v>0</v>
      </c>
      <c r="K47" s="52">
        <f>IFERROR(IF(Есть,NETWORKDAYS(MAX(НачМ,НачП),MIN(КонМ,КонП),'Исходные данные'!$A$4:$A$22),)*$D47/(NETWORKDAYS(НачП,КонП,'Исходные данные'!$A$4:$A$22)),0)</f>
        <v>0</v>
      </c>
      <c r="L47" s="52">
        <f>IFERROR(IF(Есть,NETWORKDAYS(MAX(НачМ,НачП),MIN(КонМ,КонП),'Исходные данные'!$A$4:$A$22),)*$D47/(NETWORKDAYS(НачП,КонП,'Исходные данные'!$A$4:$A$22)),0)</f>
        <v>0</v>
      </c>
      <c r="M47" s="52">
        <f>IFERROR(IF(Есть,NETWORKDAYS(MAX(НачМ,НачП),MIN(КонМ,КонП),'Исходные данные'!$A$4:$A$22),)*$D47/(NETWORKDAYS(НачП,КонП,'Исходные данные'!$A$4:$A$22)),0)</f>
        <v>0</v>
      </c>
      <c r="N47" s="52">
        <f>IFERROR(IF(Есть,NETWORKDAYS(MAX(НачМ,НачП),MIN(КонМ,КонП),'Исходные данные'!$A$4:$A$22),)*$D47/(NETWORKDAYS(НачП,КонП,'Исходные данные'!$A$4:$A$22)),0)</f>
        <v>0</v>
      </c>
      <c r="O47" s="52">
        <f>IFERROR(IF(Есть,NETWORKDAYS(MAX(НачМ,НачП),MIN(КонМ,КонП),'Исходные данные'!$A$4:$A$22),)*$D47/(NETWORKDAYS(НачП,КонП,'Исходные данные'!$A$4:$A$22)),0)</f>
        <v>0</v>
      </c>
      <c r="P47" s="52">
        <f>IFERROR(IF(Есть,NETWORKDAYS(MAX(НачМ,НачП),MIN(КонМ,КонП),'Исходные данные'!$A$4:$A$22),)*$D47/(NETWORKDAYS(НачП,КонП,'Исходные данные'!$A$4:$A$22)),0)</f>
        <v>0</v>
      </c>
      <c r="Q47" s="42">
        <f>IF('Исходные данные'!$D44&gt;0,WORKDAY(Q46,'Исходные данные'!$E43,'Исходные данные'!$A$4:$A$22),"-")</f>
        <v>43249</v>
      </c>
      <c r="R47" s="48">
        <f>IF(Q47="-","-",WORKDAY(Q47,'Исходные данные'!$D44-1,'Исходные данные'!$A$4:$A$22))</f>
        <v>43249</v>
      </c>
      <c r="S47" s="44">
        <f>IF(R47="-","-",'Исходные данные'!$F44)</f>
        <v>0</v>
      </c>
      <c r="T47" s="42">
        <f>IF('Исходные данные'!$D44&gt;0,WORKDAY(T46,'Исходные данные'!$E43,'Исходные данные'!$A$4:$A$22),"-")</f>
        <v>43307</v>
      </c>
      <c r="U47" s="48">
        <f>IF(T47="-","-",WORKDAY(T47,'Исходные данные'!$D44-1,'Исходные данные'!$A$4:$A$22))</f>
        <v>43307</v>
      </c>
      <c r="V47" s="44">
        <f>IF(U47="-","-",'Исходные данные'!$F44)</f>
        <v>0</v>
      </c>
    </row>
    <row r="48" spans="1:22" ht="15" x14ac:dyDescent="0.2">
      <c r="A48" s="12" t="s">
        <v>52</v>
      </c>
      <c r="B48" s="42">
        <f>IF('Исходные данные'!$D45&gt;0,WORKDAY(B47,'Исходные данные'!$E44,'Исходные данные'!$A$4:$A$22),"-")</f>
        <v>43193</v>
      </c>
      <c r="C48" s="48">
        <f>IF(B48="-","-",WORKDAY(B48,'Исходные данные'!$D45-1,'Исходные данные'!$A$4:$A$22))</f>
        <v>43200</v>
      </c>
      <c r="D48" s="44">
        <f>IF(C48="-","-",'Исходные данные'!$F45)</f>
        <v>0</v>
      </c>
      <c r="E48" s="52">
        <f>IFERROR(IF(Есть,NETWORKDAYS(MAX(НачМ,НачП),MIN(КонМ,КонП),'Исходные данные'!$A$4:$A$22),)*$D48/(NETWORKDAYS(НачП,КонП,'Исходные данные'!$A$4:$A$22)),0)</f>
        <v>0</v>
      </c>
      <c r="F48" s="52">
        <f>IFERROR(IF(Есть,NETWORKDAYS(MAX(НачМ,НачП),MIN(КонМ,КонП),'Исходные данные'!$A$4:$A$22),)*$D48/(NETWORKDAYS(НачП,КонП,'Исходные данные'!$A$4:$A$22)),0)</f>
        <v>0</v>
      </c>
      <c r="G48" s="52">
        <f>IFERROR(IF(Есть,NETWORKDAYS(MAX(НачМ,НачП),MIN(КонМ,КонП),'Исходные данные'!$A$4:$A$22),)*$D48/(NETWORKDAYS(НачП,КонП,'Исходные данные'!$A$4:$A$22)),0)</f>
        <v>0</v>
      </c>
      <c r="H48" s="52">
        <f>IFERROR(IF(Есть,NETWORKDAYS(MAX(НачМ,НачП),MIN(КонМ,КонП),'Исходные данные'!$A$4:$A$22),)*$D48/(NETWORKDAYS(НачП,КонП,'Исходные данные'!$A$4:$A$22)),0)</f>
        <v>0</v>
      </c>
      <c r="I48" s="52">
        <f>IFERROR(IF(Есть,NETWORKDAYS(MAX(НачМ,НачП),MIN(КонМ,КонП),'Исходные данные'!$A$4:$A$22),)*$D48/(NETWORKDAYS(НачП,КонП,'Исходные данные'!$A$4:$A$22)),0)</f>
        <v>0</v>
      </c>
      <c r="J48" s="52">
        <f>IFERROR(IF(Есть,NETWORKDAYS(MAX(НачМ,НачП),MIN(КонМ,КонП),'Исходные данные'!$A$4:$A$22),)*$D48/(NETWORKDAYS(НачП,КонП,'Исходные данные'!$A$4:$A$22)),0)</f>
        <v>0</v>
      </c>
      <c r="K48" s="52">
        <f>IFERROR(IF(Есть,NETWORKDAYS(MAX(НачМ,НачП),MIN(КонМ,КонП),'Исходные данные'!$A$4:$A$22),)*$D48/(NETWORKDAYS(НачП,КонП,'Исходные данные'!$A$4:$A$22)),0)</f>
        <v>0</v>
      </c>
      <c r="L48" s="52">
        <f>IFERROR(IF(Есть,NETWORKDAYS(MAX(НачМ,НачП),MIN(КонМ,КонП),'Исходные данные'!$A$4:$A$22),)*$D48/(NETWORKDAYS(НачП,КонП,'Исходные данные'!$A$4:$A$22)),0)</f>
        <v>0</v>
      </c>
      <c r="M48" s="52">
        <f>IFERROR(IF(Есть,NETWORKDAYS(MAX(НачМ,НачП),MIN(КонМ,КонП),'Исходные данные'!$A$4:$A$22),)*$D48/(NETWORKDAYS(НачП,КонП,'Исходные данные'!$A$4:$A$22)),0)</f>
        <v>0</v>
      </c>
      <c r="N48" s="52">
        <f>IFERROR(IF(Есть,NETWORKDAYS(MAX(НачМ,НачП),MIN(КонМ,КонП),'Исходные данные'!$A$4:$A$22),)*$D48/(NETWORKDAYS(НачП,КонП,'Исходные данные'!$A$4:$A$22)),0)</f>
        <v>0</v>
      </c>
      <c r="O48" s="52">
        <f>IFERROR(IF(Есть,NETWORKDAYS(MAX(НачМ,НачП),MIN(КонМ,КонП),'Исходные данные'!$A$4:$A$22),)*$D48/(NETWORKDAYS(НачП,КонП,'Исходные данные'!$A$4:$A$22)),0)</f>
        <v>0</v>
      </c>
      <c r="P48" s="52">
        <f>IFERROR(IF(Есть,NETWORKDAYS(MAX(НачМ,НачП),MIN(КонМ,КонП),'Исходные данные'!$A$4:$A$22),)*$D48/(NETWORKDAYS(НачП,КонП,'Исходные данные'!$A$4:$A$22)),0)</f>
        <v>0</v>
      </c>
      <c r="Q48" s="42">
        <f>IF('Исходные данные'!$D45&gt;0,WORKDAY(Q47,'Исходные данные'!$E44,'Исходные данные'!$A$4:$A$22),"-")</f>
        <v>43250</v>
      </c>
      <c r="R48" s="48">
        <f>IF(Q48="-","-",WORKDAY(Q48,'Исходные данные'!$D45-1,'Исходные данные'!$A$4:$A$22))</f>
        <v>43257</v>
      </c>
      <c r="S48" s="44">
        <f>IF(R48="-","-",'Исходные данные'!$F45)</f>
        <v>0</v>
      </c>
      <c r="T48" s="42">
        <f>IF('Исходные данные'!$D45&gt;0,WORKDAY(T47,'Исходные данные'!$E44,'Исходные данные'!$A$4:$A$22),"-")</f>
        <v>43308</v>
      </c>
      <c r="U48" s="48">
        <f>IF(T48="-","-",WORKDAY(T48,'Исходные данные'!$D45-1,'Исходные данные'!$A$4:$A$22))</f>
        <v>43315</v>
      </c>
      <c r="V48" s="44">
        <f>IF(U48="-","-",'Исходные данные'!$F45)</f>
        <v>0</v>
      </c>
    </row>
    <row r="49" spans="1:22" ht="15" x14ac:dyDescent="0.2">
      <c r="A49" s="12" t="s">
        <v>53</v>
      </c>
      <c r="B49" s="42" t="str">
        <f>IF('Исходные данные'!$D46&gt;0,WORKDAY(B48,'Исходные данные'!$E45,'Исходные данные'!$A$4:$A$22),"-")</f>
        <v>-</v>
      </c>
      <c r="C49" s="48" t="str">
        <f>IF(B49="-","-",WORKDAY(B49,'Исходные данные'!$D46-1,'Исходные данные'!$A$4:$A$22))</f>
        <v>-</v>
      </c>
      <c r="D49" s="44" t="str">
        <f>IF(C49="-","-",'Исходные данные'!$F46)</f>
        <v>-</v>
      </c>
      <c r="E49" s="52">
        <f>IFERROR(IF(Есть,NETWORKDAYS(MAX(НачМ,НачП),MIN(КонМ,КонП),'Исходные данные'!$A$4:$A$22),)*$D49/(NETWORKDAYS(НачП,КонП,'Исходные данные'!$A$4:$A$22)),0)</f>
        <v>0</v>
      </c>
      <c r="F49" s="52">
        <f>IFERROR(IF(Есть,NETWORKDAYS(MAX(НачМ,НачП),MIN(КонМ,КонП),'Исходные данные'!$A$4:$A$22),)*$D49/(NETWORKDAYS(НачП,КонП,'Исходные данные'!$A$4:$A$22)),0)</f>
        <v>0</v>
      </c>
      <c r="G49" s="52">
        <f>IFERROR(IF(Есть,NETWORKDAYS(MAX(НачМ,НачП),MIN(КонМ,КонП),'Исходные данные'!$A$4:$A$22),)*$D49/(NETWORKDAYS(НачП,КонП,'Исходные данные'!$A$4:$A$22)),0)</f>
        <v>0</v>
      </c>
      <c r="H49" s="52">
        <f>IFERROR(IF(Есть,NETWORKDAYS(MAX(НачМ,НачП),MIN(КонМ,КонП),'Исходные данные'!$A$4:$A$22),)*$D49/(NETWORKDAYS(НачП,КонП,'Исходные данные'!$A$4:$A$22)),0)</f>
        <v>0</v>
      </c>
      <c r="I49" s="52">
        <f>IFERROR(IF(Есть,NETWORKDAYS(MAX(НачМ,НачП),MIN(КонМ,КонП),'Исходные данные'!$A$4:$A$22),)*$D49/(NETWORKDAYS(НачП,КонП,'Исходные данные'!$A$4:$A$22)),0)</f>
        <v>0</v>
      </c>
      <c r="J49" s="52">
        <f>IFERROR(IF(Есть,NETWORKDAYS(MAX(НачМ,НачП),MIN(КонМ,КонП),'Исходные данные'!$A$4:$A$22),)*$D49/(NETWORKDAYS(НачП,КонП,'Исходные данные'!$A$4:$A$22)),0)</f>
        <v>0</v>
      </c>
      <c r="K49" s="52">
        <f>IFERROR(IF(Есть,NETWORKDAYS(MAX(НачМ,НачП),MIN(КонМ,КонП),'Исходные данные'!$A$4:$A$22),)*$D49/(NETWORKDAYS(НачП,КонП,'Исходные данные'!$A$4:$A$22)),0)</f>
        <v>0</v>
      </c>
      <c r="L49" s="52">
        <f>IFERROR(IF(Есть,NETWORKDAYS(MAX(НачМ,НачП),MIN(КонМ,КонП),'Исходные данные'!$A$4:$A$22),)*$D49/(NETWORKDAYS(НачП,КонП,'Исходные данные'!$A$4:$A$22)),0)</f>
        <v>0</v>
      </c>
      <c r="M49" s="52">
        <f>IFERROR(IF(Есть,NETWORKDAYS(MAX(НачМ,НачП),MIN(КонМ,КонП),'Исходные данные'!$A$4:$A$22),)*$D49/(NETWORKDAYS(НачП,КонП,'Исходные данные'!$A$4:$A$22)),0)</f>
        <v>0</v>
      </c>
      <c r="N49" s="52">
        <f>IFERROR(IF(Есть,NETWORKDAYS(MAX(НачМ,НачП),MIN(КонМ,КонП),'Исходные данные'!$A$4:$A$22),)*$D49/(NETWORKDAYS(НачП,КонП,'Исходные данные'!$A$4:$A$22)),0)</f>
        <v>0</v>
      </c>
      <c r="O49" s="52">
        <f>IFERROR(IF(Есть,NETWORKDAYS(MAX(НачМ,НачП),MIN(КонМ,КонП),'Исходные данные'!$A$4:$A$22),)*$D49/(NETWORKDAYS(НачП,КонП,'Исходные данные'!$A$4:$A$22)),0)</f>
        <v>0</v>
      </c>
      <c r="P49" s="52">
        <f>IFERROR(IF(Есть,NETWORKDAYS(MAX(НачМ,НачП),MIN(КонМ,КонП),'Исходные данные'!$A$4:$A$22),)*$D49/(NETWORKDAYS(НачП,КонП,'Исходные данные'!$A$4:$A$22)),0)</f>
        <v>0</v>
      </c>
      <c r="Q49" s="42" t="str">
        <f>IF('Исходные данные'!$D46&gt;0,WORKDAY(Q48,'Исходные данные'!$E45,'Исходные данные'!$A$4:$A$22),"-")</f>
        <v>-</v>
      </c>
      <c r="R49" s="48" t="str">
        <f>IF(Q49="-","-",WORKDAY(Q49,'Исходные данные'!$D46-1,'Исходные данные'!$A$4:$A$22))</f>
        <v>-</v>
      </c>
      <c r="S49" s="44" t="str">
        <f>IF(R49="-","-",'Исходные данные'!$F46)</f>
        <v>-</v>
      </c>
      <c r="T49" s="42" t="str">
        <f>IF('Исходные данные'!$D46&gt;0,WORKDAY(T48,'Исходные данные'!$E45,'Исходные данные'!$A$4:$A$22),"-")</f>
        <v>-</v>
      </c>
      <c r="U49" s="48" t="str">
        <f>IF(T49="-","-",WORKDAY(T49,'Исходные данные'!$D46-1,'Исходные данные'!$A$4:$A$22))</f>
        <v>-</v>
      </c>
      <c r="V49" s="44" t="str">
        <f>IF(U49="-","-",'Исходные данные'!$F46)</f>
        <v>-</v>
      </c>
    </row>
    <row r="50" spans="1:22" ht="15" x14ac:dyDescent="0.2">
      <c r="A50" s="12" t="s">
        <v>54</v>
      </c>
      <c r="B50" s="42">
        <f>WORKDAY(B48,6,'Исходные данные'!$A$4:$A$22)</f>
        <v>43201</v>
      </c>
      <c r="C50" s="48">
        <f>IF(B50="-","-",WORKDAY(B50,'Исходные данные'!$D47-1,'Исходные данные'!$A$4:$A$22))</f>
        <v>43202</v>
      </c>
      <c r="D50" s="44">
        <f>IF(C50="-","-",'Исходные данные'!$F47)</f>
        <v>0</v>
      </c>
      <c r="E50" s="52">
        <f>IFERROR(IF(Есть,NETWORKDAYS(MAX(НачМ,НачП),MIN(КонМ,КонП),'Исходные данные'!$A$4:$A$22),)*$D50/(NETWORKDAYS(НачП,КонП,'Исходные данные'!$A$4:$A$22)),0)</f>
        <v>0</v>
      </c>
      <c r="F50" s="52">
        <f>IFERROR(IF(Есть,NETWORKDAYS(MAX(НачМ,НачП),MIN(КонМ,КонП),'Исходные данные'!$A$4:$A$22),)*$D50/(NETWORKDAYS(НачП,КонП,'Исходные данные'!$A$4:$A$22)),0)</f>
        <v>0</v>
      </c>
      <c r="G50" s="52">
        <f>IFERROR(IF(Есть,NETWORKDAYS(MAX(НачМ,НачП),MIN(КонМ,КонП),'Исходные данные'!$A$4:$A$22),)*$D50/(NETWORKDAYS(НачП,КонП,'Исходные данные'!$A$4:$A$22)),0)</f>
        <v>0</v>
      </c>
      <c r="H50" s="52">
        <f>IFERROR(IF(Есть,NETWORKDAYS(MAX(НачМ,НачП),MIN(КонМ,КонП),'Исходные данные'!$A$4:$A$22),)*$D50/(NETWORKDAYS(НачП,КонП,'Исходные данные'!$A$4:$A$22)),0)</f>
        <v>0</v>
      </c>
      <c r="I50" s="52">
        <f>IFERROR(IF(Есть,NETWORKDAYS(MAX(НачМ,НачП),MIN(КонМ,КонП),'Исходные данные'!$A$4:$A$22),)*$D50/(NETWORKDAYS(НачП,КонП,'Исходные данные'!$A$4:$A$22)),0)</f>
        <v>0</v>
      </c>
      <c r="J50" s="52">
        <f>IFERROR(IF(Есть,NETWORKDAYS(MAX(НачМ,НачП),MIN(КонМ,КонП),'Исходные данные'!$A$4:$A$22),)*$D50/(NETWORKDAYS(НачП,КонП,'Исходные данные'!$A$4:$A$22)),0)</f>
        <v>0</v>
      </c>
      <c r="K50" s="52">
        <f>IFERROR(IF(Есть,NETWORKDAYS(MAX(НачМ,НачП),MIN(КонМ,КонП),'Исходные данные'!$A$4:$A$22),)*$D50/(NETWORKDAYS(НачП,КонП,'Исходные данные'!$A$4:$A$22)),0)</f>
        <v>0</v>
      </c>
      <c r="L50" s="52">
        <f>IFERROR(IF(Есть,NETWORKDAYS(MAX(НачМ,НачП),MIN(КонМ,КонП),'Исходные данные'!$A$4:$A$22),)*$D50/(NETWORKDAYS(НачП,КонП,'Исходные данные'!$A$4:$A$22)),0)</f>
        <v>0</v>
      </c>
      <c r="M50" s="52">
        <f>IFERROR(IF(Есть,NETWORKDAYS(MAX(НачМ,НачП),MIN(КонМ,КонП),'Исходные данные'!$A$4:$A$22),)*$D50/(NETWORKDAYS(НачП,КонП,'Исходные данные'!$A$4:$A$22)),0)</f>
        <v>0</v>
      </c>
      <c r="N50" s="52">
        <f>IFERROR(IF(Есть,NETWORKDAYS(MAX(НачМ,НачП),MIN(КонМ,КонП),'Исходные данные'!$A$4:$A$22),)*$D50/(NETWORKDAYS(НачП,КонП,'Исходные данные'!$A$4:$A$22)),0)</f>
        <v>0</v>
      </c>
      <c r="O50" s="52">
        <f>IFERROR(IF(Есть,NETWORKDAYS(MAX(НачМ,НачП),MIN(КонМ,КонП),'Исходные данные'!$A$4:$A$22),)*$D50/(NETWORKDAYS(НачП,КонП,'Исходные данные'!$A$4:$A$22)),0)</f>
        <v>0</v>
      </c>
      <c r="P50" s="52">
        <f>IFERROR(IF(Есть,NETWORKDAYS(MAX(НачМ,НачП),MIN(КонМ,КонП),'Исходные данные'!$A$4:$A$22),)*$D50/(NETWORKDAYS(НачП,КонП,'Исходные данные'!$A$4:$A$22)),0)</f>
        <v>0</v>
      </c>
      <c r="Q50" s="42">
        <f>WORKDAY(Q48,6,'Исходные данные'!$A$4:$A$22)</f>
        <v>43258</v>
      </c>
      <c r="R50" s="48">
        <f>IF(Q50="-","-",WORKDAY(Q50,'Исходные данные'!$D47-1,'Исходные данные'!$A$4:$A$22))</f>
        <v>43259</v>
      </c>
      <c r="S50" s="44">
        <f>IF(R50="-","-",'Исходные данные'!$F47)</f>
        <v>0</v>
      </c>
      <c r="T50" s="42">
        <f>WORKDAY(T48,6,'Исходные данные'!$A$4:$A$22)</f>
        <v>43318</v>
      </c>
      <c r="U50" s="48">
        <f>IF(T50="-","-",WORKDAY(T50,'Исходные данные'!$D47-1,'Исходные данные'!$A$4:$A$22))</f>
        <v>43319</v>
      </c>
      <c r="V50" s="44">
        <f>IF(U50="-","-",'Исходные данные'!$F47)</f>
        <v>0</v>
      </c>
    </row>
    <row r="51" spans="1:22" ht="15" x14ac:dyDescent="0.2">
      <c r="A51" s="12" t="s">
        <v>55</v>
      </c>
      <c r="B51" s="42">
        <f>IF('Исходные данные'!$D48&gt;0,WORKDAY(B50,'Исходные данные'!$E47,'Исходные данные'!$A$4:$A$22),"-")</f>
        <v>43203</v>
      </c>
      <c r="C51" s="48">
        <f>IF(B51="-","-",WORKDAY(B51,'Исходные данные'!$D48-1,'Исходные данные'!$A$4:$A$22))</f>
        <v>43203</v>
      </c>
      <c r="D51" s="44">
        <f>IF(C51="-","-",'Исходные данные'!$F48)</f>
        <v>0</v>
      </c>
      <c r="E51" s="52">
        <f>IFERROR(IF(Есть,NETWORKDAYS(MAX(НачМ,НачП),MIN(КонМ,КонП),'Исходные данные'!$A$4:$A$22),)*$D51/(NETWORKDAYS(НачП,КонП,'Исходные данные'!$A$4:$A$22)),0)</f>
        <v>0</v>
      </c>
      <c r="F51" s="52">
        <f>IFERROR(IF(Есть,NETWORKDAYS(MAX(НачМ,НачП),MIN(КонМ,КонП),'Исходные данные'!$A$4:$A$22),)*$D51/(NETWORKDAYS(НачП,КонП,'Исходные данные'!$A$4:$A$22)),0)</f>
        <v>0</v>
      </c>
      <c r="G51" s="52">
        <f>IFERROR(IF(Есть,NETWORKDAYS(MAX(НачМ,НачП),MIN(КонМ,КонП),'Исходные данные'!$A$4:$A$22),)*$D51/(NETWORKDAYS(НачП,КонП,'Исходные данные'!$A$4:$A$22)),0)</f>
        <v>0</v>
      </c>
      <c r="H51" s="52">
        <f>IFERROR(IF(Есть,NETWORKDAYS(MAX(НачМ,НачП),MIN(КонМ,КонП),'Исходные данные'!$A$4:$A$22),)*$D51/(NETWORKDAYS(НачП,КонП,'Исходные данные'!$A$4:$A$22)),0)</f>
        <v>0</v>
      </c>
      <c r="I51" s="52">
        <f>IFERROR(IF(Есть,NETWORKDAYS(MAX(НачМ,НачП),MIN(КонМ,КонП),'Исходные данные'!$A$4:$A$22),)*$D51/(NETWORKDAYS(НачП,КонП,'Исходные данные'!$A$4:$A$22)),0)</f>
        <v>0</v>
      </c>
      <c r="J51" s="52">
        <f>IFERROR(IF(Есть,NETWORKDAYS(MAX(НачМ,НачП),MIN(КонМ,КонП),'Исходные данные'!$A$4:$A$22),)*$D51/(NETWORKDAYS(НачП,КонП,'Исходные данные'!$A$4:$A$22)),0)</f>
        <v>0</v>
      </c>
      <c r="K51" s="52">
        <f>IFERROR(IF(Есть,NETWORKDAYS(MAX(НачМ,НачП),MIN(КонМ,КонП),'Исходные данные'!$A$4:$A$22),)*$D51/(NETWORKDAYS(НачП,КонП,'Исходные данные'!$A$4:$A$22)),0)</f>
        <v>0</v>
      </c>
      <c r="L51" s="52">
        <f>IFERROR(IF(Есть,NETWORKDAYS(MAX(НачМ,НачП),MIN(КонМ,КонП),'Исходные данные'!$A$4:$A$22),)*$D51/(NETWORKDAYS(НачП,КонП,'Исходные данные'!$A$4:$A$22)),0)</f>
        <v>0</v>
      </c>
      <c r="M51" s="52">
        <f>IFERROR(IF(Есть,NETWORKDAYS(MAX(НачМ,НачП),MIN(КонМ,КонП),'Исходные данные'!$A$4:$A$22),)*$D51/(NETWORKDAYS(НачП,КонП,'Исходные данные'!$A$4:$A$22)),0)</f>
        <v>0</v>
      </c>
      <c r="N51" s="52">
        <f>IFERROR(IF(Есть,NETWORKDAYS(MAX(НачМ,НачП),MIN(КонМ,КонП),'Исходные данные'!$A$4:$A$22),)*$D51/(NETWORKDAYS(НачП,КонП,'Исходные данные'!$A$4:$A$22)),0)</f>
        <v>0</v>
      </c>
      <c r="O51" s="52">
        <f>IFERROR(IF(Есть,NETWORKDAYS(MAX(НачМ,НачП),MIN(КонМ,КонП),'Исходные данные'!$A$4:$A$22),)*$D51/(NETWORKDAYS(НачП,КонП,'Исходные данные'!$A$4:$A$22)),0)</f>
        <v>0</v>
      </c>
      <c r="P51" s="52">
        <f>IFERROR(IF(Есть,NETWORKDAYS(MAX(НачМ,НачП),MIN(КонМ,КонП),'Исходные данные'!$A$4:$A$22),)*$D51/(NETWORKDAYS(НачП,КонП,'Исходные данные'!$A$4:$A$22)),0)</f>
        <v>0</v>
      </c>
      <c r="Q51" s="42">
        <f>IF('Исходные данные'!$D48&gt;0,WORKDAY(Q50,'Исходные данные'!$E47,'Исходные данные'!$A$4:$A$22),"-")</f>
        <v>43264</v>
      </c>
      <c r="R51" s="48">
        <f>IF(Q51="-","-",WORKDAY(Q51,'Исходные данные'!$D48-1,'Исходные данные'!$A$4:$A$22))</f>
        <v>43264</v>
      </c>
      <c r="S51" s="44">
        <f>IF(R51="-","-",'Исходные данные'!$F48)</f>
        <v>0</v>
      </c>
      <c r="T51" s="42">
        <f>IF('Исходные данные'!$D48&gt;0,WORKDAY(T50,'Исходные данные'!$E47,'Исходные данные'!$A$4:$A$22),"-")</f>
        <v>43320</v>
      </c>
      <c r="U51" s="48">
        <f>IF(T51="-","-",WORKDAY(T51,'Исходные данные'!$D48-1,'Исходные данные'!$A$4:$A$22))</f>
        <v>43320</v>
      </c>
      <c r="V51" s="44">
        <f>IF(U51="-","-",'Исходные данные'!$F48)</f>
        <v>0</v>
      </c>
    </row>
    <row r="52" spans="1:22" ht="15" x14ac:dyDescent="0.2">
      <c r="A52" s="12" t="s">
        <v>56</v>
      </c>
      <c r="B52" s="42" t="str">
        <f>IF('Исходные данные'!$D49&gt;0,WORKDAY(B51,'Исходные данные'!$E48,'Исходные данные'!$A$4:$A$22),"-")</f>
        <v>-</v>
      </c>
      <c r="C52" s="48" t="str">
        <f>IF(B52="-","-",WORKDAY(B52,'Исходные данные'!$D49-1,'Исходные данные'!$A$4:$A$22))</f>
        <v>-</v>
      </c>
      <c r="D52" s="44" t="str">
        <f>IF(C52="-","-",'Исходные данные'!$F49)</f>
        <v>-</v>
      </c>
      <c r="E52" s="52">
        <f>IFERROR(IF(Есть,NETWORKDAYS(MAX(НачМ,НачП),MIN(КонМ,КонП),'Исходные данные'!$A$4:$A$22),)*$D52/(NETWORKDAYS(НачП,КонП,'Исходные данные'!$A$4:$A$22)),0)</f>
        <v>0</v>
      </c>
      <c r="F52" s="52">
        <f>IFERROR(IF(Есть,NETWORKDAYS(MAX(НачМ,НачП),MIN(КонМ,КонП),'Исходные данные'!$A$4:$A$22),)*$D52/(NETWORKDAYS(НачП,КонП,'Исходные данные'!$A$4:$A$22)),0)</f>
        <v>0</v>
      </c>
      <c r="G52" s="52">
        <f>IFERROR(IF(Есть,NETWORKDAYS(MAX(НачМ,НачП),MIN(КонМ,КонП),'Исходные данные'!$A$4:$A$22),)*$D52/(NETWORKDAYS(НачП,КонП,'Исходные данные'!$A$4:$A$22)),0)</f>
        <v>0</v>
      </c>
      <c r="H52" s="52">
        <f>IFERROR(IF(Есть,NETWORKDAYS(MAX(НачМ,НачП),MIN(КонМ,КонП),'Исходные данные'!$A$4:$A$22),)*$D52/(NETWORKDAYS(НачП,КонП,'Исходные данные'!$A$4:$A$22)),0)</f>
        <v>0</v>
      </c>
      <c r="I52" s="52">
        <f>IFERROR(IF(Есть,NETWORKDAYS(MAX(НачМ,НачП),MIN(КонМ,КонП),'Исходные данные'!$A$4:$A$22),)*$D52/(NETWORKDAYS(НачП,КонП,'Исходные данные'!$A$4:$A$22)),0)</f>
        <v>0</v>
      </c>
      <c r="J52" s="52">
        <f>IFERROR(IF(Есть,NETWORKDAYS(MAX(НачМ,НачП),MIN(КонМ,КонП),'Исходные данные'!$A$4:$A$22),)*$D52/(NETWORKDAYS(НачП,КонП,'Исходные данные'!$A$4:$A$22)),0)</f>
        <v>0</v>
      </c>
      <c r="K52" s="52">
        <f>IFERROR(IF(Есть,NETWORKDAYS(MAX(НачМ,НачП),MIN(КонМ,КонП),'Исходные данные'!$A$4:$A$22),)*$D52/(NETWORKDAYS(НачП,КонП,'Исходные данные'!$A$4:$A$22)),0)</f>
        <v>0</v>
      </c>
      <c r="L52" s="52">
        <f>IFERROR(IF(Есть,NETWORKDAYS(MAX(НачМ,НачП),MIN(КонМ,КонП),'Исходные данные'!$A$4:$A$22),)*$D52/(NETWORKDAYS(НачП,КонП,'Исходные данные'!$A$4:$A$22)),0)</f>
        <v>0</v>
      </c>
      <c r="M52" s="52">
        <f>IFERROR(IF(Есть,NETWORKDAYS(MAX(НачМ,НачП),MIN(КонМ,КонП),'Исходные данные'!$A$4:$A$22),)*$D52/(NETWORKDAYS(НачП,КонП,'Исходные данные'!$A$4:$A$22)),0)</f>
        <v>0</v>
      </c>
      <c r="N52" s="52">
        <f>IFERROR(IF(Есть,NETWORKDAYS(MAX(НачМ,НачП),MIN(КонМ,КонП),'Исходные данные'!$A$4:$A$22),)*$D52/(NETWORKDAYS(НачП,КонП,'Исходные данные'!$A$4:$A$22)),0)</f>
        <v>0</v>
      </c>
      <c r="O52" s="52">
        <f>IFERROR(IF(Есть,NETWORKDAYS(MAX(НачМ,НачП),MIN(КонМ,КонП),'Исходные данные'!$A$4:$A$22),)*$D52/(NETWORKDAYS(НачП,КонП,'Исходные данные'!$A$4:$A$22)),0)</f>
        <v>0</v>
      </c>
      <c r="P52" s="52">
        <f>IFERROR(IF(Есть,NETWORKDAYS(MAX(НачМ,НачП),MIN(КонМ,КонП),'Исходные данные'!$A$4:$A$22),)*$D52/(NETWORKDAYS(НачП,КонП,'Исходные данные'!$A$4:$A$22)),0)</f>
        <v>0</v>
      </c>
      <c r="Q52" s="42" t="str">
        <f>IF('Исходные данные'!$D49&gt;0,WORKDAY(Q51,'Исходные данные'!$E48,'Исходные данные'!$A$4:$A$22),"-")</f>
        <v>-</v>
      </c>
      <c r="R52" s="48" t="str">
        <f>IF(Q52="-","-",WORKDAY(Q52,'Исходные данные'!$D49-1,'Исходные данные'!$A$4:$A$22))</f>
        <v>-</v>
      </c>
      <c r="S52" s="44" t="str">
        <f>IF(R52="-","-",'Исходные данные'!$F49)</f>
        <v>-</v>
      </c>
      <c r="T52" s="42" t="str">
        <f>IF('Исходные данные'!$D49&gt;0,WORKDAY(T51,'Исходные данные'!$E48,'Исходные данные'!$A$4:$A$22),"-")</f>
        <v>-</v>
      </c>
      <c r="U52" s="48" t="str">
        <f>IF(T52="-","-",WORKDAY(T52,'Исходные данные'!$D49-1,'Исходные данные'!$A$4:$A$22))</f>
        <v>-</v>
      </c>
      <c r="V52" s="44" t="str">
        <f>IF(U52="-","-",'Исходные данные'!$F49)</f>
        <v>-</v>
      </c>
    </row>
    <row r="53" spans="1:22" ht="15" x14ac:dyDescent="0.2">
      <c r="A53" s="12" t="s">
        <v>57</v>
      </c>
      <c r="B53" s="42" t="str">
        <f>IF('Исходные данные'!$D50&gt;0,WORKDAY(B52,'Исходные данные'!$E49,'Исходные данные'!$A$4:$A$22),"-")</f>
        <v>-</v>
      </c>
      <c r="C53" s="48" t="str">
        <f>IF(B53="-","-",WORKDAY(B53,'Исходные данные'!$D50-1,'Исходные данные'!$A$4:$A$22))</f>
        <v>-</v>
      </c>
      <c r="D53" s="44" t="str">
        <f>IF(C53="-","-",'Исходные данные'!$F50)</f>
        <v>-</v>
      </c>
      <c r="E53" s="52">
        <f>IFERROR(IF(Есть,NETWORKDAYS(MAX(НачМ,НачП),MIN(КонМ,КонП),'Исходные данные'!$A$4:$A$22),)*$D53/(NETWORKDAYS(НачП,КонП,'Исходные данные'!$A$4:$A$22)),0)</f>
        <v>0</v>
      </c>
      <c r="F53" s="52">
        <f>IFERROR(IF(Есть,NETWORKDAYS(MAX(НачМ,НачП),MIN(КонМ,КонП),'Исходные данные'!$A$4:$A$22),)*$D53/(NETWORKDAYS(НачП,КонП,'Исходные данные'!$A$4:$A$22)),0)</f>
        <v>0</v>
      </c>
      <c r="G53" s="52">
        <f>IFERROR(IF(Есть,NETWORKDAYS(MAX(НачМ,НачП),MIN(КонМ,КонП),'Исходные данные'!$A$4:$A$22),)*$D53/(NETWORKDAYS(НачП,КонП,'Исходные данные'!$A$4:$A$22)),0)</f>
        <v>0</v>
      </c>
      <c r="H53" s="52">
        <f>IFERROR(IF(Есть,NETWORKDAYS(MAX(НачМ,НачП),MIN(КонМ,КонП),'Исходные данные'!$A$4:$A$22),)*$D53/(NETWORKDAYS(НачП,КонП,'Исходные данные'!$A$4:$A$22)),0)</f>
        <v>0</v>
      </c>
      <c r="I53" s="52">
        <f>IFERROR(IF(Есть,NETWORKDAYS(MAX(НачМ,НачП),MIN(КонМ,КонП),'Исходные данные'!$A$4:$A$22),)*$D53/(NETWORKDAYS(НачП,КонП,'Исходные данные'!$A$4:$A$22)),0)</f>
        <v>0</v>
      </c>
      <c r="J53" s="52">
        <f>IFERROR(IF(Есть,NETWORKDAYS(MAX(НачМ,НачП),MIN(КонМ,КонП),'Исходные данные'!$A$4:$A$22),)*$D53/(NETWORKDAYS(НачП,КонП,'Исходные данные'!$A$4:$A$22)),0)</f>
        <v>0</v>
      </c>
      <c r="K53" s="52">
        <f>IFERROR(IF(Есть,NETWORKDAYS(MAX(НачМ,НачП),MIN(КонМ,КонП),'Исходные данные'!$A$4:$A$22),)*$D53/(NETWORKDAYS(НачП,КонП,'Исходные данные'!$A$4:$A$22)),0)</f>
        <v>0</v>
      </c>
      <c r="L53" s="52">
        <f>IFERROR(IF(Есть,NETWORKDAYS(MAX(НачМ,НачП),MIN(КонМ,КонП),'Исходные данные'!$A$4:$A$22),)*$D53/(NETWORKDAYS(НачП,КонП,'Исходные данные'!$A$4:$A$22)),0)</f>
        <v>0</v>
      </c>
      <c r="M53" s="52">
        <f>IFERROR(IF(Есть,NETWORKDAYS(MAX(НачМ,НачП),MIN(КонМ,КонП),'Исходные данные'!$A$4:$A$22),)*$D53/(NETWORKDAYS(НачП,КонП,'Исходные данные'!$A$4:$A$22)),0)</f>
        <v>0</v>
      </c>
      <c r="N53" s="52">
        <f>IFERROR(IF(Есть,NETWORKDAYS(MAX(НачМ,НачП),MIN(КонМ,КонП),'Исходные данные'!$A$4:$A$22),)*$D53/(NETWORKDAYS(НачП,КонП,'Исходные данные'!$A$4:$A$22)),0)</f>
        <v>0</v>
      </c>
      <c r="O53" s="52">
        <f>IFERROR(IF(Есть,NETWORKDAYS(MAX(НачМ,НачП),MIN(КонМ,КонП),'Исходные данные'!$A$4:$A$22),)*$D53/(NETWORKDAYS(НачП,КонП,'Исходные данные'!$A$4:$A$22)),0)</f>
        <v>0</v>
      </c>
      <c r="P53" s="52">
        <f>IFERROR(IF(Есть,NETWORKDAYS(MAX(НачМ,НачП),MIN(КонМ,КонП),'Исходные данные'!$A$4:$A$22),)*$D53/(NETWORKDAYS(НачП,КонП,'Исходные данные'!$A$4:$A$22)),0)</f>
        <v>0</v>
      </c>
      <c r="Q53" s="42" t="str">
        <f>IF('Исходные данные'!$D50&gt;0,WORKDAY(Q52,'Исходные данные'!$E49,'Исходные данные'!$A$4:$A$22),"-")</f>
        <v>-</v>
      </c>
      <c r="R53" s="48" t="str">
        <f>IF(Q53="-","-",WORKDAY(Q53,'Исходные данные'!$D50-1,'Исходные данные'!$A$4:$A$22))</f>
        <v>-</v>
      </c>
      <c r="S53" s="44" t="str">
        <f>IF(R53="-","-",'Исходные данные'!$F50)</f>
        <v>-</v>
      </c>
      <c r="T53" s="42" t="str">
        <f>IF('Исходные данные'!$D50&gt;0,WORKDAY(T52,'Исходные данные'!$E49,'Исходные данные'!$A$4:$A$22),"-")</f>
        <v>-</v>
      </c>
      <c r="U53" s="48" t="str">
        <f>IF(T53="-","-",WORKDAY(T53,'Исходные данные'!$D50-1,'Исходные данные'!$A$4:$A$22))</f>
        <v>-</v>
      </c>
      <c r="V53" s="44" t="str">
        <f>IF(U53="-","-",'Исходные данные'!$F50)</f>
        <v>-</v>
      </c>
    </row>
    <row r="54" spans="1:22" ht="15" x14ac:dyDescent="0.2">
      <c r="A54" s="12" t="s">
        <v>58</v>
      </c>
      <c r="B54" s="42">
        <f>WORKDAY(B51,1,'Исходные данные'!$A$4:$A$22)</f>
        <v>43206</v>
      </c>
      <c r="C54" s="48">
        <f>IF(B54="-","-",WORKDAY(B54,'Исходные данные'!$D51-1,'Исходные данные'!$A$4:$A$22))</f>
        <v>43210</v>
      </c>
      <c r="D54" s="44">
        <f>IF(C54="-","-",'Исходные данные'!$F51)</f>
        <v>0</v>
      </c>
      <c r="E54" s="52">
        <f>IFERROR(IF(Есть,NETWORKDAYS(MAX(НачМ,НачП),MIN(КонМ,КонП),'Исходные данные'!$A$4:$A$22),)*$D54/(NETWORKDAYS(НачП,КонП,'Исходные данные'!$A$4:$A$22)),0)</f>
        <v>0</v>
      </c>
      <c r="F54" s="52">
        <f>IFERROR(IF(Есть,NETWORKDAYS(MAX(НачМ,НачП),MIN(КонМ,КонП),'Исходные данные'!$A$4:$A$22),)*$D54/(NETWORKDAYS(НачП,КонП,'Исходные данные'!$A$4:$A$22)),0)</f>
        <v>0</v>
      </c>
      <c r="G54" s="52">
        <f>IFERROR(IF(Есть,NETWORKDAYS(MAX(НачМ,НачП),MIN(КонМ,КонП),'Исходные данные'!$A$4:$A$22),)*$D54/(NETWORKDAYS(НачП,КонП,'Исходные данные'!$A$4:$A$22)),0)</f>
        <v>0</v>
      </c>
      <c r="H54" s="52">
        <f>IFERROR(IF(Есть,NETWORKDAYS(MAX(НачМ,НачП),MIN(КонМ,КонП),'Исходные данные'!$A$4:$A$22),)*$D54/(NETWORKDAYS(НачП,КонП,'Исходные данные'!$A$4:$A$22)),0)</f>
        <v>0</v>
      </c>
      <c r="I54" s="52">
        <f>IFERROR(IF(Есть,NETWORKDAYS(MAX(НачМ,НачП),MIN(КонМ,КонП),'Исходные данные'!$A$4:$A$22),)*$D54/(NETWORKDAYS(НачП,КонП,'Исходные данные'!$A$4:$A$22)),0)</f>
        <v>0</v>
      </c>
      <c r="J54" s="52">
        <f>IFERROR(IF(Есть,NETWORKDAYS(MAX(НачМ,НачП),MIN(КонМ,КонП),'Исходные данные'!$A$4:$A$22),)*$D54/(NETWORKDAYS(НачП,КонП,'Исходные данные'!$A$4:$A$22)),0)</f>
        <v>0</v>
      </c>
      <c r="K54" s="52">
        <f>IFERROR(IF(Есть,NETWORKDAYS(MAX(НачМ,НачП),MIN(КонМ,КонП),'Исходные данные'!$A$4:$A$22),)*$D54/(NETWORKDAYS(НачП,КонП,'Исходные данные'!$A$4:$A$22)),0)</f>
        <v>0</v>
      </c>
      <c r="L54" s="52">
        <f>IFERROR(IF(Есть,NETWORKDAYS(MAX(НачМ,НачП),MIN(КонМ,КонП),'Исходные данные'!$A$4:$A$22),)*$D54/(NETWORKDAYS(НачП,КонП,'Исходные данные'!$A$4:$A$22)),0)</f>
        <v>0</v>
      </c>
      <c r="M54" s="52">
        <f>IFERROR(IF(Есть,NETWORKDAYS(MAX(НачМ,НачП),MIN(КонМ,КонП),'Исходные данные'!$A$4:$A$22),)*$D54/(NETWORKDAYS(НачП,КонП,'Исходные данные'!$A$4:$A$22)),0)</f>
        <v>0</v>
      </c>
      <c r="N54" s="52">
        <f>IFERROR(IF(Есть,NETWORKDAYS(MAX(НачМ,НачП),MIN(КонМ,КонП),'Исходные данные'!$A$4:$A$22),)*$D54/(NETWORKDAYS(НачП,КонП,'Исходные данные'!$A$4:$A$22)),0)</f>
        <v>0</v>
      </c>
      <c r="O54" s="52">
        <f>IFERROR(IF(Есть,NETWORKDAYS(MAX(НачМ,НачП),MIN(КонМ,КонП),'Исходные данные'!$A$4:$A$22),)*$D54/(NETWORKDAYS(НачП,КонП,'Исходные данные'!$A$4:$A$22)),0)</f>
        <v>0</v>
      </c>
      <c r="P54" s="52">
        <f>IFERROR(IF(Есть,NETWORKDAYS(MAX(НачМ,НачП),MIN(КонМ,КонП),'Исходные данные'!$A$4:$A$22),)*$D54/(NETWORKDAYS(НачП,КонП,'Исходные данные'!$A$4:$A$22)),0)</f>
        <v>0</v>
      </c>
      <c r="Q54" s="42">
        <f>WORKDAY(Q51,1,'Исходные данные'!$A$4:$A$22)</f>
        <v>43265</v>
      </c>
      <c r="R54" s="48">
        <f>IF(Q54="-","-",WORKDAY(Q54,'Исходные данные'!$D51-1,'Исходные данные'!$A$4:$A$22))</f>
        <v>43271</v>
      </c>
      <c r="S54" s="44">
        <f>IF(R54="-","-",'Исходные данные'!$F51)</f>
        <v>0</v>
      </c>
      <c r="T54" s="42">
        <f>WORKDAY(T51,1,'Исходные данные'!$A$4:$A$22)</f>
        <v>43321</v>
      </c>
      <c r="U54" s="48">
        <f>IF(T54="-","-",WORKDAY(T54,'Исходные данные'!$D51-1,'Исходные данные'!$A$4:$A$22))</f>
        <v>43327</v>
      </c>
      <c r="V54" s="44">
        <f>IF(U54="-","-",'Исходные данные'!$F51)</f>
        <v>0</v>
      </c>
    </row>
    <row r="55" spans="1:22" ht="15" x14ac:dyDescent="0.2">
      <c r="A55" s="12" t="s">
        <v>59</v>
      </c>
      <c r="B55" s="42" t="str">
        <f>IF('Исходные данные'!$D52&gt;0,WORKDAY(B54,'Исходные данные'!$E51,'Исходные данные'!$A$4:$A$22),"-")</f>
        <v>-</v>
      </c>
      <c r="C55" s="48" t="str">
        <f>IF(B55="-","-",WORKDAY(B55,'Исходные данные'!$D52-1,'Исходные данные'!$A$4:$A$22))</f>
        <v>-</v>
      </c>
      <c r="D55" s="44" t="str">
        <f>IF(C55="-","-",'Исходные данные'!$F52)</f>
        <v>-</v>
      </c>
      <c r="E55" s="52">
        <f>IFERROR(IF(Есть,NETWORKDAYS(MAX(НачМ,НачП),MIN(КонМ,КонП),'Исходные данные'!$A$4:$A$22),)*$D55/(NETWORKDAYS(НачП,КонП,'Исходные данные'!$A$4:$A$22)),0)</f>
        <v>0</v>
      </c>
      <c r="F55" s="52">
        <f>IFERROR(IF(Есть,NETWORKDAYS(MAX(НачМ,НачП),MIN(КонМ,КонП),'Исходные данные'!$A$4:$A$22),)*$D55/(NETWORKDAYS(НачП,КонП,'Исходные данные'!$A$4:$A$22)),0)</f>
        <v>0</v>
      </c>
      <c r="G55" s="52">
        <f>IFERROR(IF(Есть,NETWORKDAYS(MAX(НачМ,НачП),MIN(КонМ,КонП),'Исходные данные'!$A$4:$A$22),)*$D55/(NETWORKDAYS(НачП,КонП,'Исходные данные'!$A$4:$A$22)),0)</f>
        <v>0</v>
      </c>
      <c r="H55" s="52">
        <f>IFERROR(IF(Есть,NETWORKDAYS(MAX(НачМ,НачП),MIN(КонМ,КонП),'Исходные данные'!$A$4:$A$22),)*$D55/(NETWORKDAYS(НачП,КонП,'Исходные данные'!$A$4:$A$22)),0)</f>
        <v>0</v>
      </c>
      <c r="I55" s="52">
        <f>IFERROR(IF(Есть,NETWORKDAYS(MAX(НачМ,НачП),MIN(КонМ,КонП),'Исходные данные'!$A$4:$A$22),)*$D55/(NETWORKDAYS(НачП,КонП,'Исходные данные'!$A$4:$A$22)),0)</f>
        <v>0</v>
      </c>
      <c r="J55" s="52">
        <f>IFERROR(IF(Есть,NETWORKDAYS(MAX(НачМ,НачП),MIN(КонМ,КонП),'Исходные данные'!$A$4:$A$22),)*$D55/(NETWORKDAYS(НачП,КонП,'Исходные данные'!$A$4:$A$22)),0)</f>
        <v>0</v>
      </c>
      <c r="K55" s="52">
        <f>IFERROR(IF(Есть,NETWORKDAYS(MAX(НачМ,НачП),MIN(КонМ,КонП),'Исходные данные'!$A$4:$A$22),)*$D55/(NETWORKDAYS(НачП,КонП,'Исходные данные'!$A$4:$A$22)),0)</f>
        <v>0</v>
      </c>
      <c r="L55" s="52">
        <f>IFERROR(IF(Есть,NETWORKDAYS(MAX(НачМ,НачП),MIN(КонМ,КонП),'Исходные данные'!$A$4:$A$22),)*$D55/(NETWORKDAYS(НачП,КонП,'Исходные данные'!$A$4:$A$22)),0)</f>
        <v>0</v>
      </c>
      <c r="M55" s="52">
        <f>IFERROR(IF(Есть,NETWORKDAYS(MAX(НачМ,НачП),MIN(КонМ,КонП),'Исходные данные'!$A$4:$A$22),)*$D55/(NETWORKDAYS(НачП,КонП,'Исходные данные'!$A$4:$A$22)),0)</f>
        <v>0</v>
      </c>
      <c r="N55" s="52">
        <f>IFERROR(IF(Есть,NETWORKDAYS(MAX(НачМ,НачП),MIN(КонМ,КонП),'Исходные данные'!$A$4:$A$22),)*$D55/(NETWORKDAYS(НачП,КонП,'Исходные данные'!$A$4:$A$22)),0)</f>
        <v>0</v>
      </c>
      <c r="O55" s="52">
        <f>IFERROR(IF(Есть,NETWORKDAYS(MAX(НачМ,НачП),MIN(КонМ,КонП),'Исходные данные'!$A$4:$A$22),)*$D55/(NETWORKDAYS(НачП,КонП,'Исходные данные'!$A$4:$A$22)),0)</f>
        <v>0</v>
      </c>
      <c r="P55" s="52">
        <f>IFERROR(IF(Есть,NETWORKDAYS(MAX(НачМ,НачП),MIN(КонМ,КонП),'Исходные данные'!$A$4:$A$22),)*$D55/(NETWORKDAYS(НачП,КонП,'Исходные данные'!$A$4:$A$22)),0)</f>
        <v>0</v>
      </c>
      <c r="Q55" s="42" t="str">
        <f>IF('Исходные данные'!$D52&gt;0,WORKDAY(Q54,'Исходные данные'!$E51,'Исходные данные'!$A$4:$A$22),"-")</f>
        <v>-</v>
      </c>
      <c r="R55" s="48" t="str">
        <f>IF(Q55="-","-",WORKDAY(Q55,'Исходные данные'!$D52-1,'Исходные данные'!$A$4:$A$22))</f>
        <v>-</v>
      </c>
      <c r="S55" s="44" t="str">
        <f>IF(R55="-","-",'Исходные данные'!$F52)</f>
        <v>-</v>
      </c>
      <c r="T55" s="42" t="str">
        <f>IF('Исходные данные'!$D52&gt;0,WORKDAY(T54,'Исходные данные'!$E51,'Исходные данные'!$A$4:$A$22),"-")</f>
        <v>-</v>
      </c>
      <c r="U55" s="48" t="str">
        <f>IF(T55="-","-",WORKDAY(T55,'Исходные данные'!$D52-1,'Исходные данные'!$A$4:$A$22))</f>
        <v>-</v>
      </c>
      <c r="V55" s="44" t="str">
        <f>IF(U55="-","-",'Исходные данные'!$F52)</f>
        <v>-</v>
      </c>
    </row>
    <row r="56" spans="1:22" ht="15" x14ac:dyDescent="0.2">
      <c r="A56" s="12" t="s">
        <v>60</v>
      </c>
      <c r="B56" s="42">
        <f>WORKDAY(B54,5,'Исходные данные'!$A$4:$A$22)</f>
        <v>43213</v>
      </c>
      <c r="C56" s="48">
        <f>IF(B56="-","-",WORKDAY(B56,'Исходные данные'!$D53-1,'Исходные данные'!$A$4:$A$22))</f>
        <v>43214</v>
      </c>
      <c r="D56" s="44">
        <f>IF(C56="-","-",'Исходные данные'!$F53)</f>
        <v>0</v>
      </c>
      <c r="E56" s="52">
        <f>IFERROR(IF(Есть,NETWORKDAYS(MAX(НачМ,НачП),MIN(КонМ,КонП),'Исходные данные'!$A$4:$A$22),)*$D56/(NETWORKDAYS(НачП,КонП,'Исходные данные'!$A$4:$A$22)),0)</f>
        <v>0</v>
      </c>
      <c r="F56" s="52">
        <f>IFERROR(IF(Есть,NETWORKDAYS(MAX(НачМ,НачП),MIN(КонМ,КонП),'Исходные данные'!$A$4:$A$22),)*$D56/(NETWORKDAYS(НачП,КонП,'Исходные данные'!$A$4:$A$22)),0)</f>
        <v>0</v>
      </c>
      <c r="G56" s="52">
        <f>IFERROR(IF(Есть,NETWORKDAYS(MAX(НачМ,НачП),MIN(КонМ,КонП),'Исходные данные'!$A$4:$A$22),)*$D56/(NETWORKDAYS(НачП,КонП,'Исходные данные'!$A$4:$A$22)),0)</f>
        <v>0</v>
      </c>
      <c r="H56" s="52">
        <f>IFERROR(IF(Есть,NETWORKDAYS(MAX(НачМ,НачП),MIN(КонМ,КонП),'Исходные данные'!$A$4:$A$22),)*$D56/(NETWORKDAYS(НачП,КонП,'Исходные данные'!$A$4:$A$22)),0)</f>
        <v>0</v>
      </c>
      <c r="I56" s="52">
        <f>IFERROR(IF(Есть,NETWORKDAYS(MAX(НачМ,НачП),MIN(КонМ,КонП),'Исходные данные'!$A$4:$A$22),)*$D56/(NETWORKDAYS(НачП,КонП,'Исходные данные'!$A$4:$A$22)),0)</f>
        <v>0</v>
      </c>
      <c r="J56" s="52">
        <f>IFERROR(IF(Есть,NETWORKDAYS(MAX(НачМ,НачП),MIN(КонМ,КонП),'Исходные данные'!$A$4:$A$22),)*$D56/(NETWORKDAYS(НачП,КонП,'Исходные данные'!$A$4:$A$22)),0)</f>
        <v>0</v>
      </c>
      <c r="K56" s="52">
        <f>IFERROR(IF(Есть,NETWORKDAYS(MAX(НачМ,НачП),MIN(КонМ,КонП),'Исходные данные'!$A$4:$A$22),)*$D56/(NETWORKDAYS(НачП,КонП,'Исходные данные'!$A$4:$A$22)),0)</f>
        <v>0</v>
      </c>
      <c r="L56" s="52">
        <f>IFERROR(IF(Есть,NETWORKDAYS(MAX(НачМ,НачП),MIN(КонМ,КонП),'Исходные данные'!$A$4:$A$22),)*$D56/(NETWORKDAYS(НачП,КонП,'Исходные данные'!$A$4:$A$22)),0)</f>
        <v>0</v>
      </c>
      <c r="M56" s="52">
        <f>IFERROR(IF(Есть,NETWORKDAYS(MAX(НачМ,НачП),MIN(КонМ,КонП),'Исходные данные'!$A$4:$A$22),)*$D56/(NETWORKDAYS(НачП,КонП,'Исходные данные'!$A$4:$A$22)),0)</f>
        <v>0</v>
      </c>
      <c r="N56" s="52">
        <f>IFERROR(IF(Есть,NETWORKDAYS(MAX(НачМ,НачП),MIN(КонМ,КонП),'Исходные данные'!$A$4:$A$22),)*$D56/(NETWORKDAYS(НачП,КонП,'Исходные данные'!$A$4:$A$22)),0)</f>
        <v>0</v>
      </c>
      <c r="O56" s="52">
        <f>IFERROR(IF(Есть,NETWORKDAYS(MAX(НачМ,НачП),MIN(КонМ,КонП),'Исходные данные'!$A$4:$A$22),)*$D56/(NETWORKDAYS(НачП,КонП,'Исходные данные'!$A$4:$A$22)),0)</f>
        <v>0</v>
      </c>
      <c r="P56" s="52">
        <f>IFERROR(IF(Есть,NETWORKDAYS(MAX(НачМ,НачП),MIN(КонМ,КонП),'Исходные данные'!$A$4:$A$22),)*$D56/(NETWORKDAYS(НачП,КонП,'Исходные данные'!$A$4:$A$22)),0)</f>
        <v>0</v>
      </c>
      <c r="Q56" s="42">
        <f>WORKDAY(Q54,5,'Исходные данные'!$A$4:$A$22)</f>
        <v>43272</v>
      </c>
      <c r="R56" s="48">
        <f>IF(Q56="-","-",WORKDAY(Q56,'Исходные данные'!$D53-1,'Исходные данные'!$A$4:$A$22))</f>
        <v>43273</v>
      </c>
      <c r="S56" s="44">
        <f>IF(R56="-","-",'Исходные данные'!$F53)</f>
        <v>0</v>
      </c>
      <c r="T56" s="42">
        <f>WORKDAY(T54,5,'Исходные данные'!$A$4:$A$22)</f>
        <v>43328</v>
      </c>
      <c r="U56" s="48">
        <f>IF(T56="-","-",WORKDAY(T56,'Исходные данные'!$D53-1,'Исходные данные'!$A$4:$A$22))</f>
        <v>43329</v>
      </c>
      <c r="V56" s="44">
        <f>IF(U56="-","-",'Исходные данные'!$F53)</f>
        <v>0</v>
      </c>
    </row>
    <row r="57" spans="1:22" ht="15" x14ac:dyDescent="0.2">
      <c r="A57" s="12" t="s">
        <v>61</v>
      </c>
      <c r="B57" s="42">
        <f>IF('Исходные данные'!$D54&gt;0,WORKDAY(B56,'Исходные данные'!$E53,'Исходные данные'!$A$4:$A$22),"-")</f>
        <v>43215</v>
      </c>
      <c r="C57" s="48">
        <f>IF(B57="-","-",WORKDAY(B57,'Исходные данные'!$D54-1,'Исходные данные'!$A$4:$A$22))</f>
        <v>43215</v>
      </c>
      <c r="D57" s="44">
        <f>IF(C57="-","-",'Исходные данные'!$F54)</f>
        <v>0</v>
      </c>
      <c r="E57" s="52">
        <f>IFERROR(IF(Есть,NETWORKDAYS(MAX(НачМ,НачП),MIN(КонМ,КонП),'Исходные данные'!$A$4:$A$22),)*$D57/(NETWORKDAYS(НачП,КонП,'Исходные данные'!$A$4:$A$22)),0)</f>
        <v>0</v>
      </c>
      <c r="F57" s="52">
        <f>IFERROR(IF(Есть,NETWORKDAYS(MAX(НачМ,НачП),MIN(КонМ,КонП),'Исходные данные'!$A$4:$A$22),)*$D57/(NETWORKDAYS(НачП,КонП,'Исходные данные'!$A$4:$A$22)),0)</f>
        <v>0</v>
      </c>
      <c r="G57" s="52">
        <f>IFERROR(IF(Есть,NETWORKDAYS(MAX(НачМ,НачП),MIN(КонМ,КонП),'Исходные данные'!$A$4:$A$22),)*$D57/(NETWORKDAYS(НачП,КонП,'Исходные данные'!$A$4:$A$22)),0)</f>
        <v>0</v>
      </c>
      <c r="H57" s="52">
        <f>IFERROR(IF(Есть,NETWORKDAYS(MAX(НачМ,НачП),MIN(КонМ,КонП),'Исходные данные'!$A$4:$A$22),)*$D57/(NETWORKDAYS(НачП,КонП,'Исходные данные'!$A$4:$A$22)),0)</f>
        <v>0</v>
      </c>
      <c r="I57" s="52">
        <f>IFERROR(IF(Есть,NETWORKDAYS(MAX(НачМ,НачП),MIN(КонМ,КонП),'Исходные данные'!$A$4:$A$22),)*$D57/(NETWORKDAYS(НачП,КонП,'Исходные данные'!$A$4:$A$22)),0)</f>
        <v>0</v>
      </c>
      <c r="J57" s="52">
        <f>IFERROR(IF(Есть,NETWORKDAYS(MAX(НачМ,НачП),MIN(КонМ,КонП),'Исходные данные'!$A$4:$A$22),)*$D57/(NETWORKDAYS(НачП,КонП,'Исходные данные'!$A$4:$A$22)),0)</f>
        <v>0</v>
      </c>
      <c r="K57" s="52">
        <f>IFERROR(IF(Есть,NETWORKDAYS(MAX(НачМ,НачП),MIN(КонМ,КонП),'Исходные данные'!$A$4:$A$22),)*$D57/(NETWORKDAYS(НачП,КонП,'Исходные данные'!$A$4:$A$22)),0)</f>
        <v>0</v>
      </c>
      <c r="L57" s="52">
        <f>IFERROR(IF(Есть,NETWORKDAYS(MAX(НачМ,НачП),MIN(КонМ,КонП),'Исходные данные'!$A$4:$A$22),)*$D57/(NETWORKDAYS(НачП,КонП,'Исходные данные'!$A$4:$A$22)),0)</f>
        <v>0</v>
      </c>
      <c r="M57" s="52">
        <f>IFERROR(IF(Есть,NETWORKDAYS(MAX(НачМ,НачП),MIN(КонМ,КонП),'Исходные данные'!$A$4:$A$22),)*$D57/(NETWORKDAYS(НачП,КонП,'Исходные данные'!$A$4:$A$22)),0)</f>
        <v>0</v>
      </c>
      <c r="N57" s="52">
        <f>IFERROR(IF(Есть,NETWORKDAYS(MAX(НачМ,НачП),MIN(КонМ,КонП),'Исходные данные'!$A$4:$A$22),)*$D57/(NETWORKDAYS(НачП,КонП,'Исходные данные'!$A$4:$A$22)),0)</f>
        <v>0</v>
      </c>
      <c r="O57" s="52">
        <f>IFERROR(IF(Есть,NETWORKDAYS(MAX(НачМ,НачП),MIN(КонМ,КонП),'Исходные данные'!$A$4:$A$22),)*$D57/(NETWORKDAYS(НачП,КонП,'Исходные данные'!$A$4:$A$22)),0)</f>
        <v>0</v>
      </c>
      <c r="P57" s="52">
        <f>IFERROR(IF(Есть,NETWORKDAYS(MAX(НачМ,НачП),MIN(КонМ,КонП),'Исходные данные'!$A$4:$A$22),)*$D57/(NETWORKDAYS(НачП,КонП,'Исходные данные'!$A$4:$A$22)),0)</f>
        <v>0</v>
      </c>
      <c r="Q57" s="42">
        <f>IF('Исходные данные'!$D54&gt;0,WORKDAY(Q56,'Исходные данные'!$E53,'Исходные данные'!$A$4:$A$22),"-")</f>
        <v>43276</v>
      </c>
      <c r="R57" s="48">
        <f>IF(Q57="-","-",WORKDAY(Q57,'Исходные данные'!$D54-1,'Исходные данные'!$A$4:$A$22))</f>
        <v>43276</v>
      </c>
      <c r="S57" s="44">
        <f>IF(R57="-","-",'Исходные данные'!$F54)</f>
        <v>0</v>
      </c>
      <c r="T57" s="42">
        <f>IF('Исходные данные'!$D54&gt;0,WORKDAY(T56,'Исходные данные'!$E53,'Исходные данные'!$A$4:$A$22),"-")</f>
        <v>43332</v>
      </c>
      <c r="U57" s="48">
        <f>IF(T57="-","-",WORKDAY(T57,'Исходные данные'!$D54-1,'Исходные данные'!$A$4:$A$22))</f>
        <v>43332</v>
      </c>
      <c r="V57" s="44">
        <f>IF(U57="-","-",'Исходные данные'!$F54)</f>
        <v>0</v>
      </c>
    </row>
    <row r="58" spans="1:22" ht="15" x14ac:dyDescent="0.2">
      <c r="A58" s="12" t="s">
        <v>62</v>
      </c>
      <c r="B58" s="42">
        <f>IF('Исходные данные'!$D55&gt;0,WORKDAY(B57,'Исходные данные'!$E54,'Исходные данные'!$A$4:$A$22),"-")</f>
        <v>43216</v>
      </c>
      <c r="C58" s="48">
        <f>IF(B58="-","-",WORKDAY(B58,'Исходные данные'!$D55-1,'Исходные данные'!$A$4:$A$22))</f>
        <v>43215</v>
      </c>
      <c r="D58" s="44">
        <f>IF(C58="-","-",'Исходные данные'!$F55)</f>
        <v>0</v>
      </c>
      <c r="E58" s="52">
        <f>IFERROR(IF(Есть,NETWORKDAYS(MAX(НачМ,НачП),MIN(КонМ,КонП),'Исходные данные'!$A$4:$A$22),)*$D58/(NETWORKDAYS(НачП,КонП,'Исходные данные'!$A$4:$A$22)),0)</f>
        <v>0</v>
      </c>
      <c r="F58" s="52">
        <f>IFERROR(IF(Есть,NETWORKDAYS(MAX(НачМ,НачП),MIN(КонМ,КонП),'Исходные данные'!$A$4:$A$22),)*$D58/(NETWORKDAYS(НачП,КонП,'Исходные данные'!$A$4:$A$22)),0)</f>
        <v>0</v>
      </c>
      <c r="G58" s="52">
        <f>IFERROR(IF(Есть,NETWORKDAYS(MAX(НачМ,НачП),MIN(КонМ,КонП),'Исходные данные'!$A$4:$A$22),)*$D58/(NETWORKDAYS(НачП,КонП,'Исходные данные'!$A$4:$A$22)),0)</f>
        <v>0</v>
      </c>
      <c r="H58" s="52">
        <f>IFERROR(IF(Есть,NETWORKDAYS(MAX(НачМ,НачП),MIN(КонМ,КонП),'Исходные данные'!$A$4:$A$22),)*$D58/(NETWORKDAYS(НачП,КонП,'Исходные данные'!$A$4:$A$22)),0)</f>
        <v>0</v>
      </c>
      <c r="I58" s="52">
        <f>IFERROR(IF(Есть,NETWORKDAYS(MAX(НачМ,НачП),MIN(КонМ,КонП),'Исходные данные'!$A$4:$A$22),)*$D58/(NETWORKDAYS(НачП,КонП,'Исходные данные'!$A$4:$A$22)),0)</f>
        <v>0</v>
      </c>
      <c r="J58" s="52">
        <f>IFERROR(IF(Есть,NETWORKDAYS(MAX(НачМ,НачП),MIN(КонМ,КонП),'Исходные данные'!$A$4:$A$22),)*$D58/(NETWORKDAYS(НачП,КонП,'Исходные данные'!$A$4:$A$22)),0)</f>
        <v>0</v>
      </c>
      <c r="K58" s="52">
        <f>IFERROR(IF(Есть,NETWORKDAYS(MAX(НачМ,НачП),MIN(КонМ,КонП),'Исходные данные'!$A$4:$A$22),)*$D58/(NETWORKDAYS(НачП,КонП,'Исходные данные'!$A$4:$A$22)),0)</f>
        <v>0</v>
      </c>
      <c r="L58" s="52">
        <f>IFERROR(IF(Есть,NETWORKDAYS(MAX(НачМ,НачП),MIN(КонМ,КонП),'Исходные данные'!$A$4:$A$22),)*$D58/(NETWORKDAYS(НачП,КонП,'Исходные данные'!$A$4:$A$22)),0)</f>
        <v>0</v>
      </c>
      <c r="M58" s="52">
        <f>IFERROR(IF(Есть,NETWORKDAYS(MAX(НачМ,НачП),MIN(КонМ,КонП),'Исходные данные'!$A$4:$A$22),)*$D58/(NETWORKDAYS(НачП,КонП,'Исходные данные'!$A$4:$A$22)),0)</f>
        <v>0</v>
      </c>
      <c r="N58" s="52">
        <f>IFERROR(IF(Есть,NETWORKDAYS(MAX(НачМ,НачП),MIN(КонМ,КонП),'Исходные данные'!$A$4:$A$22),)*$D58/(NETWORKDAYS(НачП,КонП,'Исходные данные'!$A$4:$A$22)),0)</f>
        <v>0</v>
      </c>
      <c r="O58" s="52">
        <f>IFERROR(IF(Есть,NETWORKDAYS(MAX(НачМ,НачП),MIN(КонМ,КонП),'Исходные данные'!$A$4:$A$22),)*$D58/(NETWORKDAYS(НачП,КонП,'Исходные данные'!$A$4:$A$22)),0)</f>
        <v>0</v>
      </c>
      <c r="P58" s="52">
        <f>IFERROR(IF(Есть,NETWORKDAYS(MAX(НачМ,НачП),MIN(КонМ,КонП),'Исходные данные'!$A$4:$A$22),)*$D58/(NETWORKDAYS(НачП,КонП,'Исходные данные'!$A$4:$A$22)),0)</f>
        <v>0</v>
      </c>
      <c r="Q58" s="42">
        <f>IF('Исходные данные'!$D55&gt;0,WORKDAY(Q57,'Исходные данные'!$E54,'Исходные данные'!$A$4:$A$22),"-")</f>
        <v>43277</v>
      </c>
      <c r="R58" s="48">
        <f>IF(Q58="-","-",WORKDAY(Q58,'Исходные данные'!$D55-1,'Исходные данные'!$A$4:$A$22))</f>
        <v>43276</v>
      </c>
      <c r="S58" s="44">
        <f>IF(R58="-","-",'Исходные данные'!$F55)</f>
        <v>0</v>
      </c>
      <c r="T58" s="42">
        <f>IF('Исходные данные'!$D55&gt;0,WORKDAY(T57,'Исходные данные'!$E54,'Исходные данные'!$A$4:$A$22),"-")</f>
        <v>43333</v>
      </c>
      <c r="U58" s="48">
        <f>IF(T58="-","-",WORKDAY(T58,'Исходные данные'!$D55-1,'Исходные данные'!$A$4:$A$22))</f>
        <v>43332</v>
      </c>
      <c r="V58" s="44">
        <f>IF(U58="-","-",'Исходные данные'!$F55)</f>
        <v>0</v>
      </c>
    </row>
    <row r="59" spans="1:22" ht="15" x14ac:dyDescent="0.2">
      <c r="A59" s="12" t="s">
        <v>63</v>
      </c>
      <c r="B59" s="42">
        <f>IF('Исходные данные'!$D56&gt;0,WORKDAY(B58,'Исходные данные'!$E55,'Исходные данные'!$A$4:$A$22),"-")</f>
        <v>43216</v>
      </c>
      <c r="C59" s="48">
        <f>IF(B59="-","-",WORKDAY(B59,'Исходные данные'!$D56-1,'Исходные данные'!$A$4:$A$22))</f>
        <v>43215</v>
      </c>
      <c r="D59" s="44">
        <f>IF(C59="-","-",'Исходные данные'!$F56)</f>
        <v>0</v>
      </c>
      <c r="E59" s="52">
        <f>IFERROR(IF(Есть,NETWORKDAYS(MAX(НачМ,НачП),MIN(КонМ,КонП),'Исходные данные'!$A$4:$A$22),)*$D59/(NETWORKDAYS(НачП,КонП,'Исходные данные'!$A$4:$A$22)),0)</f>
        <v>0</v>
      </c>
      <c r="F59" s="52">
        <f>IFERROR(IF(Есть,NETWORKDAYS(MAX(НачМ,НачП),MIN(КонМ,КонП),'Исходные данные'!$A$4:$A$22),)*$D59/(NETWORKDAYS(НачП,КонП,'Исходные данные'!$A$4:$A$22)),0)</f>
        <v>0</v>
      </c>
      <c r="G59" s="52">
        <f>IFERROR(IF(Есть,NETWORKDAYS(MAX(НачМ,НачП),MIN(КонМ,КонП),'Исходные данные'!$A$4:$A$22),)*$D59/(NETWORKDAYS(НачП,КонП,'Исходные данные'!$A$4:$A$22)),0)</f>
        <v>0</v>
      </c>
      <c r="H59" s="52">
        <f>IFERROR(IF(Есть,NETWORKDAYS(MAX(НачМ,НачП),MIN(КонМ,КонП),'Исходные данные'!$A$4:$A$22),)*$D59/(NETWORKDAYS(НачП,КонП,'Исходные данные'!$A$4:$A$22)),0)</f>
        <v>0</v>
      </c>
      <c r="I59" s="52">
        <f>IFERROR(IF(Есть,NETWORKDAYS(MAX(НачМ,НачП),MIN(КонМ,КонП),'Исходные данные'!$A$4:$A$22),)*$D59/(NETWORKDAYS(НачП,КонП,'Исходные данные'!$A$4:$A$22)),0)</f>
        <v>0</v>
      </c>
      <c r="J59" s="52">
        <f>IFERROR(IF(Есть,NETWORKDAYS(MAX(НачМ,НачП),MIN(КонМ,КонП),'Исходные данные'!$A$4:$A$22),)*$D59/(NETWORKDAYS(НачП,КонП,'Исходные данные'!$A$4:$A$22)),0)</f>
        <v>0</v>
      </c>
      <c r="K59" s="52">
        <f>IFERROR(IF(Есть,NETWORKDAYS(MAX(НачМ,НачП),MIN(КонМ,КонП),'Исходные данные'!$A$4:$A$22),)*$D59/(NETWORKDAYS(НачП,КонП,'Исходные данные'!$A$4:$A$22)),0)</f>
        <v>0</v>
      </c>
      <c r="L59" s="52">
        <f>IFERROR(IF(Есть,NETWORKDAYS(MAX(НачМ,НачП),MIN(КонМ,КонП),'Исходные данные'!$A$4:$A$22),)*$D59/(NETWORKDAYS(НачП,КонП,'Исходные данные'!$A$4:$A$22)),0)</f>
        <v>0</v>
      </c>
      <c r="M59" s="52">
        <f>IFERROR(IF(Есть,NETWORKDAYS(MAX(НачМ,НачП),MIN(КонМ,КонП),'Исходные данные'!$A$4:$A$22),)*$D59/(NETWORKDAYS(НачП,КонП,'Исходные данные'!$A$4:$A$22)),0)</f>
        <v>0</v>
      </c>
      <c r="N59" s="52">
        <f>IFERROR(IF(Есть,NETWORKDAYS(MAX(НачМ,НачП),MIN(КонМ,КонП),'Исходные данные'!$A$4:$A$22),)*$D59/(NETWORKDAYS(НачП,КонП,'Исходные данные'!$A$4:$A$22)),0)</f>
        <v>0</v>
      </c>
      <c r="O59" s="52">
        <f>IFERROR(IF(Есть,NETWORKDAYS(MAX(НачМ,НачП),MIN(КонМ,КонП),'Исходные данные'!$A$4:$A$22),)*$D59/(NETWORKDAYS(НачП,КонП,'Исходные данные'!$A$4:$A$22)),0)</f>
        <v>0</v>
      </c>
      <c r="P59" s="52">
        <f>IFERROR(IF(Есть,NETWORKDAYS(MAX(НачМ,НачП),MIN(КонМ,КонП),'Исходные данные'!$A$4:$A$22),)*$D59/(NETWORKDAYS(НачП,КонП,'Исходные данные'!$A$4:$A$22)),0)</f>
        <v>0</v>
      </c>
      <c r="Q59" s="42">
        <f>IF('Исходные данные'!$D56&gt;0,WORKDAY(Q58,'Исходные данные'!$E55,'Исходные данные'!$A$4:$A$22),"-")</f>
        <v>43277</v>
      </c>
      <c r="R59" s="48">
        <f>IF(Q59="-","-",WORKDAY(Q59,'Исходные данные'!$D56-1,'Исходные данные'!$A$4:$A$22))</f>
        <v>43276</v>
      </c>
      <c r="S59" s="44">
        <f>IF(R59="-","-",'Исходные данные'!$F56)</f>
        <v>0</v>
      </c>
      <c r="T59" s="42">
        <f>IF('Исходные данные'!$D56&gt;0,WORKDAY(T58,'Исходные данные'!$E55,'Исходные данные'!$A$4:$A$22),"-")</f>
        <v>43333</v>
      </c>
      <c r="U59" s="48">
        <f>IF(T59="-","-",WORKDAY(T59,'Исходные данные'!$D56-1,'Исходные данные'!$A$4:$A$22))</f>
        <v>43332</v>
      </c>
      <c r="V59" s="44">
        <f>IF(U59="-","-",'Исходные данные'!$F56)</f>
        <v>0</v>
      </c>
    </row>
    <row r="60" spans="1:22" ht="15" x14ac:dyDescent="0.2">
      <c r="A60" s="12" t="s">
        <v>64</v>
      </c>
      <c r="B60" s="42">
        <f>IF('Исходные данные'!$D57&gt;0,WORKDAY(B59,'Исходные данные'!$E56,'Исходные данные'!$A$4:$A$22),"-")</f>
        <v>43216</v>
      </c>
      <c r="C60" s="48">
        <f>IF(B60="-","-",WORKDAY(B60,'Исходные данные'!$D57-1,'Исходные данные'!$A$4:$A$22))</f>
        <v>43216</v>
      </c>
      <c r="D60" s="44">
        <f>IF(C60="-","-",'Исходные данные'!$F57)</f>
        <v>0</v>
      </c>
      <c r="E60" s="52">
        <f>IFERROR(IF(Есть,NETWORKDAYS(MAX(НачМ,НачП),MIN(КонМ,КонП),'Исходные данные'!$A$4:$A$22),)*$D60/(NETWORKDAYS(НачП,КонП,'Исходные данные'!$A$4:$A$22)),0)</f>
        <v>0</v>
      </c>
      <c r="F60" s="52">
        <f>IFERROR(IF(Есть,NETWORKDAYS(MAX(НачМ,НачП),MIN(КонМ,КонП),'Исходные данные'!$A$4:$A$22),)*$D60/(NETWORKDAYS(НачП,КонП,'Исходные данные'!$A$4:$A$22)),0)</f>
        <v>0</v>
      </c>
      <c r="G60" s="52">
        <f>IFERROR(IF(Есть,NETWORKDAYS(MAX(НачМ,НачП),MIN(КонМ,КонП),'Исходные данные'!$A$4:$A$22),)*$D60/(NETWORKDAYS(НачП,КонП,'Исходные данные'!$A$4:$A$22)),0)</f>
        <v>0</v>
      </c>
      <c r="H60" s="52">
        <f>IFERROR(IF(Есть,NETWORKDAYS(MAX(НачМ,НачП),MIN(КонМ,КонП),'Исходные данные'!$A$4:$A$22),)*$D60/(NETWORKDAYS(НачП,КонП,'Исходные данные'!$A$4:$A$22)),0)</f>
        <v>0</v>
      </c>
      <c r="I60" s="52">
        <f>IFERROR(IF(Есть,NETWORKDAYS(MAX(НачМ,НачП),MIN(КонМ,КонП),'Исходные данные'!$A$4:$A$22),)*$D60/(NETWORKDAYS(НачП,КонП,'Исходные данные'!$A$4:$A$22)),0)</f>
        <v>0</v>
      </c>
      <c r="J60" s="52">
        <f>IFERROR(IF(Есть,NETWORKDAYS(MAX(НачМ,НачП),MIN(КонМ,КонП),'Исходные данные'!$A$4:$A$22),)*$D60/(NETWORKDAYS(НачП,КонП,'Исходные данные'!$A$4:$A$22)),0)</f>
        <v>0</v>
      </c>
      <c r="K60" s="52">
        <f>IFERROR(IF(Есть,NETWORKDAYS(MAX(НачМ,НачП),MIN(КонМ,КонП),'Исходные данные'!$A$4:$A$22),)*$D60/(NETWORKDAYS(НачП,КонП,'Исходные данные'!$A$4:$A$22)),0)</f>
        <v>0</v>
      </c>
      <c r="L60" s="52">
        <f>IFERROR(IF(Есть,NETWORKDAYS(MAX(НачМ,НачП),MIN(КонМ,КонП),'Исходные данные'!$A$4:$A$22),)*$D60/(NETWORKDAYS(НачП,КонП,'Исходные данные'!$A$4:$A$22)),0)</f>
        <v>0</v>
      </c>
      <c r="M60" s="52">
        <f>IFERROR(IF(Есть,NETWORKDAYS(MAX(НачМ,НачП),MIN(КонМ,КонП),'Исходные данные'!$A$4:$A$22),)*$D60/(NETWORKDAYS(НачП,КонП,'Исходные данные'!$A$4:$A$22)),0)</f>
        <v>0</v>
      </c>
      <c r="N60" s="52">
        <f>IFERROR(IF(Есть,NETWORKDAYS(MAX(НачМ,НачП),MIN(КонМ,КонП),'Исходные данные'!$A$4:$A$22),)*$D60/(NETWORKDAYS(НачП,КонП,'Исходные данные'!$A$4:$A$22)),0)</f>
        <v>0</v>
      </c>
      <c r="O60" s="52">
        <f>IFERROR(IF(Есть,NETWORKDAYS(MAX(НачМ,НачП),MIN(КонМ,КонП),'Исходные данные'!$A$4:$A$22),)*$D60/(NETWORKDAYS(НачП,КонП,'Исходные данные'!$A$4:$A$22)),0)</f>
        <v>0</v>
      </c>
      <c r="P60" s="52">
        <f>IFERROR(IF(Есть,NETWORKDAYS(MAX(НачМ,НачП),MIN(КонМ,КонП),'Исходные данные'!$A$4:$A$22),)*$D60/(NETWORKDAYS(НачП,КонП,'Исходные данные'!$A$4:$A$22)),0)</f>
        <v>0</v>
      </c>
      <c r="Q60" s="42">
        <f>IF('Исходные данные'!$D57&gt;0,WORKDAY(Q59,'Исходные данные'!$E56,'Исходные данные'!$A$4:$A$22),"-")</f>
        <v>43277</v>
      </c>
      <c r="R60" s="48">
        <f>IF(Q60="-","-",WORKDAY(Q60,'Исходные данные'!$D57-1,'Исходные данные'!$A$4:$A$22))</f>
        <v>43277</v>
      </c>
      <c r="S60" s="44">
        <f>IF(R60="-","-",'Исходные данные'!$F57)</f>
        <v>0</v>
      </c>
      <c r="T60" s="42">
        <f>IF('Исходные данные'!$D57&gt;0,WORKDAY(T59,'Исходные данные'!$E56,'Исходные данные'!$A$4:$A$22),"-")</f>
        <v>43333</v>
      </c>
      <c r="U60" s="48">
        <f>IF(T60="-","-",WORKDAY(T60,'Исходные данные'!$D57-1,'Исходные данные'!$A$4:$A$22))</f>
        <v>43333</v>
      </c>
      <c r="V60" s="44">
        <f>IF(U60="-","-",'Исходные данные'!$F57)</f>
        <v>0</v>
      </c>
    </row>
    <row r="61" spans="1:22" ht="15" x14ac:dyDescent="0.2">
      <c r="A61" s="12" t="s">
        <v>65</v>
      </c>
      <c r="B61" s="42">
        <f>IF('Исходные данные'!$D58&gt;0,WORKDAY(B60,'Исходные данные'!$E57,'Исходные данные'!$A$4:$A$22),"-")</f>
        <v>43217</v>
      </c>
      <c r="C61" s="48">
        <f>IF(B61="-","-",WORKDAY(B61,'Исходные данные'!$D58-1,'Исходные данные'!$A$4:$A$22))</f>
        <v>43223</v>
      </c>
      <c r="D61" s="44">
        <f>IF(C61="-","-",'Исходные данные'!$F58)</f>
        <v>425</v>
      </c>
      <c r="E61" s="52">
        <f>IFERROR(IF(Есть,NETWORKDAYS(MAX(НачМ,НачП),MIN(КонМ,КонП),'Исходные данные'!$A$4:$A$22),)*$D61/(NETWORKDAYS(НачП,КонП,'Исходные данные'!$A$4:$A$22)),0)</f>
        <v>0</v>
      </c>
      <c r="F61" s="52">
        <f>IFERROR(IF(Есть,NETWORKDAYS(MAX(НачМ,НачП),MIN(КонМ,КонП),'Исходные данные'!$A$4:$A$22),)*$D61/(NETWORKDAYS(НачП,КонП,'Исходные данные'!$A$4:$A$22)),0)</f>
        <v>0</v>
      </c>
      <c r="G61" s="52">
        <f>IFERROR(IF(Есть,NETWORKDAYS(MAX(НачМ,НачП),MIN(КонМ,КонП),'Исходные данные'!$A$4:$A$22),)*$D61/(NETWORKDAYS(НачП,КонП,'Исходные данные'!$A$4:$A$22)),0)</f>
        <v>0</v>
      </c>
      <c r="H61" s="52">
        <f>IFERROR(IF(Есть,NETWORKDAYS(MAX(НачМ,НачП),MIN(КонМ,КонП),'Исходные данные'!$A$4:$A$22),)*$D61/(NETWORKDAYS(НачП,КонП,'Исходные данные'!$A$4:$A$22)),0)</f>
        <v>212.5</v>
      </c>
      <c r="I61" s="52">
        <f>IFERROR(IF(Есть,NETWORKDAYS(MAX(НачМ,НачП),MIN(КонМ,КонП),'Исходные данные'!$A$4:$A$22),)*$D61/(NETWORKDAYS(НачП,КонП,'Исходные данные'!$A$4:$A$22)),0)</f>
        <v>212.5</v>
      </c>
      <c r="J61" s="52">
        <f>IFERROR(IF(Есть,NETWORKDAYS(MAX(НачМ,НачП),MIN(КонМ,КонП),'Исходные данные'!$A$4:$A$22),)*$D61/(NETWORKDAYS(НачП,КонП,'Исходные данные'!$A$4:$A$22)),0)</f>
        <v>0</v>
      </c>
      <c r="K61" s="52">
        <f>IFERROR(IF(Есть,NETWORKDAYS(MAX(НачМ,НачП),MIN(КонМ,КонП),'Исходные данные'!$A$4:$A$22),)*$D61/(NETWORKDAYS(НачП,КонП,'Исходные данные'!$A$4:$A$22)),0)</f>
        <v>0</v>
      </c>
      <c r="L61" s="52">
        <f>IFERROR(IF(Есть,NETWORKDAYS(MAX(НачМ,НачП),MIN(КонМ,КонП),'Исходные данные'!$A$4:$A$22),)*$D61/(NETWORKDAYS(НачП,КонП,'Исходные данные'!$A$4:$A$22)),0)</f>
        <v>0</v>
      </c>
      <c r="M61" s="52">
        <f>IFERROR(IF(Есть,NETWORKDAYS(MAX(НачМ,НачП),MIN(КонМ,КонП),'Исходные данные'!$A$4:$A$22),)*$D61/(NETWORKDAYS(НачП,КонП,'Исходные данные'!$A$4:$A$22)),0)</f>
        <v>0</v>
      </c>
      <c r="N61" s="52">
        <f>IFERROR(IF(Есть,NETWORKDAYS(MAX(НачМ,НачП),MIN(КонМ,КонП),'Исходные данные'!$A$4:$A$22),)*$D61/(NETWORKDAYS(НачП,КонП,'Исходные данные'!$A$4:$A$22)),0)</f>
        <v>0</v>
      </c>
      <c r="O61" s="52">
        <f>IFERROR(IF(Есть,NETWORKDAYS(MAX(НачМ,НачП),MIN(КонМ,КонП),'Исходные данные'!$A$4:$A$22),)*$D61/(NETWORKDAYS(НачП,КонП,'Исходные данные'!$A$4:$A$22)),0)</f>
        <v>0</v>
      </c>
      <c r="P61" s="52">
        <f>IFERROR(IF(Есть,NETWORKDAYS(MAX(НачМ,НачП),MIN(КонМ,КонП),'Исходные данные'!$A$4:$A$22),)*$D61/(NETWORKDAYS(НачП,КонП,'Исходные данные'!$A$4:$A$22)),0)</f>
        <v>0</v>
      </c>
      <c r="Q61" s="42">
        <f>IF('Исходные данные'!$D58&gt;0,WORKDAY(Q60,'Исходные данные'!$E57,'Исходные данные'!$A$4:$A$22),"-")</f>
        <v>43278</v>
      </c>
      <c r="R61" s="48">
        <f>IF(Q61="-","-",WORKDAY(Q61,'Исходные данные'!$D58-1,'Исходные данные'!$A$4:$A$22))</f>
        <v>43279</v>
      </c>
      <c r="S61" s="44">
        <f>IF(R61="-","-",'Исходные данные'!$F58)</f>
        <v>425</v>
      </c>
      <c r="T61" s="42">
        <f>IF('Исходные данные'!$D58&gt;0,WORKDAY(T60,'Исходные данные'!$E57,'Исходные данные'!$A$4:$A$22),"-")</f>
        <v>43334</v>
      </c>
      <c r="U61" s="48">
        <f>IF(T61="-","-",WORKDAY(T61,'Исходные данные'!$D58-1,'Исходные данные'!$A$4:$A$22))</f>
        <v>43335</v>
      </c>
      <c r="V61" s="44">
        <f>IF(U61="-","-",'Исходные данные'!$F58)</f>
        <v>425</v>
      </c>
    </row>
    <row r="62" spans="1:22" ht="15" x14ac:dyDescent="0.2">
      <c r="A62" s="12" t="s">
        <v>66</v>
      </c>
      <c r="B62" s="42">
        <f>IF('Исходные данные'!$D59&gt;0,WORKDAY(B61,'Исходные данные'!$E58,'Исходные данные'!$A$4:$A$22),"-")</f>
        <v>43224</v>
      </c>
      <c r="C62" s="48">
        <f>IF(B62="-","-",WORKDAY(B62,'Исходные данные'!$D59-1,'Исходные данные'!$A$4:$A$22))</f>
        <v>43224</v>
      </c>
      <c r="D62" s="44">
        <f>IF(C62="-","-",'Исходные данные'!$F59)</f>
        <v>0</v>
      </c>
      <c r="E62" s="52">
        <f>IFERROR(IF(Есть,NETWORKDAYS(MAX(НачМ,НачП),MIN(КонМ,КонП),'Исходные данные'!$A$4:$A$22),)*$D62/(NETWORKDAYS(НачП,КонП,'Исходные данные'!$A$4:$A$22)),0)</f>
        <v>0</v>
      </c>
      <c r="F62" s="52">
        <f>IFERROR(IF(Есть,NETWORKDAYS(MAX(НачМ,НачП),MIN(КонМ,КонП),'Исходные данные'!$A$4:$A$22),)*$D62/(NETWORKDAYS(НачП,КонП,'Исходные данные'!$A$4:$A$22)),0)</f>
        <v>0</v>
      </c>
      <c r="G62" s="52">
        <f>IFERROR(IF(Есть,NETWORKDAYS(MAX(НачМ,НачП),MIN(КонМ,КонП),'Исходные данные'!$A$4:$A$22),)*$D62/(NETWORKDAYS(НачП,КонП,'Исходные данные'!$A$4:$A$22)),0)</f>
        <v>0</v>
      </c>
      <c r="H62" s="52">
        <f>IFERROR(IF(Есть,NETWORKDAYS(MAX(НачМ,НачП),MIN(КонМ,КонП),'Исходные данные'!$A$4:$A$22),)*$D62/(NETWORKDAYS(НачП,КонП,'Исходные данные'!$A$4:$A$22)),0)</f>
        <v>0</v>
      </c>
      <c r="I62" s="52">
        <f>IFERROR(IF(Есть,NETWORKDAYS(MAX(НачМ,НачП),MIN(КонМ,КонП),'Исходные данные'!$A$4:$A$22),)*$D62/(NETWORKDAYS(НачП,КонП,'Исходные данные'!$A$4:$A$22)),0)</f>
        <v>0</v>
      </c>
      <c r="J62" s="52">
        <f>IFERROR(IF(Есть,NETWORKDAYS(MAX(НачМ,НачП),MIN(КонМ,КонП),'Исходные данные'!$A$4:$A$22),)*$D62/(NETWORKDAYS(НачП,КонП,'Исходные данные'!$A$4:$A$22)),0)</f>
        <v>0</v>
      </c>
      <c r="K62" s="52">
        <f>IFERROR(IF(Есть,NETWORKDAYS(MAX(НачМ,НачП),MIN(КонМ,КонП),'Исходные данные'!$A$4:$A$22),)*$D62/(NETWORKDAYS(НачП,КонП,'Исходные данные'!$A$4:$A$22)),0)</f>
        <v>0</v>
      </c>
      <c r="L62" s="52">
        <f>IFERROR(IF(Есть,NETWORKDAYS(MAX(НачМ,НачП),MIN(КонМ,КонП),'Исходные данные'!$A$4:$A$22),)*$D62/(NETWORKDAYS(НачП,КонП,'Исходные данные'!$A$4:$A$22)),0)</f>
        <v>0</v>
      </c>
      <c r="M62" s="52">
        <f>IFERROR(IF(Есть,NETWORKDAYS(MAX(НачМ,НачП),MIN(КонМ,КонП),'Исходные данные'!$A$4:$A$22),)*$D62/(NETWORKDAYS(НачП,КонП,'Исходные данные'!$A$4:$A$22)),0)</f>
        <v>0</v>
      </c>
      <c r="N62" s="52">
        <f>IFERROR(IF(Есть,NETWORKDAYS(MAX(НачМ,НачП),MIN(КонМ,КонП),'Исходные данные'!$A$4:$A$22),)*$D62/(NETWORKDAYS(НачП,КонП,'Исходные данные'!$A$4:$A$22)),0)</f>
        <v>0</v>
      </c>
      <c r="O62" s="52">
        <f>IFERROR(IF(Есть,NETWORKDAYS(MAX(НачМ,НачП),MIN(КонМ,КонП),'Исходные данные'!$A$4:$A$22),)*$D62/(NETWORKDAYS(НачП,КонП,'Исходные данные'!$A$4:$A$22)),0)</f>
        <v>0</v>
      </c>
      <c r="P62" s="52">
        <f>IFERROR(IF(Есть,NETWORKDAYS(MAX(НачМ,НачП),MIN(КонМ,КонП),'Исходные данные'!$A$4:$A$22),)*$D62/(NETWORKDAYS(НачП,КонП,'Исходные данные'!$A$4:$A$22)),0)</f>
        <v>0</v>
      </c>
      <c r="Q62" s="42">
        <f>IF('Исходные данные'!$D59&gt;0,WORKDAY(Q61,'Исходные данные'!$E58,'Исходные данные'!$A$4:$A$22),"-")</f>
        <v>43280</v>
      </c>
      <c r="R62" s="48">
        <f>IF(Q62="-","-",WORKDAY(Q62,'Исходные данные'!$D59-1,'Исходные данные'!$A$4:$A$22))</f>
        <v>43280</v>
      </c>
      <c r="S62" s="44">
        <f>IF(R62="-","-",'Исходные данные'!$F59)</f>
        <v>0</v>
      </c>
      <c r="T62" s="42">
        <f>IF('Исходные данные'!$D59&gt;0,WORKDAY(T61,'Исходные данные'!$E58,'Исходные данные'!$A$4:$A$22),"-")</f>
        <v>43336</v>
      </c>
      <c r="U62" s="48">
        <f>IF(T62="-","-",WORKDAY(T62,'Исходные данные'!$D59-1,'Исходные данные'!$A$4:$A$22))</f>
        <v>43336</v>
      </c>
      <c r="V62" s="44">
        <f>IF(U62="-","-",'Исходные данные'!$F59)</f>
        <v>0</v>
      </c>
    </row>
    <row r="63" spans="1:22" ht="15" x14ac:dyDescent="0.2">
      <c r="A63" s="12" t="s">
        <v>67</v>
      </c>
      <c r="B63" s="42">
        <f>IF('Исходные данные'!$D60&gt;0,WORKDAY(B62,'Исходные данные'!$E59,'Исходные данные'!$A$4:$A$22),"-")</f>
        <v>43227</v>
      </c>
      <c r="C63" s="48">
        <f>IF(B63="-","-",WORKDAY(B63,'Исходные данные'!$D60-1,'Исходные данные'!$A$4:$A$22))</f>
        <v>43230</v>
      </c>
      <c r="D63" s="44">
        <f>IF(C63="-","-",'Исходные данные'!$F60)</f>
        <v>0</v>
      </c>
      <c r="E63" s="52">
        <f>IFERROR(IF(Есть,NETWORKDAYS(MAX(НачМ,НачП),MIN(КонМ,КонП),'Исходные данные'!$A$4:$A$22),)*$D63/(NETWORKDAYS(НачП,КонП,'Исходные данные'!$A$4:$A$22)),0)</f>
        <v>0</v>
      </c>
      <c r="F63" s="52">
        <f>IFERROR(IF(Есть,NETWORKDAYS(MAX(НачМ,НачП),MIN(КонМ,КонП),'Исходные данные'!$A$4:$A$22),)*$D63/(NETWORKDAYS(НачП,КонП,'Исходные данные'!$A$4:$A$22)),0)</f>
        <v>0</v>
      </c>
      <c r="G63" s="52">
        <f>IFERROR(IF(Есть,NETWORKDAYS(MAX(НачМ,НачП),MIN(КонМ,КонП),'Исходные данные'!$A$4:$A$22),)*$D63/(NETWORKDAYS(НачП,КонП,'Исходные данные'!$A$4:$A$22)),0)</f>
        <v>0</v>
      </c>
      <c r="H63" s="52">
        <f>IFERROR(IF(Есть,NETWORKDAYS(MAX(НачМ,НачП),MIN(КонМ,КонП),'Исходные данные'!$A$4:$A$22),)*$D63/(NETWORKDAYS(НачП,КонП,'Исходные данные'!$A$4:$A$22)),0)</f>
        <v>0</v>
      </c>
      <c r="I63" s="52">
        <f>IFERROR(IF(Есть,NETWORKDAYS(MAX(НачМ,НачП),MIN(КонМ,КонП),'Исходные данные'!$A$4:$A$22),)*$D63/(NETWORKDAYS(НачП,КонП,'Исходные данные'!$A$4:$A$22)),0)</f>
        <v>0</v>
      </c>
      <c r="J63" s="52">
        <f>IFERROR(IF(Есть,NETWORKDAYS(MAX(НачМ,НачП),MIN(КонМ,КонП),'Исходные данные'!$A$4:$A$22),)*$D63/(NETWORKDAYS(НачП,КонП,'Исходные данные'!$A$4:$A$22)),0)</f>
        <v>0</v>
      </c>
      <c r="K63" s="52">
        <f>IFERROR(IF(Есть,NETWORKDAYS(MAX(НачМ,НачП),MIN(КонМ,КонП),'Исходные данные'!$A$4:$A$22),)*$D63/(NETWORKDAYS(НачП,КонП,'Исходные данные'!$A$4:$A$22)),0)</f>
        <v>0</v>
      </c>
      <c r="L63" s="52">
        <f>IFERROR(IF(Есть,NETWORKDAYS(MAX(НачМ,НачП),MIN(КонМ,КонП),'Исходные данные'!$A$4:$A$22),)*$D63/(NETWORKDAYS(НачП,КонП,'Исходные данные'!$A$4:$A$22)),0)</f>
        <v>0</v>
      </c>
      <c r="M63" s="52">
        <f>IFERROR(IF(Есть,NETWORKDAYS(MAX(НачМ,НачП),MIN(КонМ,КонП),'Исходные данные'!$A$4:$A$22),)*$D63/(NETWORKDAYS(НачП,КонП,'Исходные данные'!$A$4:$A$22)),0)</f>
        <v>0</v>
      </c>
      <c r="N63" s="52">
        <f>IFERROR(IF(Есть,NETWORKDAYS(MAX(НачМ,НачП),MIN(КонМ,КонП),'Исходные данные'!$A$4:$A$22),)*$D63/(NETWORKDAYS(НачП,КонП,'Исходные данные'!$A$4:$A$22)),0)</f>
        <v>0</v>
      </c>
      <c r="O63" s="52">
        <f>IFERROR(IF(Есть,NETWORKDAYS(MAX(НачМ,НачП),MIN(КонМ,КонП),'Исходные данные'!$A$4:$A$22),)*$D63/(NETWORKDAYS(НачП,КонП,'Исходные данные'!$A$4:$A$22)),0)</f>
        <v>0</v>
      </c>
      <c r="P63" s="52">
        <f>IFERROR(IF(Есть,NETWORKDAYS(MAX(НачМ,НачП),MIN(КонМ,КонП),'Исходные данные'!$A$4:$A$22),)*$D63/(NETWORKDAYS(НачП,КонП,'Исходные данные'!$A$4:$A$22)),0)</f>
        <v>0</v>
      </c>
      <c r="Q63" s="42">
        <f>IF('Исходные данные'!$D60&gt;0,WORKDAY(Q62,'Исходные данные'!$E59,'Исходные данные'!$A$4:$A$22),"-")</f>
        <v>43283</v>
      </c>
      <c r="R63" s="48">
        <f>IF(Q63="-","-",WORKDAY(Q63,'Исходные данные'!$D60-1,'Исходные данные'!$A$4:$A$22))</f>
        <v>43285</v>
      </c>
      <c r="S63" s="44">
        <f>IF(R63="-","-",'Исходные данные'!$F60)</f>
        <v>0</v>
      </c>
      <c r="T63" s="42">
        <f>IF('Исходные данные'!$D60&gt;0,WORKDAY(T62,'Исходные данные'!$E59,'Исходные данные'!$A$4:$A$22),"-")</f>
        <v>43339</v>
      </c>
      <c r="U63" s="48">
        <f>IF(T63="-","-",WORKDAY(T63,'Исходные данные'!$D60-1,'Исходные данные'!$A$4:$A$22))</f>
        <v>43341</v>
      </c>
      <c r="V63" s="44">
        <f>IF(U63="-","-",'Исходные данные'!$F60)</f>
        <v>0</v>
      </c>
    </row>
    <row r="64" spans="1:22" ht="15.75" thickBot="1" x14ac:dyDescent="0.25">
      <c r="A64" s="13" t="s">
        <v>68</v>
      </c>
      <c r="B64" s="49">
        <f>IF('Исходные данные'!$D61&gt;0,WORKDAY(B63,'Исходные данные'!$E60,'Исходные данные'!$A$4:$A$22),"-")</f>
        <v>43231</v>
      </c>
      <c r="C64" s="69">
        <f>IF(B64="-","-",WORKDAY(B64,'Исходные данные'!$D61-1,'Исходные данные'!$A$4:$A$22))</f>
        <v>43231</v>
      </c>
      <c r="D64" s="45">
        <f>IF(C64="-","-",'Исходные данные'!$F61)</f>
        <v>0</v>
      </c>
      <c r="E64" s="52">
        <f>IFERROR(IF(Есть,NETWORKDAYS(MAX(НачМ,НачП),MIN(КонМ,КонП),'Исходные данные'!$A$4:$A$22),)*$D64/(NETWORKDAYS(НачП,КонП,'Исходные данные'!$A$4:$A$22)),0)</f>
        <v>0</v>
      </c>
      <c r="F64" s="52">
        <f>IFERROR(IF(Есть,NETWORKDAYS(MAX(НачМ,НачП),MIN(КонМ,КонП),'Исходные данные'!$A$4:$A$22),)*$D64/(NETWORKDAYS(НачП,КонП,'Исходные данные'!$A$4:$A$22)),0)</f>
        <v>0</v>
      </c>
      <c r="G64" s="52">
        <f>IFERROR(IF(Есть,NETWORKDAYS(MAX(НачМ,НачП),MIN(КонМ,КонП),'Исходные данные'!$A$4:$A$22),)*$D64/(NETWORKDAYS(НачП,КонП,'Исходные данные'!$A$4:$A$22)),0)</f>
        <v>0</v>
      </c>
      <c r="H64" s="52">
        <f>IFERROR(IF(Есть,NETWORKDAYS(MAX(НачМ,НачП),MIN(КонМ,КонП),'Исходные данные'!$A$4:$A$22),)*$D64/(NETWORKDAYS(НачП,КонП,'Исходные данные'!$A$4:$A$22)),0)</f>
        <v>0</v>
      </c>
      <c r="I64" s="52">
        <f>IFERROR(IF(Есть,NETWORKDAYS(MAX(НачМ,НачП),MIN(КонМ,КонП),'Исходные данные'!$A$4:$A$22),)*$D64/(NETWORKDAYS(НачП,КонП,'Исходные данные'!$A$4:$A$22)),0)</f>
        <v>0</v>
      </c>
      <c r="J64" s="52">
        <f>IFERROR(IF(Есть,NETWORKDAYS(MAX(НачМ,НачП),MIN(КонМ,КонП),'Исходные данные'!$A$4:$A$22),)*$D64/(NETWORKDAYS(НачП,КонП,'Исходные данные'!$A$4:$A$22)),0)</f>
        <v>0</v>
      </c>
      <c r="K64" s="52">
        <f>IFERROR(IF(Есть,NETWORKDAYS(MAX(НачМ,НачП),MIN(КонМ,КонП),'Исходные данные'!$A$4:$A$22),)*$D64/(NETWORKDAYS(НачП,КонП,'Исходные данные'!$A$4:$A$22)),0)</f>
        <v>0</v>
      </c>
      <c r="L64" s="52">
        <f>IFERROR(IF(Есть,NETWORKDAYS(MAX(НачМ,НачП),MIN(КонМ,КонП),'Исходные данные'!$A$4:$A$22),)*$D64/(NETWORKDAYS(НачП,КонП,'Исходные данные'!$A$4:$A$22)),0)</f>
        <v>0</v>
      </c>
      <c r="M64" s="52">
        <f>IFERROR(IF(Есть,NETWORKDAYS(MAX(НачМ,НачП),MIN(КонМ,КонП),'Исходные данные'!$A$4:$A$22),)*$D64/(NETWORKDAYS(НачП,КонП,'Исходные данные'!$A$4:$A$22)),0)</f>
        <v>0</v>
      </c>
      <c r="N64" s="52">
        <f>IFERROR(IF(Есть,NETWORKDAYS(MAX(НачМ,НачП),MIN(КонМ,КонП),'Исходные данные'!$A$4:$A$22),)*$D64/(NETWORKDAYS(НачП,КонП,'Исходные данные'!$A$4:$A$22)),0)</f>
        <v>0</v>
      </c>
      <c r="O64" s="52">
        <f>IFERROR(IF(Есть,NETWORKDAYS(MAX(НачМ,НачП),MIN(КонМ,КонП),'Исходные данные'!$A$4:$A$22),)*$D64/(NETWORKDAYS(НачП,КонП,'Исходные данные'!$A$4:$A$22)),0)</f>
        <v>0</v>
      </c>
      <c r="P64" s="52">
        <f>IFERROR(IF(Есть,NETWORKDAYS(MAX(НачМ,НачП),MIN(КонМ,КонП),'Исходные данные'!$A$4:$A$22),)*$D64/(NETWORKDAYS(НачП,КонП,'Исходные данные'!$A$4:$A$22)),0)</f>
        <v>0</v>
      </c>
      <c r="Q64" s="49">
        <f>IF('Исходные данные'!$D61&gt;0,WORKDAY(Q63,'Исходные данные'!$E60,'Исходные данные'!$A$4:$A$22),"-")</f>
        <v>43286</v>
      </c>
      <c r="R64" s="50">
        <f>IF(Q64="-","-",WORKDAY(Q64,'Исходные данные'!$D61-1,'Исходные данные'!$A$4:$A$22))</f>
        <v>43286</v>
      </c>
      <c r="S64" s="45">
        <f>IF(R64="-","-",'Исходные данные'!$F61)</f>
        <v>0</v>
      </c>
      <c r="T64" s="49">
        <f>IF('Исходные данные'!$D61&gt;0,WORKDAY(T63,'Исходные данные'!$E60,'Исходные данные'!$A$4:$A$22),"-")</f>
        <v>43342</v>
      </c>
      <c r="U64" s="50">
        <f>IF(T64="-","-",WORKDAY(T64,'Исходные данные'!$D61-1,'Исходные данные'!$A$4:$A$22))</f>
        <v>43342</v>
      </c>
      <c r="V64" s="45">
        <f>IF(U64="-","-",'Исходные данные'!$F61)</f>
        <v>0</v>
      </c>
    </row>
    <row r="65" spans="2:26" ht="13.5" thickTop="1" x14ac:dyDescent="0.2"/>
    <row r="71" spans="2:26" x14ac:dyDescent="0.2">
      <c r="B71" s="65" t="s">
        <v>142</v>
      </c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5"/>
      <c r="P71" s="65"/>
      <c r="Q71" s="65"/>
      <c r="R71" s="65"/>
      <c r="S71" s="65"/>
      <c r="T71" s="65"/>
      <c r="U71" s="65"/>
      <c r="V71" s="65"/>
    </row>
    <row r="72" spans="2:26" x14ac:dyDescent="0.2">
      <c r="B72" s="47"/>
      <c r="C72" s="47"/>
      <c r="D72" s="47"/>
    </row>
    <row r="73" spans="2:26" x14ac:dyDescent="0.2">
      <c r="C73" s="67" t="s">
        <v>141</v>
      </c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  <c r="V73" s="67"/>
      <c r="W73" s="67"/>
      <c r="X73" s="67"/>
      <c r="Y73" s="67"/>
      <c r="Z73" s="67"/>
    </row>
    <row r="76" spans="2:26" x14ac:dyDescent="0.2">
      <c r="B76" s="1" t="s">
        <v>10</v>
      </c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</row>
    <row r="77" spans="2:26" x14ac:dyDescent="0.2">
      <c r="B77" s="1" t="s">
        <v>127</v>
      </c>
      <c r="Q77" s="66"/>
      <c r="R77" s="66"/>
      <c r="S77" s="66"/>
      <c r="T77" s="66"/>
      <c r="U77" s="66"/>
    </row>
    <row r="78" spans="2:26" x14ac:dyDescent="0.2">
      <c r="B78" s="1" t="s">
        <v>128</v>
      </c>
      <c r="S78" s="66"/>
      <c r="T78" s="66"/>
      <c r="U78" s="66"/>
      <c r="V78" s="66"/>
    </row>
    <row r="80" spans="2:26" x14ac:dyDescent="0.2">
      <c r="C80" s="1" t="s">
        <v>129</v>
      </c>
      <c r="D80" s="1" t="s">
        <v>130</v>
      </c>
      <c r="E80" s="1" t="s">
        <v>131</v>
      </c>
      <c r="F80" s="1" t="s">
        <v>132</v>
      </c>
      <c r="G80" s="1" t="s">
        <v>133</v>
      </c>
      <c r="H80" s="1" t="s">
        <v>134</v>
      </c>
      <c r="I80" s="1" t="s">
        <v>135</v>
      </c>
      <c r="J80" s="1" t="s">
        <v>136</v>
      </c>
      <c r="K80" s="1" t="s">
        <v>137</v>
      </c>
      <c r="L80" s="1" t="s">
        <v>138</v>
      </c>
      <c r="M80" s="1" t="s">
        <v>139</v>
      </c>
      <c r="N80" s="1" t="s">
        <v>140</v>
      </c>
      <c r="O80" s="1" t="s">
        <v>129</v>
      </c>
      <c r="P80" s="1" t="s">
        <v>130</v>
      </c>
      <c r="Q80" s="1" t="s">
        <v>131</v>
      </c>
      <c r="R80" s="1" t="s">
        <v>132</v>
      </c>
      <c r="S80" s="1" t="s">
        <v>133</v>
      </c>
      <c r="T80" s="1" t="s">
        <v>134</v>
      </c>
      <c r="U80" s="1" t="s">
        <v>135</v>
      </c>
      <c r="V80" s="1" t="s">
        <v>136</v>
      </c>
      <c r="W80" s="1" t="s">
        <v>137</v>
      </c>
      <c r="X80" s="1" t="s">
        <v>138</v>
      </c>
      <c r="Y80" s="1" t="s">
        <v>139</v>
      </c>
      <c r="Z80" s="1" t="s">
        <v>140</v>
      </c>
    </row>
    <row r="86" spans="2:2" x14ac:dyDescent="0.2">
      <c r="B86" s="1" t="s">
        <v>143</v>
      </c>
    </row>
  </sheetData>
  <mergeCells count="9">
    <mergeCell ref="T5:V5"/>
    <mergeCell ref="T6:V6"/>
    <mergeCell ref="C73:Z73"/>
    <mergeCell ref="B71:V71"/>
    <mergeCell ref="A5:A6"/>
    <mergeCell ref="B6:D6"/>
    <mergeCell ref="B5:D5"/>
    <mergeCell ref="Q5:S5"/>
    <mergeCell ref="Q6:S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1.25" x14ac:dyDescent="0.2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Стр.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"/>
  <sheetViews>
    <sheetView workbookViewId="0"/>
  </sheetViews>
  <sheetFormatPr defaultRowHeight="11.25" x14ac:dyDescent="0.2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Стр.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"/>
  <sheetViews>
    <sheetView workbookViewId="0"/>
  </sheetViews>
  <sheetFormatPr defaultRowHeight="11.25" x14ac:dyDescent="0.2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Стр.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"/>
  <sheetViews>
    <sheetView workbookViewId="0"/>
  </sheetViews>
  <sheetFormatPr defaultRowHeight="11.25" x14ac:dyDescent="0.2"/>
  <sheetData/>
  <phoneticPr fontId="0" type="noConversion"/>
  <printOptions gridLines="1" gridLinesSet="0"/>
  <pageMargins left="0.75" right="0.75" top="1" bottom="1" header="0.5" footer="0.5"/>
  <headerFooter alignWithMargins="0">
    <oddHeader>&amp;A</oddHeader>
    <oddFooter>Стр.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3</vt:i4>
      </vt:variant>
    </vt:vector>
  </HeadingPairs>
  <TitlesOfParts>
    <vt:vector size="9" baseType="lpstr">
      <vt:lpstr>Исходные данные</vt:lpstr>
      <vt:lpstr>1 вар</vt:lpstr>
      <vt:lpstr>Лист3</vt:lpstr>
      <vt:lpstr>Лист1</vt:lpstr>
      <vt:lpstr>Лист4</vt:lpstr>
      <vt:lpstr>Лист5</vt:lpstr>
      <vt:lpstr>КонП</vt:lpstr>
      <vt:lpstr>НачМ</vt:lpstr>
      <vt:lpstr>НачП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 Агамирзян</dc:creator>
  <cp:lastModifiedBy>Близняков Вячеслав Анатольевич</cp:lastModifiedBy>
  <cp:lastPrinted>2017-09-07T13:27:01Z</cp:lastPrinted>
  <dcterms:created xsi:type="dcterms:W3CDTF">2016-01-28T06:52:22Z</dcterms:created>
  <dcterms:modified xsi:type="dcterms:W3CDTF">2017-09-19T08:15:31Z</dcterms:modified>
</cp:coreProperties>
</file>