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19290" windowHeight="10890"/>
  </bookViews>
  <sheets>
    <sheet name="2015" sheetId="7" r:id="rId1"/>
    <sheet name="Лист1" sheetId="18" r:id="rId2"/>
  </sheets>
  <definedNames>
    <definedName name="_xlnm._FilterDatabase" localSheetId="0" hidden="1">'2015'!$A$5:$K$7</definedName>
  </definedNames>
  <calcPr calcId="145621"/>
</workbook>
</file>

<file path=xl/calcChain.xml><?xml version="1.0" encoding="utf-8"?>
<calcChain xmlns="http://schemas.openxmlformats.org/spreadsheetml/2006/main">
  <c r="G9" i="7" l="1"/>
  <c r="G10" i="7"/>
  <c r="G11" i="7"/>
  <c r="G12" i="7"/>
  <c r="G13" i="7"/>
  <c r="G14" i="7"/>
  <c r="G15" i="7"/>
  <c r="G16" i="7"/>
  <c r="G17" i="7"/>
  <c r="G18" i="7"/>
  <c r="G19" i="7"/>
  <c r="G20" i="7"/>
  <c r="G21" i="7"/>
  <c r="G8" i="7"/>
  <c r="I8" i="7" s="1"/>
  <c r="J8" i="7" s="1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D8" i="7"/>
  <c r="F8" i="7" s="1"/>
  <c r="E8" i="7"/>
  <c r="C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H8" i="7"/>
  <c r="F9" i="7"/>
  <c r="H9" i="7"/>
  <c r="I9" i="7"/>
  <c r="J9" i="7" s="1"/>
  <c r="F10" i="7"/>
  <c r="H10" i="7"/>
  <c r="I10" i="7"/>
  <c r="J10" i="7" s="1"/>
  <c r="F11" i="7"/>
  <c r="H11" i="7"/>
  <c r="I11" i="7"/>
  <c r="J11" i="7" s="1"/>
  <c r="F12" i="7"/>
  <c r="H12" i="7"/>
  <c r="I12" i="7"/>
  <c r="J12" i="7" s="1"/>
  <c r="F13" i="7"/>
  <c r="H13" i="7"/>
  <c r="I13" i="7"/>
  <c r="J13" i="7" s="1"/>
  <c r="F14" i="7"/>
  <c r="H14" i="7"/>
  <c r="I14" i="7"/>
  <c r="J14" i="7" s="1"/>
  <c r="F15" i="7"/>
  <c r="H15" i="7"/>
  <c r="I15" i="7"/>
  <c r="J15" i="7" s="1"/>
  <c r="F16" i="7"/>
  <c r="H16" i="7"/>
  <c r="I16" i="7"/>
  <c r="J16" i="7" s="1"/>
  <c r="F17" i="7"/>
  <c r="H17" i="7"/>
  <c r="I17" i="7"/>
  <c r="J17" i="7" s="1"/>
  <c r="F18" i="7"/>
  <c r="H18" i="7"/>
  <c r="I18" i="7"/>
  <c r="J18" i="7" s="1"/>
  <c r="F19" i="7"/>
  <c r="H19" i="7"/>
  <c r="I19" i="7"/>
  <c r="J19" i="7" s="1"/>
  <c r="F20" i="7"/>
  <c r="H20" i="7"/>
  <c r="I20" i="7"/>
  <c r="J20" i="7" s="1"/>
  <c r="F21" i="7"/>
  <c r="H21" i="7"/>
  <c r="I21" i="7"/>
  <c r="J21" i="7" s="1"/>
  <c r="K20" i="7" l="1"/>
  <c r="K12" i="7"/>
  <c r="K18" i="7"/>
  <c r="K16" i="7"/>
  <c r="K8" i="7"/>
  <c r="K14" i="7"/>
  <c r="K10" i="7"/>
  <c r="K19" i="7"/>
  <c r="K21" i="7"/>
  <c r="K17" i="7"/>
  <c r="K15" i="7"/>
  <c r="K13" i="7"/>
  <c r="K11" i="7"/>
  <c r="K9" i="7"/>
</calcChain>
</file>

<file path=xl/sharedStrings.xml><?xml version="1.0" encoding="utf-8"?>
<sst xmlns="http://schemas.openxmlformats.org/spreadsheetml/2006/main" count="34" uniqueCount="28">
  <si>
    <t>№ п/п</t>
  </si>
  <si>
    <t>Основание для анализа цены (документ, дата, номер)</t>
  </si>
  <si>
    <t>Наименование лекарственных средств</t>
  </si>
  <si>
    <t>Кол-во</t>
  </si>
  <si>
    <t xml:space="preserve">Цена за единицу </t>
  </si>
  <si>
    <t>Сумма</t>
  </si>
  <si>
    <t>Сумма по средней цене</t>
  </si>
  <si>
    <t>Отклонение от средней цены за единицу (+превышение,     -экономия)</t>
  </si>
  <si>
    <t xml:space="preserve">Сумма отклонения </t>
  </si>
  <si>
    <t>руб.</t>
  </si>
  <si>
    <t>%</t>
  </si>
  <si>
    <t xml:space="preserve">Средняя цена </t>
  </si>
  <si>
    <t>Гражданско-правовые договоры и государственные контракты 2015 года</t>
  </si>
  <si>
    <t>Анализ цен на медикаменты</t>
  </si>
  <si>
    <t>Мельдоний-Эском амп.(р-р д/ин.) 100мг/мл 5мл №10</t>
  </si>
  <si>
    <t>Магния сульфат амп. 25% 10мл №10</t>
  </si>
  <si>
    <t>Фуросемид амп.(р-р д/в/в и в/м введ.) 10мг/мл 2мл №10</t>
  </si>
  <si>
    <t>Каптоприл таб. 25мг №40</t>
  </si>
  <si>
    <t>Кордарон амп. 50мг/мл 3мл №6</t>
  </si>
  <si>
    <t>Лидокаин амп. 2% 2мл №10</t>
  </si>
  <si>
    <t>Лизиноприл Органика таб. 10мг №30</t>
  </si>
  <si>
    <t>Метопролол таб. 100мг №30</t>
  </si>
  <si>
    <t>Моксонидин Канон таб. п/пл. об. 200мкг №14</t>
  </si>
  <si>
    <t>Пентоксифиллин амп.(конц. д/приг. р-ра д/в/в и в/арт. введ.) 20мг/мл 5мл №10</t>
  </si>
  <si>
    <t>Рибоксин амп. 2% 10мл №10</t>
  </si>
  <si>
    <t>Симвастатин таб. п/об. 10мг №30</t>
  </si>
  <si>
    <t>Фенигидин таб. 10мг №50</t>
  </si>
  <si>
    <t>Фуросемид таб. 40мг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</si>
</sst>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4" borderId="0" xfId="0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8"/>
  <sheetViews>
    <sheetView tabSelected="1" zoomScaleNormal="100" workbookViewId="0">
      <pane ySplit="7" topLeftCell="A8" activePane="bottomLeft" state="frozen"/>
      <selection pane="bottomLeft" activeCell="F8" sqref="F8"/>
    </sheetView>
  </sheetViews>
  <sheetFormatPr defaultColWidth="9.140625" defaultRowHeight="12.75" x14ac:dyDescent="0.25"/>
  <cols>
    <col min="1" max="1" width="4.5703125" style="10" customWidth="1"/>
    <col min="2" max="2" width="20.85546875" style="10" customWidth="1"/>
    <col min="3" max="3" width="30.28515625" style="11" customWidth="1"/>
    <col min="4" max="4" width="11.28515625" style="10" customWidth="1"/>
    <col min="5" max="5" width="9.85546875" style="10" bestFit="1" customWidth="1"/>
    <col min="6" max="6" width="12.7109375" style="10" customWidth="1"/>
    <col min="7" max="7" width="13.42578125" style="10" customWidth="1"/>
    <col min="8" max="8" width="13.28515625" style="10" customWidth="1"/>
    <col min="9" max="9" width="15" style="10" customWidth="1"/>
    <col min="10" max="10" width="14.7109375" style="10" customWidth="1"/>
    <col min="11" max="11" width="13.140625" style="10" bestFit="1" customWidth="1"/>
    <col min="12" max="16384" width="9.140625" style="4"/>
  </cols>
  <sheetData>
    <row r="1" spans="1:12" ht="15.75" x14ac:dyDescent="0.2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14.25" customHeight="1" x14ac:dyDescent="0.25">
      <c r="A2" s="14"/>
      <c r="B2" s="14"/>
      <c r="C2" s="16"/>
      <c r="D2" s="14"/>
      <c r="E2" s="14"/>
      <c r="F2" s="14"/>
      <c r="G2" s="14"/>
      <c r="H2" s="14"/>
      <c r="I2" s="14"/>
      <c r="J2" s="14"/>
      <c r="K2" s="14"/>
    </row>
    <row r="3" spans="1:12" ht="15.75" x14ac:dyDescent="0.25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5" spans="1:12" s="1" customFormat="1" ht="75" customHeight="1" x14ac:dyDescent="0.25">
      <c r="A5" s="33" t="s">
        <v>0</v>
      </c>
      <c r="B5" s="33" t="s">
        <v>1</v>
      </c>
      <c r="C5" s="33" t="s">
        <v>2</v>
      </c>
      <c r="D5" s="33" t="s">
        <v>3</v>
      </c>
      <c r="E5" s="17" t="s">
        <v>4</v>
      </c>
      <c r="F5" s="18" t="s">
        <v>5</v>
      </c>
      <c r="G5" s="18" t="s">
        <v>11</v>
      </c>
      <c r="H5" s="18" t="s">
        <v>6</v>
      </c>
      <c r="I5" s="18" t="s">
        <v>7</v>
      </c>
      <c r="J5" s="18" t="s">
        <v>7</v>
      </c>
      <c r="K5" s="18" t="s">
        <v>8</v>
      </c>
    </row>
    <row r="6" spans="1:12" s="1" customFormat="1" x14ac:dyDescent="0.25">
      <c r="A6" s="33"/>
      <c r="B6" s="33"/>
      <c r="C6" s="33"/>
      <c r="D6" s="33"/>
      <c r="E6" s="17" t="s">
        <v>9</v>
      </c>
      <c r="F6" s="18" t="s">
        <v>9</v>
      </c>
      <c r="G6" s="18" t="s">
        <v>9</v>
      </c>
      <c r="H6" s="18" t="s">
        <v>9</v>
      </c>
      <c r="I6" s="18" t="s">
        <v>9</v>
      </c>
      <c r="J6" s="18" t="s">
        <v>10</v>
      </c>
      <c r="K6" s="18" t="s">
        <v>9</v>
      </c>
    </row>
    <row r="7" spans="1:12" s="3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</row>
    <row r="8" spans="1:12" s="5" customFormat="1" ht="12.75" customHeight="1" x14ac:dyDescent="0.25">
      <c r="A8" s="15">
        <v>1</v>
      </c>
      <c r="B8" s="29"/>
      <c r="C8" s="22" t="str">
        <f>Лист1!A1</f>
        <v>Каптоприл таб. 25мг №40</v>
      </c>
      <c r="D8" s="21">
        <f>Лист1!B1</f>
        <v>20</v>
      </c>
      <c r="E8" s="23">
        <f>Лист1!C1</f>
        <v>15</v>
      </c>
      <c r="F8" s="19">
        <f t="shared" ref="F8:F21" si="0">D8*E8</f>
        <v>300</v>
      </c>
      <c r="G8" s="24">
        <f>Лист1!D1</f>
        <v>14.3</v>
      </c>
      <c r="H8" s="2">
        <f t="shared" ref="H8:H21" si="1">D8*G8</f>
        <v>286</v>
      </c>
      <c r="I8" s="2">
        <f t="shared" ref="I8:I21" si="2">E8-G8</f>
        <v>0.69999999999999929</v>
      </c>
      <c r="J8" s="2">
        <f t="shared" ref="J8:J21" si="3">I8/G8*100</f>
        <v>4.8951048951048897</v>
      </c>
      <c r="K8" s="2">
        <f t="shared" ref="K8:K21" si="4">I8*D8</f>
        <v>13.999999999999986</v>
      </c>
      <c r="L8" s="13"/>
    </row>
    <row r="9" spans="1:12" s="5" customFormat="1" ht="12.75" customHeight="1" x14ac:dyDescent="0.25">
      <c r="A9" s="15">
        <f t="shared" ref="A9:A21" si="5">A8+1</f>
        <v>2</v>
      </c>
      <c r="B9" s="29"/>
      <c r="C9" s="22" t="str">
        <f>Лист1!A2</f>
        <v>Кордарон амп. 50мг/мл 3мл №6</v>
      </c>
      <c r="D9" s="21">
        <f>Лист1!B2</f>
        <v>6</v>
      </c>
      <c r="E9" s="23">
        <f>Лист1!C2</f>
        <v>316.10000000000002</v>
      </c>
      <c r="F9" s="19">
        <f t="shared" si="0"/>
        <v>1896.6000000000001</v>
      </c>
      <c r="G9" s="24">
        <f>Лист1!D2</f>
        <v>313.3</v>
      </c>
      <c r="H9" s="2">
        <f t="shared" si="1"/>
        <v>1879.8000000000002</v>
      </c>
      <c r="I9" s="2">
        <f t="shared" si="2"/>
        <v>2.8000000000000114</v>
      </c>
      <c r="J9" s="2">
        <f t="shared" si="3"/>
        <v>0.8937120970316027</v>
      </c>
      <c r="K9" s="2">
        <f t="shared" si="4"/>
        <v>16.800000000000068</v>
      </c>
      <c r="L9" s="13"/>
    </row>
    <row r="10" spans="1:12" s="5" customFormat="1" ht="12.75" customHeight="1" x14ac:dyDescent="0.25">
      <c r="A10" s="15">
        <f t="shared" si="5"/>
        <v>3</v>
      </c>
      <c r="B10" s="29"/>
      <c r="C10" s="22" t="str">
        <f>Лист1!A3</f>
        <v>Лидокаин амп. 2% 2мл №10</v>
      </c>
      <c r="D10" s="21">
        <f>Лист1!B3</f>
        <v>200</v>
      </c>
      <c r="E10" s="23">
        <f>Лист1!C3</f>
        <v>23.77</v>
      </c>
      <c r="F10" s="19">
        <f t="shared" si="0"/>
        <v>4754</v>
      </c>
      <c r="G10" s="24">
        <f>Лист1!D3</f>
        <v>24.37</v>
      </c>
      <c r="H10" s="2">
        <f t="shared" si="1"/>
        <v>4874</v>
      </c>
      <c r="I10" s="2">
        <f t="shared" si="2"/>
        <v>-0.60000000000000142</v>
      </c>
      <c r="J10" s="2">
        <f t="shared" si="3"/>
        <v>-2.4620434961017703</v>
      </c>
      <c r="K10" s="2">
        <f t="shared" si="4"/>
        <v>-120.00000000000028</v>
      </c>
      <c r="L10" s="13"/>
    </row>
    <row r="11" spans="1:12" s="5" customFormat="1" ht="12.75" customHeight="1" x14ac:dyDescent="0.25">
      <c r="A11" s="15">
        <f t="shared" si="5"/>
        <v>4</v>
      </c>
      <c r="B11" s="29"/>
      <c r="C11" s="22" t="str">
        <f>Лист1!A4</f>
        <v>Лизиноприл Органика таб. 10мг №30</v>
      </c>
      <c r="D11" s="21">
        <f>Лист1!B4</f>
        <v>20</v>
      </c>
      <c r="E11" s="23">
        <f>Лист1!C4</f>
        <v>35</v>
      </c>
      <c r="F11" s="19">
        <f t="shared" si="0"/>
        <v>700</v>
      </c>
      <c r="G11" s="24">
        <f>Лист1!D4</f>
        <v>35.94</v>
      </c>
      <c r="H11" s="2">
        <f t="shared" si="1"/>
        <v>718.8</v>
      </c>
      <c r="I11" s="2">
        <f t="shared" si="2"/>
        <v>-0.93999999999999773</v>
      </c>
      <c r="J11" s="2">
        <f t="shared" si="3"/>
        <v>-2.6154702281580353</v>
      </c>
      <c r="K11" s="2">
        <f t="shared" si="4"/>
        <v>-18.799999999999955</v>
      </c>
      <c r="L11" s="13"/>
    </row>
    <row r="12" spans="1:12" s="5" customFormat="1" ht="12.75" customHeight="1" x14ac:dyDescent="0.25">
      <c r="A12" s="15">
        <f t="shared" si="5"/>
        <v>5</v>
      </c>
      <c r="B12" s="29"/>
      <c r="C12" s="22" t="str">
        <f>Лист1!A5</f>
        <v>Магния сульфат амп. 25% 10мл №10</v>
      </c>
      <c r="D12" s="21">
        <f>Лист1!B5</f>
        <v>200</v>
      </c>
      <c r="E12" s="23">
        <f>Лист1!C5</f>
        <v>35</v>
      </c>
      <c r="F12" s="19">
        <f t="shared" si="0"/>
        <v>7000</v>
      </c>
      <c r="G12" s="24">
        <f>Лист1!D5</f>
        <v>34.67</v>
      </c>
      <c r="H12" s="2">
        <f t="shared" si="1"/>
        <v>6934</v>
      </c>
      <c r="I12" s="2">
        <f t="shared" si="2"/>
        <v>0.32999999999999829</v>
      </c>
      <c r="J12" s="2">
        <f t="shared" si="3"/>
        <v>0.95183155465820102</v>
      </c>
      <c r="K12" s="2">
        <f t="shared" si="4"/>
        <v>65.999999999999659</v>
      </c>
      <c r="L12" s="13"/>
    </row>
    <row r="13" spans="1:12" s="5" customFormat="1" ht="12.75" customHeight="1" x14ac:dyDescent="0.25">
      <c r="A13" s="15">
        <f t="shared" si="5"/>
        <v>6</v>
      </c>
      <c r="B13" s="29"/>
      <c r="C13" s="22" t="str">
        <f>Лист1!A6</f>
        <v>Мельдоний-Эском амп.(р-р д/ин.) 100мг/мл 5мл №10</v>
      </c>
      <c r="D13" s="21">
        <f>Лист1!B6</f>
        <v>50</v>
      </c>
      <c r="E13" s="23">
        <f>Лист1!C6</f>
        <v>150</v>
      </c>
      <c r="F13" s="19">
        <f t="shared" si="0"/>
        <v>7500</v>
      </c>
      <c r="G13" s="24">
        <f>Лист1!D6</f>
        <v>182.39</v>
      </c>
      <c r="H13" s="2">
        <f t="shared" si="1"/>
        <v>9119.5</v>
      </c>
      <c r="I13" s="2">
        <f t="shared" si="2"/>
        <v>-32.389999999999986</v>
      </c>
      <c r="J13" s="2">
        <f t="shared" si="3"/>
        <v>-17.758649048741702</v>
      </c>
      <c r="K13" s="2">
        <f t="shared" si="4"/>
        <v>-1619.4999999999993</v>
      </c>
      <c r="L13" s="13"/>
    </row>
    <row r="14" spans="1:12" s="5" customFormat="1" ht="12.75" customHeight="1" x14ac:dyDescent="0.25">
      <c r="A14" s="15">
        <f t="shared" si="5"/>
        <v>7</v>
      </c>
      <c r="B14" s="29"/>
      <c r="C14" s="22" t="str">
        <f>Лист1!A7</f>
        <v>Метопролол таб. 100мг №30</v>
      </c>
      <c r="D14" s="21">
        <f>Лист1!B7</f>
        <v>60</v>
      </c>
      <c r="E14" s="23">
        <f>Лист1!C7</f>
        <v>26</v>
      </c>
      <c r="F14" s="19">
        <f t="shared" si="0"/>
        <v>1560</v>
      </c>
      <c r="G14" s="24">
        <f>Лист1!D7</f>
        <v>40.25</v>
      </c>
      <c r="H14" s="2">
        <f t="shared" si="1"/>
        <v>2415</v>
      </c>
      <c r="I14" s="2">
        <f t="shared" si="2"/>
        <v>-14.25</v>
      </c>
      <c r="J14" s="2">
        <f t="shared" si="3"/>
        <v>-35.403726708074537</v>
      </c>
      <c r="K14" s="2">
        <f t="shared" si="4"/>
        <v>-855</v>
      </c>
      <c r="L14" s="13"/>
    </row>
    <row r="15" spans="1:12" s="5" customFormat="1" ht="12.75" customHeight="1" x14ac:dyDescent="0.25">
      <c r="A15" s="15">
        <f t="shared" si="5"/>
        <v>8</v>
      </c>
      <c r="B15" s="29"/>
      <c r="C15" s="22" t="str">
        <f>Лист1!A8</f>
        <v>Моксонидин Канон таб. п/пл. об. 200мкг №14</v>
      </c>
      <c r="D15" s="21">
        <f>Лист1!B8</f>
        <v>30</v>
      </c>
      <c r="E15" s="23">
        <f>Лист1!C8</f>
        <v>90</v>
      </c>
      <c r="F15" s="19">
        <f t="shared" si="0"/>
        <v>2700</v>
      </c>
      <c r="G15" s="24">
        <f>Лист1!D8</f>
        <v>118.05</v>
      </c>
      <c r="H15" s="2">
        <f t="shared" si="1"/>
        <v>3541.5</v>
      </c>
      <c r="I15" s="2">
        <f t="shared" si="2"/>
        <v>-28.049999999999997</v>
      </c>
      <c r="J15" s="2">
        <f t="shared" si="3"/>
        <v>-23.761118170266833</v>
      </c>
      <c r="K15" s="2">
        <f t="shared" si="4"/>
        <v>-841.49999999999989</v>
      </c>
      <c r="L15" s="13"/>
    </row>
    <row r="16" spans="1:12" s="5" customFormat="1" ht="12.75" customHeight="1" x14ac:dyDescent="0.25">
      <c r="A16" s="15">
        <f t="shared" si="5"/>
        <v>9</v>
      </c>
      <c r="B16" s="29"/>
      <c r="C16" s="22" t="str">
        <f>Лист1!A9</f>
        <v>Пентоксифиллин амп.(конц. д/приг. р-ра д/в/в и в/арт. введ.) 20мг/мл 5мл №10</v>
      </c>
      <c r="D16" s="21">
        <f>Лист1!B9</f>
        <v>50</v>
      </c>
      <c r="E16" s="23">
        <f>Лист1!C9</f>
        <v>27</v>
      </c>
      <c r="F16" s="19">
        <f t="shared" si="0"/>
        <v>1350</v>
      </c>
      <c r="G16" s="24">
        <f>Лист1!D9</f>
        <v>29.23</v>
      </c>
      <c r="H16" s="2">
        <f t="shared" si="1"/>
        <v>1461.5</v>
      </c>
      <c r="I16" s="2">
        <f t="shared" si="2"/>
        <v>-2.2300000000000004</v>
      </c>
      <c r="J16" s="2">
        <f t="shared" si="3"/>
        <v>-7.6291481354772515</v>
      </c>
      <c r="K16" s="2">
        <f t="shared" si="4"/>
        <v>-111.50000000000003</v>
      </c>
      <c r="L16" s="13"/>
    </row>
    <row r="17" spans="1:12" s="5" customFormat="1" ht="12.75" customHeight="1" x14ac:dyDescent="0.25">
      <c r="A17" s="15">
        <f t="shared" si="5"/>
        <v>10</v>
      </c>
      <c r="B17" s="29"/>
      <c r="C17" s="22" t="str">
        <f>Лист1!A10</f>
        <v>Рибоксин амп. 2% 10мл №10</v>
      </c>
      <c r="D17" s="21">
        <f>Лист1!B10</f>
        <v>250</v>
      </c>
      <c r="E17" s="23">
        <f>Лист1!C10</f>
        <v>133.22999999999999</v>
      </c>
      <c r="F17" s="19">
        <f t="shared" si="0"/>
        <v>33307.5</v>
      </c>
      <c r="G17" s="24">
        <f>Лист1!D10</f>
        <v>144.04</v>
      </c>
      <c r="H17" s="2">
        <f t="shared" si="1"/>
        <v>36010</v>
      </c>
      <c r="I17" s="2">
        <f t="shared" si="2"/>
        <v>-10.810000000000002</v>
      </c>
      <c r="J17" s="2">
        <f t="shared" si="3"/>
        <v>-7.5048597611774532</v>
      </c>
      <c r="K17" s="2">
        <f t="shared" si="4"/>
        <v>-2702.5000000000005</v>
      </c>
      <c r="L17" s="13"/>
    </row>
    <row r="18" spans="1:12" s="5" customFormat="1" ht="12.75" customHeight="1" x14ac:dyDescent="0.25">
      <c r="A18" s="15">
        <f t="shared" si="5"/>
        <v>11</v>
      </c>
      <c r="B18" s="29"/>
      <c r="C18" s="22" t="str">
        <f>Лист1!A11</f>
        <v>Симвастатин таб. п/об. 10мг №30</v>
      </c>
      <c r="D18" s="21">
        <f>Лист1!B11</f>
        <v>30</v>
      </c>
      <c r="E18" s="23">
        <f>Лист1!C11</f>
        <v>55</v>
      </c>
      <c r="F18" s="19">
        <f t="shared" si="0"/>
        <v>1650</v>
      </c>
      <c r="G18" s="24">
        <f>Лист1!D11</f>
        <v>62.78</v>
      </c>
      <c r="H18" s="2">
        <f t="shared" si="1"/>
        <v>1883.4</v>
      </c>
      <c r="I18" s="2">
        <f t="shared" si="2"/>
        <v>-7.7800000000000011</v>
      </c>
      <c r="J18" s="2">
        <f t="shared" si="3"/>
        <v>-12.392481682064354</v>
      </c>
      <c r="K18" s="2">
        <f t="shared" si="4"/>
        <v>-233.40000000000003</v>
      </c>
      <c r="L18" s="13"/>
    </row>
    <row r="19" spans="1:12" s="5" customFormat="1" ht="12.75" customHeight="1" x14ac:dyDescent="0.25">
      <c r="A19" s="15">
        <f t="shared" si="5"/>
        <v>12</v>
      </c>
      <c r="B19" s="29"/>
      <c r="C19" s="22" t="str">
        <f>Лист1!A12</f>
        <v>Фенигидин таб. 10мг №50</v>
      </c>
      <c r="D19" s="21">
        <f>Лист1!B12</f>
        <v>60</v>
      </c>
      <c r="E19" s="23">
        <f>Лист1!C12</f>
        <v>22</v>
      </c>
      <c r="F19" s="19">
        <f t="shared" si="0"/>
        <v>1320</v>
      </c>
      <c r="G19" s="24">
        <f>Лист1!D12</f>
        <v>21.44</v>
      </c>
      <c r="H19" s="2">
        <f t="shared" si="1"/>
        <v>1286.4000000000001</v>
      </c>
      <c r="I19" s="2">
        <f t="shared" si="2"/>
        <v>0.55999999999999872</v>
      </c>
      <c r="J19" s="2">
        <f t="shared" si="3"/>
        <v>2.6119402985074567</v>
      </c>
      <c r="K19" s="2">
        <f t="shared" si="4"/>
        <v>33.599999999999923</v>
      </c>
      <c r="L19" s="13"/>
    </row>
    <row r="20" spans="1:12" s="5" customFormat="1" ht="12.75" customHeight="1" x14ac:dyDescent="0.25">
      <c r="A20" s="15">
        <f t="shared" si="5"/>
        <v>13</v>
      </c>
      <c r="B20" s="29"/>
      <c r="C20" s="22" t="str">
        <f>Лист1!A13</f>
        <v>Фуросемид амп.(р-р д/в/в и в/м введ.) 10мг/мл 2мл №10</v>
      </c>
      <c r="D20" s="21">
        <f>Лист1!B13</f>
        <v>200</v>
      </c>
      <c r="E20" s="23">
        <f>Лист1!C13</f>
        <v>21</v>
      </c>
      <c r="F20" s="19">
        <f t="shared" si="0"/>
        <v>4200</v>
      </c>
      <c r="G20" s="24">
        <f>Лист1!D13</f>
        <v>19.46</v>
      </c>
      <c r="H20" s="2">
        <f t="shared" si="1"/>
        <v>3892</v>
      </c>
      <c r="I20" s="2">
        <f t="shared" si="2"/>
        <v>1.5399999999999991</v>
      </c>
      <c r="J20" s="2">
        <f t="shared" si="3"/>
        <v>7.9136690647481966</v>
      </c>
      <c r="K20" s="2">
        <f t="shared" si="4"/>
        <v>307.99999999999983</v>
      </c>
      <c r="L20" s="13"/>
    </row>
    <row r="21" spans="1:12" s="5" customFormat="1" x14ac:dyDescent="0.25">
      <c r="A21" s="15">
        <f t="shared" si="5"/>
        <v>14</v>
      </c>
      <c r="B21" s="30"/>
      <c r="C21" s="22" t="str">
        <f>Лист1!A14</f>
        <v>Фуросемид таб. 40мг №50</v>
      </c>
      <c r="D21" s="21">
        <f>Лист1!B14</f>
        <v>5</v>
      </c>
      <c r="E21" s="23">
        <f>Лист1!C14</f>
        <v>12</v>
      </c>
      <c r="F21" s="19">
        <f t="shared" si="0"/>
        <v>60</v>
      </c>
      <c r="G21" s="24">
        <f>Лист1!D14</f>
        <v>15.27</v>
      </c>
      <c r="H21" s="2">
        <f t="shared" si="1"/>
        <v>76.349999999999994</v>
      </c>
      <c r="I21" s="2">
        <f t="shared" si="2"/>
        <v>-3.2699999999999996</v>
      </c>
      <c r="J21" s="2">
        <f t="shared" si="3"/>
        <v>-21.414538310412571</v>
      </c>
      <c r="K21" s="2">
        <f t="shared" si="4"/>
        <v>-16.349999999999998</v>
      </c>
      <c r="L21" s="13"/>
    </row>
    <row r="22" spans="1:12" ht="15.75" x14ac:dyDescent="0.25">
      <c r="A22" s="8"/>
      <c r="B22" s="9"/>
      <c r="C22" s="12"/>
      <c r="D22" s="8"/>
      <c r="E22" s="8"/>
      <c r="F22" s="8"/>
      <c r="G22" s="12"/>
      <c r="H22" s="8"/>
      <c r="I22" s="20"/>
      <c r="J22" s="6"/>
      <c r="K22" s="6"/>
    </row>
    <row r="23" spans="1:12" x14ac:dyDescent="0.25">
      <c r="A23" s="6"/>
      <c r="B23" s="6"/>
      <c r="C23" s="7"/>
      <c r="D23" s="6"/>
      <c r="E23" s="6"/>
      <c r="F23" s="6"/>
      <c r="G23" s="6"/>
      <c r="H23" s="6"/>
      <c r="I23" s="6"/>
      <c r="J23" s="6"/>
      <c r="K23" s="6"/>
    </row>
    <row r="24" spans="1:12" x14ac:dyDescent="0.25">
      <c r="A24" s="6"/>
      <c r="B24" s="6"/>
      <c r="C24" s="7"/>
      <c r="D24" s="6"/>
      <c r="E24" s="6"/>
      <c r="F24" s="6"/>
      <c r="G24" s="6"/>
      <c r="H24" s="6"/>
      <c r="I24" s="6"/>
      <c r="J24" s="6"/>
      <c r="K24" s="6"/>
    </row>
    <row r="25" spans="1:12" x14ac:dyDescent="0.25">
      <c r="A25" s="6"/>
      <c r="B25" s="6"/>
      <c r="C25" s="7"/>
      <c r="D25" s="6"/>
      <c r="E25" s="6"/>
      <c r="F25" s="6"/>
      <c r="G25" s="6"/>
      <c r="H25" s="6"/>
      <c r="I25" s="6"/>
      <c r="J25" s="6"/>
      <c r="K25" s="6"/>
    </row>
    <row r="26" spans="1:12" x14ac:dyDescent="0.25">
      <c r="A26" s="6"/>
      <c r="B26" s="6"/>
      <c r="C26" s="7"/>
      <c r="D26" s="6"/>
      <c r="E26" s="6"/>
      <c r="F26" s="6"/>
      <c r="G26" s="6"/>
      <c r="H26" s="6"/>
      <c r="I26" s="6"/>
      <c r="J26" s="6"/>
      <c r="K26" s="6"/>
    </row>
    <row r="27" spans="1:12" x14ac:dyDescent="0.25">
      <c r="A27" s="6"/>
      <c r="B27" s="6"/>
      <c r="C27" s="7"/>
      <c r="D27" s="6"/>
      <c r="E27" s="6"/>
      <c r="F27" s="6"/>
      <c r="G27" s="6"/>
      <c r="H27" s="6"/>
      <c r="I27" s="6"/>
      <c r="J27" s="6"/>
      <c r="K27" s="6"/>
    </row>
    <row r="28" spans="1:12" x14ac:dyDescent="0.25">
      <c r="A28" s="6"/>
      <c r="B28" s="6"/>
      <c r="C28" s="7"/>
      <c r="D28" s="6"/>
      <c r="E28" s="6"/>
      <c r="F28" s="6"/>
      <c r="G28" s="6"/>
      <c r="H28" s="6"/>
      <c r="I28" s="6"/>
      <c r="J28" s="6"/>
      <c r="K28" s="6"/>
    </row>
    <row r="29" spans="1:12" x14ac:dyDescent="0.25">
      <c r="A29" s="6"/>
      <c r="B29" s="6"/>
      <c r="C29" s="7"/>
      <c r="D29" s="6"/>
      <c r="E29" s="6"/>
      <c r="F29" s="6"/>
      <c r="G29" s="6"/>
      <c r="H29" s="6"/>
      <c r="I29" s="6"/>
      <c r="J29" s="6"/>
      <c r="K29" s="6"/>
    </row>
    <row r="30" spans="1:12" x14ac:dyDescent="0.25">
      <c r="A30" s="6"/>
      <c r="B30" s="6"/>
      <c r="C30" s="7"/>
      <c r="D30" s="6"/>
      <c r="E30" s="6"/>
      <c r="F30" s="6"/>
      <c r="G30" s="6"/>
      <c r="H30" s="6"/>
      <c r="I30" s="6"/>
      <c r="J30" s="6"/>
      <c r="K30" s="6"/>
    </row>
    <row r="31" spans="1:12" x14ac:dyDescent="0.25">
      <c r="A31" s="6"/>
      <c r="B31" s="6"/>
      <c r="C31" s="7"/>
      <c r="D31" s="6"/>
      <c r="E31" s="6"/>
      <c r="F31" s="6"/>
      <c r="G31" s="6"/>
      <c r="H31" s="6"/>
      <c r="I31" s="6"/>
      <c r="J31" s="6"/>
      <c r="K31" s="6"/>
    </row>
    <row r="32" spans="1:12" x14ac:dyDescent="0.25">
      <c r="A32" s="6"/>
      <c r="B32" s="6"/>
      <c r="C32" s="7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7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6"/>
      <c r="B34" s="6"/>
      <c r="C34" s="7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6"/>
      <c r="B35" s="6"/>
      <c r="C35" s="7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6"/>
      <c r="B36" s="6"/>
      <c r="C36" s="7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6"/>
      <c r="B37" s="6"/>
      <c r="C37" s="7"/>
      <c r="D37" s="6"/>
      <c r="E37" s="6"/>
      <c r="F37" s="6"/>
      <c r="G37" s="6"/>
      <c r="H37" s="6"/>
      <c r="I37" s="6"/>
      <c r="J37" s="6"/>
      <c r="K37" s="6"/>
    </row>
    <row r="38" spans="1:11" x14ac:dyDescent="0.25">
      <c r="A38" s="6"/>
      <c r="B38" s="6"/>
      <c r="C38" s="7"/>
      <c r="D38" s="6"/>
      <c r="E38" s="6"/>
      <c r="F38" s="6"/>
      <c r="G38" s="6"/>
      <c r="H38" s="6"/>
      <c r="I38" s="6"/>
      <c r="J38" s="6"/>
      <c r="K38" s="6"/>
    </row>
  </sheetData>
  <mergeCells count="7">
    <mergeCell ref="B8:B21"/>
    <mergeCell ref="A1:K1"/>
    <mergeCell ref="A3:K3"/>
    <mergeCell ref="A5:A6"/>
    <mergeCell ref="B5:B6"/>
    <mergeCell ref="C5:C6"/>
    <mergeCell ref="D5:D6"/>
  </mergeCells>
  <pageMargins left="0.19685039370078741" right="0.19685039370078741" top="0.39370078740157483" bottom="0.39370078740157483" header="0.19685039370078741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8" sqref="A8"/>
    </sheetView>
  </sheetViews>
  <sheetFormatPr defaultRowHeight="15" x14ac:dyDescent="0.25"/>
  <cols>
    <col min="1" max="1" width="48" customWidth="1"/>
  </cols>
  <sheetData>
    <row r="1" spans="1:4" x14ac:dyDescent="0.25">
      <c r="A1" s="26" t="s">
        <v>17</v>
      </c>
      <c r="B1" s="25">
        <v>20</v>
      </c>
      <c r="C1" s="27">
        <v>15</v>
      </c>
      <c r="D1" s="28">
        <v>14.3</v>
      </c>
    </row>
    <row r="2" spans="1:4" x14ac:dyDescent="0.25">
      <c r="A2" s="26" t="s">
        <v>18</v>
      </c>
      <c r="B2" s="25">
        <v>6</v>
      </c>
      <c r="C2" s="27">
        <v>316.10000000000002</v>
      </c>
      <c r="D2" s="28">
        <v>313.3</v>
      </c>
    </row>
    <row r="3" spans="1:4" x14ac:dyDescent="0.25">
      <c r="A3" s="26" t="s">
        <v>19</v>
      </c>
      <c r="B3" s="25">
        <v>200</v>
      </c>
      <c r="C3" s="27">
        <v>23.77</v>
      </c>
      <c r="D3" s="28">
        <v>24.37</v>
      </c>
    </row>
    <row r="4" spans="1:4" x14ac:dyDescent="0.25">
      <c r="A4" s="26" t="s">
        <v>20</v>
      </c>
      <c r="B4" s="25">
        <v>20</v>
      </c>
      <c r="C4" s="27">
        <v>35</v>
      </c>
      <c r="D4" s="28">
        <v>35.94</v>
      </c>
    </row>
    <row r="5" spans="1:4" x14ac:dyDescent="0.25">
      <c r="A5" s="26" t="s">
        <v>15</v>
      </c>
      <c r="B5" s="25">
        <v>200</v>
      </c>
      <c r="C5" s="27">
        <v>35</v>
      </c>
      <c r="D5" s="28">
        <v>34.67</v>
      </c>
    </row>
    <row r="6" spans="1:4" x14ac:dyDescent="0.25">
      <c r="A6" s="26" t="s">
        <v>14</v>
      </c>
      <c r="B6" s="25">
        <v>50</v>
      </c>
      <c r="C6" s="27">
        <v>150</v>
      </c>
      <c r="D6" s="28">
        <v>182.39</v>
      </c>
    </row>
    <row r="7" spans="1:4" x14ac:dyDescent="0.25">
      <c r="A7" s="26" t="s">
        <v>21</v>
      </c>
      <c r="B7" s="25">
        <v>60</v>
      </c>
      <c r="C7" s="27">
        <v>26</v>
      </c>
      <c r="D7" s="28">
        <v>40.25</v>
      </c>
    </row>
    <row r="8" spans="1:4" x14ac:dyDescent="0.25">
      <c r="A8" s="26" t="s">
        <v>22</v>
      </c>
      <c r="B8" s="25">
        <v>30</v>
      </c>
      <c r="C8" s="27">
        <v>90</v>
      </c>
      <c r="D8" s="28">
        <v>118.05</v>
      </c>
    </row>
    <row r="9" spans="1:4" x14ac:dyDescent="0.25">
      <c r="A9" s="26" t="s">
        <v>23</v>
      </c>
      <c r="B9" s="25">
        <v>50</v>
      </c>
      <c r="C9" s="27">
        <v>27</v>
      </c>
      <c r="D9" s="28">
        <v>29.23</v>
      </c>
    </row>
    <row r="10" spans="1:4" x14ac:dyDescent="0.25">
      <c r="A10" s="26" t="s">
        <v>24</v>
      </c>
      <c r="B10" s="25">
        <v>250</v>
      </c>
      <c r="C10" s="27">
        <v>133.22999999999999</v>
      </c>
      <c r="D10" s="28">
        <v>144.04</v>
      </c>
    </row>
    <row r="11" spans="1:4" x14ac:dyDescent="0.25">
      <c r="A11" s="26" t="s">
        <v>25</v>
      </c>
      <c r="B11" s="25">
        <v>30</v>
      </c>
      <c r="C11" s="27">
        <v>55</v>
      </c>
      <c r="D11" s="28">
        <v>62.78</v>
      </c>
    </row>
    <row r="12" spans="1:4" x14ac:dyDescent="0.25">
      <c r="A12" s="26" t="s">
        <v>26</v>
      </c>
      <c r="B12" s="25">
        <v>60</v>
      </c>
      <c r="C12" s="27">
        <v>22</v>
      </c>
      <c r="D12" s="28">
        <v>21.44</v>
      </c>
    </row>
    <row r="13" spans="1:4" x14ac:dyDescent="0.25">
      <c r="A13" s="26" t="s">
        <v>16</v>
      </c>
      <c r="B13" s="25">
        <v>200</v>
      </c>
      <c r="C13" s="27">
        <v>21</v>
      </c>
      <c r="D13" s="28">
        <v>19.46</v>
      </c>
    </row>
    <row r="14" spans="1:4" x14ac:dyDescent="0.25">
      <c r="A14" s="26" t="s">
        <v>27</v>
      </c>
      <c r="B14" s="25">
        <v>5</v>
      </c>
      <c r="C14" s="27">
        <v>12</v>
      </c>
      <c r="D14" s="28">
        <v>15.27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2017-09-13T18:52:42Z</dcterms:modified>
</cp:coreProperties>
</file>