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 tabRatio="345" activeTab="2"/>
  </bookViews>
  <sheets>
    <sheet name="Машины" sheetId="2" r:id="rId1"/>
    <sheet name="Отчет" sheetId="1" r:id="rId2"/>
    <sheet name="Лист1" sheetId="4" r:id="rId3"/>
  </sheets>
  <definedNames>
    <definedName name="_xlnm._FilterDatabase" localSheetId="1" hidden="1">Отчет!$A$4:$II$20</definedName>
    <definedName name="_xlnm.Print_Titles" localSheetId="1">Отчет!$4:$4</definedName>
    <definedName name="_xlnm.Print_Area" localSheetId="1">Отчет!$A$1:$W$20</definedName>
    <definedName name="ост.1">Отчет!$V$5:$W$19</definedName>
    <definedName name="ост.2">Отчет!#REF!</definedName>
    <definedName name="ост.3">Отчет!$V$10:$W$19</definedName>
    <definedName name="ост.4">Отчет!#REF!</definedName>
    <definedName name="переменные">Отчет!$D$5:$S$20</definedName>
    <definedName name="расходы">Отчет!$J:$S</definedName>
  </definedNames>
  <calcPr calcId="152511"/>
</workbook>
</file>

<file path=xl/calcChain.xml><?xml version="1.0" encoding="utf-8"?>
<calcChain xmlns="http://schemas.openxmlformats.org/spreadsheetml/2006/main">
  <c r="K19" i="1" l="1"/>
  <c r="R3" i="1"/>
  <c r="P3" i="1"/>
  <c r="N3" i="1"/>
  <c r="L3" i="1"/>
  <c r="G20" i="1" l="1"/>
  <c r="I8" i="1"/>
  <c r="I7" i="1"/>
  <c r="I6" i="1"/>
  <c r="I5" i="1"/>
  <c r="H7" i="1" l="1"/>
  <c r="K7" i="1"/>
  <c r="M7" i="1"/>
  <c r="O7" i="1"/>
  <c r="Q7" i="1"/>
  <c r="S7" i="1"/>
  <c r="H8" i="1"/>
  <c r="K8" i="1"/>
  <c r="M8" i="1"/>
  <c r="O8" i="1"/>
  <c r="Q8" i="1"/>
  <c r="S8" i="1"/>
  <c r="H9" i="1"/>
  <c r="I9" i="1"/>
  <c r="K9" i="1"/>
  <c r="M9" i="1"/>
  <c r="O9" i="1"/>
  <c r="Q9" i="1"/>
  <c r="S9" i="1"/>
  <c r="H10" i="1"/>
  <c r="I10" i="1"/>
  <c r="K10" i="1"/>
  <c r="M10" i="1"/>
  <c r="O10" i="1"/>
  <c r="Q10" i="1"/>
  <c r="S10" i="1"/>
  <c r="H11" i="1"/>
  <c r="I11" i="1"/>
  <c r="K11" i="1"/>
  <c r="M11" i="1"/>
  <c r="O11" i="1"/>
  <c r="Q11" i="1"/>
  <c r="S11" i="1"/>
  <c r="H12" i="1"/>
  <c r="I12" i="1"/>
  <c r="K12" i="1"/>
  <c r="M12" i="1"/>
  <c r="O12" i="1"/>
  <c r="Q12" i="1"/>
  <c r="S12" i="1"/>
  <c r="H13" i="1"/>
  <c r="I13" i="1"/>
  <c r="K13" i="1"/>
  <c r="M13" i="1"/>
  <c r="O13" i="1"/>
  <c r="Q13" i="1"/>
  <c r="S13" i="1"/>
  <c r="H14" i="1"/>
  <c r="I14" i="1"/>
  <c r="K14" i="1"/>
  <c r="M14" i="1"/>
  <c r="O14" i="1"/>
  <c r="Q14" i="1"/>
  <c r="S14" i="1"/>
  <c r="H15" i="1"/>
  <c r="I15" i="1"/>
  <c r="K15" i="1"/>
  <c r="M15" i="1"/>
  <c r="O15" i="1"/>
  <c r="Q15" i="1"/>
  <c r="S15" i="1"/>
  <c r="H16" i="1"/>
  <c r="I16" i="1"/>
  <c r="K16" i="1"/>
  <c r="M16" i="1"/>
  <c r="O16" i="1"/>
  <c r="Q16" i="1"/>
  <c r="S16" i="1"/>
  <c r="H17" i="1"/>
  <c r="I17" i="1"/>
  <c r="K17" i="1"/>
  <c r="M17" i="1"/>
  <c r="O17" i="1"/>
  <c r="Q17" i="1"/>
  <c r="S17" i="1"/>
  <c r="H18" i="1"/>
  <c r="I18" i="1"/>
  <c r="K18" i="1"/>
  <c r="M18" i="1"/>
  <c r="O18" i="1"/>
  <c r="Q18" i="1"/>
  <c r="S18" i="1"/>
  <c r="H19" i="1"/>
  <c r="I19" i="1"/>
  <c r="M19" i="1"/>
  <c r="O19" i="1"/>
  <c r="Q19" i="1"/>
  <c r="S19" i="1"/>
  <c r="H6" i="1"/>
  <c r="K6" i="1"/>
  <c r="M6" i="1"/>
  <c r="O6" i="1"/>
  <c r="Q6" i="1"/>
  <c r="S6" i="1"/>
  <c r="H5" i="1"/>
  <c r="E20" i="1" l="1"/>
  <c r="C20" i="1"/>
  <c r="I20" i="1" l="1"/>
  <c r="S5" i="1" l="1"/>
  <c r="S20" i="1" s="1"/>
  <c r="Q5" i="1"/>
  <c r="Q20" i="1" s="1"/>
  <c r="O5" i="1"/>
  <c r="O20" i="1" s="1"/>
  <c r="M5" i="1"/>
  <c r="M20" i="1" s="1"/>
  <c r="K5" i="1"/>
  <c r="A3" i="2"/>
  <c r="A10" i="2"/>
  <c r="A9" i="2"/>
  <c r="A8" i="2"/>
  <c r="A7" i="2"/>
  <c r="A6" i="2"/>
  <c r="A5" i="2"/>
  <c r="A4" i="2"/>
  <c r="A2" i="2"/>
  <c r="A1" i="2"/>
  <c r="J3" i="1" s="1"/>
  <c r="K20" i="1" l="1"/>
  <c r="T11" i="1" l="1"/>
  <c r="V11" i="1" s="1"/>
  <c r="T13" i="1"/>
  <c r="V13" i="1" s="1"/>
  <c r="U19" i="1"/>
  <c r="W19" i="1" s="1"/>
  <c r="T16" i="1"/>
  <c r="V16" i="1" s="1"/>
  <c r="U18" i="1"/>
  <c r="W18" i="1" s="1"/>
  <c r="U17" i="1"/>
  <c r="W17" i="1" s="1"/>
  <c r="T17" i="1"/>
  <c r="V17" i="1" s="1"/>
  <c r="T18" i="1"/>
  <c r="V18" i="1" s="1"/>
  <c r="U5" i="1"/>
  <c r="W5" i="1" s="1"/>
  <c r="U13" i="1"/>
  <c r="W13" i="1" s="1"/>
  <c r="T12" i="1"/>
  <c r="V12" i="1" s="1"/>
  <c r="U16" i="1"/>
  <c r="W16" i="1" s="1"/>
  <c r="U14" i="1"/>
  <c r="W14" i="1" s="1"/>
  <c r="U12" i="1"/>
  <c r="W12" i="1" s="1"/>
  <c r="T15" i="1"/>
  <c r="V15" i="1" s="1"/>
  <c r="T14" i="1"/>
  <c r="V14" i="1" s="1"/>
  <c r="T19" i="1"/>
  <c r="V19" i="1" s="1"/>
  <c r="U11" i="1"/>
  <c r="W11" i="1" s="1"/>
  <c r="U15" i="1"/>
  <c r="W15" i="1" s="1"/>
  <c r="U10" i="1"/>
  <c r="W10" i="1" s="1"/>
  <c r="T10" i="1"/>
  <c r="V10" i="1" s="1"/>
  <c r="U6" i="1"/>
  <c r="W6" i="1" s="1"/>
  <c r="T7" i="1"/>
  <c r="V7" i="1" s="1"/>
  <c r="U9" i="1"/>
  <c r="W9" i="1" s="1"/>
  <c r="T9" i="1"/>
  <c r="V9" i="1" s="1"/>
  <c r="U7" i="1"/>
  <c r="W7" i="1" s="1"/>
  <c r="U8" i="1"/>
  <c r="W8" i="1" s="1"/>
  <c r="T8" i="1"/>
  <c r="V8" i="1" s="1"/>
  <c r="T6" i="1"/>
  <c r="V6" i="1" s="1"/>
  <c r="T5" i="1"/>
  <c r="A14" i="4" l="1" a="1"/>
  <c r="A14" i="4" s="1"/>
  <c r="A17" i="4" a="1"/>
  <c r="A17" i="4" s="1"/>
  <c r="A19" i="4" a="1"/>
  <c r="A19" i="4" s="1"/>
  <c r="A21" i="4" a="1"/>
  <c r="A21" i="4" s="1"/>
  <c r="A15" i="4" a="1"/>
  <c r="A15" i="4" s="1"/>
  <c r="A16" i="4" a="1"/>
  <c r="A16" i="4" s="1"/>
  <c r="A18" i="4" a="1"/>
  <c r="A18" i="4" s="1"/>
  <c r="A20" i="4" a="1"/>
  <c r="A20" i="4" s="1"/>
  <c r="A13" i="4" a="1"/>
  <c r="A13" i="4" s="1"/>
  <c r="V5" i="1"/>
  <c r="U20" i="1"/>
  <c r="W20" i="1"/>
  <c r="G18" i="4" l="1"/>
  <c r="I18" i="4"/>
  <c r="F18" i="4"/>
  <c r="H18" i="4"/>
  <c r="J18" i="4"/>
  <c r="F15" i="4"/>
  <c r="H15" i="4"/>
  <c r="J15" i="4"/>
  <c r="G15" i="4"/>
  <c r="I15" i="4"/>
  <c r="F19" i="4"/>
  <c r="H19" i="4"/>
  <c r="J19" i="4"/>
  <c r="G19" i="4"/>
  <c r="I19" i="4"/>
  <c r="G14" i="4"/>
  <c r="I14" i="4"/>
  <c r="F14" i="4"/>
  <c r="H14" i="4"/>
  <c r="J14" i="4"/>
  <c r="G20" i="4"/>
  <c r="I20" i="4"/>
  <c r="F20" i="4"/>
  <c r="H20" i="4"/>
  <c r="J20" i="4"/>
  <c r="G16" i="4"/>
  <c r="I16" i="4"/>
  <c r="F16" i="4"/>
  <c r="H16" i="4"/>
  <c r="J16" i="4"/>
  <c r="F21" i="4"/>
  <c r="H21" i="4"/>
  <c r="J21" i="4"/>
  <c r="G21" i="4"/>
  <c r="I21" i="4"/>
  <c r="F17" i="4"/>
  <c r="H17" i="4"/>
  <c r="J17" i="4"/>
  <c r="G17" i="4"/>
  <c r="I17" i="4"/>
  <c r="F13" i="4"/>
  <c r="H13" i="4"/>
  <c r="J13" i="4"/>
  <c r="G13" i="4"/>
  <c r="I13" i="4"/>
  <c r="D18" i="4"/>
  <c r="C18" i="4"/>
  <c r="D15" i="4"/>
  <c r="C15" i="4"/>
  <c r="D19" i="4"/>
  <c r="C19" i="4"/>
  <c r="D14" i="4"/>
  <c r="C14" i="4"/>
  <c r="D20" i="4"/>
  <c r="C20" i="4"/>
  <c r="D16" i="4"/>
  <c r="C16" i="4"/>
  <c r="D21" i="4"/>
  <c r="C21" i="4"/>
  <c r="D17" i="4"/>
  <c r="C17" i="4"/>
  <c r="C13" i="4"/>
  <c r="D13" i="4"/>
  <c r="B20" i="4"/>
  <c r="B16" i="4"/>
  <c r="B21" i="4"/>
  <c r="B17" i="4"/>
  <c r="B18" i="4"/>
  <c r="B15" i="4"/>
  <c r="B19" i="4"/>
  <c r="B14" i="4"/>
  <c r="B13" i="4"/>
</calcChain>
</file>

<file path=xl/sharedStrings.xml><?xml version="1.0" encoding="utf-8"?>
<sst xmlns="http://schemas.openxmlformats.org/spreadsheetml/2006/main" count="68" uniqueCount="38">
  <si>
    <t>Энергоаккумулятор</t>
  </si>
  <si>
    <t>кол-во</t>
  </si>
  <si>
    <t>сумма</t>
  </si>
  <si>
    <t>Всего
ПРИХОД</t>
  </si>
  <si>
    <t>Всего
РАСХОД</t>
  </si>
  <si>
    <t>Р а с х о д</t>
  </si>
  <si>
    <t>П р и х о д</t>
  </si>
  <si>
    <t>Втулка стабилизатора</t>
  </si>
  <si>
    <t>по Акту</t>
  </si>
  <si>
    <t>по Аванс.Отч.</t>
  </si>
  <si>
    <t>Наименование</t>
  </si>
  <si>
    <t>Остатки и обороты по ТМЗ</t>
  </si>
  <si>
    <t>Электромагнитный клапан</t>
  </si>
  <si>
    <t>Щетка от стеклоотчистителя</t>
  </si>
  <si>
    <t>Якорь от стартера</t>
  </si>
  <si>
    <t>Шланг # 12, м</t>
  </si>
  <si>
    <t>ОСТ. на начало</t>
  </si>
  <si>
    <t>ОСТ. на конец</t>
  </si>
  <si>
    <t>Щетка генератора</t>
  </si>
  <si>
    <t>Щит прибор со вставками, компл.</t>
  </si>
  <si>
    <t>Амортизатор кабины, задний</t>
  </si>
  <si>
    <t>Амортизатор кабины, передний</t>
  </si>
  <si>
    <t>Аккумулятор (АКБ 6 СТ190)</t>
  </si>
  <si>
    <t>Шланг # 10, м, топливный</t>
  </si>
  <si>
    <t>079</t>
  </si>
  <si>
    <t>Автошина R-12</t>
  </si>
  <si>
    <t>Итого 10820</t>
  </si>
  <si>
    <t>Шланг водяной # 20</t>
  </si>
  <si>
    <t>01.09.17 - 30.09.17</t>
  </si>
  <si>
    <t>Автошина R-11</t>
  </si>
  <si>
    <t>079 - 2</t>
  </si>
  <si>
    <t>101 -4</t>
  </si>
  <si>
    <t>079 - 3</t>
  </si>
  <si>
    <t>102 - 2</t>
  </si>
  <si>
    <t>101 - 2</t>
  </si>
  <si>
    <t>103 -4</t>
  </si>
  <si>
    <t>104 - 3</t>
  </si>
  <si>
    <t>ДОЛЖНО БЫТЬ ТАК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</si>
</sst>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8"/>
      <name val="Arial"/>
    </font>
    <font>
      <b/>
      <sz val="8"/>
      <name val="Arial"/>
      <family val="2"/>
      <charset val="204"/>
    </font>
    <font>
      <b/>
      <sz val="11"/>
      <name val="Arial"/>
      <family val="2"/>
      <charset val="204"/>
    </font>
    <font>
      <sz val="8"/>
      <name val="Arial"/>
      <family val="2"/>
      <charset val="204"/>
    </font>
    <font>
      <b/>
      <sz val="9"/>
      <name val="Arial"/>
      <family val="2"/>
      <charset val="204"/>
    </font>
    <font>
      <b/>
      <sz val="12"/>
      <color theme="0"/>
      <name val="Arial"/>
      <family val="2"/>
      <charset val="204"/>
    </font>
    <font>
      <b/>
      <sz val="8.5"/>
      <color theme="0"/>
      <name val="Arial"/>
      <family val="2"/>
      <charset val="204"/>
    </font>
    <font>
      <b/>
      <sz val="8"/>
      <color theme="0" tint="-0.34998626667073579"/>
      <name val="Arial"/>
      <family val="2"/>
      <charset val="204"/>
    </font>
    <font>
      <b/>
      <sz val="14"/>
      <color theme="0"/>
      <name val="Arial"/>
      <family val="2"/>
      <charset val="204"/>
    </font>
    <font>
      <sz val="8"/>
      <color rgb="FFFF0000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hair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2" fillId="0" borderId="0" xfId="0" applyFont="1" applyBorder="1" applyAlignment="1"/>
    <xf numFmtId="0" fontId="4" fillId="0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NumberFormat="1" applyAlignment="1">
      <alignment horizontal="center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4" xfId="0" applyNumberFormat="1" applyFont="1" applyFill="1" applyBorder="1" applyAlignment="1">
      <alignment horizontal="right" vertical="center"/>
    </xf>
    <xf numFmtId="0" fontId="3" fillId="0" borderId="10" xfId="0" applyNumberFormat="1" applyFont="1" applyFill="1" applyBorder="1" applyAlignment="1">
      <alignment horizontal="right" vertical="center" wrapText="1"/>
    </xf>
    <xf numFmtId="0" fontId="3" fillId="0" borderId="9" xfId="0" applyNumberFormat="1" applyFont="1" applyFill="1" applyBorder="1" applyAlignment="1">
      <alignment horizontal="right" vertical="center"/>
    </xf>
    <xf numFmtId="0" fontId="3" fillId="0" borderId="10" xfId="0" applyNumberFormat="1" applyFont="1" applyFill="1" applyBorder="1" applyAlignment="1">
      <alignment horizontal="right" vertical="center"/>
    </xf>
    <xf numFmtId="0" fontId="3" fillId="0" borderId="13" xfId="0" applyNumberFormat="1" applyFont="1" applyFill="1" applyBorder="1" applyAlignment="1">
      <alignment horizontal="right" vertical="center"/>
    </xf>
    <xf numFmtId="0" fontId="1" fillId="2" borderId="13" xfId="0" applyNumberFormat="1" applyFont="1" applyFill="1" applyBorder="1" applyAlignment="1">
      <alignment horizontal="right" vertical="center"/>
    </xf>
    <xf numFmtId="0" fontId="1" fillId="2" borderId="14" xfId="0" applyNumberFormat="1" applyFont="1" applyFill="1" applyBorder="1" applyAlignment="1">
      <alignment horizontal="right" vertical="center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0" fontId="1" fillId="4" borderId="19" xfId="0" applyFont="1" applyFill="1" applyBorder="1" applyAlignment="1">
      <alignment horizontal="center" vertical="center"/>
    </xf>
    <xf numFmtId="0" fontId="1" fillId="4" borderId="20" xfId="0" applyFont="1" applyFill="1" applyBorder="1" applyAlignment="1">
      <alignment horizontal="center" vertical="center"/>
    </xf>
    <xf numFmtId="0" fontId="1" fillId="4" borderId="21" xfId="0" applyFont="1" applyFill="1" applyBorder="1" applyAlignment="1">
      <alignment horizontal="center" vertical="center"/>
    </xf>
    <xf numFmtId="0" fontId="1" fillId="4" borderId="22" xfId="0" applyFont="1" applyFill="1" applyBorder="1" applyAlignment="1">
      <alignment horizontal="center" vertical="center"/>
    </xf>
    <xf numFmtId="0" fontId="3" fillId="6" borderId="10" xfId="0" applyNumberFormat="1" applyFont="1" applyFill="1" applyBorder="1" applyAlignment="1">
      <alignment horizontal="right" vertical="center" wrapText="1"/>
    </xf>
    <xf numFmtId="0" fontId="3" fillId="6" borderId="9" xfId="0" applyNumberFormat="1" applyFont="1" applyFill="1" applyBorder="1" applyAlignment="1">
      <alignment horizontal="right" vertical="center"/>
    </xf>
    <xf numFmtId="0" fontId="1" fillId="6" borderId="13" xfId="0" applyNumberFormat="1" applyFont="1" applyFill="1" applyBorder="1" applyAlignment="1">
      <alignment horizontal="right" vertical="center" wrapText="1"/>
    </xf>
    <xf numFmtId="0" fontId="1" fillId="6" borderId="11" xfId="0" applyNumberFormat="1" applyFont="1" applyFill="1" applyBorder="1" applyAlignment="1">
      <alignment horizontal="right" vertical="center"/>
    </xf>
    <xf numFmtId="0" fontId="2" fillId="0" borderId="0" xfId="0" applyNumberFormat="1" applyFont="1" applyBorder="1" applyAlignment="1"/>
    <xf numFmtId="0" fontId="2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left"/>
    </xf>
    <xf numFmtId="0" fontId="5" fillId="0" borderId="0" xfId="0" applyNumberFormat="1" applyFont="1" applyFill="1" applyBorder="1" applyAlignment="1">
      <alignment vertical="center"/>
    </xf>
    <xf numFmtId="0" fontId="1" fillId="4" borderId="6" xfId="0" applyNumberFormat="1" applyFont="1" applyFill="1" applyBorder="1" applyAlignment="1">
      <alignment horizontal="center" vertical="center"/>
    </xf>
    <xf numFmtId="0" fontId="1" fillId="4" borderId="21" xfId="0" applyNumberFormat="1" applyFont="1" applyFill="1" applyBorder="1" applyAlignment="1">
      <alignment horizontal="center" vertical="center"/>
    </xf>
    <xf numFmtId="0" fontId="1" fillId="4" borderId="22" xfId="0" applyNumberFormat="1" applyFont="1" applyFill="1" applyBorder="1" applyAlignment="1">
      <alignment horizontal="center" vertical="center"/>
    </xf>
    <xf numFmtId="0" fontId="1" fillId="6" borderId="21" xfId="0" applyNumberFormat="1" applyFont="1" applyFill="1" applyBorder="1" applyAlignment="1">
      <alignment horizontal="center" vertical="center"/>
    </xf>
    <xf numFmtId="0" fontId="1" fillId="6" borderId="23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right" vertical="center"/>
    </xf>
    <xf numFmtId="0" fontId="0" fillId="0" borderId="0" xfId="0" applyNumberFormat="1" applyAlignment="1">
      <alignment horizontal="left"/>
    </xf>
    <xf numFmtId="0" fontId="0" fillId="0" borderId="0" xfId="0" applyNumberFormat="1" applyFill="1" applyAlignment="1">
      <alignment horizontal="left"/>
    </xf>
    <xf numFmtId="0" fontId="1" fillId="0" borderId="0" xfId="0" applyNumberFormat="1" applyFont="1" applyAlignment="1">
      <alignment horizontal="left"/>
    </xf>
    <xf numFmtId="0" fontId="0" fillId="0" borderId="0" xfId="0" applyNumberFormat="1"/>
    <xf numFmtId="4" fontId="1" fillId="2" borderId="27" xfId="0" applyNumberFormat="1" applyFont="1" applyFill="1" applyBorder="1" applyAlignment="1">
      <alignment horizontal="right" vertical="center"/>
    </xf>
    <xf numFmtId="4" fontId="1" fillId="2" borderId="25" xfId="0" applyNumberFormat="1" applyFont="1" applyFill="1" applyBorder="1" applyAlignment="1">
      <alignment horizontal="right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left" vertical="center"/>
    </xf>
    <xf numFmtId="4" fontId="1" fillId="2" borderId="28" xfId="0" applyNumberFormat="1" applyFont="1" applyFill="1" applyBorder="1" applyAlignment="1">
      <alignment horizontal="right" vertical="center"/>
    </xf>
    <xf numFmtId="4" fontId="1" fillId="2" borderId="29" xfId="0" applyNumberFormat="1" applyFont="1" applyFill="1" applyBorder="1" applyAlignment="1">
      <alignment horizontal="right" vertical="center"/>
    </xf>
    <xf numFmtId="0" fontId="1" fillId="2" borderId="27" xfId="0" applyNumberFormat="1" applyFont="1" applyFill="1" applyBorder="1" applyAlignment="1">
      <alignment horizontal="right" vertical="center"/>
    </xf>
    <xf numFmtId="0" fontId="1" fillId="2" borderId="29" xfId="0" applyNumberFormat="1" applyFont="1" applyFill="1" applyBorder="1" applyAlignment="1">
      <alignment horizontal="right" vertical="center"/>
    </xf>
    <xf numFmtId="0" fontId="1" fillId="2" borderId="30" xfId="0" applyNumberFormat="1" applyFont="1" applyFill="1" applyBorder="1" applyAlignment="1">
      <alignment horizontal="right" vertical="center"/>
    </xf>
    <xf numFmtId="4" fontId="1" fillId="2" borderId="26" xfId="0" applyNumberFormat="1" applyFont="1" applyFill="1" applyBorder="1" applyAlignment="1">
      <alignment horizontal="right" vertical="center"/>
    </xf>
    <xf numFmtId="0" fontId="1" fillId="7" borderId="13" xfId="0" applyNumberFormat="1" applyFont="1" applyFill="1" applyBorder="1" applyAlignment="1">
      <alignment horizontal="right" vertical="center" wrapText="1"/>
    </xf>
    <xf numFmtId="0" fontId="1" fillId="7" borderId="11" xfId="0" applyNumberFormat="1" applyFont="1" applyFill="1" applyBorder="1" applyAlignment="1">
      <alignment horizontal="right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right" vertical="center"/>
    </xf>
    <xf numFmtId="0" fontId="6" fillId="5" borderId="2" xfId="0" applyNumberFormat="1" applyFont="1" applyFill="1" applyBorder="1" applyAlignment="1">
      <alignment horizontal="center" vertical="center"/>
    </xf>
    <xf numFmtId="0" fontId="6" fillId="5" borderId="0" xfId="0" applyNumberFormat="1" applyFont="1" applyFill="1" applyBorder="1" applyAlignment="1">
      <alignment horizontal="center" vertical="center"/>
    </xf>
    <xf numFmtId="0" fontId="4" fillId="4" borderId="6" xfId="0" applyNumberFormat="1" applyFont="1" applyFill="1" applyBorder="1" applyAlignment="1">
      <alignment horizontal="center" vertical="center" wrapText="1"/>
    </xf>
    <xf numFmtId="0" fontId="4" fillId="4" borderId="1" xfId="0" applyNumberFormat="1" applyFont="1" applyFill="1" applyBorder="1" applyAlignment="1">
      <alignment horizontal="center" vertical="center" wrapText="1"/>
    </xf>
    <xf numFmtId="0" fontId="4" fillId="4" borderId="7" xfId="0" applyNumberFormat="1" applyFont="1" applyFill="1" applyBorder="1" applyAlignment="1">
      <alignment horizontal="center" vertical="center" wrapText="1"/>
    </xf>
    <xf numFmtId="0" fontId="1" fillId="4" borderId="3" xfId="0" applyNumberFormat="1" applyFont="1" applyFill="1" applyBorder="1" applyAlignment="1">
      <alignment horizontal="center" vertical="center"/>
    </xf>
    <xf numFmtId="0" fontId="1" fillId="4" borderId="15" xfId="0" applyNumberFormat="1" applyFont="1" applyFill="1" applyBorder="1" applyAlignment="1">
      <alignment horizontal="center" vertical="center"/>
    </xf>
    <xf numFmtId="0" fontId="7" fillId="5" borderId="4" xfId="0" applyNumberFormat="1" applyFont="1" applyFill="1" applyBorder="1" applyAlignment="1">
      <alignment horizontal="center" vertical="center"/>
    </xf>
    <xf numFmtId="0" fontId="7" fillId="5" borderId="5" xfId="0" applyNumberFormat="1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8" fillId="8" borderId="0" xfId="0" applyFont="1" applyFill="1" applyAlignment="1">
      <alignment horizontal="center"/>
    </xf>
    <xf numFmtId="0" fontId="9" fillId="0" borderId="0" xfId="0" applyFont="1"/>
    <xf numFmtId="0" fontId="9" fillId="9" borderId="0" xfId="0" applyFont="1" applyFill="1"/>
  </cellXfs>
  <cellStyles count="1">
    <cellStyle name="Обычный" xfId="0" builtinId="0"/>
  </cellStyles>
  <dxfs count="6">
    <dxf>
      <font>
        <b/>
        <i val="0"/>
      </font>
      <border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0000"/>
        </patternFill>
      </fill>
    </dxf>
    <dxf>
      <fill>
        <patternFill>
          <bgColor rgb="FFFF3399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82826</xdr:colOff>
      <xdr:row>21</xdr:row>
      <xdr:rowOff>0</xdr:rowOff>
    </xdr:from>
    <xdr:to>
      <xdr:col>18</xdr:col>
      <xdr:colOff>298175</xdr:colOff>
      <xdr:row>25</xdr:row>
      <xdr:rowOff>49696</xdr:rowOff>
    </xdr:to>
    <xdr:sp macro="" textlink="">
      <xdr:nvSpPr>
        <xdr:cNvPr id="2" name="TextBox 1"/>
        <xdr:cNvSpPr txBox="1"/>
      </xdr:nvSpPr>
      <xdr:spPr>
        <a:xfrm>
          <a:off x="2948609" y="2691848"/>
          <a:ext cx="5234609" cy="612913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ru-RU" sz="1400"/>
            <a:t>Как из этого листа подобрать конечные минусовые остатки с указанием расходов по машинам? Образец</a:t>
          </a:r>
          <a:r>
            <a:rPr lang="ru-RU" sz="1400" baseline="0"/>
            <a:t> на следующем листе</a:t>
          </a:r>
          <a:endParaRPr lang="ru-RU" sz="14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D10"/>
  <sheetViews>
    <sheetView zoomScale="115" zoomScaleNormal="115" workbookViewId="0">
      <selection activeCell="C1" sqref="C1"/>
    </sheetView>
  </sheetViews>
  <sheetFormatPr defaultRowHeight="11.25" x14ac:dyDescent="0.2"/>
  <cols>
    <col min="1" max="1" width="13.83203125" style="2" bestFit="1" customWidth="1"/>
    <col min="2" max="2" width="4.1640625" style="8" bestFit="1" customWidth="1"/>
    <col min="3" max="3" width="13.83203125" style="2" bestFit="1" customWidth="1"/>
    <col min="4" max="4" width="24.83203125" bestFit="1" customWidth="1"/>
  </cols>
  <sheetData>
    <row r="1" spans="1:4" ht="12" customHeight="1" x14ac:dyDescent="0.2">
      <c r="A1" s="3" t="str">
        <f>IF(ISBLANK(B1),C1,CONCATENATE(B1," (",C1,")"))</f>
        <v>079</v>
      </c>
      <c r="B1" s="2"/>
      <c r="C1" s="43" t="s">
        <v>24</v>
      </c>
      <c r="D1" s="7"/>
    </row>
    <row r="2" spans="1:4" ht="12" customHeight="1" x14ac:dyDescent="0.2">
      <c r="A2" s="3">
        <f t="shared" ref="A2:A9" si="0">IF(ISBLANK(B2),C2,CONCATENATE(B2," (",C2,")"))</f>
        <v>101</v>
      </c>
      <c r="B2" s="2"/>
      <c r="C2" s="8">
        <v>101</v>
      </c>
      <c r="D2" s="7"/>
    </row>
    <row r="3" spans="1:4" ht="12" customHeight="1" x14ac:dyDescent="0.2">
      <c r="A3" s="3">
        <f>IF(ISBLANK(B3),C3,CONCATENATE(B3," (",C3,")"))</f>
        <v>102</v>
      </c>
      <c r="B3" s="2"/>
      <c r="C3" s="8">
        <v>102</v>
      </c>
      <c r="D3" s="7"/>
    </row>
    <row r="4" spans="1:4" ht="12" customHeight="1" x14ac:dyDescent="0.2">
      <c r="A4" s="3">
        <f t="shared" si="0"/>
        <v>103</v>
      </c>
      <c r="B4" s="2"/>
      <c r="C4" s="8">
        <v>103</v>
      </c>
      <c r="D4" s="7"/>
    </row>
    <row r="5" spans="1:4" ht="12" customHeight="1" x14ac:dyDescent="0.2">
      <c r="A5" s="3">
        <f t="shared" si="0"/>
        <v>104</v>
      </c>
      <c r="B5" s="2"/>
      <c r="C5" s="8">
        <v>104</v>
      </c>
      <c r="D5" s="7"/>
    </row>
    <row r="6" spans="1:4" ht="12" customHeight="1" x14ac:dyDescent="0.2">
      <c r="A6" s="3">
        <f t="shared" si="0"/>
        <v>105</v>
      </c>
      <c r="B6" s="2"/>
      <c r="C6" s="8">
        <v>105</v>
      </c>
    </row>
    <row r="7" spans="1:4" ht="12" customHeight="1" x14ac:dyDescent="0.2">
      <c r="A7" s="3">
        <f t="shared" si="0"/>
        <v>106</v>
      </c>
      <c r="B7" s="2"/>
      <c r="C7" s="8">
        <v>106</v>
      </c>
      <c r="D7" s="7"/>
    </row>
    <row r="8" spans="1:4" ht="12" customHeight="1" x14ac:dyDescent="0.2">
      <c r="A8" s="3">
        <f t="shared" si="0"/>
        <v>107</v>
      </c>
      <c r="B8" s="2"/>
      <c r="C8" s="8">
        <v>107</v>
      </c>
    </row>
    <row r="9" spans="1:4" ht="12" customHeight="1" x14ac:dyDescent="0.2">
      <c r="A9" s="3">
        <f t="shared" si="0"/>
        <v>108</v>
      </c>
      <c r="B9" s="2"/>
      <c r="C9" s="8">
        <v>108</v>
      </c>
      <c r="D9" s="7"/>
    </row>
    <row r="10" spans="1:4" ht="12" customHeight="1" x14ac:dyDescent="0.2">
      <c r="A10" s="3">
        <f>IF(ISBLANK(B10),C10,CONCATENATE(B10," (",C10,")"))</f>
        <v>109</v>
      </c>
      <c r="B10" s="2"/>
      <c r="C10" s="8">
        <v>109</v>
      </c>
      <c r="D10" s="7"/>
    </row>
  </sheetData>
  <sortState ref="C1:D116">
    <sortCondition ref="C1:C116"/>
  </sortState>
  <conditionalFormatting sqref="B1:B10">
    <cfRule type="duplicateValues" dxfId="5" priority="515"/>
  </conditionalFormatting>
  <conditionalFormatting sqref="C1:C10">
    <cfRule type="duplicateValues" dxfId="4" priority="516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Right="0"/>
    <pageSetUpPr autoPageBreaks="0" fitToPage="1"/>
  </sheetPr>
  <dimension ref="A1:W21"/>
  <sheetViews>
    <sheetView showZeros="0" topLeftCell="A2" zoomScale="140" zoomScaleNormal="140" zoomScaleSheetLayoutView="130" workbookViewId="0">
      <pane xSplit="3" ySplit="3" topLeftCell="D5" activePane="bottomRight" state="frozen"/>
      <selection activeCell="A2" sqref="A2"/>
      <selection pane="topRight" activeCell="D2" sqref="D2"/>
      <selection pane="bottomLeft" activeCell="A5" sqref="A5"/>
      <selection pane="bottomRight" activeCell="J3" sqref="J3:K3"/>
    </sheetView>
  </sheetViews>
  <sheetFormatPr defaultColWidth="9.33203125" defaultRowHeight="11.45" customHeight="1" outlineLevelRow="1" outlineLevelCol="1" x14ac:dyDescent="0.2"/>
  <cols>
    <col min="1" max="1" width="31.33203125" style="1" bestFit="1" customWidth="1"/>
    <col min="2" max="2" width="7.5" style="1" bestFit="1" customWidth="1"/>
    <col min="3" max="3" width="11.33203125" style="1" bestFit="1" customWidth="1" collapsed="1"/>
    <col min="4" max="4" width="7.5" style="1" hidden="1" customWidth="1" outlineLevel="1"/>
    <col min="5" max="5" width="9.1640625" style="1" hidden="1" customWidth="1" outlineLevel="1"/>
    <col min="6" max="6" width="7.5" style="1" hidden="1" customWidth="1" outlineLevel="1"/>
    <col min="7" max="7" width="10.1640625" style="1" hidden="1" customWidth="1" outlineLevel="1"/>
    <col min="8" max="8" width="10.83203125" style="1" customWidth="1"/>
    <col min="9" max="9" width="10.1640625" style="1" customWidth="1"/>
    <col min="10" max="10" width="7.5" style="37" customWidth="1" outlineLevel="1"/>
    <col min="11" max="11" width="7.1640625" style="37" customWidth="1" outlineLevel="1"/>
    <col min="12" max="12" width="7.5" style="37" customWidth="1" outlineLevel="1"/>
    <col min="13" max="13" width="6.83203125" style="38" customWidth="1" outlineLevel="1"/>
    <col min="14" max="14" width="7.5" style="37" customWidth="1" outlineLevel="1"/>
    <col min="15" max="15" width="8.1640625" style="37" customWidth="1" outlineLevel="1"/>
    <col min="16" max="16" width="7.5" style="37" customWidth="1" outlineLevel="1"/>
    <col min="17" max="17" width="7.1640625" style="37" customWidth="1" outlineLevel="1"/>
    <col min="18" max="18" width="7.5" style="37" customWidth="1" outlineLevel="1"/>
    <col min="19" max="19" width="7.1640625" style="37" customWidth="1" outlineLevel="1"/>
    <col min="20" max="20" width="7.5" style="37" bestFit="1" customWidth="1"/>
    <col min="21" max="21" width="10.1640625" style="37" customWidth="1"/>
    <col min="22" max="22" width="7.5" style="39" bestFit="1" customWidth="1"/>
    <col min="23" max="23" width="11.33203125" style="39" bestFit="1" customWidth="1"/>
  </cols>
  <sheetData>
    <row r="1" spans="1:23" ht="17.25" hidden="1" customHeight="1" x14ac:dyDescent="0.25">
      <c r="A1" s="6" t="s">
        <v>11</v>
      </c>
      <c r="B1" s="5"/>
      <c r="C1" s="5"/>
      <c r="D1" s="4"/>
      <c r="E1" s="4"/>
      <c r="F1" s="4"/>
      <c r="G1" s="4"/>
      <c r="H1" s="67" t="s">
        <v>3</v>
      </c>
      <c r="I1" s="68"/>
      <c r="J1" s="27"/>
      <c r="K1" s="27"/>
      <c r="L1" s="27"/>
      <c r="M1" s="28"/>
      <c r="N1" s="27"/>
      <c r="O1" s="27"/>
      <c r="P1" s="27"/>
      <c r="Q1" s="27"/>
      <c r="R1" s="27"/>
      <c r="S1" s="27"/>
      <c r="T1" s="57" t="s">
        <v>4</v>
      </c>
      <c r="U1" s="57"/>
      <c r="V1" s="29"/>
      <c r="W1" s="30"/>
    </row>
    <row r="2" spans="1:23" ht="12" x14ac:dyDescent="0.2">
      <c r="A2" s="6" t="s">
        <v>28</v>
      </c>
      <c r="B2" s="64" t="s">
        <v>16</v>
      </c>
      <c r="C2" s="65"/>
      <c r="D2" s="73" t="s">
        <v>6</v>
      </c>
      <c r="E2" s="74"/>
      <c r="F2" s="73" t="s">
        <v>6</v>
      </c>
      <c r="G2" s="74"/>
      <c r="H2" s="69"/>
      <c r="I2" s="69"/>
      <c r="J2" s="62" t="s">
        <v>5</v>
      </c>
      <c r="K2" s="63"/>
      <c r="L2" s="62" t="s">
        <v>5</v>
      </c>
      <c r="M2" s="63"/>
      <c r="N2" s="62" t="s">
        <v>5</v>
      </c>
      <c r="O2" s="63"/>
      <c r="P2" s="62" t="s">
        <v>5</v>
      </c>
      <c r="Q2" s="63"/>
      <c r="R2" s="62" t="s">
        <v>5</v>
      </c>
      <c r="S2" s="63"/>
      <c r="T2" s="58"/>
      <c r="U2" s="58"/>
      <c r="V2" s="55" t="s">
        <v>17</v>
      </c>
      <c r="W2" s="56"/>
    </row>
    <row r="3" spans="1:23" ht="11.25" customHeight="1" x14ac:dyDescent="0.2">
      <c r="B3" s="66"/>
      <c r="C3" s="66"/>
      <c r="D3" s="71" t="s">
        <v>8</v>
      </c>
      <c r="E3" s="72"/>
      <c r="F3" s="71" t="s">
        <v>9</v>
      </c>
      <c r="G3" s="72"/>
      <c r="H3" s="70"/>
      <c r="I3" s="70"/>
      <c r="J3" s="60" t="str">
        <f>INDEX(Машины!$A$1:$A$10,COLUMN(Машины!B:B)/2,ROW(Машины!1:1))</f>
        <v>079</v>
      </c>
      <c r="K3" s="61"/>
      <c r="L3" s="60">
        <f>INDEX(Машины!$A$1:$A$10,COLUMN(Машины!D:D)/2,ROW(Машины!1:1))</f>
        <v>101</v>
      </c>
      <c r="M3" s="61"/>
      <c r="N3" s="60">
        <f>INDEX(Машины!$A$1:$A$10,COLUMN(Машины!F:F)/2,ROW(Машины!1:1))</f>
        <v>102</v>
      </c>
      <c r="O3" s="61"/>
      <c r="P3" s="60">
        <f>INDEX(Машины!$A$1:$A$10,COLUMN(Машины!H:H)/2,ROW(Машины!1:1))</f>
        <v>103</v>
      </c>
      <c r="Q3" s="61"/>
      <c r="R3" s="60">
        <f>INDEX(Машины!$A$1:$A$10,COLUMN(Машины!J:J)/2,ROW(Машины!1:1))</f>
        <v>104</v>
      </c>
      <c r="S3" s="61"/>
      <c r="T3" s="59"/>
      <c r="U3" s="59"/>
      <c r="V3" s="55"/>
      <c r="W3" s="56"/>
    </row>
    <row r="4" spans="1:23" ht="11.1" customHeight="1" x14ac:dyDescent="0.2">
      <c r="A4" s="17" t="s">
        <v>10</v>
      </c>
      <c r="B4" s="21" t="s">
        <v>1</v>
      </c>
      <c r="C4" s="22" t="s">
        <v>2</v>
      </c>
      <c r="D4" s="18" t="s">
        <v>1</v>
      </c>
      <c r="E4" s="19" t="s">
        <v>2</v>
      </c>
      <c r="F4" s="19" t="s">
        <v>1</v>
      </c>
      <c r="G4" s="20" t="s">
        <v>2</v>
      </c>
      <c r="H4" s="21" t="s">
        <v>1</v>
      </c>
      <c r="I4" s="22" t="s">
        <v>2</v>
      </c>
      <c r="J4" s="31" t="s">
        <v>1</v>
      </c>
      <c r="K4" s="31" t="s">
        <v>2</v>
      </c>
      <c r="L4" s="31" t="s">
        <v>1</v>
      </c>
      <c r="M4" s="31" t="s">
        <v>2</v>
      </c>
      <c r="N4" s="31" t="s">
        <v>1</v>
      </c>
      <c r="O4" s="31" t="s">
        <v>2</v>
      </c>
      <c r="P4" s="31" t="s">
        <v>1</v>
      </c>
      <c r="Q4" s="31" t="s">
        <v>2</v>
      </c>
      <c r="R4" s="31" t="s">
        <v>1</v>
      </c>
      <c r="S4" s="31" t="s">
        <v>2</v>
      </c>
      <c r="T4" s="32" t="s">
        <v>1</v>
      </c>
      <c r="U4" s="33" t="s">
        <v>2</v>
      </c>
      <c r="V4" s="34" t="s">
        <v>1</v>
      </c>
      <c r="W4" s="35" t="s">
        <v>2</v>
      </c>
    </row>
    <row r="5" spans="1:23" ht="11.1" customHeight="1" outlineLevel="1" x14ac:dyDescent="0.2">
      <c r="A5" s="9" t="s">
        <v>29</v>
      </c>
      <c r="B5" s="23">
        <v>4</v>
      </c>
      <c r="C5" s="24">
        <v>8850</v>
      </c>
      <c r="D5" s="11"/>
      <c r="E5" s="12"/>
      <c r="F5" s="13"/>
      <c r="G5" s="12"/>
      <c r="H5" s="15">
        <f t="shared" ref="H5:H10" si="0">D5+F5</f>
        <v>0</v>
      </c>
      <c r="I5" s="36">
        <f t="shared" ref="I5:I10" si="1">G5+E5</f>
        <v>0</v>
      </c>
      <c r="J5" s="14"/>
      <c r="K5" s="10">
        <f t="shared" ref="K5:K10" si="2">IF(ISERR(ROUND(J5*(($C5+$E5+$G5)/($B5+$D5+$F5)),2)),,ROUND(J5*(($C5+$E5+$G5)/($B5+$D5+$F5)),2))</f>
        <v>0</v>
      </c>
      <c r="L5" s="14"/>
      <c r="M5" s="10">
        <f t="shared" ref="M5:M10" si="3">IF(ISERR(ROUND(L5*(($C5+$E5+$G5)/($B5+$D5+$F5)),2)),,ROUND(L5*(($C5+$E5+$G5)/($B5+$D5+$F5)),2))</f>
        <v>0</v>
      </c>
      <c r="N5" s="14"/>
      <c r="O5" s="10">
        <f t="shared" ref="O5:O10" si="4">IF(ISERR(ROUND(N5*(($C5+$E5+$G5)/($B5+$D5+$F5)),2)),,ROUND(N5*(($C5+$E5+$G5)/($B5+$D5+$F5)),2))</f>
        <v>0</v>
      </c>
      <c r="P5" s="14"/>
      <c r="Q5" s="10">
        <f t="shared" ref="Q5:Q10" si="5">IF(ISERR(ROUND(P5*(($C5+$E5+$G5)/($B5+$D5+$F5)),2)),,ROUND(P5*(($C5+$E5+$G5)/($B5+$D5+$F5)),2))</f>
        <v>0</v>
      </c>
      <c r="R5" s="14"/>
      <c r="S5" s="10">
        <f t="shared" ref="S5:S10" si="6">IF(ISERR(ROUND(R5*(($C5+$E5+$G5)/($B5+$D5+$F5)),2)),,ROUND(R5*(($C5+$E5+$G5)/($B5+$D5+$F5)),2))</f>
        <v>0</v>
      </c>
      <c r="T5" s="15">
        <f t="shared" ref="T5:T19" ca="1" si="7">SUMIF($J$4:$S$20,$J$4,$J5:$S5)</f>
        <v>0</v>
      </c>
      <c r="U5" s="16">
        <f t="shared" ref="U5:U19" ca="1" si="8">SUMIF($J$4:$S$20,$K$4,$J5:$S5)</f>
        <v>0</v>
      </c>
      <c r="V5" s="25">
        <f t="shared" ref="V5:V19" ca="1" si="9">ROUND(B5+H5-T5,2)</f>
        <v>4</v>
      </c>
      <c r="W5" s="26">
        <f t="shared" ref="W5:W19" ca="1" si="10">ROUND(C5+I5-U5,2)</f>
        <v>8850</v>
      </c>
    </row>
    <row r="6" spans="1:23" ht="11.1" customHeight="1" outlineLevel="1" x14ac:dyDescent="0.2">
      <c r="A6" s="9" t="s">
        <v>25</v>
      </c>
      <c r="B6" s="23">
        <v>114</v>
      </c>
      <c r="C6" s="24">
        <v>293032.94</v>
      </c>
      <c r="D6" s="11"/>
      <c r="E6" s="12"/>
      <c r="F6" s="13"/>
      <c r="G6" s="12"/>
      <c r="H6" s="15">
        <f t="shared" si="0"/>
        <v>0</v>
      </c>
      <c r="I6" s="36">
        <f t="shared" si="1"/>
        <v>0</v>
      </c>
      <c r="J6" s="14">
        <v>10</v>
      </c>
      <c r="K6" s="10">
        <f t="shared" si="2"/>
        <v>25704.639999999999</v>
      </c>
      <c r="L6" s="14"/>
      <c r="M6" s="10">
        <f t="shared" si="3"/>
        <v>0</v>
      </c>
      <c r="N6" s="14"/>
      <c r="O6" s="10">
        <f t="shared" si="4"/>
        <v>0</v>
      </c>
      <c r="P6" s="14"/>
      <c r="Q6" s="10">
        <f t="shared" si="5"/>
        <v>0</v>
      </c>
      <c r="R6" s="14"/>
      <c r="S6" s="10">
        <f t="shared" si="6"/>
        <v>0</v>
      </c>
      <c r="T6" s="15">
        <f t="shared" ca="1" si="7"/>
        <v>10</v>
      </c>
      <c r="U6" s="16">
        <f t="shared" ca="1" si="8"/>
        <v>25704.639999999999</v>
      </c>
      <c r="V6" s="25">
        <f t="shared" ca="1" si="9"/>
        <v>104</v>
      </c>
      <c r="W6" s="26">
        <f t="shared" ca="1" si="10"/>
        <v>267328.3</v>
      </c>
    </row>
    <row r="7" spans="1:23" ht="11.1" customHeight="1" outlineLevel="1" x14ac:dyDescent="0.2">
      <c r="A7" s="9" t="s">
        <v>22</v>
      </c>
      <c r="B7" s="23">
        <v>2</v>
      </c>
      <c r="C7" s="24">
        <v>2500</v>
      </c>
      <c r="D7" s="11"/>
      <c r="E7" s="12"/>
      <c r="F7" s="13"/>
      <c r="G7" s="12"/>
      <c r="H7" s="15">
        <f t="shared" si="0"/>
        <v>0</v>
      </c>
      <c r="I7" s="36">
        <f t="shared" si="1"/>
        <v>0</v>
      </c>
      <c r="J7" s="14"/>
      <c r="K7" s="10">
        <f t="shared" si="2"/>
        <v>0</v>
      </c>
      <c r="L7" s="14"/>
      <c r="M7" s="10">
        <f t="shared" si="3"/>
        <v>0</v>
      </c>
      <c r="N7" s="14"/>
      <c r="O7" s="10">
        <f t="shared" si="4"/>
        <v>0</v>
      </c>
      <c r="P7" s="14"/>
      <c r="Q7" s="10">
        <f t="shared" si="5"/>
        <v>0</v>
      </c>
      <c r="R7" s="14"/>
      <c r="S7" s="10">
        <f t="shared" si="6"/>
        <v>0</v>
      </c>
      <c r="T7" s="15">
        <f t="shared" ca="1" si="7"/>
        <v>0</v>
      </c>
      <c r="U7" s="16">
        <f t="shared" ca="1" si="8"/>
        <v>0</v>
      </c>
      <c r="V7" s="25">
        <f t="shared" ca="1" si="9"/>
        <v>2</v>
      </c>
      <c r="W7" s="26">
        <f t="shared" ca="1" si="10"/>
        <v>2500</v>
      </c>
    </row>
    <row r="8" spans="1:23" ht="11.1" customHeight="1" outlineLevel="1" x14ac:dyDescent="0.2">
      <c r="A8" s="9" t="s">
        <v>20</v>
      </c>
      <c r="B8" s="23">
        <v>1</v>
      </c>
      <c r="C8" s="24">
        <v>160</v>
      </c>
      <c r="D8" s="11"/>
      <c r="E8" s="12"/>
      <c r="F8" s="13">
        <v>4</v>
      </c>
      <c r="G8" s="12">
        <v>960</v>
      </c>
      <c r="H8" s="15">
        <f t="shared" si="0"/>
        <v>4</v>
      </c>
      <c r="I8" s="36">
        <f t="shared" si="1"/>
        <v>960</v>
      </c>
      <c r="J8" s="14">
        <v>2</v>
      </c>
      <c r="K8" s="10">
        <f t="shared" si="2"/>
        <v>448</v>
      </c>
      <c r="L8" s="14">
        <v>4</v>
      </c>
      <c r="M8" s="10">
        <f t="shared" si="3"/>
        <v>896</v>
      </c>
      <c r="N8" s="14"/>
      <c r="O8" s="10">
        <f t="shared" si="4"/>
        <v>0</v>
      </c>
      <c r="P8" s="14"/>
      <c r="Q8" s="10">
        <f t="shared" si="5"/>
        <v>0</v>
      </c>
      <c r="R8" s="14"/>
      <c r="S8" s="10">
        <f t="shared" si="6"/>
        <v>0</v>
      </c>
      <c r="T8" s="15">
        <f t="shared" ca="1" si="7"/>
        <v>6</v>
      </c>
      <c r="U8" s="16">
        <f t="shared" ca="1" si="8"/>
        <v>1344</v>
      </c>
      <c r="V8" s="25">
        <f t="shared" ca="1" si="9"/>
        <v>-1</v>
      </c>
      <c r="W8" s="26">
        <f t="shared" ca="1" si="10"/>
        <v>-224</v>
      </c>
    </row>
    <row r="9" spans="1:23" ht="11.1" customHeight="1" outlineLevel="1" x14ac:dyDescent="0.2">
      <c r="A9" s="9" t="s">
        <v>21</v>
      </c>
      <c r="B9" s="23">
        <v>5</v>
      </c>
      <c r="C9" s="24">
        <v>400</v>
      </c>
      <c r="D9" s="11"/>
      <c r="E9" s="12"/>
      <c r="F9" s="13">
        <v>2</v>
      </c>
      <c r="G9" s="12">
        <v>640</v>
      </c>
      <c r="H9" s="15">
        <f t="shared" si="0"/>
        <v>2</v>
      </c>
      <c r="I9" s="36">
        <f t="shared" si="1"/>
        <v>640</v>
      </c>
      <c r="J9" s="14"/>
      <c r="K9" s="10">
        <f t="shared" si="2"/>
        <v>0</v>
      </c>
      <c r="L9" s="14"/>
      <c r="M9" s="10">
        <f t="shared" si="3"/>
        <v>0</v>
      </c>
      <c r="N9" s="14"/>
      <c r="O9" s="10">
        <f t="shared" si="4"/>
        <v>0</v>
      </c>
      <c r="P9" s="14"/>
      <c r="Q9" s="10">
        <f t="shared" si="5"/>
        <v>0</v>
      </c>
      <c r="R9" s="14"/>
      <c r="S9" s="10">
        <f t="shared" si="6"/>
        <v>0</v>
      </c>
      <c r="T9" s="15">
        <f t="shared" ca="1" si="7"/>
        <v>0</v>
      </c>
      <c r="U9" s="16">
        <f t="shared" ca="1" si="8"/>
        <v>0</v>
      </c>
      <c r="V9" s="25">
        <f t="shared" ca="1" si="9"/>
        <v>7</v>
      </c>
      <c r="W9" s="26">
        <f t="shared" ca="1" si="10"/>
        <v>1040</v>
      </c>
    </row>
    <row r="10" spans="1:23" ht="11.1" customHeight="1" outlineLevel="1" x14ac:dyDescent="0.2">
      <c r="A10" s="9" t="s">
        <v>7</v>
      </c>
      <c r="B10" s="23">
        <v>2</v>
      </c>
      <c r="C10" s="24">
        <v>122.5</v>
      </c>
      <c r="D10" s="11"/>
      <c r="E10" s="12"/>
      <c r="F10" s="13"/>
      <c r="G10" s="12">
        <v>0</v>
      </c>
      <c r="H10" s="15">
        <f t="shared" si="0"/>
        <v>0</v>
      </c>
      <c r="I10" s="36">
        <f t="shared" si="1"/>
        <v>0</v>
      </c>
      <c r="J10" s="14"/>
      <c r="K10" s="10">
        <f t="shared" si="2"/>
        <v>0</v>
      </c>
      <c r="L10" s="14"/>
      <c r="M10" s="10">
        <f t="shared" si="3"/>
        <v>0</v>
      </c>
      <c r="N10" s="14"/>
      <c r="O10" s="10">
        <f t="shared" si="4"/>
        <v>0</v>
      </c>
      <c r="P10" s="14"/>
      <c r="Q10" s="10">
        <f t="shared" si="5"/>
        <v>0</v>
      </c>
      <c r="R10" s="14"/>
      <c r="S10" s="10">
        <f t="shared" si="6"/>
        <v>0</v>
      </c>
      <c r="T10" s="15">
        <f t="shared" ca="1" si="7"/>
        <v>0</v>
      </c>
      <c r="U10" s="16">
        <f t="shared" ca="1" si="8"/>
        <v>0</v>
      </c>
      <c r="V10" s="25">
        <f t="shared" ca="1" si="9"/>
        <v>2</v>
      </c>
      <c r="W10" s="26">
        <f t="shared" ca="1" si="10"/>
        <v>122.5</v>
      </c>
    </row>
    <row r="11" spans="1:23" ht="11.1" customHeight="1" outlineLevel="1" x14ac:dyDescent="0.2">
      <c r="A11" s="9" t="s">
        <v>23</v>
      </c>
      <c r="B11" s="23">
        <v>2</v>
      </c>
      <c r="C11" s="24">
        <v>14</v>
      </c>
      <c r="D11" s="11"/>
      <c r="E11" s="12"/>
      <c r="F11" s="13">
        <v>6</v>
      </c>
      <c r="G11" s="12">
        <v>42</v>
      </c>
      <c r="H11" s="15">
        <f t="shared" ref="H11:H15" si="11">D11+F11</f>
        <v>6</v>
      </c>
      <c r="I11" s="36">
        <f t="shared" ref="I11:I15" si="12">G11+E11</f>
        <v>42</v>
      </c>
      <c r="J11" s="14"/>
      <c r="K11" s="10">
        <f t="shared" ref="K11:K15" si="13">IF(ISERR(ROUND(J11*(($C11+$E11+$G11)/($B11+$D11+$F11)),2)),,ROUND(J11*(($C11+$E11+$G11)/($B11+$D11+$F11)),2))</f>
        <v>0</v>
      </c>
      <c r="L11" s="14"/>
      <c r="M11" s="10">
        <f t="shared" ref="M11:M15" si="14">IF(ISERR(ROUND(L11*(($C11+$E11+$G11)/($B11+$D11+$F11)),2)),,ROUND(L11*(($C11+$E11+$G11)/($B11+$D11+$F11)),2))</f>
        <v>0</v>
      </c>
      <c r="N11" s="14"/>
      <c r="O11" s="10">
        <f t="shared" ref="O11:O15" si="15">IF(ISERR(ROUND(N11*(($C11+$E11+$G11)/($B11+$D11+$F11)),2)),,ROUND(N11*(($C11+$E11+$G11)/($B11+$D11+$F11)),2))</f>
        <v>0</v>
      </c>
      <c r="P11" s="14"/>
      <c r="Q11" s="10">
        <f t="shared" ref="Q11:Q15" si="16">IF(ISERR(ROUND(P11*(($C11+$E11+$G11)/($B11+$D11+$F11)),2)),,ROUND(P11*(($C11+$E11+$G11)/($B11+$D11+$F11)),2))</f>
        <v>0</v>
      </c>
      <c r="R11" s="14"/>
      <c r="S11" s="10">
        <f t="shared" ref="S11:S15" si="17">IF(ISERR(ROUND(R11*(($C11+$E11+$G11)/($B11+$D11+$F11)),2)),,ROUND(R11*(($C11+$E11+$G11)/($B11+$D11+$F11)),2))</f>
        <v>0</v>
      </c>
      <c r="T11" s="15">
        <f t="shared" ca="1" si="7"/>
        <v>0</v>
      </c>
      <c r="U11" s="16">
        <f t="shared" ca="1" si="8"/>
        <v>0</v>
      </c>
      <c r="V11" s="25">
        <f t="shared" ca="1" si="9"/>
        <v>8</v>
      </c>
      <c r="W11" s="26">
        <f t="shared" ca="1" si="10"/>
        <v>56</v>
      </c>
    </row>
    <row r="12" spans="1:23" ht="11.1" customHeight="1" outlineLevel="1" x14ac:dyDescent="0.2">
      <c r="A12" s="9" t="s">
        <v>15</v>
      </c>
      <c r="B12" s="23">
        <v>2</v>
      </c>
      <c r="C12" s="24">
        <v>16</v>
      </c>
      <c r="D12" s="11"/>
      <c r="E12" s="12"/>
      <c r="F12" s="13"/>
      <c r="G12" s="12">
        <v>0</v>
      </c>
      <c r="H12" s="15">
        <f t="shared" si="11"/>
        <v>0</v>
      </c>
      <c r="I12" s="36">
        <f t="shared" si="12"/>
        <v>0</v>
      </c>
      <c r="J12" s="14">
        <v>3</v>
      </c>
      <c r="K12" s="10">
        <f t="shared" si="13"/>
        <v>24</v>
      </c>
      <c r="L12" s="14"/>
      <c r="M12" s="10">
        <f t="shared" si="14"/>
        <v>0</v>
      </c>
      <c r="N12" s="14"/>
      <c r="O12" s="10">
        <f t="shared" si="15"/>
        <v>0</v>
      </c>
      <c r="P12" s="14"/>
      <c r="Q12" s="10">
        <f t="shared" si="16"/>
        <v>0</v>
      </c>
      <c r="R12" s="14"/>
      <c r="S12" s="10">
        <f t="shared" si="17"/>
        <v>0</v>
      </c>
      <c r="T12" s="15">
        <f t="shared" ca="1" si="7"/>
        <v>3</v>
      </c>
      <c r="U12" s="16">
        <f t="shared" ca="1" si="8"/>
        <v>24</v>
      </c>
      <c r="V12" s="25">
        <f t="shared" ca="1" si="9"/>
        <v>-1</v>
      </c>
      <c r="W12" s="26">
        <f t="shared" ca="1" si="10"/>
        <v>-8</v>
      </c>
    </row>
    <row r="13" spans="1:23" ht="11.1" customHeight="1" outlineLevel="1" x14ac:dyDescent="0.2">
      <c r="A13" s="9" t="s">
        <v>27</v>
      </c>
      <c r="B13" s="23">
        <v>4</v>
      </c>
      <c r="C13" s="24">
        <v>60</v>
      </c>
      <c r="D13" s="11"/>
      <c r="E13" s="12"/>
      <c r="F13" s="13"/>
      <c r="G13" s="12">
        <v>0</v>
      </c>
      <c r="H13" s="15">
        <f t="shared" si="11"/>
        <v>0</v>
      </c>
      <c r="I13" s="36">
        <f t="shared" si="12"/>
        <v>0</v>
      </c>
      <c r="J13" s="14"/>
      <c r="K13" s="10">
        <f t="shared" si="13"/>
        <v>0</v>
      </c>
      <c r="L13" s="14"/>
      <c r="M13" s="10">
        <f t="shared" si="14"/>
        <v>0</v>
      </c>
      <c r="N13" s="14"/>
      <c r="O13" s="10">
        <f t="shared" si="15"/>
        <v>0</v>
      </c>
      <c r="P13" s="14"/>
      <c r="Q13" s="10">
        <f t="shared" si="16"/>
        <v>0</v>
      </c>
      <c r="R13" s="14"/>
      <c r="S13" s="10">
        <f t="shared" si="17"/>
        <v>0</v>
      </c>
      <c r="T13" s="15">
        <f t="shared" ca="1" si="7"/>
        <v>0</v>
      </c>
      <c r="U13" s="16">
        <f t="shared" ca="1" si="8"/>
        <v>0</v>
      </c>
      <c r="V13" s="25">
        <f t="shared" ca="1" si="9"/>
        <v>4</v>
      </c>
      <c r="W13" s="26">
        <f t="shared" ca="1" si="10"/>
        <v>60</v>
      </c>
    </row>
    <row r="14" spans="1:23" ht="11.1" customHeight="1" outlineLevel="1" x14ac:dyDescent="0.2">
      <c r="A14" s="9" t="s">
        <v>18</v>
      </c>
      <c r="B14" s="23">
        <v>10</v>
      </c>
      <c r="C14" s="24">
        <v>180</v>
      </c>
      <c r="D14" s="11"/>
      <c r="E14" s="12"/>
      <c r="F14" s="13">
        <v>2</v>
      </c>
      <c r="G14" s="12">
        <v>120</v>
      </c>
      <c r="H14" s="15">
        <f t="shared" si="11"/>
        <v>2</v>
      </c>
      <c r="I14" s="36">
        <f t="shared" si="12"/>
        <v>120</v>
      </c>
      <c r="J14" s="14"/>
      <c r="K14" s="10">
        <f t="shared" si="13"/>
        <v>0</v>
      </c>
      <c r="L14" s="14"/>
      <c r="M14" s="10">
        <f t="shared" si="14"/>
        <v>0</v>
      </c>
      <c r="N14" s="14"/>
      <c r="O14" s="10">
        <f t="shared" si="15"/>
        <v>0</v>
      </c>
      <c r="P14" s="14"/>
      <c r="Q14" s="10">
        <f t="shared" si="16"/>
        <v>0</v>
      </c>
      <c r="R14" s="14"/>
      <c r="S14" s="10">
        <f t="shared" si="17"/>
        <v>0</v>
      </c>
      <c r="T14" s="15">
        <f t="shared" ca="1" si="7"/>
        <v>0</v>
      </c>
      <c r="U14" s="16">
        <f t="shared" ca="1" si="8"/>
        <v>0</v>
      </c>
      <c r="V14" s="25">
        <f t="shared" ca="1" si="9"/>
        <v>12</v>
      </c>
      <c r="W14" s="26">
        <f t="shared" ca="1" si="10"/>
        <v>300</v>
      </c>
    </row>
    <row r="15" spans="1:23" ht="11.1" customHeight="1" outlineLevel="1" x14ac:dyDescent="0.2">
      <c r="A15" s="9" t="s">
        <v>13</v>
      </c>
      <c r="B15" s="23">
        <v>1</v>
      </c>
      <c r="C15" s="24">
        <v>20</v>
      </c>
      <c r="D15" s="11"/>
      <c r="E15" s="12"/>
      <c r="F15" s="13"/>
      <c r="G15" s="12">
        <v>0</v>
      </c>
      <c r="H15" s="15">
        <f t="shared" si="11"/>
        <v>0</v>
      </c>
      <c r="I15" s="36">
        <f t="shared" si="12"/>
        <v>0</v>
      </c>
      <c r="J15" s="14"/>
      <c r="K15" s="10">
        <f t="shared" si="13"/>
        <v>0</v>
      </c>
      <c r="L15" s="14"/>
      <c r="M15" s="10">
        <f t="shared" si="14"/>
        <v>0</v>
      </c>
      <c r="N15" s="14">
        <v>2</v>
      </c>
      <c r="O15" s="10">
        <f t="shared" si="15"/>
        <v>40</v>
      </c>
      <c r="P15" s="14"/>
      <c r="Q15" s="10">
        <f t="shared" si="16"/>
        <v>0</v>
      </c>
      <c r="R15" s="14"/>
      <c r="S15" s="10">
        <f t="shared" si="17"/>
        <v>0</v>
      </c>
      <c r="T15" s="15">
        <f t="shared" ca="1" si="7"/>
        <v>2</v>
      </c>
      <c r="U15" s="16">
        <f t="shared" ca="1" si="8"/>
        <v>40</v>
      </c>
      <c r="V15" s="25">
        <f t="shared" ca="1" si="9"/>
        <v>-1</v>
      </c>
      <c r="W15" s="26">
        <f t="shared" ca="1" si="10"/>
        <v>-20</v>
      </c>
    </row>
    <row r="16" spans="1:23" ht="11.1" customHeight="1" outlineLevel="1" x14ac:dyDescent="0.2">
      <c r="A16" s="9" t="s">
        <v>19</v>
      </c>
      <c r="B16" s="23">
        <v>4</v>
      </c>
      <c r="C16" s="24">
        <v>320</v>
      </c>
      <c r="D16" s="11"/>
      <c r="E16" s="12"/>
      <c r="F16" s="13"/>
      <c r="G16" s="12">
        <v>0</v>
      </c>
      <c r="H16" s="15">
        <f t="shared" ref="H16:H19" si="18">D16+F16</f>
        <v>0</v>
      </c>
      <c r="I16" s="36">
        <f t="shared" ref="I16:I19" si="19">G16+E16</f>
        <v>0</v>
      </c>
      <c r="J16" s="14"/>
      <c r="K16" s="10">
        <f t="shared" ref="K16:K19" si="20">IF(ISERR(ROUND(J16*(($C16+$E16+$G16)/($B16+$D16+$F16)),2)),,ROUND(J16*(($C16+$E16+$G16)/($B16+$D16+$F16)),2))</f>
        <v>0</v>
      </c>
      <c r="L16" s="14"/>
      <c r="M16" s="10">
        <f t="shared" ref="M16:M19" si="21">IF(ISERR(ROUND(L16*(($C16+$E16+$G16)/($B16+$D16+$F16)),2)),,ROUND(L16*(($C16+$E16+$G16)/($B16+$D16+$F16)),2))</f>
        <v>0</v>
      </c>
      <c r="N16" s="14"/>
      <c r="O16" s="10">
        <f t="shared" ref="O16:O19" si="22">IF(ISERR(ROUND(N16*(($C16+$E16+$G16)/($B16+$D16+$F16)),2)),,ROUND(N16*(($C16+$E16+$G16)/($B16+$D16+$F16)),2))</f>
        <v>0</v>
      </c>
      <c r="P16" s="14"/>
      <c r="Q16" s="10">
        <f t="shared" ref="Q16:Q19" si="23">IF(ISERR(ROUND(P16*(($C16+$E16+$G16)/($B16+$D16+$F16)),2)),,ROUND(P16*(($C16+$E16+$G16)/($B16+$D16+$F16)),2))</f>
        <v>0</v>
      </c>
      <c r="R16" s="14"/>
      <c r="S16" s="10">
        <f t="shared" ref="S16:S19" si="24">IF(ISERR(ROUND(R16*(($C16+$E16+$G16)/($B16+$D16+$F16)),2)),,ROUND(R16*(($C16+$E16+$G16)/($B16+$D16+$F16)),2))</f>
        <v>0</v>
      </c>
      <c r="T16" s="15">
        <f t="shared" ca="1" si="7"/>
        <v>0</v>
      </c>
      <c r="U16" s="16">
        <f t="shared" ca="1" si="8"/>
        <v>0</v>
      </c>
      <c r="V16" s="25">
        <f t="shared" ca="1" si="9"/>
        <v>4</v>
      </c>
      <c r="W16" s="26">
        <f t="shared" ca="1" si="10"/>
        <v>320</v>
      </c>
    </row>
    <row r="17" spans="1:23" ht="11.1" customHeight="1" outlineLevel="1" x14ac:dyDescent="0.2">
      <c r="A17" s="9" t="s">
        <v>12</v>
      </c>
      <c r="B17" s="23">
        <v>3</v>
      </c>
      <c r="C17" s="24">
        <v>494.01</v>
      </c>
      <c r="D17" s="11"/>
      <c r="E17" s="12"/>
      <c r="F17" s="13">
        <v>6</v>
      </c>
      <c r="G17" s="12">
        <v>960</v>
      </c>
      <c r="H17" s="15">
        <f t="shared" si="18"/>
        <v>6</v>
      </c>
      <c r="I17" s="36">
        <f t="shared" si="19"/>
        <v>960</v>
      </c>
      <c r="J17" s="14"/>
      <c r="K17" s="10">
        <f t="shared" si="20"/>
        <v>0</v>
      </c>
      <c r="L17" s="14"/>
      <c r="M17" s="10">
        <f t="shared" si="21"/>
        <v>0</v>
      </c>
      <c r="N17" s="14"/>
      <c r="O17" s="10">
        <f t="shared" si="22"/>
        <v>0</v>
      </c>
      <c r="P17" s="14"/>
      <c r="Q17" s="10">
        <f t="shared" si="23"/>
        <v>0</v>
      </c>
      <c r="R17" s="14"/>
      <c r="S17" s="10">
        <f t="shared" si="24"/>
        <v>0</v>
      </c>
      <c r="T17" s="15">
        <f t="shared" ca="1" si="7"/>
        <v>0</v>
      </c>
      <c r="U17" s="16">
        <f t="shared" ca="1" si="8"/>
        <v>0</v>
      </c>
      <c r="V17" s="25">
        <f t="shared" ca="1" si="9"/>
        <v>9</v>
      </c>
      <c r="W17" s="26">
        <f t="shared" ca="1" si="10"/>
        <v>1454.01</v>
      </c>
    </row>
    <row r="18" spans="1:23" ht="11.1" customHeight="1" outlineLevel="1" x14ac:dyDescent="0.2">
      <c r="A18" s="9" t="s">
        <v>0</v>
      </c>
      <c r="B18" s="23">
        <v>10</v>
      </c>
      <c r="C18" s="24">
        <v>1408.08</v>
      </c>
      <c r="D18" s="11"/>
      <c r="E18" s="12"/>
      <c r="F18" s="13"/>
      <c r="G18" s="12"/>
      <c r="H18" s="15">
        <f t="shared" si="18"/>
        <v>0</v>
      </c>
      <c r="I18" s="36">
        <f t="shared" si="19"/>
        <v>0</v>
      </c>
      <c r="J18" s="14"/>
      <c r="K18" s="10">
        <f t="shared" si="20"/>
        <v>0</v>
      </c>
      <c r="L18" s="14"/>
      <c r="M18" s="10">
        <f t="shared" si="21"/>
        <v>0</v>
      </c>
      <c r="N18" s="14"/>
      <c r="O18" s="10">
        <f t="shared" si="22"/>
        <v>0</v>
      </c>
      <c r="P18" s="14"/>
      <c r="Q18" s="10">
        <f t="shared" si="23"/>
        <v>0</v>
      </c>
      <c r="R18" s="14"/>
      <c r="S18" s="10">
        <f t="shared" si="24"/>
        <v>0</v>
      </c>
      <c r="T18" s="15">
        <f t="shared" ca="1" si="7"/>
        <v>0</v>
      </c>
      <c r="U18" s="16">
        <f t="shared" ca="1" si="8"/>
        <v>0</v>
      </c>
      <c r="V18" s="25">
        <f t="shared" ca="1" si="9"/>
        <v>10</v>
      </c>
      <c r="W18" s="26">
        <f t="shared" ca="1" si="10"/>
        <v>1408.08</v>
      </c>
    </row>
    <row r="19" spans="1:23" ht="11.1" customHeight="1" outlineLevel="1" x14ac:dyDescent="0.2">
      <c r="A19" s="9" t="s">
        <v>14</v>
      </c>
      <c r="B19" s="23">
        <v>8</v>
      </c>
      <c r="C19" s="24">
        <v>800</v>
      </c>
      <c r="D19" s="11"/>
      <c r="E19" s="12"/>
      <c r="F19" s="13"/>
      <c r="G19" s="12"/>
      <c r="H19" s="15">
        <f t="shared" si="18"/>
        <v>0</v>
      </c>
      <c r="I19" s="36">
        <f t="shared" si="19"/>
        <v>0</v>
      </c>
      <c r="J19" s="14"/>
      <c r="K19" s="10">
        <f t="shared" si="20"/>
        <v>0</v>
      </c>
      <c r="L19" s="14">
        <v>2</v>
      </c>
      <c r="M19" s="10">
        <f t="shared" si="21"/>
        <v>200</v>
      </c>
      <c r="N19" s="14"/>
      <c r="O19" s="10">
        <f t="shared" si="22"/>
        <v>0</v>
      </c>
      <c r="P19" s="14">
        <v>4</v>
      </c>
      <c r="Q19" s="10">
        <f t="shared" si="23"/>
        <v>400</v>
      </c>
      <c r="R19" s="14">
        <v>3</v>
      </c>
      <c r="S19" s="10">
        <f t="shared" si="24"/>
        <v>300</v>
      </c>
      <c r="T19" s="15">
        <f t="shared" ca="1" si="7"/>
        <v>9</v>
      </c>
      <c r="U19" s="16">
        <f t="shared" ca="1" si="8"/>
        <v>900</v>
      </c>
      <c r="V19" s="51">
        <f t="shared" ca="1" si="9"/>
        <v>-1</v>
      </c>
      <c r="W19" s="52">
        <f t="shared" ca="1" si="10"/>
        <v>-100</v>
      </c>
    </row>
    <row r="20" spans="1:23" ht="11.25" customHeight="1" outlineLevel="1" x14ac:dyDescent="0.2">
      <c r="A20" s="44" t="s">
        <v>26</v>
      </c>
      <c r="B20" s="42"/>
      <c r="C20" s="41">
        <f>SUM(C5:C19)</f>
        <v>308377.53000000003</v>
      </c>
      <c r="D20" s="45"/>
      <c r="E20" s="41">
        <f>SUM(E5:E19)</f>
        <v>0</v>
      </c>
      <c r="F20" s="45"/>
      <c r="G20" s="41">
        <f>SUM(G5:G19)</f>
        <v>2722</v>
      </c>
      <c r="H20" s="46"/>
      <c r="I20" s="47">
        <f>SUM(I5:I19)</f>
        <v>2722</v>
      </c>
      <c r="J20" s="48"/>
      <c r="K20" s="49">
        <f>SUM(K5:K19)</f>
        <v>26176.639999999999</v>
      </c>
      <c r="L20" s="48"/>
      <c r="M20" s="49">
        <f>SUM(M5:M19)</f>
        <v>1096</v>
      </c>
      <c r="N20" s="48"/>
      <c r="O20" s="49">
        <f>SUM(O5:O19)</f>
        <v>40</v>
      </c>
      <c r="P20" s="48"/>
      <c r="Q20" s="49">
        <f>SUM(Q5:Q19)</f>
        <v>400</v>
      </c>
      <c r="R20" s="48"/>
      <c r="S20" s="49">
        <f>SUM(S5:S19)</f>
        <v>300</v>
      </c>
      <c r="T20" s="48"/>
      <c r="U20" s="49">
        <f ca="1">SUM(U5:U19)</f>
        <v>28012.639999999999</v>
      </c>
      <c r="V20" s="48"/>
      <c r="W20" s="50">
        <f ca="1">SUM(W5:W19)</f>
        <v>283086.89</v>
      </c>
    </row>
    <row r="21" spans="1:23" s="40" customFormat="1" ht="11.45" customHeight="1" x14ac:dyDescent="0.2">
      <c r="A21" s="37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8"/>
      <c r="N21" s="37"/>
      <c r="O21" s="37"/>
      <c r="P21" s="37"/>
      <c r="Q21" s="37"/>
      <c r="R21" s="37"/>
      <c r="S21" s="37"/>
      <c r="T21" s="37"/>
      <c r="U21" s="37"/>
      <c r="V21" s="39"/>
      <c r="W21" s="39"/>
    </row>
  </sheetData>
  <sortState ref="A269:IS382">
    <sortCondition ref="A269:A382"/>
  </sortState>
  <mergeCells count="18">
    <mergeCell ref="B2:C3"/>
    <mergeCell ref="H1:I3"/>
    <mergeCell ref="D3:E3"/>
    <mergeCell ref="J3:K3"/>
    <mergeCell ref="F3:G3"/>
    <mergeCell ref="D2:E2"/>
    <mergeCell ref="F2:G2"/>
    <mergeCell ref="J2:K2"/>
    <mergeCell ref="L2:M2"/>
    <mergeCell ref="N2:O2"/>
    <mergeCell ref="P2:Q2"/>
    <mergeCell ref="R2:S2"/>
    <mergeCell ref="V2:W3"/>
    <mergeCell ref="T1:U3"/>
    <mergeCell ref="L3:M3"/>
    <mergeCell ref="N3:O3"/>
    <mergeCell ref="P3:Q3"/>
    <mergeCell ref="R3:S3"/>
  </mergeCells>
  <conditionalFormatting sqref="W5:W20">
    <cfRule type="cellIs" dxfId="3" priority="158" operator="between">
      <formula>0.01</formula>
      <formula>1</formula>
    </cfRule>
  </conditionalFormatting>
  <conditionalFormatting sqref="V5:W20">
    <cfRule type="cellIs" dxfId="2" priority="21" operator="between">
      <formula>-100000</formula>
      <formula>-0.0001</formula>
    </cfRule>
  </conditionalFormatting>
  <conditionalFormatting sqref="A5:W20">
    <cfRule type="expression" dxfId="1" priority="521">
      <formula>$V5&lt;0</formula>
    </cfRule>
    <cfRule type="expression" dxfId="0" priority="522">
      <formula>LEFT($A5,5)="Итого"</formula>
    </cfRule>
  </conditionalFormatting>
  <printOptions horizontalCentered="1"/>
  <pageMargins left="0.6692913385826772" right="0.15748031496062992" top="0.89" bottom="0.47244094488188981" header="0.23622047244094491" footer="0.35433070866141736"/>
  <pageSetup paperSize="9" scale="94" fitToHeight="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zoomScale="145" zoomScaleNormal="145" workbookViewId="0">
      <selection activeCell="A13" sqref="A13"/>
    </sheetView>
  </sheetViews>
  <sheetFormatPr defaultRowHeight="11.25" x14ac:dyDescent="0.2"/>
  <cols>
    <col min="2" max="2" width="27.1640625" bestFit="1" customWidth="1"/>
    <col min="3" max="3" width="6" customWidth="1"/>
    <col min="4" max="4" width="7.83203125" customWidth="1"/>
    <col min="6" max="6" width="7.1640625" bestFit="1" customWidth="1"/>
    <col min="7" max="7" width="6.33203125" bestFit="1" customWidth="1"/>
    <col min="8" max="8" width="6.83203125" bestFit="1" customWidth="1"/>
  </cols>
  <sheetData>
    <row r="1" spans="1:11" ht="8.1" customHeight="1" x14ac:dyDescent="0.2"/>
    <row r="2" spans="1:11" ht="8.1" customHeight="1" x14ac:dyDescent="0.2"/>
    <row r="3" spans="1:11" ht="8.1" customHeight="1" x14ac:dyDescent="0.2"/>
    <row r="4" spans="1:11" ht="8.1" customHeight="1" x14ac:dyDescent="0.2"/>
    <row r="5" spans="1:11" ht="8.1" customHeight="1" x14ac:dyDescent="0.2"/>
    <row r="6" spans="1:11" ht="14.25" customHeight="1" x14ac:dyDescent="0.2">
      <c r="F6" s="77" t="s">
        <v>24</v>
      </c>
      <c r="G6" s="77">
        <v>101</v>
      </c>
      <c r="H6" s="77">
        <v>102</v>
      </c>
      <c r="I6" s="77">
        <v>103</v>
      </c>
      <c r="J6" s="77">
        <v>104</v>
      </c>
    </row>
    <row r="7" spans="1:11" ht="18" x14ac:dyDescent="0.25">
      <c r="B7" s="75" t="s">
        <v>37</v>
      </c>
      <c r="C7" s="75"/>
      <c r="D7" s="75"/>
      <c r="E7" s="75"/>
      <c r="F7" s="75"/>
      <c r="G7" s="75"/>
      <c r="H7" s="75"/>
      <c r="I7" s="75"/>
    </row>
    <row r="8" spans="1:11" x14ac:dyDescent="0.2">
      <c r="B8" s="7" t="s">
        <v>20</v>
      </c>
      <c r="C8" s="2">
        <v>1</v>
      </c>
      <c r="D8" s="54">
        <v>224</v>
      </c>
      <c r="F8" s="53" t="s">
        <v>30</v>
      </c>
      <c r="G8" s="53" t="s">
        <v>31</v>
      </c>
      <c r="H8" s="53"/>
      <c r="I8" s="53"/>
      <c r="J8" s="53"/>
      <c r="K8" s="2"/>
    </row>
    <row r="9" spans="1:11" x14ac:dyDescent="0.2">
      <c r="B9" s="7" t="s">
        <v>15</v>
      </c>
      <c r="C9" s="2">
        <v>1</v>
      </c>
      <c r="D9" s="54">
        <v>8</v>
      </c>
      <c r="F9" s="2" t="s">
        <v>32</v>
      </c>
      <c r="G9" s="2"/>
      <c r="H9" s="2"/>
      <c r="I9" s="2"/>
      <c r="J9" s="2"/>
      <c r="K9" s="2"/>
    </row>
    <row r="10" spans="1:11" x14ac:dyDescent="0.2">
      <c r="B10" s="7" t="s">
        <v>13</v>
      </c>
      <c r="C10" s="2">
        <v>1</v>
      </c>
      <c r="D10" s="54">
        <v>20</v>
      </c>
      <c r="F10" s="2" t="s">
        <v>33</v>
      </c>
      <c r="G10" s="2"/>
      <c r="H10" s="2"/>
      <c r="I10" s="2"/>
      <c r="J10" s="2"/>
      <c r="K10" s="2"/>
    </row>
    <row r="11" spans="1:11" x14ac:dyDescent="0.2">
      <c r="B11" s="7" t="s">
        <v>14</v>
      </c>
      <c r="C11" s="2">
        <v>1</v>
      </c>
      <c r="D11" s="54">
        <v>100</v>
      </c>
      <c r="F11" s="2" t="s">
        <v>34</v>
      </c>
      <c r="G11" s="2" t="s">
        <v>35</v>
      </c>
      <c r="H11" s="2" t="s">
        <v>36</v>
      </c>
      <c r="I11" s="2"/>
      <c r="J11" s="2"/>
      <c r="K11" s="2"/>
    </row>
    <row r="12" spans="1:11" x14ac:dyDescent="0.2">
      <c r="F12" s="2"/>
      <c r="G12" s="2"/>
      <c r="H12" s="2"/>
      <c r="I12" s="2"/>
      <c r="J12" s="2"/>
      <c r="K12" s="2"/>
    </row>
    <row r="13" spans="1:11" x14ac:dyDescent="0.2">
      <c r="A13" s="76">
        <f t="array" aca="1" ref="A13" ca="1">SMALL(IF(Отчет!$W$5:$W$19&lt;0,ROW(Отчет!$W$5:$W$19)),ROW(A1))</f>
        <v>8</v>
      </c>
      <c r="B13" t="str">
        <f ca="1">INDEX(Отчет!A:A,$A13)</f>
        <v>Амортизатор кабины, задний</v>
      </c>
      <c r="C13">
        <f ca="1">-INDEX(Отчет!V:V,$A13)</f>
        <v>1</v>
      </c>
      <c r="D13">
        <f ca="1">-INDEX(Отчет!W:W,$A13)</f>
        <v>224</v>
      </c>
      <c r="F13" t="str">
        <f ca="1">IFERROR(F$6&amp;-(INDEX(Отчет!$A:$W,$A13,MATCH(F$6,Отчет!$3:$3,))&amp;""),"")</f>
        <v>079-2</v>
      </c>
      <c r="G13" t="str">
        <f ca="1">IFERROR(G$6&amp;-(INDEX(Отчет!$A:$W,$A13,MATCH(G$6,Отчет!$3:$3,))&amp;""),"")</f>
        <v>101-4</v>
      </c>
      <c r="H13" t="str">
        <f ca="1">IFERROR(H$6&amp;-(INDEX(Отчет!$A:$W,$A13,MATCH(H$6,Отчет!$3:$3,))&amp;""),"")</f>
        <v/>
      </c>
      <c r="I13" t="str">
        <f ca="1">IFERROR(I$6&amp;-(INDEX(Отчет!$A:$W,$A13,MATCH(I$6,Отчет!$3:$3,))&amp;""),"")</f>
        <v/>
      </c>
      <c r="J13" t="str">
        <f ca="1">IFERROR(J$6&amp;-(INDEX(Отчет!$A:$W,$A13,MATCH(J$6,Отчет!$3:$3,))&amp;""),"")</f>
        <v/>
      </c>
    </row>
    <row r="14" spans="1:11" x14ac:dyDescent="0.2">
      <c r="A14" s="76">
        <f t="array" aca="1" ref="A14" ca="1">SMALL(IF(Отчет!$W$5:$W$19&lt;0,ROW(Отчет!$W$5:$W$19)),ROW(A2))</f>
        <v>12</v>
      </c>
      <c r="B14" t="str">
        <f ca="1">INDEX(Отчет!A:A,$A14)</f>
        <v>Шланг # 12, м</v>
      </c>
      <c r="C14">
        <f ca="1">-INDEX(Отчет!V:V,$A14)</f>
        <v>1</v>
      </c>
      <c r="D14">
        <f ca="1">-INDEX(Отчет!W:W,$A14)</f>
        <v>8</v>
      </c>
      <c r="F14" t="str">
        <f ca="1">IFERROR(F$6&amp;-(INDEX(Отчет!$A:$W,$A14,MATCH(F$6,Отчет!$3:$3,))&amp;""),"")</f>
        <v>079-3</v>
      </c>
      <c r="G14" t="str">
        <f ca="1">IFERROR(G$6&amp;-(INDEX(Отчет!$A:$W,$A14,MATCH(G$6,Отчет!$3:$3,))&amp;""),"")</f>
        <v/>
      </c>
      <c r="H14" t="str">
        <f ca="1">IFERROR(H$6&amp;-(INDEX(Отчет!$A:$W,$A14,MATCH(H$6,Отчет!$3:$3,))&amp;""),"")</f>
        <v/>
      </c>
      <c r="I14" t="str">
        <f ca="1">IFERROR(I$6&amp;-(INDEX(Отчет!$A:$W,$A14,MATCH(I$6,Отчет!$3:$3,))&amp;""),"")</f>
        <v/>
      </c>
      <c r="J14" t="str">
        <f ca="1">IFERROR(J$6&amp;-(INDEX(Отчет!$A:$W,$A14,MATCH(J$6,Отчет!$3:$3,))&amp;""),"")</f>
        <v/>
      </c>
    </row>
    <row r="15" spans="1:11" x14ac:dyDescent="0.2">
      <c r="A15" s="76">
        <f t="array" aca="1" ref="A15" ca="1">SMALL(IF(Отчет!$W$5:$W$19&lt;0,ROW(Отчет!$W$5:$W$19)),ROW(A3))</f>
        <v>15</v>
      </c>
      <c r="B15" t="str">
        <f ca="1">INDEX(Отчет!A:A,$A15)</f>
        <v>Щетка от стеклоотчистителя</v>
      </c>
      <c r="C15">
        <f ca="1">-INDEX(Отчет!V:V,$A15)</f>
        <v>1</v>
      </c>
      <c r="D15">
        <f ca="1">-INDEX(Отчет!W:W,$A15)</f>
        <v>20</v>
      </c>
      <c r="F15" t="str">
        <f ca="1">IFERROR(F$6&amp;-(INDEX(Отчет!$A:$W,$A15,MATCH(F$6,Отчет!$3:$3,))&amp;""),"")</f>
        <v/>
      </c>
      <c r="G15" t="str">
        <f ca="1">IFERROR(G$6&amp;-(INDEX(Отчет!$A:$W,$A15,MATCH(G$6,Отчет!$3:$3,))&amp;""),"")</f>
        <v/>
      </c>
      <c r="H15" t="str">
        <f ca="1">IFERROR(H$6&amp;-(INDEX(Отчет!$A:$W,$A15,MATCH(H$6,Отчет!$3:$3,))&amp;""),"")</f>
        <v>102-2</v>
      </c>
      <c r="I15" t="str">
        <f ca="1">IFERROR(I$6&amp;-(INDEX(Отчет!$A:$W,$A15,MATCH(I$6,Отчет!$3:$3,))&amp;""),"")</f>
        <v/>
      </c>
      <c r="J15" t="str">
        <f ca="1">IFERROR(J$6&amp;-(INDEX(Отчет!$A:$W,$A15,MATCH(J$6,Отчет!$3:$3,))&amp;""),"")</f>
        <v/>
      </c>
    </row>
    <row r="16" spans="1:11" x14ac:dyDescent="0.2">
      <c r="A16" s="76">
        <f t="array" aca="1" ref="A16" ca="1">SMALL(IF(Отчет!$W$5:$W$19&lt;0,ROW(Отчет!$W$5:$W$19)),ROW(A4))</f>
        <v>19</v>
      </c>
      <c r="B16" t="str">
        <f ca="1">INDEX(Отчет!A:A,$A16)</f>
        <v>Якорь от стартера</v>
      </c>
      <c r="C16">
        <f ca="1">-INDEX(Отчет!V:V,$A16)</f>
        <v>1</v>
      </c>
      <c r="D16">
        <f ca="1">-INDEX(Отчет!W:W,$A16)</f>
        <v>100</v>
      </c>
      <c r="F16" t="str">
        <f ca="1">IFERROR(F$6&amp;-(INDEX(Отчет!$A:$W,$A16,MATCH(F$6,Отчет!$3:$3,))&amp;""),"")</f>
        <v/>
      </c>
      <c r="G16" t="str">
        <f ca="1">IFERROR(G$6&amp;-(INDEX(Отчет!$A:$W,$A16,MATCH(G$6,Отчет!$3:$3,))&amp;""),"")</f>
        <v>101-2</v>
      </c>
      <c r="H16" t="str">
        <f ca="1">IFERROR(H$6&amp;-(INDEX(Отчет!$A:$W,$A16,MATCH(H$6,Отчет!$3:$3,))&amp;""),"")</f>
        <v/>
      </c>
      <c r="I16" t="str">
        <f ca="1">IFERROR(I$6&amp;-(INDEX(Отчет!$A:$W,$A16,MATCH(I$6,Отчет!$3:$3,))&amp;""),"")</f>
        <v>103-4</v>
      </c>
      <c r="J16" t="str">
        <f ca="1">IFERROR(J$6&amp;-(INDEX(Отчет!$A:$W,$A16,MATCH(J$6,Отчет!$3:$3,))&amp;""),"")</f>
        <v>104-3</v>
      </c>
    </row>
    <row r="17" spans="1:10" x14ac:dyDescent="0.2">
      <c r="A17" s="76" t="e">
        <f t="array" aca="1" ref="A17" ca="1">SMALL(IF(Отчет!$W$5:$W$19&lt;0,ROW(Отчет!$W$5:$W$19)),ROW(A5))</f>
        <v>#NUM!</v>
      </c>
      <c r="B17" t="e">
        <f ca="1">INDEX(Отчет!A:A,$A17)</f>
        <v>#NUM!</v>
      </c>
      <c r="C17" t="e">
        <f ca="1">-INDEX(Отчет!V:V,$A17)</f>
        <v>#NUM!</v>
      </c>
      <c r="D17" t="e">
        <f ca="1">-INDEX(Отчет!W:W,$A17)</f>
        <v>#NUM!</v>
      </c>
      <c r="F17" t="str">
        <f ca="1">IFERROR(F$6&amp;-(INDEX(Отчет!$A:$W,$A17,MATCH(F$6,Отчет!$3:$3,))&amp;""),"")</f>
        <v/>
      </c>
      <c r="G17" t="str">
        <f ca="1">IFERROR(G$6&amp;-(INDEX(Отчет!$A:$W,$A17,MATCH(G$6,Отчет!$3:$3,))&amp;""),"")</f>
        <v/>
      </c>
      <c r="H17" t="str">
        <f ca="1">IFERROR(H$6&amp;-(INDEX(Отчет!$A:$W,$A17,MATCH(H$6,Отчет!$3:$3,))&amp;""),"")</f>
        <v/>
      </c>
      <c r="I17" t="str">
        <f ca="1">IFERROR(I$6&amp;-(INDEX(Отчет!$A:$W,$A17,MATCH(I$6,Отчет!$3:$3,))&amp;""),"")</f>
        <v/>
      </c>
      <c r="J17" t="str">
        <f ca="1">IFERROR(J$6&amp;-(INDEX(Отчет!$A:$W,$A17,MATCH(J$6,Отчет!$3:$3,))&amp;""),"")</f>
        <v/>
      </c>
    </row>
    <row r="18" spans="1:10" x14ac:dyDescent="0.2">
      <c r="A18" s="76" t="e">
        <f t="array" aca="1" ref="A18" ca="1">SMALL(IF(Отчет!$W$5:$W$19&lt;0,ROW(Отчет!$W$5:$W$19)),ROW(A6))</f>
        <v>#NUM!</v>
      </c>
      <c r="B18" t="e">
        <f ca="1">INDEX(Отчет!A:A,$A18)</f>
        <v>#NUM!</v>
      </c>
      <c r="C18" t="e">
        <f ca="1">-INDEX(Отчет!V:V,$A18)</f>
        <v>#NUM!</v>
      </c>
      <c r="D18" t="e">
        <f ca="1">-INDEX(Отчет!W:W,$A18)</f>
        <v>#NUM!</v>
      </c>
      <c r="F18" t="str">
        <f ca="1">IFERROR(F$6&amp;-(INDEX(Отчет!$A:$W,$A18,MATCH(F$6,Отчет!$3:$3,))&amp;""),"")</f>
        <v/>
      </c>
      <c r="G18" t="str">
        <f ca="1">IFERROR(G$6&amp;-(INDEX(Отчет!$A:$W,$A18,MATCH(G$6,Отчет!$3:$3,))&amp;""),"")</f>
        <v/>
      </c>
      <c r="H18" t="str">
        <f ca="1">IFERROR(H$6&amp;-(INDEX(Отчет!$A:$W,$A18,MATCH(H$6,Отчет!$3:$3,))&amp;""),"")</f>
        <v/>
      </c>
      <c r="I18" t="str">
        <f ca="1">IFERROR(I$6&amp;-(INDEX(Отчет!$A:$W,$A18,MATCH(I$6,Отчет!$3:$3,))&amp;""),"")</f>
        <v/>
      </c>
      <c r="J18" t="str">
        <f ca="1">IFERROR(J$6&amp;-(INDEX(Отчет!$A:$W,$A18,MATCH(J$6,Отчет!$3:$3,))&amp;""),"")</f>
        <v/>
      </c>
    </row>
    <row r="19" spans="1:10" x14ac:dyDescent="0.2">
      <c r="A19" s="76" t="e">
        <f t="array" aca="1" ref="A19" ca="1">SMALL(IF(Отчет!$W$5:$W$19&lt;0,ROW(Отчет!$W$5:$W$19)),ROW(A7))</f>
        <v>#NUM!</v>
      </c>
      <c r="B19" t="e">
        <f ca="1">INDEX(Отчет!A:A,$A19)</f>
        <v>#NUM!</v>
      </c>
      <c r="C19" t="e">
        <f ca="1">-INDEX(Отчет!V:V,$A19)</f>
        <v>#NUM!</v>
      </c>
      <c r="D19" t="e">
        <f ca="1">-INDEX(Отчет!W:W,$A19)</f>
        <v>#NUM!</v>
      </c>
      <c r="F19" t="str">
        <f ca="1">IFERROR(F$6&amp;-(INDEX(Отчет!$A:$W,$A19,MATCH(F$6,Отчет!$3:$3,))&amp;""),"")</f>
        <v/>
      </c>
      <c r="G19" t="str">
        <f ca="1">IFERROR(G$6&amp;-(INDEX(Отчет!$A:$W,$A19,MATCH(G$6,Отчет!$3:$3,))&amp;""),"")</f>
        <v/>
      </c>
      <c r="H19" t="str">
        <f ca="1">IFERROR(H$6&amp;-(INDEX(Отчет!$A:$W,$A19,MATCH(H$6,Отчет!$3:$3,))&amp;""),"")</f>
        <v/>
      </c>
      <c r="I19" t="str">
        <f ca="1">IFERROR(I$6&amp;-(INDEX(Отчет!$A:$W,$A19,MATCH(I$6,Отчет!$3:$3,))&amp;""),"")</f>
        <v/>
      </c>
      <c r="J19" t="str">
        <f ca="1">IFERROR(J$6&amp;-(INDEX(Отчет!$A:$W,$A19,MATCH(J$6,Отчет!$3:$3,))&amp;""),"")</f>
        <v/>
      </c>
    </row>
    <row r="20" spans="1:10" x14ac:dyDescent="0.2">
      <c r="A20" s="76" t="e">
        <f t="array" aca="1" ref="A20" ca="1">SMALL(IF(Отчет!$W$5:$W$19&lt;0,ROW(Отчет!$W$5:$W$19)),ROW(A8))</f>
        <v>#NUM!</v>
      </c>
      <c r="B20" t="e">
        <f ca="1">INDEX(Отчет!A:A,$A20)</f>
        <v>#NUM!</v>
      </c>
      <c r="C20" t="e">
        <f ca="1">-INDEX(Отчет!V:V,$A20)</f>
        <v>#NUM!</v>
      </c>
      <c r="D20" t="e">
        <f ca="1">-INDEX(Отчет!W:W,$A20)</f>
        <v>#NUM!</v>
      </c>
      <c r="F20" t="str">
        <f ca="1">IFERROR(F$6&amp;-(INDEX(Отчет!$A:$W,$A20,MATCH(F$6,Отчет!$3:$3,))&amp;""),"")</f>
        <v/>
      </c>
      <c r="G20" t="str">
        <f ca="1">IFERROR(G$6&amp;-(INDEX(Отчет!$A:$W,$A20,MATCH(G$6,Отчет!$3:$3,))&amp;""),"")</f>
        <v/>
      </c>
      <c r="H20" t="str">
        <f ca="1">IFERROR(H$6&amp;-(INDEX(Отчет!$A:$W,$A20,MATCH(H$6,Отчет!$3:$3,))&amp;""),"")</f>
        <v/>
      </c>
      <c r="I20" t="str">
        <f ca="1">IFERROR(I$6&amp;-(INDEX(Отчет!$A:$W,$A20,MATCH(I$6,Отчет!$3:$3,))&amp;""),"")</f>
        <v/>
      </c>
      <c r="J20" t="str">
        <f ca="1">IFERROR(J$6&amp;-(INDEX(Отчет!$A:$W,$A20,MATCH(J$6,Отчет!$3:$3,))&amp;""),"")</f>
        <v/>
      </c>
    </row>
    <row r="21" spans="1:10" x14ac:dyDescent="0.2">
      <c r="A21" s="76" t="e">
        <f t="array" aca="1" ref="A21" ca="1">SMALL(IF(Отчет!$W$5:$W$19&lt;0,ROW(Отчет!$W$5:$W$19)),ROW(A9))</f>
        <v>#NUM!</v>
      </c>
      <c r="B21" t="e">
        <f ca="1">INDEX(Отчет!A:A,$A21)</f>
        <v>#NUM!</v>
      </c>
      <c r="C21" t="e">
        <f ca="1">-INDEX(Отчет!V:V,$A21)</f>
        <v>#NUM!</v>
      </c>
      <c r="D21" t="e">
        <f ca="1">-INDEX(Отчет!W:W,$A21)</f>
        <v>#NUM!</v>
      </c>
      <c r="F21" t="str">
        <f ca="1">IFERROR(F$6&amp;-(INDEX(Отчет!$A:$W,$A21,MATCH(F$6,Отчет!$3:$3,))&amp;""),"")</f>
        <v/>
      </c>
      <c r="G21" t="str">
        <f ca="1">IFERROR(G$6&amp;-(INDEX(Отчет!$A:$W,$A21,MATCH(G$6,Отчет!$3:$3,))&amp;""),"")</f>
        <v/>
      </c>
      <c r="H21" t="str">
        <f ca="1">IFERROR(H$6&amp;-(INDEX(Отчет!$A:$W,$A21,MATCH(H$6,Отчет!$3:$3,))&amp;""),"")</f>
        <v/>
      </c>
      <c r="I21" t="str">
        <f ca="1">IFERROR(I$6&amp;-(INDEX(Отчет!$A:$W,$A21,MATCH(I$6,Отчет!$3:$3,))&amp;""),"")</f>
        <v/>
      </c>
      <c r="J21" t="str">
        <f ca="1">IFERROR(J$6&amp;-(INDEX(Отчет!$A:$W,$A21,MATCH(J$6,Отчет!$3:$3,))&amp;""),"")</f>
        <v/>
      </c>
    </row>
  </sheetData>
  <mergeCells count="1">
    <mergeCell ref="B7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6</vt:i4>
      </vt:variant>
    </vt:vector>
  </HeadingPairs>
  <TitlesOfParts>
    <vt:vector size="9" baseType="lpstr">
      <vt:lpstr>Машины</vt:lpstr>
      <vt:lpstr>Отчет</vt:lpstr>
      <vt:lpstr>Лист1</vt:lpstr>
      <vt:lpstr>Отчет!Заголовки_для_печати</vt:lpstr>
      <vt:lpstr>Отчет!Область_печати</vt:lpstr>
      <vt:lpstr>ост.1</vt:lpstr>
      <vt:lpstr>ост.3</vt:lpstr>
      <vt:lpstr>переменные</vt:lpstr>
      <vt:lpstr>расходы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Нишон</dc:creator>
  <cp:lastModifiedBy>user</cp:lastModifiedBy>
  <cp:lastPrinted>2017-09-27T20:39:33Z</cp:lastPrinted>
  <dcterms:created xsi:type="dcterms:W3CDTF">2012-03-07T17:03:33Z</dcterms:created>
  <dcterms:modified xsi:type="dcterms:W3CDTF">2017-09-28T18:29:43Z</dcterms:modified>
</cp:coreProperties>
</file>