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O2" i="1" a="1"/>
  <c r="O2" s="1"/>
  <c r="P1" s="1"/>
  <c r="P2" s="1" a="1"/>
  <c r="P2" s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3" l="1"/>
  <c r="P4" a="1"/>
  <c r="J2" a="1"/>
  <c r="J2" s="1"/>
  <c r="J1" a="1"/>
  <c r="J1" s="1"/>
  <c r="P4"/>
  <c r="P3" l="1"/>
  <c r="O4" s="1"/>
  <c r="P6" l="1" a="1"/>
  <c r="P6" s="1"/>
  <c r="P7" a="1"/>
  <c r="P7" s="1"/>
  <c r="P8" a="1"/>
  <c r="P8" s="1"/>
  <c r="P9" a="1"/>
  <c r="P9" s="1"/>
  <c r="P10" a="1"/>
  <c r="P10" s="1"/>
  <c r="P11" a="1"/>
  <c r="P11" s="1"/>
  <c r="P12" a="1"/>
  <c r="P12" s="1"/>
  <c r="P13" a="1"/>
  <c r="P13" s="1"/>
  <c r="P14" a="1"/>
  <c r="P14" s="1"/>
  <c r="P15" a="1"/>
  <c r="P15" s="1"/>
  <c r="P16" a="1"/>
  <c r="P16" s="1"/>
  <c r="P17" a="1"/>
  <c r="P17" s="1"/>
  <c r="P18" a="1"/>
  <c r="P18" s="1"/>
  <c r="P19" a="1"/>
  <c r="P19" s="1"/>
  <c r="P20" a="1"/>
  <c r="P20" s="1"/>
  <c r="P21" a="1"/>
  <c r="P21" s="1"/>
  <c r="P22" a="1"/>
  <c r="P22" s="1"/>
  <c r="P23" a="1"/>
  <c r="P23" s="1"/>
  <c r="P24" a="1"/>
  <c r="P24" s="1"/>
  <c r="P25" a="1"/>
  <c r="P25" s="1"/>
  <c r="P26" a="1"/>
  <c r="P26" s="1"/>
  <c r="P27" a="1"/>
  <c r="P27" s="1"/>
  <c r="P28" a="1"/>
  <c r="P28" s="1"/>
  <c r="P29" a="1"/>
  <c r="P29" s="1"/>
  <c r="P30" a="1"/>
  <c r="P30" s="1"/>
  <c r="P31" a="1"/>
  <c r="P31" s="1"/>
  <c r="P32" a="1"/>
  <c r="P32" s="1"/>
  <c r="P33" a="1"/>
  <c r="P33" s="1"/>
  <c r="P34" a="1"/>
  <c r="P34" s="1"/>
  <c r="P35" a="1"/>
  <c r="P35" s="1"/>
  <c r="P36" a="1"/>
  <c r="P36" s="1"/>
  <c r="P37" a="1"/>
  <c r="P37" s="1"/>
  <c r="P38" a="1"/>
  <c r="P38" s="1"/>
  <c r="P39" a="1"/>
  <c r="P39" s="1"/>
  <c r="P40" a="1"/>
  <c r="P40" s="1"/>
  <c r="P41" a="1"/>
  <c r="P41" s="1"/>
  <c r="P42" a="1"/>
  <c r="P42" s="1"/>
  <c r="P43" a="1"/>
  <c r="P43" s="1"/>
  <c r="P44" a="1"/>
  <c r="P44" s="1"/>
  <c r="J3" s="1" a="1"/>
  <c r="P45" a="1"/>
  <c r="P45" s="1"/>
  <c r="P46" a="1"/>
  <c r="P46" s="1"/>
  <c r="P47" a="1"/>
  <c r="P47" s="1"/>
  <c r="P48" a="1"/>
  <c r="P48" s="1"/>
  <c r="P49" a="1"/>
  <c r="P49" s="1"/>
  <c r="P50" a="1"/>
  <c r="P50" s="1"/>
  <c r="P51" a="1"/>
  <c r="P51" s="1"/>
  <c r="P52" a="1"/>
  <c r="P52" s="1"/>
  <c r="P53" a="1"/>
  <c r="P53" s="1"/>
  <c r="P54" a="1"/>
  <c r="P54" s="1"/>
  <c r="J4" a="1"/>
  <c r="J4" l="1"/>
  <c r="J3"/>
  <c r="A4" l="1"/>
</calcChain>
</file>

<file path=xl/sharedStrings.xml><?xml version="1.0" encoding="utf-8"?>
<sst xmlns="http://schemas.openxmlformats.org/spreadsheetml/2006/main" count="371" uniqueCount="241">
  <si>
    <t>Форма</t>
  </si>
  <si>
    <t>Цилиндр</t>
  </si>
  <si>
    <t>1,5V</t>
  </si>
  <si>
    <t>7,9*28</t>
  </si>
  <si>
    <t>12V</t>
  </si>
  <si>
    <t>10,1*28,5</t>
  </si>
  <si>
    <t>12*30,2</t>
  </si>
  <si>
    <t>1,4V</t>
  </si>
  <si>
    <t>14,5*38</t>
  </si>
  <si>
    <t>16*50,5</t>
  </si>
  <si>
    <t>21,5*37</t>
  </si>
  <si>
    <t>3V</t>
  </si>
  <si>
    <t>21,5*60</t>
  </si>
  <si>
    <t>вышел из обихода</t>
  </si>
  <si>
    <t>13*25,2</t>
  </si>
  <si>
    <t>10*21,6</t>
  </si>
  <si>
    <t>9V</t>
  </si>
  <si>
    <t>10,22*16,5</t>
  </si>
  <si>
    <t>6V</t>
  </si>
  <si>
    <t>34*45*17</t>
  </si>
  <si>
    <t>Параллелепипед</t>
  </si>
  <si>
    <t>70*60*22</t>
  </si>
  <si>
    <t>4,5V</t>
  </si>
  <si>
    <t>таблетка</t>
  </si>
  <si>
    <t>диск</t>
  </si>
  <si>
    <t>5*15</t>
  </si>
  <si>
    <t>поиск</t>
  </si>
  <si>
    <t>Парал 2 цил</t>
  </si>
  <si>
    <t>LR8</t>
  </si>
  <si>
    <t>D425</t>
  </si>
  <si>
    <t>25A</t>
  </si>
  <si>
    <t>R03</t>
  </si>
  <si>
    <t>LR03</t>
  </si>
  <si>
    <t>UM4</t>
  </si>
  <si>
    <t>R6</t>
  </si>
  <si>
    <t>LR06</t>
  </si>
  <si>
    <t>UM3</t>
  </si>
  <si>
    <t>R14</t>
  </si>
  <si>
    <t>LR14</t>
  </si>
  <si>
    <t>UM2</t>
  </si>
  <si>
    <t>R20</t>
  </si>
  <si>
    <t>LR20</t>
  </si>
  <si>
    <t>MN27</t>
  </si>
  <si>
    <t>A27</t>
  </si>
  <si>
    <t>BL1</t>
  </si>
  <si>
    <t>MN21</t>
  </si>
  <si>
    <t>A23</t>
  </si>
  <si>
    <t>K23A</t>
  </si>
  <si>
    <t>LRV08</t>
  </si>
  <si>
    <t>R1</t>
  </si>
  <si>
    <t>LR1</t>
  </si>
  <si>
    <t>UM5</t>
  </si>
  <si>
    <t>MN9100</t>
  </si>
  <si>
    <t>R4</t>
  </si>
  <si>
    <t>LR4</t>
  </si>
  <si>
    <t>R8</t>
  </si>
  <si>
    <t>R10</t>
  </si>
  <si>
    <t>LR10</t>
  </si>
  <si>
    <t>R12</t>
  </si>
  <si>
    <t>LR12</t>
  </si>
  <si>
    <t>A476</t>
  </si>
  <si>
    <t>4LR44</t>
  </si>
  <si>
    <t>V4034PX</t>
  </si>
  <si>
    <t>MN11</t>
  </si>
  <si>
    <t>2CR5</t>
  </si>
  <si>
    <t>3R12</t>
  </si>
  <si>
    <t>6F22</t>
  </si>
  <si>
    <t>6LR61</t>
  </si>
  <si>
    <t>6F22UT</t>
  </si>
  <si>
    <t>LR521</t>
  </si>
  <si>
    <t>(SR)521W</t>
  </si>
  <si>
    <t>LR60</t>
  </si>
  <si>
    <t>LR621</t>
  </si>
  <si>
    <t>SR621W</t>
  </si>
  <si>
    <t>GP64A</t>
  </si>
  <si>
    <t>LR726</t>
  </si>
  <si>
    <t>LR59</t>
  </si>
  <si>
    <t>GP96A</t>
  </si>
  <si>
    <t>(SR)726</t>
  </si>
  <si>
    <t>LR41</t>
  </si>
  <si>
    <t>GP92A</t>
  </si>
  <si>
    <t>SR41W</t>
  </si>
  <si>
    <t>LR626</t>
  </si>
  <si>
    <t>LR66</t>
  </si>
  <si>
    <t>GP77A</t>
  </si>
  <si>
    <t>SR626W</t>
  </si>
  <si>
    <t>LR754</t>
  </si>
  <si>
    <t>LR48</t>
  </si>
  <si>
    <t>GP93A</t>
  </si>
  <si>
    <t>SR754W</t>
  </si>
  <si>
    <t>LR921</t>
  </si>
  <si>
    <t>LR69</t>
  </si>
  <si>
    <t>LR40</t>
  </si>
  <si>
    <t>GP71A</t>
  </si>
  <si>
    <t>SR920W</t>
  </si>
  <si>
    <t>LR926</t>
  </si>
  <si>
    <t>LR57</t>
  </si>
  <si>
    <t>GP95A</t>
  </si>
  <si>
    <t>SR927W</t>
  </si>
  <si>
    <t>LR1120</t>
  </si>
  <si>
    <t>LR55</t>
  </si>
  <si>
    <t>GP91A</t>
  </si>
  <si>
    <t>SR1120W</t>
  </si>
  <si>
    <t>LR936</t>
  </si>
  <si>
    <t>LR45</t>
  </si>
  <si>
    <t>GP94A</t>
  </si>
  <si>
    <t>SR936W</t>
  </si>
  <si>
    <t>LR1130</t>
  </si>
  <si>
    <t>LR54</t>
  </si>
  <si>
    <t>GP89A</t>
  </si>
  <si>
    <t>SR1130W</t>
  </si>
  <si>
    <t>LR721</t>
  </si>
  <si>
    <t>LR58</t>
  </si>
  <si>
    <t>GP62A</t>
  </si>
  <si>
    <t>SR721W</t>
  </si>
  <si>
    <t>LR43</t>
  </si>
  <si>
    <t>GP86A</t>
  </si>
  <si>
    <t>SR43W</t>
  </si>
  <si>
    <t>LR44</t>
  </si>
  <si>
    <t>A76</t>
  </si>
  <si>
    <t>GP76A</t>
  </si>
  <si>
    <t>SR44W</t>
  </si>
  <si>
    <t>LR9</t>
  </si>
  <si>
    <t>625A</t>
  </si>
  <si>
    <t>KA625</t>
  </si>
  <si>
    <t>V625U</t>
  </si>
  <si>
    <t>CR1025</t>
  </si>
  <si>
    <t>CR1216</t>
  </si>
  <si>
    <t>CR1220</t>
  </si>
  <si>
    <t>CR1225</t>
  </si>
  <si>
    <t>CR1616</t>
  </si>
  <si>
    <t>CR1620</t>
  </si>
  <si>
    <t>CR1632</t>
  </si>
  <si>
    <t>CR2016</t>
  </si>
  <si>
    <t>CR2025</t>
  </si>
  <si>
    <t>CR2032</t>
  </si>
  <si>
    <t>CR2320</t>
  </si>
  <si>
    <t>CR2330</t>
  </si>
  <si>
    <t>CR2430</t>
  </si>
  <si>
    <t>CR2450</t>
  </si>
  <si>
    <t>CR2477</t>
  </si>
  <si>
    <t>AAAA</t>
  </si>
  <si>
    <t>AAA</t>
  </si>
  <si>
    <t>AA</t>
  </si>
  <si>
    <t>С</t>
  </si>
  <si>
    <t>D</t>
  </si>
  <si>
    <t>N</t>
  </si>
  <si>
    <t>R</t>
  </si>
  <si>
    <t>A</t>
  </si>
  <si>
    <t>BR</t>
  </si>
  <si>
    <t>B</t>
  </si>
  <si>
    <t>PX28L</t>
  </si>
  <si>
    <t>10A</t>
  </si>
  <si>
    <t>11A</t>
  </si>
  <si>
    <t>AG0</t>
  </si>
  <si>
    <t>AG1</t>
  </si>
  <si>
    <t>AG2</t>
  </si>
  <si>
    <t>AG3</t>
  </si>
  <si>
    <t>AG4</t>
  </si>
  <si>
    <t>AG5</t>
  </si>
  <si>
    <t>AG6</t>
  </si>
  <si>
    <t>AG7</t>
  </si>
  <si>
    <t>AG8</t>
  </si>
  <si>
    <t>AG9</t>
  </si>
  <si>
    <t>AG10</t>
  </si>
  <si>
    <t>AG11</t>
  </si>
  <si>
    <t>AG12</t>
  </si>
  <si>
    <t>AG13</t>
  </si>
  <si>
    <t>PX625A</t>
  </si>
  <si>
    <t>8*44,5</t>
  </si>
  <si>
    <t>10,5*44,5</t>
  </si>
  <si>
    <t>14,5*50,5</t>
  </si>
  <si>
    <t>26,2*50,0</t>
  </si>
  <si>
    <t>34,2*61,5</t>
  </si>
  <si>
    <t>48,5*26,5*17,59</t>
  </si>
  <si>
    <t>4,6*2,2</t>
  </si>
  <si>
    <t>6,8*2,15</t>
  </si>
  <si>
    <t>7,9*3,1</t>
  </si>
  <si>
    <t>7,9*3,6</t>
  </si>
  <si>
    <t>6,8*2,6</t>
  </si>
  <si>
    <t>7,9*5,4</t>
  </si>
  <si>
    <t>9,5*2,1</t>
  </si>
  <si>
    <t>9,5*2,7</t>
  </si>
  <si>
    <t>11,6*2,1</t>
  </si>
  <si>
    <t>9,5*3,6</t>
  </si>
  <si>
    <t>11,6*3,1</t>
  </si>
  <si>
    <t>11,6*4,2</t>
  </si>
  <si>
    <t>11,6*5,4</t>
  </si>
  <si>
    <t>10*2,5</t>
  </si>
  <si>
    <t>12,5*1,6</t>
  </si>
  <si>
    <t>12,5*2</t>
  </si>
  <si>
    <t>12,5*2,5</t>
  </si>
  <si>
    <t>16*1,6</t>
  </si>
  <si>
    <t>16*2</t>
  </si>
  <si>
    <t>16*3,2</t>
  </si>
  <si>
    <t>20*1,6</t>
  </si>
  <si>
    <t>20*2,5</t>
  </si>
  <si>
    <t>20*3,2</t>
  </si>
  <si>
    <t>23*2</t>
  </si>
  <si>
    <t>23*3</t>
  </si>
  <si>
    <t>24,5*3</t>
  </si>
  <si>
    <t>24,5*5</t>
  </si>
  <si>
    <t>24,5*7.7</t>
  </si>
  <si>
    <t>Размеры</t>
  </si>
  <si>
    <t>Тип</t>
  </si>
  <si>
    <t>мизинчиковая</t>
  </si>
  <si>
    <t>пальчиковая</t>
  </si>
  <si>
    <t>средняя</t>
  </si>
  <si>
    <t>большая</t>
  </si>
  <si>
    <t>для сигнализаций</t>
  </si>
  <si>
    <t>бочёнок</t>
  </si>
  <si>
    <t>боченок</t>
  </si>
  <si>
    <t>квадратная</t>
  </si>
  <si>
    <t>крона</t>
  </si>
  <si>
    <t>часовая</t>
  </si>
  <si>
    <t>плоская</t>
  </si>
  <si>
    <t>-</t>
  </si>
  <si>
    <t>V</t>
  </si>
  <si>
    <t>прим.</t>
  </si>
  <si>
    <t>скрыт</t>
  </si>
  <si>
    <t xml:space="preserve"> SR416SW</t>
  </si>
  <si>
    <t xml:space="preserve"> 4,8 × 1,65</t>
  </si>
  <si>
    <t>1</t>
  </si>
  <si>
    <t>2</t>
  </si>
  <si>
    <t>3</t>
  </si>
  <si>
    <t>4</t>
  </si>
  <si>
    <t>5</t>
  </si>
  <si>
    <t>6</t>
  </si>
  <si>
    <t>7</t>
  </si>
  <si>
    <t>8</t>
  </si>
  <si>
    <t>R3</t>
  </si>
  <si>
    <t>LR3</t>
  </si>
  <si>
    <t>LR6</t>
  </si>
  <si>
    <t>LRV8</t>
  </si>
  <si>
    <t>L1154</t>
  </si>
  <si>
    <t>A322</t>
  </si>
  <si>
    <t>LR21</t>
  </si>
  <si>
    <t>G373</t>
  </si>
  <si>
    <t>f1</t>
  </si>
  <si>
    <t>f2</t>
  </si>
  <si>
    <t>Распространенные форматы батареек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</si>
</sst>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3" borderId="3" xfId="0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4" borderId="8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0" fillId="3" borderId="0" xfId="0" applyFill="1" applyBorder="1"/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2" borderId="0" xfId="0" applyFill="1"/>
    <xf numFmtId="0" fontId="4" fillId="6" borderId="0" xfId="0" applyFont="1" applyFill="1"/>
    <xf numFmtId="0" fontId="5" fillId="3" borderId="0" xfId="1" applyFill="1" applyAlignment="1" applyProtection="1"/>
  </cellXfs>
  <cellStyles count="2">
    <cellStyle name="Гиперссылка" xfId="1" builtinId="8"/>
    <cellStyle name="Обычный" xfId="0" builtinId="0"/>
  </cellStyles>
  <dxfs count="22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P54" totalsRowShown="0" headerRowDxfId="18" dataDxfId="17" tableBorderDxfId="16">
  <tableColumns count="16">
    <tableColumn id="1" name="Тип" dataDxfId="15"/>
    <tableColumn id="2" name="1" dataDxfId="14"/>
    <tableColumn id="3" name="2" dataDxfId="13"/>
    <tableColumn id="4" name="3" dataDxfId="12"/>
    <tableColumn id="5" name="4" dataDxfId="11"/>
    <tableColumn id="6" name="5" dataDxfId="10"/>
    <tableColumn id="7" name="6" dataDxfId="9"/>
    <tableColumn id="8" name="7" dataDxfId="8"/>
    <tableColumn id="9" name="8" dataDxfId="7"/>
    <tableColumn id="10" name="скрыт" dataDxfId="6"/>
    <tableColumn id="11" name="Форма" dataDxfId="5"/>
    <tableColumn id="12" name="Размеры" dataDxfId="4"/>
    <tableColumn id="13" name="V" dataDxfId="3"/>
    <tableColumn id="14" name="прим." dataDxfId="2"/>
    <tableColumn id="15" name="f1" dataDxfId="1">
      <calculatedColumnFormula>MATCH(A$3,Таблица1[[#This Row],[Тип]:[скрыт]],)</calculatedColumnFormula>
    </tableColumn>
    <tableColumn id="16" name="f2" dataDxfId="0">
      <calculatedColumnFormula array="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/>
  <cols>
    <col min="1" max="9" width="9.28515625" customWidth="1"/>
    <col min="10" max="10" width="9.7109375" hidden="1" customWidth="1"/>
    <col min="11" max="11" width="17.85546875" customWidth="1"/>
    <col min="12" max="12" width="14.85546875" customWidth="1"/>
    <col min="13" max="13" width="6.42578125" customWidth="1"/>
    <col min="14" max="14" width="19.7109375" customWidth="1"/>
    <col min="15" max="16" width="8.5703125" hidden="1" customWidth="1"/>
  </cols>
  <sheetData>
    <row r="1" spans="1:16" ht="26.25">
      <c r="A1" s="6" t="s">
        <v>240</v>
      </c>
      <c r="B1" s="7"/>
      <c r="C1" s="7"/>
      <c r="D1" s="7"/>
      <c r="E1" s="7"/>
      <c r="F1" s="7"/>
      <c r="G1" s="7"/>
      <c r="H1" s="7"/>
      <c r="I1" s="7"/>
      <c r="J1" s="22" t="e">
        <f t="array" ref="J1">MATCH(1,Таблица1[f1]^0,)+5</f>
        <v>#N/A</v>
      </c>
      <c r="K1" s="7"/>
      <c r="L1" s="7"/>
      <c r="M1" s="7"/>
      <c r="N1" s="7"/>
      <c r="P1" s="21" t="str">
        <f>SUBSTITUTE(A3,O2,)</f>
        <v/>
      </c>
    </row>
    <row r="2" spans="1:16">
      <c r="A2" s="1" t="s">
        <v>26</v>
      </c>
      <c r="B2" s="7"/>
      <c r="C2" s="7"/>
      <c r="D2" s="7"/>
      <c r="E2" s="7"/>
      <c r="F2" s="7"/>
      <c r="G2" s="7"/>
      <c r="H2" s="7"/>
      <c r="I2" s="7"/>
      <c r="J2" s="22" t="e">
        <f t="array" ref="J2">MATCH(9E+307,Таблица1[f1]^0)+5</f>
        <v>#N/A</v>
      </c>
      <c r="K2" s="7"/>
      <c r="L2" s="7"/>
      <c r="M2" s="7"/>
      <c r="N2" s="7"/>
      <c r="O2" s="22">
        <f t="array" ref="O2">MAX(IF(ISNUMBER(--MID(A3,ROW(1:9),COLUMN($A:$I))),--MID(A3,ROW(1:9),COLUMN($A:$I))))</f>
        <v>0</v>
      </c>
      <c r="P2" s="22">
        <f t="array" ref="P2">MAX(IF(ISNUMBER(--MID(P1,ROW(1:9),COLUMN($A:$I))),--MID(P1,ROW(1:9),COLUMN($A:$I))))</f>
        <v>0</v>
      </c>
    </row>
    <row r="3" spans="1:16">
      <c r="A3" s="2"/>
      <c r="B3" s="7"/>
      <c r="C3" s="7"/>
      <c r="D3" s="8"/>
      <c r="E3" s="8"/>
      <c r="F3" s="8"/>
      <c r="G3" s="8"/>
      <c r="H3" s="8"/>
      <c r="I3" s="8"/>
      <c r="J3" s="22" t="e">
        <f t="array" ref="J3">MATCH(1,Таблица1[f2]^0,)+5</f>
        <v>#N/A</v>
      </c>
      <c r="K3" s="8"/>
      <c r="L3" s="8"/>
      <c r="M3" s="7"/>
      <c r="N3" s="7"/>
      <c r="O3" s="21" t="str">
        <f>IF(A3="","",IF(A3=0,0,IF(O2,O2,"")))</f>
        <v/>
      </c>
      <c r="P3" s="21" t="str">
        <f>IF(P2,P2,"")</f>
        <v/>
      </c>
    </row>
    <row r="4" spans="1:16">
      <c r="A4" s="23" t="e">
        <f>HYPERLINK("#'1'!"&amp;IFERROR("A"&amp;J1&amp;":A"&amp;J2,"A"&amp;J3&amp;":A"&amp;J4),"выделить")</f>
        <v>#N/A</v>
      </c>
      <c r="B4" s="7"/>
      <c r="C4" s="7"/>
      <c r="D4" s="7"/>
      <c r="E4" s="7"/>
      <c r="F4" s="7"/>
      <c r="G4" s="7"/>
      <c r="H4" s="7"/>
      <c r="I4" s="7"/>
      <c r="J4" s="22" t="e">
        <f t="array" ref="J4">MATCH(9E+307,Таблица1[f2]^0)+5</f>
        <v>#N/A</v>
      </c>
      <c r="K4" s="7"/>
      <c r="L4" s="7"/>
      <c r="M4" s="7"/>
      <c r="N4" s="7"/>
      <c r="O4" s="21" t="str">
        <f>IF(O3&amp;P3="","",IF(IFERROR(SEARCH(O3,A3),0)&gt;IFERROR(SEARCH(P3,A3),0),"*"&amp;P3&amp;"*"&amp;O3&amp;"*","*"&amp;O3&amp;"*"&amp;P3&amp;"*"))</f>
        <v/>
      </c>
      <c r="P4" s="22" t="e">
        <f t="array" ref="P4">MATCH(1,Таблица1[f1]^0,)</f>
        <v>#N/A</v>
      </c>
    </row>
    <row r="5" spans="1:16">
      <c r="A5" s="3" t="s">
        <v>204</v>
      </c>
      <c r="B5" s="4" t="s">
        <v>222</v>
      </c>
      <c r="C5" s="4" t="s">
        <v>223</v>
      </c>
      <c r="D5" s="4" t="s">
        <v>224</v>
      </c>
      <c r="E5" s="4" t="s">
        <v>225</v>
      </c>
      <c r="F5" s="4" t="s">
        <v>226</v>
      </c>
      <c r="G5" s="4" t="s">
        <v>227</v>
      </c>
      <c r="H5" s="4" t="s">
        <v>228</v>
      </c>
      <c r="I5" s="4" t="s">
        <v>229</v>
      </c>
      <c r="J5" s="4" t="s">
        <v>219</v>
      </c>
      <c r="K5" s="4" t="s">
        <v>0</v>
      </c>
      <c r="L5" s="4" t="s">
        <v>203</v>
      </c>
      <c r="M5" s="4" t="s">
        <v>217</v>
      </c>
      <c r="N5" s="5" t="s">
        <v>218</v>
      </c>
      <c r="O5" s="5" t="s">
        <v>238</v>
      </c>
      <c r="P5" s="5" t="s">
        <v>239</v>
      </c>
    </row>
    <row r="6" spans="1:16" ht="15" customHeight="1">
      <c r="A6" s="9" t="s">
        <v>141</v>
      </c>
      <c r="B6" s="10" t="s">
        <v>28</v>
      </c>
      <c r="C6" s="10" t="s">
        <v>29</v>
      </c>
      <c r="D6" s="10" t="s">
        <v>30</v>
      </c>
      <c r="E6" s="10"/>
      <c r="F6" s="10"/>
      <c r="G6" s="10"/>
      <c r="H6" s="10"/>
      <c r="I6" s="10"/>
      <c r="J6" s="10"/>
      <c r="K6" s="10" t="s">
        <v>1</v>
      </c>
      <c r="L6" s="10" t="s">
        <v>169</v>
      </c>
      <c r="M6" s="11" t="s">
        <v>2</v>
      </c>
      <c r="N6" s="12" t="s">
        <v>216</v>
      </c>
      <c r="O6" s="18" t="e">
        <f>MATCH(A$3,Таблица1[[#This Row],[Тип]:[скрыт]],)</f>
        <v>#N/A</v>
      </c>
      <c r="P6" s="19" t="str">
        <f t="array" ref="P6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7" spans="1:16" ht="15" customHeight="1">
      <c r="A7" s="9" t="s">
        <v>142</v>
      </c>
      <c r="B7" s="10" t="s">
        <v>31</v>
      </c>
      <c r="C7" s="10" t="s">
        <v>32</v>
      </c>
      <c r="D7" s="13" t="s">
        <v>230</v>
      </c>
      <c r="E7" s="13" t="s">
        <v>231</v>
      </c>
      <c r="F7" s="10" t="s">
        <v>33</v>
      </c>
      <c r="G7" s="10"/>
      <c r="H7" s="10"/>
      <c r="I7" s="10"/>
      <c r="J7" s="10"/>
      <c r="K7" s="10" t="s">
        <v>1</v>
      </c>
      <c r="L7" s="10" t="s">
        <v>170</v>
      </c>
      <c r="M7" s="11" t="s">
        <v>2</v>
      </c>
      <c r="N7" s="12" t="s">
        <v>205</v>
      </c>
      <c r="O7" s="19" t="e">
        <f>MATCH(A$3,Таблица1[[#This Row],[Тип]:[скрыт]],)</f>
        <v>#N/A</v>
      </c>
      <c r="P7" s="19" t="str">
        <f t="array" ref="P7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8" spans="1:16" ht="15" customHeight="1">
      <c r="A8" s="9" t="s">
        <v>143</v>
      </c>
      <c r="B8" s="10" t="s">
        <v>34</v>
      </c>
      <c r="C8" s="10" t="s">
        <v>35</v>
      </c>
      <c r="D8" s="13" t="s">
        <v>232</v>
      </c>
      <c r="E8" s="10"/>
      <c r="F8" s="10" t="s">
        <v>36</v>
      </c>
      <c r="G8" s="10"/>
      <c r="H8" s="10"/>
      <c r="I8" s="10"/>
      <c r="J8" s="10"/>
      <c r="K8" s="10" t="s">
        <v>1</v>
      </c>
      <c r="L8" s="10" t="s">
        <v>171</v>
      </c>
      <c r="M8" s="11" t="s">
        <v>2</v>
      </c>
      <c r="N8" s="12" t="s">
        <v>206</v>
      </c>
      <c r="O8" s="19" t="e">
        <f>MATCH(A$3,Таблица1[[#This Row],[Тип]:[скрыт]],)</f>
        <v>#N/A</v>
      </c>
      <c r="P8" s="19" t="str">
        <f t="array" ref="P8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9" spans="1:16" ht="15" customHeight="1">
      <c r="A9" s="9" t="s">
        <v>144</v>
      </c>
      <c r="B9" s="10" t="s">
        <v>37</v>
      </c>
      <c r="C9" s="10" t="s">
        <v>38</v>
      </c>
      <c r="D9" s="10"/>
      <c r="E9" s="10"/>
      <c r="F9" s="10" t="s">
        <v>39</v>
      </c>
      <c r="G9" s="10"/>
      <c r="H9" s="10"/>
      <c r="I9" s="10"/>
      <c r="J9" s="10"/>
      <c r="K9" s="10" t="s">
        <v>1</v>
      </c>
      <c r="L9" s="10" t="s">
        <v>172</v>
      </c>
      <c r="M9" s="11" t="s">
        <v>2</v>
      </c>
      <c r="N9" s="12" t="s">
        <v>207</v>
      </c>
      <c r="O9" s="19" t="e">
        <f>MATCH(A$3,Таблица1[[#This Row],[Тип]:[скрыт]],)</f>
        <v>#N/A</v>
      </c>
      <c r="P9" s="19" t="str">
        <f t="array" ref="P9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0" spans="1:16" ht="15" customHeight="1">
      <c r="A10" s="9" t="s">
        <v>145</v>
      </c>
      <c r="B10" s="10" t="s">
        <v>40</v>
      </c>
      <c r="C10" s="10" t="s">
        <v>41</v>
      </c>
      <c r="D10" s="10"/>
      <c r="E10" s="10"/>
      <c r="F10" s="10"/>
      <c r="G10" s="10"/>
      <c r="H10" s="10"/>
      <c r="I10" s="10"/>
      <c r="J10" s="10"/>
      <c r="K10" s="10" t="s">
        <v>1</v>
      </c>
      <c r="L10" s="10" t="s">
        <v>173</v>
      </c>
      <c r="M10" s="11" t="s">
        <v>2</v>
      </c>
      <c r="N10" s="12" t="s">
        <v>208</v>
      </c>
      <c r="O10" s="19" t="e">
        <f>MATCH(A$3,Таблица1[[#This Row],[Тип]:[скрыт]],)</f>
        <v>#N/A</v>
      </c>
      <c r="P10" s="19" t="str">
        <f t="array" ref="P10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1" spans="1:16" ht="15" customHeight="1">
      <c r="A11" s="9" t="s">
        <v>216</v>
      </c>
      <c r="B11" s="10" t="s">
        <v>42</v>
      </c>
      <c r="C11" s="10" t="s">
        <v>43</v>
      </c>
      <c r="D11" s="10" t="s">
        <v>44</v>
      </c>
      <c r="E11" s="10"/>
      <c r="F11" s="10"/>
      <c r="G11" s="10"/>
      <c r="H11" s="10"/>
      <c r="I11" s="10"/>
      <c r="J11" s="10"/>
      <c r="K11" s="10" t="s">
        <v>1</v>
      </c>
      <c r="L11" s="10" t="s">
        <v>3</v>
      </c>
      <c r="M11" s="11" t="s">
        <v>4</v>
      </c>
      <c r="N11" s="12" t="s">
        <v>209</v>
      </c>
      <c r="O11" s="19" t="e">
        <f>MATCH(A$3,Таблица1[[#This Row],[Тип]:[скрыт]],)</f>
        <v>#N/A</v>
      </c>
      <c r="P11" s="19" t="str">
        <f t="array" ref="P1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2" spans="1:16" ht="15" customHeight="1">
      <c r="A12" s="9" t="s">
        <v>216</v>
      </c>
      <c r="B12" s="10" t="s">
        <v>45</v>
      </c>
      <c r="C12" s="10" t="s">
        <v>46</v>
      </c>
      <c r="D12" s="10" t="s">
        <v>47</v>
      </c>
      <c r="E12" s="10" t="s">
        <v>48</v>
      </c>
      <c r="F12" s="13" t="s">
        <v>233</v>
      </c>
      <c r="G12" s="10"/>
      <c r="H12" s="10"/>
      <c r="I12" s="10"/>
      <c r="J12" s="10"/>
      <c r="K12" s="10" t="s">
        <v>1</v>
      </c>
      <c r="L12" s="10" t="s">
        <v>5</v>
      </c>
      <c r="M12" s="11" t="s">
        <v>4</v>
      </c>
      <c r="N12" s="12" t="s">
        <v>209</v>
      </c>
      <c r="O12" s="19" t="e">
        <f>MATCH(A$3,Таблица1[[#This Row],[Тип]:[скрыт]],)</f>
        <v>#N/A</v>
      </c>
      <c r="P12" s="19" t="str">
        <f t="array" ref="P12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3" spans="1:16" ht="15" customHeight="1">
      <c r="A13" s="9" t="s">
        <v>146</v>
      </c>
      <c r="B13" s="10" t="s">
        <v>49</v>
      </c>
      <c r="C13" s="10" t="s">
        <v>50</v>
      </c>
      <c r="D13" s="10" t="s">
        <v>52</v>
      </c>
      <c r="E13" s="10">
        <v>910</v>
      </c>
      <c r="F13" s="10" t="s">
        <v>51</v>
      </c>
      <c r="G13" s="10"/>
      <c r="H13" s="10"/>
      <c r="I13" s="10"/>
      <c r="J13" s="10"/>
      <c r="K13" s="10" t="s">
        <v>1</v>
      </c>
      <c r="L13" s="10" t="s">
        <v>6</v>
      </c>
      <c r="M13" s="13" t="s">
        <v>2</v>
      </c>
      <c r="N13" s="14" t="s">
        <v>210</v>
      </c>
      <c r="O13" s="19" t="e">
        <f>MATCH(A$3,Таблица1[[#This Row],[Тип]:[скрыт]],)</f>
        <v>#N/A</v>
      </c>
      <c r="P13" s="19" t="str">
        <f t="array" ref="P13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4" spans="1:16" ht="15" customHeight="1">
      <c r="A14" s="9" t="s">
        <v>147</v>
      </c>
      <c r="B14" s="10" t="s">
        <v>53</v>
      </c>
      <c r="C14" s="10" t="s">
        <v>54</v>
      </c>
      <c r="D14" s="10"/>
      <c r="E14" s="10"/>
      <c r="F14" s="10"/>
      <c r="G14" s="10"/>
      <c r="H14" s="10"/>
      <c r="I14" s="10"/>
      <c r="J14" s="10"/>
      <c r="K14" s="10" t="s">
        <v>1</v>
      </c>
      <c r="L14" s="10" t="s">
        <v>8</v>
      </c>
      <c r="M14" s="10" t="s">
        <v>2</v>
      </c>
      <c r="N14" s="10" t="s">
        <v>210</v>
      </c>
      <c r="O14" s="19" t="e">
        <f>MATCH(A$3,Таблица1[[#This Row],[Тип]:[скрыт]],)</f>
        <v>#N/A</v>
      </c>
      <c r="P14" s="19" t="str">
        <f t="array" ref="P14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5" spans="1:16" ht="15" customHeight="1">
      <c r="A15" s="9" t="s">
        <v>148</v>
      </c>
      <c r="B15" s="10" t="s">
        <v>55</v>
      </c>
      <c r="C15" s="10" t="s">
        <v>28</v>
      </c>
      <c r="D15" s="10"/>
      <c r="E15" s="10"/>
      <c r="F15" s="10"/>
      <c r="G15" s="10"/>
      <c r="H15" s="10"/>
      <c r="I15" s="10"/>
      <c r="J15" s="10"/>
      <c r="K15" s="10" t="s">
        <v>1</v>
      </c>
      <c r="L15" s="10" t="s">
        <v>9</v>
      </c>
      <c r="M15" s="10" t="s">
        <v>7</v>
      </c>
      <c r="N15" s="10" t="s">
        <v>216</v>
      </c>
      <c r="O15" s="19" t="e">
        <f>MATCH(A$3,Таблица1[[#This Row],[Тип]:[скрыт]],)</f>
        <v>#N/A</v>
      </c>
      <c r="P15" s="19" t="str">
        <f t="array" ref="P15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6" spans="1:16" ht="15" customHeight="1">
      <c r="A16" s="9" t="s">
        <v>149</v>
      </c>
      <c r="B16" s="10" t="s">
        <v>56</v>
      </c>
      <c r="C16" s="10" t="s">
        <v>57</v>
      </c>
      <c r="D16" s="13" t="s">
        <v>235</v>
      </c>
      <c r="E16" s="13" t="s">
        <v>236</v>
      </c>
      <c r="F16" s="13" t="s">
        <v>237</v>
      </c>
      <c r="G16" s="10"/>
      <c r="H16" s="10"/>
      <c r="I16" s="10"/>
      <c r="J16" s="10"/>
      <c r="K16" s="10" t="s">
        <v>1</v>
      </c>
      <c r="L16" s="10" t="s">
        <v>10</v>
      </c>
      <c r="M16" s="10" t="s">
        <v>11</v>
      </c>
      <c r="N16" s="10" t="s">
        <v>210</v>
      </c>
      <c r="O16" s="19" t="e">
        <f>MATCH(A$3,Таблица1[[#This Row],[Тип]:[скрыт]],)</f>
        <v>#N/A</v>
      </c>
      <c r="P16" s="19" t="str">
        <f t="array" ref="P16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7" spans="1:16" ht="15" customHeight="1">
      <c r="A17" s="9" t="s">
        <v>150</v>
      </c>
      <c r="B17" s="10" t="s">
        <v>58</v>
      </c>
      <c r="C17" s="10" t="s">
        <v>59</v>
      </c>
      <c r="D17" s="10"/>
      <c r="E17" s="10"/>
      <c r="F17" s="10"/>
      <c r="G17" s="10"/>
      <c r="H17" s="10"/>
      <c r="I17" s="10"/>
      <c r="J17" s="10"/>
      <c r="K17" s="10" t="s">
        <v>1</v>
      </c>
      <c r="L17" s="10" t="s">
        <v>12</v>
      </c>
      <c r="M17" s="10" t="s">
        <v>11</v>
      </c>
      <c r="N17" s="10" t="s">
        <v>13</v>
      </c>
      <c r="O17" s="19" t="e">
        <f>MATCH(A$3,Таблица1[[#This Row],[Тип]:[скрыт]],)</f>
        <v>#N/A</v>
      </c>
      <c r="P17" s="19" t="str">
        <f t="array" ref="P17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8" spans="1:16" ht="15" customHeight="1">
      <c r="A18" s="9" t="s">
        <v>151</v>
      </c>
      <c r="B18" s="10" t="s">
        <v>60</v>
      </c>
      <c r="C18" s="10" t="s">
        <v>61</v>
      </c>
      <c r="D18" s="10" t="s">
        <v>62</v>
      </c>
      <c r="E18" s="10"/>
      <c r="F18" s="10"/>
      <c r="G18" s="10"/>
      <c r="H18" s="10"/>
      <c r="I18" s="10"/>
      <c r="J18" s="10"/>
      <c r="K18" s="10" t="s">
        <v>1</v>
      </c>
      <c r="L18" s="10" t="s">
        <v>14</v>
      </c>
      <c r="M18" s="13" t="s">
        <v>18</v>
      </c>
      <c r="N18" s="10" t="s">
        <v>211</v>
      </c>
      <c r="O18" s="19" t="e">
        <f>MATCH(A$3,Таблица1[[#This Row],[Тип]:[скрыт]],)</f>
        <v>#N/A</v>
      </c>
      <c r="P18" s="19" t="str">
        <f t="array" ref="P18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19" spans="1:16" ht="15" customHeight="1">
      <c r="A19" s="9" t="s">
        <v>152</v>
      </c>
      <c r="B19" s="10"/>
      <c r="C19" s="10"/>
      <c r="D19" s="10"/>
      <c r="E19" s="10"/>
      <c r="F19" s="10"/>
      <c r="G19" s="10"/>
      <c r="H19" s="10"/>
      <c r="I19" s="10"/>
      <c r="J19" s="10"/>
      <c r="K19" s="10" t="s">
        <v>1</v>
      </c>
      <c r="L19" s="10" t="s">
        <v>15</v>
      </c>
      <c r="M19" s="10" t="s">
        <v>16</v>
      </c>
      <c r="N19" s="10" t="s">
        <v>211</v>
      </c>
      <c r="O19" s="19" t="e">
        <f>MATCH(A$3,Таблица1[[#This Row],[Тип]:[скрыт]],)</f>
        <v>#N/A</v>
      </c>
      <c r="P19" s="19" t="str">
        <f t="array" ref="P19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0" spans="1:16" ht="15" customHeight="1">
      <c r="A20" s="9" t="s">
        <v>153</v>
      </c>
      <c r="B20" s="10" t="s">
        <v>63</v>
      </c>
      <c r="C20" s="10"/>
      <c r="D20" s="10"/>
      <c r="E20" s="10"/>
      <c r="F20" s="10"/>
      <c r="G20" s="10"/>
      <c r="H20" s="10"/>
      <c r="I20" s="10"/>
      <c r="J20" s="10"/>
      <c r="K20" s="10" t="s">
        <v>1</v>
      </c>
      <c r="L20" s="10" t="s">
        <v>17</v>
      </c>
      <c r="M20" s="10" t="s">
        <v>18</v>
      </c>
      <c r="N20" s="10" t="s">
        <v>211</v>
      </c>
      <c r="O20" s="19" t="e">
        <f>MATCH(A$3,Таблица1[[#This Row],[Тип]:[скрыт]],)</f>
        <v>#N/A</v>
      </c>
      <c r="P20" s="19" t="str">
        <f t="array" ref="P20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1" spans="1:16" ht="15" customHeight="1">
      <c r="A21" s="15" t="s">
        <v>216</v>
      </c>
      <c r="B21" s="16" t="s">
        <v>64</v>
      </c>
      <c r="C21" s="16"/>
      <c r="D21" s="16"/>
      <c r="E21" s="16"/>
      <c r="F21" s="16"/>
      <c r="G21" s="16"/>
      <c r="H21" s="16"/>
      <c r="I21" s="16"/>
      <c r="J21" s="16"/>
      <c r="K21" s="16" t="s">
        <v>27</v>
      </c>
      <c r="L21" s="16" t="s">
        <v>19</v>
      </c>
      <c r="M21" s="16" t="s">
        <v>18</v>
      </c>
      <c r="N21" s="16" t="s">
        <v>216</v>
      </c>
      <c r="O21" s="19" t="e">
        <f>MATCH(A$3,Таблица1[[#This Row],[Тип]:[скрыт]],)</f>
        <v>#N/A</v>
      </c>
      <c r="P21" s="19" t="str">
        <f t="array" ref="P2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2" spans="1:16" ht="15" customHeight="1">
      <c r="A22" s="9" t="s">
        <v>216</v>
      </c>
      <c r="B22" s="10" t="s">
        <v>65</v>
      </c>
      <c r="C22" s="10"/>
      <c r="D22" s="10"/>
      <c r="E22" s="10"/>
      <c r="F22" s="10"/>
      <c r="G22" s="10"/>
      <c r="H22" s="10"/>
      <c r="I22" s="10"/>
      <c r="J22" s="10"/>
      <c r="K22" s="10" t="s">
        <v>20</v>
      </c>
      <c r="L22" s="10" t="s">
        <v>21</v>
      </c>
      <c r="M22" s="10" t="s">
        <v>22</v>
      </c>
      <c r="N22" s="10" t="s">
        <v>212</v>
      </c>
      <c r="O22" s="19" t="e">
        <f>MATCH(A$3,Таблица1[[#This Row],[Тип]:[скрыт]],)</f>
        <v>#N/A</v>
      </c>
      <c r="P22" s="19" t="str">
        <f t="array" ref="P22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3" spans="1:16" ht="15" customHeight="1">
      <c r="A23" s="9" t="s">
        <v>216</v>
      </c>
      <c r="B23" s="10" t="s">
        <v>66</v>
      </c>
      <c r="C23" s="10" t="s">
        <v>67</v>
      </c>
      <c r="D23" s="10" t="s">
        <v>68</v>
      </c>
      <c r="E23" s="10"/>
      <c r="F23" s="10"/>
      <c r="G23" s="10"/>
      <c r="H23" s="10"/>
      <c r="I23" s="10"/>
      <c r="J23" s="10"/>
      <c r="K23" s="10" t="s">
        <v>20</v>
      </c>
      <c r="L23" s="10" t="s">
        <v>174</v>
      </c>
      <c r="M23" s="10" t="s">
        <v>16</v>
      </c>
      <c r="N23" s="10" t="s">
        <v>213</v>
      </c>
      <c r="O23" s="19" t="e">
        <f>MATCH(A$3,Таблица1[[#This Row],[Тип]:[скрыт]],)</f>
        <v>#N/A</v>
      </c>
      <c r="P23" s="19" t="str">
        <f t="array" ref="P23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4" spans="1:16" ht="15" customHeight="1">
      <c r="A24" s="9" t="s">
        <v>154</v>
      </c>
      <c r="B24" s="10" t="s">
        <v>69</v>
      </c>
      <c r="C24" s="10" t="s">
        <v>70</v>
      </c>
      <c r="D24" s="10">
        <v>379</v>
      </c>
      <c r="E24" s="10"/>
      <c r="F24" s="10"/>
      <c r="G24" s="10"/>
      <c r="H24" s="10"/>
      <c r="I24" s="10"/>
      <c r="J24" s="10"/>
      <c r="K24" s="10" t="s">
        <v>23</v>
      </c>
      <c r="L24" s="10" t="s">
        <v>175</v>
      </c>
      <c r="M24" s="10" t="s">
        <v>2</v>
      </c>
      <c r="N24" s="10" t="s">
        <v>214</v>
      </c>
      <c r="O24" s="19" t="e">
        <f>MATCH(A$3,Таблица1[[#This Row],[Тип]:[скрыт]],)</f>
        <v>#N/A</v>
      </c>
      <c r="P24" s="19" t="str">
        <f t="array" ref="P24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5" spans="1:16" ht="15" customHeight="1">
      <c r="A25" s="17" t="s">
        <v>216</v>
      </c>
      <c r="B25" s="13">
        <v>337</v>
      </c>
      <c r="C25" s="13" t="s">
        <v>220</v>
      </c>
      <c r="D25" s="13"/>
      <c r="E25" s="13"/>
      <c r="F25" s="13"/>
      <c r="G25" s="13"/>
      <c r="H25" s="13"/>
      <c r="I25" s="13"/>
      <c r="J25" s="13"/>
      <c r="K25" s="13" t="s">
        <v>23</v>
      </c>
      <c r="L25" s="13" t="s">
        <v>221</v>
      </c>
      <c r="M25" s="13" t="s">
        <v>2</v>
      </c>
      <c r="N25" s="13" t="s">
        <v>214</v>
      </c>
      <c r="O25" s="19" t="e">
        <f>MATCH(A$3,Таблица1[[#This Row],[Тип]:[скрыт]],)</f>
        <v>#N/A</v>
      </c>
      <c r="P25" s="19" t="str">
        <f t="array" ref="P25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6" spans="1:16" ht="15" customHeight="1">
      <c r="A26" s="9" t="s">
        <v>155</v>
      </c>
      <c r="B26" s="10" t="s">
        <v>71</v>
      </c>
      <c r="C26" s="10" t="s">
        <v>72</v>
      </c>
      <c r="D26" s="10" t="s">
        <v>73</v>
      </c>
      <c r="E26" s="10">
        <v>164</v>
      </c>
      <c r="F26" s="10">
        <v>364</v>
      </c>
      <c r="G26" s="10" t="s">
        <v>74</v>
      </c>
      <c r="H26" s="10"/>
      <c r="I26" s="10"/>
      <c r="J26" s="10"/>
      <c r="K26" s="10" t="s">
        <v>23</v>
      </c>
      <c r="L26" s="10" t="s">
        <v>176</v>
      </c>
      <c r="M26" s="10" t="s">
        <v>2</v>
      </c>
      <c r="N26" s="10" t="s">
        <v>214</v>
      </c>
      <c r="O26" s="19" t="e">
        <f>MATCH(A$3,Таблица1[[#This Row],[Тип]:[скрыт]],)</f>
        <v>#N/A</v>
      </c>
      <c r="P26" s="19" t="str">
        <f t="array" ref="P26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7" spans="1:16" ht="15" customHeight="1">
      <c r="A27" s="9" t="s">
        <v>156</v>
      </c>
      <c r="B27" s="10" t="s">
        <v>75</v>
      </c>
      <c r="C27" s="10" t="s">
        <v>76</v>
      </c>
      <c r="D27" s="10">
        <v>196</v>
      </c>
      <c r="E27" s="10">
        <v>396</v>
      </c>
      <c r="F27" s="10" t="s">
        <v>77</v>
      </c>
      <c r="G27" s="10" t="s">
        <v>78</v>
      </c>
      <c r="H27" s="10"/>
      <c r="I27" s="10"/>
      <c r="J27" s="10"/>
      <c r="K27" s="10" t="s">
        <v>23</v>
      </c>
      <c r="L27" s="10" t="s">
        <v>177</v>
      </c>
      <c r="M27" s="10" t="s">
        <v>2</v>
      </c>
      <c r="N27" s="10" t="s">
        <v>214</v>
      </c>
      <c r="O27" s="19" t="e">
        <f>MATCH(A$3,Таблица1[[#This Row],[Тип]:[скрыт]],)</f>
        <v>#N/A</v>
      </c>
      <c r="P27" s="19" t="str">
        <f t="array" ref="P27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8" spans="1:16" ht="15" customHeight="1">
      <c r="A28" s="9" t="s">
        <v>157</v>
      </c>
      <c r="B28" s="10" t="s">
        <v>79</v>
      </c>
      <c r="C28" s="10">
        <v>192</v>
      </c>
      <c r="D28" s="10">
        <v>392</v>
      </c>
      <c r="E28" s="10" t="s">
        <v>80</v>
      </c>
      <c r="F28" s="10">
        <v>392</v>
      </c>
      <c r="G28" s="10" t="s">
        <v>81</v>
      </c>
      <c r="H28" s="10"/>
      <c r="I28" s="10"/>
      <c r="J28" s="10"/>
      <c r="K28" s="10" t="s">
        <v>23</v>
      </c>
      <c r="L28" s="10" t="s">
        <v>178</v>
      </c>
      <c r="M28" s="10" t="s">
        <v>2</v>
      </c>
      <c r="N28" s="10" t="s">
        <v>214</v>
      </c>
      <c r="O28" s="19" t="e">
        <f>MATCH(A$3,Таблица1[[#This Row],[Тип]:[скрыт]],)</f>
        <v>#N/A</v>
      </c>
      <c r="P28" s="19" t="str">
        <f t="array" ref="P28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29" spans="1:16" ht="15" customHeight="1">
      <c r="A29" s="9" t="s">
        <v>158</v>
      </c>
      <c r="B29" s="10" t="s">
        <v>82</v>
      </c>
      <c r="C29" s="10" t="s">
        <v>83</v>
      </c>
      <c r="D29" s="10">
        <v>177</v>
      </c>
      <c r="E29" s="10" t="s">
        <v>84</v>
      </c>
      <c r="F29" s="10">
        <v>377</v>
      </c>
      <c r="G29" s="10" t="s">
        <v>85</v>
      </c>
      <c r="H29" s="10"/>
      <c r="I29" s="10"/>
      <c r="J29" s="10"/>
      <c r="K29" s="10" t="s">
        <v>23</v>
      </c>
      <c r="L29" s="10" t="s">
        <v>179</v>
      </c>
      <c r="M29" s="10" t="s">
        <v>2</v>
      </c>
      <c r="N29" s="10" t="s">
        <v>214</v>
      </c>
      <c r="O29" s="19" t="e">
        <f>MATCH(A$3,Таблица1[[#This Row],[Тип]:[скрыт]],)</f>
        <v>#N/A</v>
      </c>
      <c r="P29" s="19" t="str">
        <f t="array" ref="P29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0" spans="1:16" ht="15" customHeight="1">
      <c r="A30" s="9" t="s">
        <v>159</v>
      </c>
      <c r="B30" s="10" t="s">
        <v>86</v>
      </c>
      <c r="C30" s="10" t="s">
        <v>87</v>
      </c>
      <c r="D30" s="10">
        <v>193</v>
      </c>
      <c r="E30" s="10" t="s">
        <v>88</v>
      </c>
      <c r="F30" s="10">
        <v>393</v>
      </c>
      <c r="G30" s="10" t="s">
        <v>89</v>
      </c>
      <c r="H30" s="10"/>
      <c r="I30" s="10"/>
      <c r="J30" s="10"/>
      <c r="K30" s="10" t="s">
        <v>23</v>
      </c>
      <c r="L30" s="10" t="s">
        <v>180</v>
      </c>
      <c r="M30" s="10" t="s">
        <v>2</v>
      </c>
      <c r="N30" s="10" t="s">
        <v>214</v>
      </c>
      <c r="O30" s="19" t="e">
        <f>MATCH(A$3,Таблица1[[#This Row],[Тип]:[скрыт]],)</f>
        <v>#N/A</v>
      </c>
      <c r="P30" s="19" t="str">
        <f t="array" ref="P30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1" spans="1:16" ht="15" customHeight="1">
      <c r="A31" s="9" t="s">
        <v>160</v>
      </c>
      <c r="B31" s="10" t="s">
        <v>90</v>
      </c>
      <c r="C31" s="10" t="s">
        <v>91</v>
      </c>
      <c r="D31" s="10" t="s">
        <v>92</v>
      </c>
      <c r="E31" s="10">
        <v>171</v>
      </c>
      <c r="F31" s="10" t="s">
        <v>93</v>
      </c>
      <c r="G31" s="10">
        <v>371</v>
      </c>
      <c r="H31" s="10" t="s">
        <v>94</v>
      </c>
      <c r="I31" s="10"/>
      <c r="J31" s="10"/>
      <c r="K31" s="10" t="s">
        <v>23</v>
      </c>
      <c r="L31" s="10" t="s">
        <v>181</v>
      </c>
      <c r="M31" s="10" t="s">
        <v>2</v>
      </c>
      <c r="N31" s="10" t="s">
        <v>214</v>
      </c>
      <c r="O31" s="19" t="e">
        <f>MATCH(A$3,Таблица1[[#This Row],[Тип]:[скрыт]],)</f>
        <v>#N/A</v>
      </c>
      <c r="P31" s="19" t="str">
        <f t="array" ref="P3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2" spans="1:16" ht="15" customHeight="1">
      <c r="A32" s="9" t="s">
        <v>161</v>
      </c>
      <c r="B32" s="10" t="s">
        <v>95</v>
      </c>
      <c r="C32" s="10" t="s">
        <v>96</v>
      </c>
      <c r="D32" s="10">
        <v>195</v>
      </c>
      <c r="E32" s="10" t="s">
        <v>97</v>
      </c>
      <c r="F32" s="10">
        <v>395</v>
      </c>
      <c r="G32" s="10" t="s">
        <v>98</v>
      </c>
      <c r="H32" s="10"/>
      <c r="I32" s="10"/>
      <c r="J32" s="10"/>
      <c r="K32" s="10" t="s">
        <v>23</v>
      </c>
      <c r="L32" s="10" t="s">
        <v>182</v>
      </c>
      <c r="M32" s="10" t="s">
        <v>2</v>
      </c>
      <c r="N32" s="10" t="s">
        <v>214</v>
      </c>
      <c r="O32" s="19" t="e">
        <f>MATCH(A$3,Таблица1[[#This Row],[Тип]:[скрыт]],)</f>
        <v>#N/A</v>
      </c>
      <c r="P32" s="19" t="str">
        <f t="array" ref="P32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3" spans="1:16" ht="15" customHeight="1">
      <c r="A33" s="9" t="s">
        <v>162</v>
      </c>
      <c r="B33" s="10" t="s">
        <v>99</v>
      </c>
      <c r="C33" s="10" t="s">
        <v>100</v>
      </c>
      <c r="D33" s="10">
        <v>191</v>
      </c>
      <c r="E33" s="10" t="s">
        <v>101</v>
      </c>
      <c r="F33" s="10">
        <v>391</v>
      </c>
      <c r="G33" s="10" t="s">
        <v>102</v>
      </c>
      <c r="H33" s="10"/>
      <c r="I33" s="10"/>
      <c r="J33" s="10"/>
      <c r="K33" s="10" t="s">
        <v>23</v>
      </c>
      <c r="L33" s="10" t="s">
        <v>183</v>
      </c>
      <c r="M33" s="10" t="s">
        <v>2</v>
      </c>
      <c r="N33" s="10" t="s">
        <v>214</v>
      </c>
      <c r="O33" s="19" t="e">
        <f>MATCH(A$3,Таблица1[[#This Row],[Тип]:[скрыт]],)</f>
        <v>#N/A</v>
      </c>
      <c r="P33" s="19" t="str">
        <f t="array" ref="P33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4" spans="1:16" ht="15" customHeight="1">
      <c r="A34" s="9" t="s">
        <v>163</v>
      </c>
      <c r="B34" s="10" t="s">
        <v>103</v>
      </c>
      <c r="C34" s="10" t="s">
        <v>104</v>
      </c>
      <c r="D34" s="10">
        <v>194</v>
      </c>
      <c r="E34" s="10" t="s">
        <v>105</v>
      </c>
      <c r="F34" s="10">
        <v>394</v>
      </c>
      <c r="G34" s="10" t="s">
        <v>106</v>
      </c>
      <c r="H34" s="10"/>
      <c r="I34" s="10"/>
      <c r="J34" s="10"/>
      <c r="K34" s="10" t="s">
        <v>23</v>
      </c>
      <c r="L34" s="10" t="s">
        <v>184</v>
      </c>
      <c r="M34" s="10" t="s">
        <v>2</v>
      </c>
      <c r="N34" s="10" t="s">
        <v>214</v>
      </c>
      <c r="O34" s="19" t="e">
        <f>MATCH(A$3,Таблица1[[#This Row],[Тип]:[скрыт]],)</f>
        <v>#N/A</v>
      </c>
      <c r="P34" s="19" t="str">
        <f t="array" ref="P34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5" spans="1:16" ht="15" customHeight="1">
      <c r="A35" s="9" t="s">
        <v>164</v>
      </c>
      <c r="B35" s="10" t="s">
        <v>107</v>
      </c>
      <c r="C35" s="10" t="s">
        <v>108</v>
      </c>
      <c r="D35" s="10">
        <v>189</v>
      </c>
      <c r="E35" s="10" t="s">
        <v>109</v>
      </c>
      <c r="F35" s="10">
        <v>389</v>
      </c>
      <c r="G35" s="10" t="s">
        <v>110</v>
      </c>
      <c r="H35" s="13">
        <v>1131</v>
      </c>
      <c r="I35" s="10"/>
      <c r="J35" s="10"/>
      <c r="K35" s="10" t="s">
        <v>23</v>
      </c>
      <c r="L35" s="10" t="s">
        <v>185</v>
      </c>
      <c r="M35" s="10" t="s">
        <v>2</v>
      </c>
      <c r="N35" s="10" t="s">
        <v>214</v>
      </c>
      <c r="O35" s="19" t="e">
        <f>MATCH(A$3,Таблица1[[#This Row],[Тип]:[скрыт]],)</f>
        <v>#N/A</v>
      </c>
      <c r="P35" s="19" t="str">
        <f t="array" ref="P35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6" spans="1:16" ht="15" customHeight="1">
      <c r="A36" s="9" t="s">
        <v>165</v>
      </c>
      <c r="B36" s="10" t="s">
        <v>111</v>
      </c>
      <c r="C36" s="10" t="s">
        <v>112</v>
      </c>
      <c r="D36" s="10">
        <v>162</v>
      </c>
      <c r="E36" s="10" t="s">
        <v>113</v>
      </c>
      <c r="F36" s="10">
        <v>362</v>
      </c>
      <c r="G36" s="10" t="s">
        <v>114</v>
      </c>
      <c r="H36" s="10"/>
      <c r="I36" s="10"/>
      <c r="J36" s="10"/>
      <c r="K36" s="10" t="s">
        <v>23</v>
      </c>
      <c r="L36" s="10" t="s">
        <v>186</v>
      </c>
      <c r="M36" s="10" t="s">
        <v>2</v>
      </c>
      <c r="N36" s="10" t="s">
        <v>214</v>
      </c>
      <c r="O36" s="19" t="e">
        <f>MATCH(A$3,Таблица1[[#This Row],[Тип]:[скрыт]],)</f>
        <v>#N/A</v>
      </c>
      <c r="P36" s="19" t="str">
        <f t="array" ref="P36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7" spans="1:16" ht="15" customHeight="1">
      <c r="A37" s="9" t="s">
        <v>166</v>
      </c>
      <c r="B37" s="10" t="s">
        <v>115</v>
      </c>
      <c r="C37" s="10">
        <v>186</v>
      </c>
      <c r="D37" s="10" t="s">
        <v>116</v>
      </c>
      <c r="E37" s="10">
        <v>386</v>
      </c>
      <c r="F37" s="10" t="s">
        <v>117</v>
      </c>
      <c r="G37" s="10"/>
      <c r="H37" s="10"/>
      <c r="I37" s="10"/>
      <c r="J37" s="10"/>
      <c r="K37" s="10" t="s">
        <v>23</v>
      </c>
      <c r="L37" s="10" t="s">
        <v>186</v>
      </c>
      <c r="M37" s="10" t="s">
        <v>2</v>
      </c>
      <c r="N37" s="10" t="s">
        <v>214</v>
      </c>
      <c r="O37" s="19" t="e">
        <f>MATCH(A$3,Таблица1[[#This Row],[Тип]:[скрыт]],)</f>
        <v>#N/A</v>
      </c>
      <c r="P37" s="19" t="str">
        <f t="array" ref="P37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8" spans="1:16" ht="15" customHeight="1">
      <c r="A38" s="9" t="s">
        <v>167</v>
      </c>
      <c r="B38" s="10" t="s">
        <v>118</v>
      </c>
      <c r="C38" s="10" t="s">
        <v>119</v>
      </c>
      <c r="D38" s="10" t="s">
        <v>120</v>
      </c>
      <c r="E38" s="10">
        <v>357</v>
      </c>
      <c r="F38" s="10" t="s">
        <v>121</v>
      </c>
      <c r="G38" s="13" t="s">
        <v>234</v>
      </c>
      <c r="H38" s="10"/>
      <c r="I38" s="10"/>
      <c r="J38" s="10"/>
      <c r="K38" s="10" t="s">
        <v>23</v>
      </c>
      <c r="L38" s="10" t="s">
        <v>187</v>
      </c>
      <c r="M38" s="10" t="s">
        <v>2</v>
      </c>
      <c r="N38" s="10" t="s">
        <v>214</v>
      </c>
      <c r="O38" s="19" t="e">
        <f>MATCH(A$3,Таблица1[[#This Row],[Тип]:[скрыт]],)</f>
        <v>#N/A</v>
      </c>
      <c r="P38" s="19" t="str">
        <f t="array" ref="P38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39" spans="1:16" ht="15" customHeight="1">
      <c r="A39" s="9" t="s">
        <v>168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/>
      <c r="I39" s="10"/>
      <c r="J39" s="10"/>
      <c r="K39" s="10" t="s">
        <v>24</v>
      </c>
      <c r="L39" s="10" t="s">
        <v>25</v>
      </c>
      <c r="M39" s="10" t="s">
        <v>2</v>
      </c>
      <c r="N39" s="10" t="s">
        <v>215</v>
      </c>
      <c r="O39" s="19" t="e">
        <f>MATCH(A$3,Таблица1[[#This Row],[Тип]:[скрыт]],)</f>
        <v>#N/A</v>
      </c>
      <c r="P39" s="19" t="str">
        <f t="array" ref="P39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0" spans="1:16" ht="15" customHeight="1">
      <c r="A40" s="9">
        <v>1025</v>
      </c>
      <c r="B40" s="10" t="s">
        <v>126</v>
      </c>
      <c r="C40" s="10"/>
      <c r="D40" s="10"/>
      <c r="E40" s="10"/>
      <c r="F40" s="10"/>
      <c r="G40" s="10"/>
      <c r="H40" s="10"/>
      <c r="I40" s="10"/>
      <c r="J40" s="10"/>
      <c r="K40" s="10" t="s">
        <v>24</v>
      </c>
      <c r="L40" s="10" t="s">
        <v>188</v>
      </c>
      <c r="M40" s="10" t="s">
        <v>11</v>
      </c>
      <c r="N40" s="10" t="s">
        <v>215</v>
      </c>
      <c r="O40" s="19" t="e">
        <f>MATCH(A$3,Таблица1[[#This Row],[Тип]:[скрыт]],)</f>
        <v>#N/A</v>
      </c>
      <c r="P40" s="19" t="str">
        <f t="array" ref="P40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1" spans="1:16" ht="15" customHeight="1">
      <c r="A41" s="9">
        <v>1216</v>
      </c>
      <c r="B41" s="10" t="s">
        <v>127</v>
      </c>
      <c r="C41" s="10"/>
      <c r="D41" s="10"/>
      <c r="E41" s="10"/>
      <c r="F41" s="10"/>
      <c r="G41" s="10"/>
      <c r="H41" s="10"/>
      <c r="I41" s="10"/>
      <c r="J41" s="10"/>
      <c r="K41" s="10" t="s">
        <v>24</v>
      </c>
      <c r="L41" s="10" t="s">
        <v>189</v>
      </c>
      <c r="M41" s="10" t="s">
        <v>11</v>
      </c>
      <c r="N41" s="10" t="s">
        <v>215</v>
      </c>
      <c r="O41" s="19" t="e">
        <f>MATCH(A$3,Таблица1[[#This Row],[Тип]:[скрыт]],)</f>
        <v>#N/A</v>
      </c>
      <c r="P41" s="19" t="str">
        <f t="array" ref="P4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2" spans="1:16" ht="15" customHeight="1">
      <c r="A42" s="9">
        <v>1220</v>
      </c>
      <c r="B42" s="10" t="s">
        <v>128</v>
      </c>
      <c r="C42" s="10"/>
      <c r="D42" s="10"/>
      <c r="E42" s="10"/>
      <c r="F42" s="10"/>
      <c r="G42" s="10"/>
      <c r="H42" s="10"/>
      <c r="I42" s="10"/>
      <c r="J42" s="10"/>
      <c r="K42" s="10" t="s">
        <v>24</v>
      </c>
      <c r="L42" s="10" t="s">
        <v>190</v>
      </c>
      <c r="M42" s="10" t="s">
        <v>11</v>
      </c>
      <c r="N42" s="10" t="s">
        <v>215</v>
      </c>
      <c r="O42" s="19" t="e">
        <f>MATCH(A$3,Таблица1[[#This Row],[Тип]:[скрыт]],)</f>
        <v>#N/A</v>
      </c>
      <c r="P42" s="19" t="str">
        <f t="array" ref="P42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3" spans="1:16" ht="15" customHeight="1">
      <c r="A43" s="9">
        <v>1225</v>
      </c>
      <c r="B43" s="10" t="s">
        <v>129</v>
      </c>
      <c r="C43" s="10"/>
      <c r="D43" s="10"/>
      <c r="E43" s="10"/>
      <c r="F43" s="10"/>
      <c r="G43" s="10"/>
      <c r="H43" s="10"/>
      <c r="I43" s="10"/>
      <c r="J43" s="10"/>
      <c r="K43" s="10" t="s">
        <v>24</v>
      </c>
      <c r="L43" s="10" t="s">
        <v>191</v>
      </c>
      <c r="M43" s="10" t="s">
        <v>11</v>
      </c>
      <c r="N43" s="10" t="s">
        <v>215</v>
      </c>
      <c r="O43" s="19" t="e">
        <f>MATCH(A$3,Таблица1[[#This Row],[Тип]:[скрыт]],)</f>
        <v>#N/A</v>
      </c>
      <c r="P43" s="19" t="str">
        <f t="array" ref="P43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4" spans="1:16" ht="15" customHeight="1">
      <c r="A44" s="9">
        <v>1616</v>
      </c>
      <c r="B44" s="10" t="s">
        <v>130</v>
      </c>
      <c r="C44" s="10"/>
      <c r="D44" s="10"/>
      <c r="E44" s="10"/>
      <c r="F44" s="10"/>
      <c r="G44" s="10"/>
      <c r="H44" s="10"/>
      <c r="I44" s="10"/>
      <c r="J44" s="10"/>
      <c r="K44" s="10" t="s">
        <v>24</v>
      </c>
      <c r="L44" s="10" t="s">
        <v>192</v>
      </c>
      <c r="M44" s="10" t="s">
        <v>11</v>
      </c>
      <c r="N44" s="10" t="s">
        <v>215</v>
      </c>
      <c r="O44" s="19" t="e">
        <f>MATCH(A$3,Таблица1[[#This Row],[Тип]:[скрыт]],)</f>
        <v>#N/A</v>
      </c>
      <c r="P44" s="19" t="str">
        <f t="array" ref="P44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5" spans="1:16" ht="15" customHeight="1">
      <c r="A45" s="9">
        <v>1620</v>
      </c>
      <c r="B45" s="10" t="s">
        <v>131</v>
      </c>
      <c r="C45" s="10"/>
      <c r="D45" s="10"/>
      <c r="E45" s="10"/>
      <c r="F45" s="10"/>
      <c r="G45" s="10"/>
      <c r="H45" s="10"/>
      <c r="I45" s="10"/>
      <c r="J45" s="10"/>
      <c r="K45" s="10" t="s">
        <v>24</v>
      </c>
      <c r="L45" s="10" t="s">
        <v>193</v>
      </c>
      <c r="M45" s="10" t="s">
        <v>11</v>
      </c>
      <c r="N45" s="10" t="s">
        <v>215</v>
      </c>
      <c r="O45" s="19" t="e">
        <f>MATCH(A$3,Таблица1[[#This Row],[Тип]:[скрыт]],)</f>
        <v>#N/A</v>
      </c>
      <c r="P45" s="19" t="str">
        <f t="array" ref="P45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6" spans="1:16" ht="15" customHeight="1">
      <c r="A46" s="9">
        <v>1632</v>
      </c>
      <c r="B46" s="10" t="s">
        <v>132</v>
      </c>
      <c r="C46" s="10"/>
      <c r="D46" s="10"/>
      <c r="E46" s="10"/>
      <c r="F46" s="10"/>
      <c r="G46" s="10"/>
      <c r="H46" s="10"/>
      <c r="I46" s="10"/>
      <c r="J46" s="10"/>
      <c r="K46" s="10" t="s">
        <v>24</v>
      </c>
      <c r="L46" s="10" t="s">
        <v>194</v>
      </c>
      <c r="M46" s="10" t="s">
        <v>11</v>
      </c>
      <c r="N46" s="10" t="s">
        <v>215</v>
      </c>
      <c r="O46" s="19" t="e">
        <f>MATCH(A$3,Таблица1[[#This Row],[Тип]:[скрыт]],)</f>
        <v>#N/A</v>
      </c>
      <c r="P46" s="19" t="str">
        <f t="array" ref="P46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7" spans="1:16" ht="15" customHeight="1">
      <c r="A47" s="9">
        <v>2016</v>
      </c>
      <c r="B47" s="10" t="s">
        <v>133</v>
      </c>
      <c r="C47" s="10"/>
      <c r="D47" s="10"/>
      <c r="E47" s="10"/>
      <c r="F47" s="10"/>
      <c r="G47" s="10"/>
      <c r="H47" s="10"/>
      <c r="I47" s="10"/>
      <c r="J47" s="10"/>
      <c r="K47" s="10" t="s">
        <v>24</v>
      </c>
      <c r="L47" s="10" t="s">
        <v>195</v>
      </c>
      <c r="M47" s="10" t="s">
        <v>11</v>
      </c>
      <c r="N47" s="10" t="s">
        <v>215</v>
      </c>
      <c r="O47" s="19" t="e">
        <f>MATCH(A$3,Таблица1[[#This Row],[Тип]:[скрыт]],)</f>
        <v>#N/A</v>
      </c>
      <c r="P47" s="19" t="str">
        <f t="array" ref="P47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8" spans="1:16" ht="15" customHeight="1">
      <c r="A48" s="9">
        <v>2025</v>
      </c>
      <c r="B48" s="10" t="s">
        <v>134</v>
      </c>
      <c r="C48" s="10"/>
      <c r="D48" s="10"/>
      <c r="E48" s="10"/>
      <c r="F48" s="10"/>
      <c r="G48" s="10"/>
      <c r="H48" s="10"/>
      <c r="I48" s="10"/>
      <c r="J48" s="10"/>
      <c r="K48" s="10" t="s">
        <v>24</v>
      </c>
      <c r="L48" s="10" t="s">
        <v>196</v>
      </c>
      <c r="M48" s="10" t="s">
        <v>11</v>
      </c>
      <c r="N48" s="10" t="s">
        <v>215</v>
      </c>
      <c r="O48" s="19" t="e">
        <f>MATCH(A$3,Таблица1[[#This Row],[Тип]:[скрыт]],)</f>
        <v>#N/A</v>
      </c>
      <c r="P48" s="19" t="str">
        <f t="array" ref="P48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49" spans="1:16" ht="15" customHeight="1">
      <c r="A49" s="9">
        <v>2032</v>
      </c>
      <c r="B49" s="10" t="s">
        <v>135</v>
      </c>
      <c r="C49" s="10"/>
      <c r="D49" s="10"/>
      <c r="E49" s="10"/>
      <c r="F49" s="10"/>
      <c r="G49" s="10"/>
      <c r="H49" s="10"/>
      <c r="I49" s="10"/>
      <c r="J49" s="10"/>
      <c r="K49" s="10" t="s">
        <v>24</v>
      </c>
      <c r="L49" s="10" t="s">
        <v>197</v>
      </c>
      <c r="M49" s="10" t="s">
        <v>11</v>
      </c>
      <c r="N49" s="10" t="s">
        <v>215</v>
      </c>
      <c r="O49" s="19" t="e">
        <f>MATCH(A$3,Таблица1[[#This Row],[Тип]:[скрыт]],)</f>
        <v>#N/A</v>
      </c>
      <c r="P49" s="19" t="str">
        <f t="array" ref="P49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50" spans="1:16" ht="15" customHeight="1">
      <c r="A50" s="9">
        <v>2320</v>
      </c>
      <c r="B50" s="10" t="s">
        <v>136</v>
      </c>
      <c r="C50" s="10"/>
      <c r="D50" s="10"/>
      <c r="E50" s="10"/>
      <c r="F50" s="10"/>
      <c r="G50" s="10"/>
      <c r="H50" s="10"/>
      <c r="I50" s="10"/>
      <c r="J50" s="10"/>
      <c r="K50" s="10" t="s">
        <v>24</v>
      </c>
      <c r="L50" s="10" t="s">
        <v>198</v>
      </c>
      <c r="M50" s="10" t="s">
        <v>11</v>
      </c>
      <c r="N50" s="10" t="s">
        <v>215</v>
      </c>
      <c r="O50" s="19" t="e">
        <f>MATCH(A$3,Таблица1[[#This Row],[Тип]:[скрыт]],)</f>
        <v>#N/A</v>
      </c>
      <c r="P50" s="19" t="str">
        <f t="array" ref="P50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51" spans="1:16" ht="15" customHeight="1">
      <c r="A51" s="9">
        <v>2330</v>
      </c>
      <c r="B51" s="10" t="s">
        <v>137</v>
      </c>
      <c r="C51" s="10"/>
      <c r="D51" s="10"/>
      <c r="E51" s="10"/>
      <c r="F51" s="10"/>
      <c r="G51" s="10"/>
      <c r="H51" s="10"/>
      <c r="I51" s="10"/>
      <c r="J51" s="10"/>
      <c r="K51" s="10" t="s">
        <v>24</v>
      </c>
      <c r="L51" s="10" t="s">
        <v>199</v>
      </c>
      <c r="M51" s="10" t="s">
        <v>11</v>
      </c>
      <c r="N51" s="10" t="s">
        <v>215</v>
      </c>
      <c r="O51" s="19" t="e">
        <f>MATCH(A$3,Таблица1[[#This Row],[Тип]:[скрыт]],)</f>
        <v>#N/A</v>
      </c>
      <c r="P51" s="19" t="str">
        <f t="array" ref="P51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52" spans="1:16" ht="15" customHeight="1">
      <c r="A52" s="9">
        <v>2430</v>
      </c>
      <c r="B52" s="10" t="s">
        <v>138</v>
      </c>
      <c r="C52" s="10"/>
      <c r="D52" s="10"/>
      <c r="E52" s="10"/>
      <c r="F52" s="10"/>
      <c r="G52" s="10"/>
      <c r="H52" s="10"/>
      <c r="I52" s="10"/>
      <c r="J52" s="10"/>
      <c r="K52" s="10" t="s">
        <v>24</v>
      </c>
      <c r="L52" s="10" t="s">
        <v>200</v>
      </c>
      <c r="M52" s="10" t="s">
        <v>11</v>
      </c>
      <c r="N52" s="10" t="s">
        <v>215</v>
      </c>
      <c r="O52" s="19" t="e">
        <f>MATCH(A$3,Таблица1[[#This Row],[Тип]:[скрыт]],)</f>
        <v>#N/A</v>
      </c>
      <c r="P52" s="19" t="str">
        <f t="array" ref="P52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53" spans="1:16" ht="15" customHeight="1">
      <c r="A53" s="9">
        <v>2450</v>
      </c>
      <c r="B53" s="10" t="s">
        <v>139</v>
      </c>
      <c r="C53" s="10"/>
      <c r="D53" s="10"/>
      <c r="E53" s="10"/>
      <c r="F53" s="10"/>
      <c r="G53" s="10"/>
      <c r="H53" s="10"/>
      <c r="I53" s="10"/>
      <c r="J53" s="10"/>
      <c r="K53" s="10" t="s">
        <v>24</v>
      </c>
      <c r="L53" s="10" t="s">
        <v>201</v>
      </c>
      <c r="M53" s="10" t="s">
        <v>11</v>
      </c>
      <c r="N53" s="10" t="s">
        <v>215</v>
      </c>
      <c r="O53" s="19" t="e">
        <f>MATCH(A$3,Таблица1[[#This Row],[Тип]:[скрыт]],)</f>
        <v>#N/A</v>
      </c>
      <c r="P53" s="19" t="str">
        <f t="array" ref="P53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  <row r="54" spans="1:16" ht="15" customHeight="1">
      <c r="A54" s="15">
        <v>2477</v>
      </c>
      <c r="B54" s="16" t="s">
        <v>140</v>
      </c>
      <c r="C54" s="16"/>
      <c r="D54" s="16"/>
      <c r="E54" s="16"/>
      <c r="F54" s="16"/>
      <c r="G54" s="16"/>
      <c r="H54" s="16"/>
      <c r="I54" s="16"/>
      <c r="J54" s="16"/>
      <c r="K54" s="16" t="s">
        <v>24</v>
      </c>
      <c r="L54" s="16" t="s">
        <v>202</v>
      </c>
      <c r="M54" s="16" t="s">
        <v>11</v>
      </c>
      <c r="N54" s="16" t="s">
        <v>215</v>
      </c>
      <c r="O54" s="20" t="e">
        <f>MATCH(A$3,Таблица1[[#This Row],[Тип]:[скрыт]],)</f>
        <v>#N/A</v>
      </c>
      <c r="P54" s="20" t="str">
        <f t="array" ref="P54">IF(OR(A$3="",O$4=""),"",IF(ISNA(P$4),MATCH(O$4,IF(ISERR(SEARCH(0,SUBSTITUTE(SUBSTITUTE(SUBSTITUTE(SUBSTITUTE(SUBSTITUTE(SUBSTITUTE(SUBSTITUTE(SUBSTITUTE(SUBSTITUTE(SUBSTITUTE(SUBSTITUTE(Таблица1[[#This Row],[Тип]:[скрыт]],O$3,,1),P$3,,1),1,0),2,0),3,0),4,0),5,0),6,0),7,0),8,0),9,0))),Таблица1[[#This Row],[Тип]:[скрыт]]&amp;""),),""))</f>
        <v/>
      </c>
    </row>
  </sheetData>
  <conditionalFormatting sqref="A6:N54">
    <cfRule type="expression" dxfId="21" priority="3">
      <formula>$P6</formula>
    </cfRule>
    <cfRule type="expression" dxfId="20" priority="1">
      <formula>COLUMN()=$O6</formula>
    </cfRule>
    <cfRule type="expression" dxfId="19" priority="2">
      <formula>$O6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11</cp:lastModifiedBy>
  <dcterms:created xsi:type="dcterms:W3CDTF">2017-08-24T12:57:21Z</dcterms:created>
  <dcterms:modified xsi:type="dcterms:W3CDTF">2017-12-31T11:25:50Z</dcterms:modified>
</cp:coreProperties>
</file>