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1860" yWindow="0" windowWidth="19320" windowHeight="11970" firstSheet="10" activeTab="18"/>
  </bookViews>
  <sheets>
    <sheet name="День 1" sheetId="1" r:id="rId1"/>
    <sheet name="День 2" sheetId="4" r:id="rId2"/>
    <sheet name="День 3" sheetId="6" r:id="rId3"/>
    <sheet name="День 4" sheetId="15" r:id="rId4"/>
    <sheet name="День 5" sheetId="10" r:id="rId5"/>
    <sheet name="День 6" sheetId="28" r:id="rId6"/>
    <sheet name="День 7" sheetId="29" r:id="rId7"/>
    <sheet name="День 8" sheetId="30" r:id="rId8"/>
    <sheet name="День 9" sheetId="31" r:id="rId9"/>
    <sheet name="День 10)" sheetId="32" r:id="rId10"/>
    <sheet name="День 11" sheetId="33" r:id="rId11"/>
    <sheet name="День 12" sheetId="34" r:id="rId12"/>
    <sheet name="День 13 " sheetId="35" r:id="rId13"/>
    <sheet name="День 14" sheetId="36" r:id="rId14"/>
    <sheet name="День 15" sheetId="37" r:id="rId15"/>
    <sheet name="День 16" sheetId="38" r:id="rId16"/>
    <sheet name="День 17" sheetId="39" r:id="rId17"/>
    <sheet name="День 18" sheetId="40" r:id="rId18"/>
    <sheet name="Отчет (сумма) " sheetId="26" r:id="rId19"/>
    <sheet name="Лист1" sheetId="27" r:id="rId20"/>
  </sheets>
  <calcPr calcId="144525"/>
</workbook>
</file>

<file path=xl/calcChain.xml><?xml version="1.0" encoding="utf-8"?>
<calcChain xmlns="http://schemas.openxmlformats.org/spreadsheetml/2006/main">
  <c r="U12" i="40" l="1"/>
  <c r="T12" i="40"/>
  <c r="S12" i="40"/>
  <c r="R12" i="40"/>
  <c r="Q12" i="40"/>
  <c r="P12" i="40"/>
  <c r="O12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V12" i="40" s="1"/>
  <c r="V10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C9" i="40"/>
  <c r="O8" i="40"/>
  <c r="Z7" i="40"/>
  <c r="N7" i="40"/>
  <c r="F6" i="40"/>
  <c r="L5" i="40"/>
  <c r="J5" i="40"/>
  <c r="I5" i="40"/>
  <c r="E5" i="40"/>
  <c r="D5" i="40"/>
  <c r="C5" i="40"/>
  <c r="M4" i="40"/>
  <c r="K4" i="40"/>
  <c r="J4" i="40"/>
  <c r="I4" i="40"/>
  <c r="G4" i="40"/>
  <c r="E4" i="40"/>
  <c r="D4" i="40"/>
  <c r="J3" i="40"/>
  <c r="I3" i="40"/>
  <c r="H3" i="40"/>
  <c r="E3" i="40"/>
  <c r="D3" i="40"/>
  <c r="C3" i="40"/>
  <c r="U12" i="39"/>
  <c r="T12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D12" i="39"/>
  <c r="C12" i="39"/>
  <c r="V12" i="39" s="1"/>
  <c r="V10" i="39"/>
  <c r="U9" i="39"/>
  <c r="T9" i="39"/>
  <c r="S9" i="39"/>
  <c r="R9" i="39"/>
  <c r="Q9" i="39"/>
  <c r="P9" i="39"/>
  <c r="O9" i="39"/>
  <c r="N9" i="39"/>
  <c r="M9" i="39"/>
  <c r="L9" i="39"/>
  <c r="K9" i="39"/>
  <c r="J9" i="39"/>
  <c r="I9" i="39"/>
  <c r="H9" i="39"/>
  <c r="G9" i="39"/>
  <c r="F9" i="39"/>
  <c r="E9" i="39"/>
  <c r="D9" i="39"/>
  <c r="C9" i="39"/>
  <c r="C4" i="39" s="1"/>
  <c r="Z7" i="39"/>
  <c r="P6" i="39"/>
  <c r="N6" i="39"/>
  <c r="O5" i="39"/>
  <c r="Q4" i="39"/>
  <c r="M4" i="39"/>
  <c r="E4" i="39"/>
  <c r="L3" i="39"/>
  <c r="K3" i="39"/>
  <c r="J3" i="39"/>
  <c r="I3" i="39"/>
  <c r="H3" i="39"/>
  <c r="G3" i="39"/>
  <c r="G4" i="39" s="1"/>
  <c r="F3" i="39"/>
  <c r="E3" i="39"/>
  <c r="D3" i="39"/>
  <c r="U13" i="38"/>
  <c r="T13" i="38"/>
  <c r="S13" i="38"/>
  <c r="R13" i="38"/>
  <c r="Q13" i="38"/>
  <c r="P13" i="38"/>
  <c r="O13" i="38"/>
  <c r="N13" i="38"/>
  <c r="M13" i="38"/>
  <c r="L13" i="38"/>
  <c r="K13" i="38"/>
  <c r="J13" i="38"/>
  <c r="I13" i="38"/>
  <c r="H13" i="38"/>
  <c r="G13" i="38"/>
  <c r="F13" i="38"/>
  <c r="E13" i="38"/>
  <c r="D13" i="38"/>
  <c r="C13" i="38"/>
  <c r="V13" i="38" s="1"/>
  <c r="V11" i="38"/>
  <c r="U10" i="38"/>
  <c r="T10" i="38"/>
  <c r="S10" i="38"/>
  <c r="R10" i="38"/>
  <c r="Q10" i="38"/>
  <c r="P10" i="38"/>
  <c r="O10" i="38"/>
  <c r="N10" i="38"/>
  <c r="M10" i="38"/>
  <c r="L10" i="38"/>
  <c r="K10" i="38"/>
  <c r="J10" i="38"/>
  <c r="I10" i="38"/>
  <c r="H10" i="38"/>
  <c r="G10" i="38"/>
  <c r="F10" i="38"/>
  <c r="E10" i="38"/>
  <c r="D10" i="38"/>
  <c r="C10" i="38"/>
  <c r="C4" i="38" s="1"/>
  <c r="O9" i="38"/>
  <c r="P8" i="38"/>
  <c r="Z7" i="38"/>
  <c r="Q7" i="38"/>
  <c r="N7" i="38"/>
  <c r="R6" i="38"/>
  <c r="K5" i="38"/>
  <c r="L4" i="38"/>
  <c r="J4" i="38"/>
  <c r="I4" i="38"/>
  <c r="G4" i="38"/>
  <c r="F4" i="38"/>
  <c r="E4" i="38"/>
  <c r="D4" i="38"/>
  <c r="M3" i="38"/>
  <c r="J3" i="38"/>
  <c r="I3" i="38"/>
  <c r="H3" i="38"/>
  <c r="E3" i="38"/>
  <c r="D3" i="38"/>
  <c r="C3" i="38"/>
  <c r="U13" i="37"/>
  <c r="T13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D13" i="37"/>
  <c r="C13" i="37"/>
  <c r="V13" i="37" s="1"/>
  <c r="V11" i="37"/>
  <c r="Z7" i="37"/>
  <c r="T10" i="37"/>
  <c r="U13" i="36"/>
  <c r="T13" i="36"/>
  <c r="S13" i="36"/>
  <c r="R13" i="36"/>
  <c r="Q13" i="36"/>
  <c r="P13" i="36"/>
  <c r="O13" i="36"/>
  <c r="N13" i="36"/>
  <c r="M13" i="36"/>
  <c r="L13" i="36"/>
  <c r="K13" i="36"/>
  <c r="J13" i="36"/>
  <c r="I13" i="36"/>
  <c r="H13" i="36"/>
  <c r="G13" i="36"/>
  <c r="F13" i="36"/>
  <c r="E13" i="36"/>
  <c r="D13" i="36"/>
  <c r="C13" i="36"/>
  <c r="V13" i="36" s="1"/>
  <c r="V11" i="36"/>
  <c r="Z7" i="36"/>
  <c r="T10" i="36"/>
  <c r="T4" i="36" s="1"/>
  <c r="U12" i="35"/>
  <c r="T12" i="35"/>
  <c r="S12" i="35"/>
  <c r="R12" i="35"/>
  <c r="Q12" i="35"/>
  <c r="P12" i="35"/>
  <c r="O12" i="35"/>
  <c r="N12" i="35"/>
  <c r="M12" i="35"/>
  <c r="L12" i="35"/>
  <c r="K12" i="35"/>
  <c r="J12" i="35"/>
  <c r="I12" i="35"/>
  <c r="H12" i="35"/>
  <c r="G12" i="35"/>
  <c r="F12" i="35"/>
  <c r="E12" i="35"/>
  <c r="D12" i="35"/>
  <c r="C12" i="35"/>
  <c r="V12" i="35" s="1"/>
  <c r="V10" i="35"/>
  <c r="Z7" i="35"/>
  <c r="U9" i="35"/>
  <c r="U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C12" i="34"/>
  <c r="V12" i="34" s="1"/>
  <c r="V10" i="34"/>
  <c r="Z7" i="34"/>
  <c r="T9" i="34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V13" i="33" s="1"/>
  <c r="C13" i="33"/>
  <c r="V11" i="33"/>
  <c r="U10" i="33"/>
  <c r="T10" i="33"/>
  <c r="S10" i="33"/>
  <c r="R10" i="33"/>
  <c r="R6" i="33" s="1"/>
  <c r="Q10" i="33"/>
  <c r="P10" i="33"/>
  <c r="P8" i="33" s="1"/>
  <c r="O10" i="33"/>
  <c r="N10" i="33"/>
  <c r="M10" i="33"/>
  <c r="L10" i="33"/>
  <c r="L4" i="33" s="1"/>
  <c r="K10" i="33"/>
  <c r="J10" i="33"/>
  <c r="I10" i="33"/>
  <c r="H10" i="33"/>
  <c r="G10" i="33"/>
  <c r="F10" i="33"/>
  <c r="F4" i="33" s="1"/>
  <c r="E10" i="33"/>
  <c r="D10" i="33"/>
  <c r="D4" i="33" s="1"/>
  <c r="C10" i="33"/>
  <c r="O9" i="33"/>
  <c r="Z7" i="33"/>
  <c r="Q7" i="33"/>
  <c r="N7" i="33"/>
  <c r="K5" i="33"/>
  <c r="J4" i="33"/>
  <c r="I4" i="33"/>
  <c r="G4" i="33"/>
  <c r="E4" i="33"/>
  <c r="C4" i="33"/>
  <c r="M3" i="33"/>
  <c r="J3" i="33"/>
  <c r="I3" i="33"/>
  <c r="H3" i="33"/>
  <c r="E3" i="33"/>
  <c r="D3" i="33"/>
  <c r="C3" i="33"/>
  <c r="Z24" i="40"/>
  <c r="Z25" i="37"/>
  <c r="Z25" i="36"/>
  <c r="Z24" i="35"/>
  <c r="Z24" i="39"/>
  <c r="Z24" i="34"/>
  <c r="C9" i="34" l="1"/>
  <c r="E9" i="34"/>
  <c r="G9" i="34"/>
  <c r="I9" i="34"/>
  <c r="I3" i="34" s="1"/>
  <c r="K9" i="34"/>
  <c r="K3" i="34" s="1"/>
  <c r="M9" i="34"/>
  <c r="M4" i="34" s="1"/>
  <c r="O9" i="34"/>
  <c r="O5" i="34" s="1"/>
  <c r="Q9" i="34"/>
  <c r="Q4" i="34" s="1"/>
  <c r="S9" i="34"/>
  <c r="U9" i="34"/>
  <c r="D9" i="35"/>
  <c r="F9" i="35"/>
  <c r="F6" i="35" s="1"/>
  <c r="H9" i="35"/>
  <c r="H3" i="35" s="1"/>
  <c r="J9" i="35"/>
  <c r="L9" i="35"/>
  <c r="L5" i="35" s="1"/>
  <c r="N9" i="35"/>
  <c r="N7" i="35" s="1"/>
  <c r="P9" i="35"/>
  <c r="R9" i="35"/>
  <c r="T9" i="35"/>
  <c r="C10" i="36"/>
  <c r="C3" i="36" s="1"/>
  <c r="E10" i="36"/>
  <c r="E3" i="36" s="1"/>
  <c r="G10" i="36"/>
  <c r="G3" i="36" s="1"/>
  <c r="I10" i="36"/>
  <c r="I3" i="36" s="1"/>
  <c r="K10" i="36"/>
  <c r="K5" i="36" s="1"/>
  <c r="M10" i="36"/>
  <c r="M3" i="36" s="1"/>
  <c r="O10" i="36"/>
  <c r="O8" i="36" s="1"/>
  <c r="Q10" i="36"/>
  <c r="Q3" i="36" s="1"/>
  <c r="S10" i="36"/>
  <c r="S4" i="36" s="1"/>
  <c r="U10" i="36"/>
  <c r="U4" i="36" s="1"/>
  <c r="C10" i="37"/>
  <c r="C3" i="37" s="1"/>
  <c r="E10" i="37"/>
  <c r="E3" i="37" s="1"/>
  <c r="G10" i="37"/>
  <c r="G3" i="37" s="1"/>
  <c r="I10" i="37"/>
  <c r="I4" i="37" s="1"/>
  <c r="K10" i="37"/>
  <c r="K4" i="37" s="1"/>
  <c r="M10" i="37"/>
  <c r="M5" i="37" s="1"/>
  <c r="O10" i="37"/>
  <c r="O6" i="37" s="1"/>
  <c r="Q10" i="37"/>
  <c r="S10" i="37"/>
  <c r="U10" i="37"/>
  <c r="D9" i="34"/>
  <c r="D3" i="34" s="1"/>
  <c r="F9" i="34"/>
  <c r="F3" i="34" s="1"/>
  <c r="H9" i="34"/>
  <c r="H3" i="34" s="1"/>
  <c r="J9" i="34"/>
  <c r="J3" i="34" s="1"/>
  <c r="L9" i="34"/>
  <c r="L3" i="34" s="1"/>
  <c r="N9" i="34"/>
  <c r="N6" i="34" s="1"/>
  <c r="P9" i="34"/>
  <c r="P6" i="34" s="1"/>
  <c r="R9" i="34"/>
  <c r="C9" i="35"/>
  <c r="E9" i="35"/>
  <c r="G9" i="35"/>
  <c r="G4" i="35" s="1"/>
  <c r="I9" i="35"/>
  <c r="K9" i="35"/>
  <c r="K4" i="35" s="1"/>
  <c r="M9" i="35"/>
  <c r="M4" i="35" s="1"/>
  <c r="O9" i="35"/>
  <c r="O8" i="35" s="1"/>
  <c r="Q9" i="35"/>
  <c r="S9" i="35"/>
  <c r="D10" i="36"/>
  <c r="D3" i="36" s="1"/>
  <c r="F10" i="36"/>
  <c r="F3" i="36" s="1"/>
  <c r="H10" i="36"/>
  <c r="H3" i="36" s="1"/>
  <c r="J10" i="36"/>
  <c r="L10" i="36"/>
  <c r="L4" i="36" s="1"/>
  <c r="N10" i="36"/>
  <c r="N7" i="36" s="1"/>
  <c r="P10" i="36"/>
  <c r="P7" i="36" s="1"/>
  <c r="R10" i="36"/>
  <c r="R7" i="36" s="1"/>
  <c r="D10" i="37"/>
  <c r="D3" i="37" s="1"/>
  <c r="F10" i="37"/>
  <c r="F3" i="37" s="1"/>
  <c r="H10" i="37"/>
  <c r="H4" i="37" s="1"/>
  <c r="J10" i="37"/>
  <c r="L10" i="37"/>
  <c r="L4" i="37" s="1"/>
  <c r="N10" i="37"/>
  <c r="N7" i="37" s="1"/>
  <c r="P10" i="37"/>
  <c r="P5" i="37" s="1"/>
  <c r="R10" i="37"/>
  <c r="C3" i="39"/>
  <c r="U3" i="26"/>
  <c r="U4" i="26" s="1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V13" i="32" s="1"/>
  <c r="V11" i="32"/>
  <c r="Z7" i="32"/>
  <c r="U10" i="32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V13" i="31" s="1"/>
  <c r="V11" i="31"/>
  <c r="Z7" i="31"/>
  <c r="U10" i="31"/>
  <c r="U4" i="31" s="1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V12" i="30" s="1"/>
  <c r="V10" i="30"/>
  <c r="Z7" i="30"/>
  <c r="T9" i="30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V12" i="29" s="1"/>
  <c r="V10" i="29"/>
  <c r="Z7" i="29"/>
  <c r="U9" i="29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V13" i="28" s="1"/>
  <c r="V11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E4" i="28" s="1"/>
  <c r="D10" i="28"/>
  <c r="C10" i="28"/>
  <c r="C4" i="28" s="1"/>
  <c r="O9" i="28"/>
  <c r="P8" i="28"/>
  <c r="Z7" i="28"/>
  <c r="Q7" i="28"/>
  <c r="N7" i="28"/>
  <c r="R6" i="28"/>
  <c r="K5" i="28"/>
  <c r="L4" i="28"/>
  <c r="J4" i="28"/>
  <c r="I4" i="28"/>
  <c r="G4" i="28"/>
  <c r="F4" i="28"/>
  <c r="D4" i="28"/>
  <c r="M3" i="28"/>
  <c r="J3" i="28"/>
  <c r="I3" i="28"/>
  <c r="H3" i="28"/>
  <c r="E3" i="28"/>
  <c r="D3" i="28"/>
  <c r="C3" i="28"/>
  <c r="Z25" i="32"/>
  <c r="Z24" i="29"/>
  <c r="Z25" i="31"/>
  <c r="Z24" i="30"/>
  <c r="I5" i="35" l="1"/>
  <c r="I3" i="35"/>
  <c r="I4" i="35" s="1"/>
  <c r="E3" i="35"/>
  <c r="E5" i="35"/>
  <c r="E4" i="35"/>
  <c r="D5" i="35"/>
  <c r="D4" i="35"/>
  <c r="D3" i="35"/>
  <c r="G3" i="34"/>
  <c r="G4" i="34" s="1"/>
  <c r="C4" i="34"/>
  <c r="C3" i="34"/>
  <c r="J4" i="37"/>
  <c r="J3" i="37"/>
  <c r="J3" i="36"/>
  <c r="J4" i="36"/>
  <c r="C3" i="35"/>
  <c r="C5" i="35" s="1"/>
  <c r="J4" i="35"/>
  <c r="J5" i="35"/>
  <c r="J3" i="35"/>
  <c r="E4" i="34"/>
  <c r="E3" i="34"/>
  <c r="D9" i="29"/>
  <c r="D3" i="29" s="1"/>
  <c r="F9" i="29"/>
  <c r="F3" i="29" s="1"/>
  <c r="H9" i="29"/>
  <c r="H3" i="29" s="1"/>
  <c r="J9" i="29"/>
  <c r="J3" i="29" s="1"/>
  <c r="L9" i="29"/>
  <c r="L3" i="29" s="1"/>
  <c r="N9" i="29"/>
  <c r="N6" i="29" s="1"/>
  <c r="P9" i="29"/>
  <c r="P6" i="29" s="1"/>
  <c r="R9" i="29"/>
  <c r="T9" i="29"/>
  <c r="C9" i="30"/>
  <c r="E9" i="30"/>
  <c r="G9" i="30"/>
  <c r="G4" i="30" s="1"/>
  <c r="I9" i="30"/>
  <c r="K9" i="30"/>
  <c r="K4" i="30" s="1"/>
  <c r="M9" i="30"/>
  <c r="M4" i="30" s="1"/>
  <c r="O9" i="30"/>
  <c r="O8" i="30" s="1"/>
  <c r="Q9" i="30"/>
  <c r="S9" i="30"/>
  <c r="U9" i="30"/>
  <c r="D10" i="31"/>
  <c r="D3" i="31" s="1"/>
  <c r="F10" i="31"/>
  <c r="F3" i="31" s="1"/>
  <c r="H10" i="31"/>
  <c r="H3" i="31" s="1"/>
  <c r="J10" i="31"/>
  <c r="L10" i="31"/>
  <c r="L4" i="31" s="1"/>
  <c r="N10" i="31"/>
  <c r="N7" i="31" s="1"/>
  <c r="P10" i="31"/>
  <c r="P7" i="31" s="1"/>
  <c r="R10" i="31"/>
  <c r="R7" i="31" s="1"/>
  <c r="T10" i="31"/>
  <c r="T4" i="31" s="1"/>
  <c r="D10" i="32"/>
  <c r="D3" i="32" s="1"/>
  <c r="F10" i="32"/>
  <c r="F3" i="32" s="1"/>
  <c r="H10" i="32"/>
  <c r="H4" i="32" s="1"/>
  <c r="J10" i="32"/>
  <c r="L10" i="32"/>
  <c r="L4" i="32" s="1"/>
  <c r="N10" i="32"/>
  <c r="N7" i="32" s="1"/>
  <c r="P10" i="32"/>
  <c r="P5" i="32" s="1"/>
  <c r="R10" i="32"/>
  <c r="T10" i="32"/>
  <c r="C9" i="29"/>
  <c r="E9" i="29"/>
  <c r="G9" i="29"/>
  <c r="I9" i="29"/>
  <c r="I3" i="29" s="1"/>
  <c r="K9" i="29"/>
  <c r="K3" i="29" s="1"/>
  <c r="M9" i="29"/>
  <c r="M4" i="29" s="1"/>
  <c r="O9" i="29"/>
  <c r="O5" i="29" s="1"/>
  <c r="Q9" i="29"/>
  <c r="Q4" i="29" s="1"/>
  <c r="S9" i="29"/>
  <c r="D9" i="30"/>
  <c r="F9" i="30"/>
  <c r="F6" i="30" s="1"/>
  <c r="H9" i="30"/>
  <c r="H3" i="30" s="1"/>
  <c r="J9" i="30"/>
  <c r="L9" i="30"/>
  <c r="L5" i="30" s="1"/>
  <c r="N9" i="30"/>
  <c r="N7" i="30" s="1"/>
  <c r="P9" i="30"/>
  <c r="R9" i="30"/>
  <c r="C10" i="31"/>
  <c r="C3" i="31" s="1"/>
  <c r="E10" i="31"/>
  <c r="E3" i="31" s="1"/>
  <c r="G10" i="31"/>
  <c r="G3" i="31" s="1"/>
  <c r="I10" i="31"/>
  <c r="I3" i="31" s="1"/>
  <c r="K10" i="31"/>
  <c r="K5" i="31" s="1"/>
  <c r="M10" i="31"/>
  <c r="M3" i="31" s="1"/>
  <c r="O10" i="31"/>
  <c r="O8" i="31" s="1"/>
  <c r="Q10" i="31"/>
  <c r="Q3" i="31" s="1"/>
  <c r="S10" i="31"/>
  <c r="S4" i="31" s="1"/>
  <c r="C10" i="32"/>
  <c r="C3" i="32" s="1"/>
  <c r="E10" i="32"/>
  <c r="E3" i="32" s="1"/>
  <c r="G10" i="32"/>
  <c r="G3" i="32" s="1"/>
  <c r="I10" i="32"/>
  <c r="I4" i="32" s="1"/>
  <c r="K10" i="32"/>
  <c r="K4" i="32" s="1"/>
  <c r="M10" i="32"/>
  <c r="M5" i="32" s="1"/>
  <c r="O10" i="32"/>
  <c r="O6" i="32" s="1"/>
  <c r="Q10" i="32"/>
  <c r="S10" i="32"/>
  <c r="B3" i="26"/>
  <c r="B4" i="26" s="1"/>
  <c r="U18" i="26"/>
  <c r="U23" i="26"/>
  <c r="B7" i="26"/>
  <c r="U29" i="26"/>
  <c r="B19" i="26"/>
  <c r="B29" i="26"/>
  <c r="U40" i="26"/>
  <c r="B45" i="26"/>
  <c r="U5" i="26"/>
  <c r="B10" i="26"/>
  <c r="B24" i="26"/>
  <c r="U7" i="26"/>
  <c r="B14" i="26"/>
  <c r="U13" i="26"/>
  <c r="B26" i="26"/>
  <c r="B40" i="26"/>
  <c r="U24" i="26"/>
  <c r="B17" i="26"/>
  <c r="U30" i="26"/>
  <c r="U35" i="26"/>
  <c r="B31" i="26"/>
  <c r="U32" i="26"/>
  <c r="B41" i="26"/>
  <c r="U38" i="26"/>
  <c r="U43" i="26"/>
  <c r="B8" i="26"/>
  <c r="U8" i="26"/>
  <c r="B20" i="26"/>
  <c r="U14" i="26"/>
  <c r="U19" i="26"/>
  <c r="B38" i="26"/>
  <c r="U16" i="26"/>
  <c r="B36" i="26"/>
  <c r="U22" i="26"/>
  <c r="U27" i="26"/>
  <c r="B15" i="26"/>
  <c r="U33" i="26"/>
  <c r="B27" i="26"/>
  <c r="B37" i="26"/>
  <c r="U44" i="26"/>
  <c r="B6" i="26"/>
  <c r="U41" i="26"/>
  <c r="B43" i="26"/>
  <c r="U6" i="26"/>
  <c r="U11" i="26"/>
  <c r="B22" i="26"/>
  <c r="U17" i="26"/>
  <c r="B34" i="26"/>
  <c r="B13" i="26"/>
  <c r="U28" i="26"/>
  <c r="B25" i="26"/>
  <c r="U25" i="26"/>
  <c r="B11" i="26"/>
  <c r="B33" i="26"/>
  <c r="U36" i="26"/>
  <c r="B9" i="26"/>
  <c r="U42" i="26"/>
  <c r="B5" i="26"/>
  <c r="B16" i="26"/>
  <c r="U12" i="26"/>
  <c r="B28" i="26"/>
  <c r="U9" i="26"/>
  <c r="B18" i="26"/>
  <c r="B32" i="26"/>
  <c r="U20" i="26"/>
  <c r="B44" i="26"/>
  <c r="U26" i="26"/>
  <c r="U31" i="26"/>
  <c r="B23" i="26"/>
  <c r="U37" i="26"/>
  <c r="B35" i="26"/>
  <c r="U34" i="26"/>
  <c r="U39" i="26"/>
  <c r="B39" i="26"/>
  <c r="U45" i="26"/>
  <c r="B12" i="26"/>
  <c r="U10" i="26"/>
  <c r="U15" i="26"/>
  <c r="B30" i="26"/>
  <c r="U21" i="26"/>
  <c r="B42" i="26"/>
  <c r="B21" i="26"/>
  <c r="J5" i="30" l="1"/>
  <c r="J3" i="30"/>
  <c r="J4" i="30"/>
  <c r="G3" i="29"/>
  <c r="G4" i="29" s="1"/>
  <c r="C4" i="29"/>
  <c r="C3" i="29"/>
  <c r="J3" i="32"/>
  <c r="J4" i="32"/>
  <c r="C3" i="30"/>
  <c r="C5" i="30" s="1"/>
  <c r="D3" i="30"/>
  <c r="D5" i="30"/>
  <c r="D4" i="30"/>
  <c r="E3" i="29"/>
  <c r="E4" i="29"/>
  <c r="J4" i="31"/>
  <c r="J3" i="31"/>
  <c r="I5" i="30"/>
  <c r="I3" i="30"/>
  <c r="I4" i="30" s="1"/>
  <c r="E5" i="30"/>
  <c r="E4" i="30"/>
  <c r="E3" i="30"/>
  <c r="C3" i="26"/>
  <c r="B46" i="26"/>
  <c r="Y2" i="26"/>
  <c r="M13" i="10"/>
  <c r="N13" i="15"/>
  <c r="N12" i="4"/>
  <c r="N13" i="1"/>
  <c r="O13" i="10"/>
  <c r="N13" i="10"/>
  <c r="O13" i="15"/>
  <c r="O12" i="6"/>
  <c r="O12" i="4"/>
  <c r="P13" i="1"/>
  <c r="O13" i="1"/>
  <c r="Z7" i="15"/>
  <c r="V11" i="15"/>
  <c r="C13" i="15"/>
  <c r="D13" i="15"/>
  <c r="E13" i="15"/>
  <c r="F13" i="15"/>
  <c r="G13" i="15"/>
  <c r="H13" i="15"/>
  <c r="I13" i="15"/>
  <c r="J13" i="15"/>
  <c r="K13" i="15"/>
  <c r="L13" i="15"/>
  <c r="M13" i="15"/>
  <c r="P13" i="15"/>
  <c r="Q13" i="15"/>
  <c r="R13" i="15"/>
  <c r="S13" i="15"/>
  <c r="T13" i="15"/>
  <c r="U13" i="15"/>
  <c r="V13" i="15"/>
  <c r="Z7" i="10"/>
  <c r="V11" i="10"/>
  <c r="C13" i="10"/>
  <c r="D13" i="10"/>
  <c r="E13" i="10"/>
  <c r="V13" i="10" s="1"/>
  <c r="F13" i="10"/>
  <c r="G13" i="10"/>
  <c r="H13" i="10"/>
  <c r="I13" i="10"/>
  <c r="J13" i="10"/>
  <c r="K13" i="10"/>
  <c r="L13" i="10"/>
  <c r="P13" i="10"/>
  <c r="Q13" i="10"/>
  <c r="R13" i="10"/>
  <c r="S13" i="10"/>
  <c r="T13" i="10"/>
  <c r="U13" i="10"/>
  <c r="Z7" i="6"/>
  <c r="V10" i="6"/>
  <c r="C12" i="6"/>
  <c r="D12" i="6"/>
  <c r="V12" i="6" s="1"/>
  <c r="E12" i="6"/>
  <c r="F12" i="6"/>
  <c r="G12" i="6"/>
  <c r="H12" i="6"/>
  <c r="I12" i="6"/>
  <c r="J12" i="6"/>
  <c r="K12" i="6"/>
  <c r="L12" i="6"/>
  <c r="M12" i="6"/>
  <c r="N12" i="6"/>
  <c r="P12" i="6"/>
  <c r="Q12" i="6"/>
  <c r="R12" i="6"/>
  <c r="S12" i="6"/>
  <c r="T12" i="6"/>
  <c r="U12" i="6"/>
  <c r="Z7" i="4"/>
  <c r="V10" i="4"/>
  <c r="C12" i="4"/>
  <c r="V12" i="4" s="1"/>
  <c r="D12" i="4"/>
  <c r="E12" i="4"/>
  <c r="F12" i="4"/>
  <c r="G12" i="4"/>
  <c r="H12" i="4"/>
  <c r="I12" i="4"/>
  <c r="J12" i="4"/>
  <c r="K12" i="4"/>
  <c r="L12" i="4"/>
  <c r="M12" i="4"/>
  <c r="P12" i="4"/>
  <c r="Q12" i="4"/>
  <c r="R12" i="4"/>
  <c r="S12" i="4"/>
  <c r="T12" i="4"/>
  <c r="U12" i="4"/>
  <c r="Q13" i="1"/>
  <c r="R13" i="1"/>
  <c r="S13" i="1"/>
  <c r="T13" i="1"/>
  <c r="U13" i="1"/>
  <c r="C13" i="1"/>
  <c r="D13" i="1"/>
  <c r="F13" i="1"/>
  <c r="L13" i="1"/>
  <c r="E13" i="1"/>
  <c r="G13" i="1"/>
  <c r="H13" i="1"/>
  <c r="I13" i="1"/>
  <c r="J13" i="1"/>
  <c r="K13" i="1"/>
  <c r="M13" i="1"/>
  <c r="V11" i="1"/>
  <c r="V13" i="1"/>
  <c r="Z24" i="4"/>
  <c r="Z25" i="15"/>
  <c r="Z24" i="6"/>
  <c r="Z25" i="10"/>
  <c r="D3" i="26" l="1"/>
  <c r="E3" i="26" s="1"/>
  <c r="F3" i="26" s="1"/>
  <c r="G3" i="26" s="1"/>
  <c r="H3" i="26" s="1"/>
  <c r="I3" i="26" s="1"/>
  <c r="J3" i="26" s="1"/>
  <c r="K3" i="26" s="1"/>
  <c r="L3" i="26" s="1"/>
  <c r="M3" i="26" s="1"/>
  <c r="N3" i="26" s="1"/>
  <c r="O3" i="26" s="1"/>
  <c r="P3" i="26" s="1"/>
  <c r="Q3" i="26" s="1"/>
  <c r="R3" i="26" s="1"/>
  <c r="S3" i="26" s="1"/>
  <c r="T3" i="26" s="1"/>
  <c r="V3" i="26" s="1"/>
  <c r="W3" i="26" s="1"/>
  <c r="X3" i="26" s="1"/>
  <c r="C4" i="26"/>
  <c r="C38" i="26"/>
  <c r="C24" i="26"/>
  <c r="C30" i="26"/>
  <c r="C7" i="26"/>
  <c r="C37" i="26"/>
  <c r="C22" i="26"/>
  <c r="C34" i="26"/>
  <c r="C19" i="26"/>
  <c r="C33" i="26"/>
  <c r="C42" i="26"/>
  <c r="C8" i="26"/>
  <c r="C43" i="26"/>
  <c r="C44" i="26"/>
  <c r="C23" i="26"/>
  <c r="C10" i="26"/>
  <c r="C13" i="26"/>
  <c r="C17" i="26"/>
  <c r="C6" i="26"/>
  <c r="C40" i="26"/>
  <c r="C27" i="26"/>
  <c r="C15" i="26"/>
  <c r="C45" i="26"/>
  <c r="C32" i="26"/>
  <c r="C25" i="26"/>
  <c r="C18" i="26"/>
  <c r="C41" i="26"/>
  <c r="C36" i="26"/>
  <c r="C31" i="26"/>
  <c r="C26" i="26"/>
  <c r="C11" i="26"/>
  <c r="C16" i="26"/>
  <c r="C12" i="26"/>
  <c r="C21" i="26"/>
  <c r="C35" i="26"/>
  <c r="C20" i="26"/>
  <c r="C28" i="26"/>
  <c r="C29" i="26"/>
  <c r="C14" i="26"/>
  <c r="C9" i="26"/>
  <c r="C39" i="26"/>
  <c r="C5" i="26"/>
  <c r="D4" i="26" l="1"/>
  <c r="C46" i="26"/>
  <c r="D5" i="26"/>
  <c r="D25" i="26"/>
  <c r="D7" i="26"/>
  <c r="D29" i="26"/>
  <c r="D9" i="26"/>
  <c r="D30" i="26"/>
  <c r="D14" i="26"/>
  <c r="D19" i="26"/>
  <c r="D26" i="26"/>
  <c r="D39" i="26"/>
  <c r="D42" i="26"/>
  <c r="D41" i="26"/>
  <c r="D45" i="26"/>
  <c r="D24" i="26"/>
  <c r="D8" i="26"/>
  <c r="D21" i="26"/>
  <c r="D10" i="26"/>
  <c r="D28" i="26"/>
  <c r="D12" i="26"/>
  <c r="D16" i="26"/>
  <c r="D31" i="26"/>
  <c r="D15" i="26"/>
  <c r="D33" i="26"/>
  <c r="D23" i="26"/>
  <c r="D36" i="26"/>
  <c r="D22" i="26"/>
  <c r="D38" i="26"/>
  <c r="D6" i="26"/>
  <c r="D40" i="26"/>
  <c r="D37" i="26"/>
  <c r="D17" i="26"/>
  <c r="D43" i="26"/>
  <c r="D20" i="26"/>
  <c r="D11" i="26"/>
  <c r="D32" i="26"/>
  <c r="D13" i="26"/>
  <c r="D35" i="26"/>
  <c r="D27" i="26"/>
  <c r="D18" i="26"/>
  <c r="D44" i="26"/>
  <c r="D34" i="26"/>
  <c r="D46" i="26" l="1"/>
  <c r="E4" i="26"/>
  <c r="E6" i="26"/>
  <c r="E19" i="26"/>
  <c r="E24" i="26"/>
  <c r="E20" i="26"/>
  <c r="E15" i="26"/>
  <c r="E23" i="26"/>
  <c r="E18" i="26"/>
  <c r="E41" i="26"/>
  <c r="E7" i="26"/>
  <c r="E5" i="26"/>
  <c r="E31" i="26"/>
  <c r="E27" i="26"/>
  <c r="E26" i="26"/>
  <c r="E22" i="26"/>
  <c r="E43" i="26"/>
  <c r="E34" i="26"/>
  <c r="E30" i="26"/>
  <c r="E42" i="26"/>
  <c r="E37" i="26"/>
  <c r="E9" i="26"/>
  <c r="E28" i="26"/>
  <c r="E13" i="26"/>
  <c r="E33" i="26"/>
  <c r="E35" i="26"/>
  <c r="E38" i="26"/>
  <c r="E8" i="26"/>
  <c r="E36" i="26"/>
  <c r="E32" i="26"/>
  <c r="E25" i="26"/>
  <c r="E29" i="26"/>
  <c r="E11" i="26"/>
  <c r="E16" i="26"/>
  <c r="E12" i="26"/>
  <c r="E44" i="26"/>
  <c r="E40" i="26"/>
  <c r="E10" i="26"/>
  <c r="E17" i="26"/>
  <c r="E14" i="26"/>
  <c r="E21" i="26"/>
  <c r="E45" i="26"/>
  <c r="E39" i="26"/>
  <c r="E46" i="26" l="1"/>
  <c r="F4" i="26"/>
  <c r="F6" i="26"/>
  <c r="F25" i="26"/>
  <c r="F36" i="26"/>
  <c r="F23" i="26"/>
  <c r="F38" i="26"/>
  <c r="F32" i="26"/>
  <c r="F19" i="26"/>
  <c r="F26" i="26"/>
  <c r="F33" i="26"/>
  <c r="F13" i="26"/>
  <c r="F8" i="26"/>
  <c r="F21" i="26"/>
  <c r="F11" i="26"/>
  <c r="F7" i="26"/>
  <c r="F43" i="26"/>
  <c r="F5" i="26"/>
  <c r="F16" i="26"/>
  <c r="F44" i="26"/>
  <c r="F35" i="26"/>
  <c r="F28" i="26"/>
  <c r="F14" i="26"/>
  <c r="F41" i="26"/>
  <c r="F45" i="26"/>
  <c r="F42" i="26"/>
  <c r="F9" i="26"/>
  <c r="F40" i="26"/>
  <c r="F27" i="26"/>
  <c r="F18" i="26"/>
  <c r="F37" i="26"/>
  <c r="F20" i="26"/>
  <c r="F22" i="26"/>
  <c r="F12" i="26"/>
  <c r="F31" i="26"/>
  <c r="F15" i="26"/>
  <c r="F10" i="26"/>
  <c r="F29" i="26"/>
  <c r="F24" i="26"/>
  <c r="F17" i="26"/>
  <c r="F34" i="26"/>
  <c r="F39" i="26"/>
  <c r="F30" i="26"/>
  <c r="F46" i="26" l="1"/>
  <c r="G4" i="26"/>
  <c r="G5" i="26"/>
  <c r="G14" i="26"/>
  <c r="G29" i="26"/>
  <c r="G7" i="26"/>
  <c r="G43" i="26"/>
  <c r="G8" i="26"/>
  <c r="G25" i="26"/>
  <c r="G24" i="26"/>
  <c r="G30" i="26"/>
  <c r="G18" i="26"/>
  <c r="G44" i="26"/>
  <c r="G39" i="26"/>
  <c r="G17" i="26"/>
  <c r="G21" i="26"/>
  <c r="G22" i="26"/>
  <c r="G23" i="26"/>
  <c r="G28" i="26"/>
  <c r="G6" i="26"/>
  <c r="G40" i="26"/>
  <c r="G35" i="26"/>
  <c r="G13" i="26"/>
  <c r="G34" i="26"/>
  <c r="G32" i="26"/>
  <c r="G41" i="26"/>
  <c r="G19" i="26"/>
  <c r="G26" i="26"/>
  <c r="G31" i="26"/>
  <c r="G9" i="26"/>
  <c r="G36" i="26"/>
  <c r="G33" i="26"/>
  <c r="G11" i="26"/>
  <c r="G15" i="26"/>
  <c r="G20" i="26"/>
  <c r="G10" i="26"/>
  <c r="G42" i="26"/>
  <c r="G12" i="26"/>
  <c r="G38" i="26"/>
  <c r="G27" i="26"/>
  <c r="G45" i="26"/>
  <c r="G37" i="26"/>
  <c r="G16" i="26"/>
  <c r="G46" i="26" l="1"/>
  <c r="H4" i="26"/>
  <c r="H5" i="26"/>
  <c r="H28" i="26"/>
  <c r="H14" i="26"/>
  <c r="H7" i="26"/>
  <c r="H43" i="26"/>
  <c r="H35" i="26"/>
  <c r="H17" i="26"/>
  <c r="H23" i="26"/>
  <c r="H40" i="26"/>
  <c r="H18" i="26"/>
  <c r="H34" i="26"/>
  <c r="H27" i="26"/>
  <c r="H9" i="26"/>
  <c r="H20" i="26"/>
  <c r="H10" i="26"/>
  <c r="H24" i="26"/>
  <c r="H42" i="26"/>
  <c r="H19" i="26"/>
  <c r="H13" i="26"/>
  <c r="H36" i="26"/>
  <c r="H32" i="26"/>
  <c r="H29" i="26"/>
  <c r="H38" i="26"/>
  <c r="H12" i="26"/>
  <c r="H25" i="26"/>
  <c r="H21" i="26"/>
  <c r="H22" i="26"/>
  <c r="H37" i="26"/>
  <c r="H45" i="26"/>
  <c r="H15" i="26"/>
  <c r="H31" i="26"/>
  <c r="H16" i="26"/>
  <c r="H30" i="26"/>
  <c r="H33" i="26"/>
  <c r="H11" i="26"/>
  <c r="H6" i="26"/>
  <c r="H8" i="26"/>
  <c r="H26" i="26"/>
  <c r="H41" i="26"/>
  <c r="H39" i="26"/>
  <c r="H44" i="26"/>
  <c r="H46" i="26" l="1"/>
  <c r="I4" i="26"/>
  <c r="I6" i="26"/>
  <c r="I9" i="26"/>
  <c r="I24" i="26"/>
  <c r="I20" i="26"/>
  <c r="I25" i="26"/>
  <c r="I13" i="26"/>
  <c r="I18" i="26"/>
  <c r="I14" i="26"/>
  <c r="I23" i="26"/>
  <c r="I32" i="26"/>
  <c r="I29" i="26"/>
  <c r="I33" i="26"/>
  <c r="I5" i="26"/>
  <c r="I16" i="26"/>
  <c r="I12" i="26"/>
  <c r="I44" i="26"/>
  <c r="I40" i="26"/>
  <c r="I10" i="26"/>
  <c r="I21" i="26"/>
  <c r="I43" i="26"/>
  <c r="I31" i="26"/>
  <c r="I28" i="26"/>
  <c r="I15" i="26"/>
  <c r="I35" i="26"/>
  <c r="I41" i="26"/>
  <c r="I38" i="26"/>
  <c r="I8" i="26"/>
  <c r="I27" i="26"/>
  <c r="I45" i="26"/>
  <c r="I7" i="26"/>
  <c r="I11" i="26"/>
  <c r="I17" i="26"/>
  <c r="I26" i="26"/>
  <c r="I22" i="26"/>
  <c r="I39" i="26"/>
  <c r="I19" i="26"/>
  <c r="I30" i="26"/>
  <c r="I37" i="26"/>
  <c r="I42" i="26"/>
  <c r="I36" i="26"/>
  <c r="I34" i="26"/>
  <c r="I46" i="26" l="1"/>
  <c r="J4" i="26"/>
  <c r="J6" i="26"/>
  <c r="J25" i="26"/>
  <c r="J30" i="26"/>
  <c r="J5" i="26"/>
  <c r="J8" i="26"/>
  <c r="J36" i="26"/>
  <c r="J23" i="26"/>
  <c r="J41" i="26"/>
  <c r="J45" i="26"/>
  <c r="J13" i="26"/>
  <c r="J16" i="26"/>
  <c r="J27" i="26"/>
  <c r="J32" i="26"/>
  <c r="J7" i="26"/>
  <c r="J10" i="26"/>
  <c r="J29" i="26"/>
  <c r="J21" i="26"/>
  <c r="J9" i="26"/>
  <c r="J44" i="26"/>
  <c r="J35" i="26"/>
  <c r="J42" i="26"/>
  <c r="J15" i="26"/>
  <c r="J18" i="26"/>
  <c r="J33" i="26"/>
  <c r="J24" i="26"/>
  <c r="J14" i="26"/>
  <c r="J40" i="26"/>
  <c r="J22" i="26"/>
  <c r="J11" i="26"/>
  <c r="J34" i="26"/>
  <c r="J20" i="26"/>
  <c r="J38" i="26"/>
  <c r="J12" i="26"/>
  <c r="J39" i="26"/>
  <c r="J28" i="26"/>
  <c r="J19" i="26"/>
  <c r="J26" i="26"/>
  <c r="J17" i="26"/>
  <c r="J31" i="26"/>
  <c r="J37" i="26"/>
  <c r="J43" i="26"/>
  <c r="J46" i="26" l="1"/>
  <c r="K4" i="26"/>
  <c r="K5" i="26"/>
  <c r="K14" i="26"/>
  <c r="K23" i="26"/>
  <c r="K40" i="26"/>
  <c r="K37" i="26"/>
  <c r="K18" i="26"/>
  <c r="K17" i="26"/>
  <c r="K10" i="26"/>
  <c r="K28" i="26"/>
  <c r="K27" i="26"/>
  <c r="K24" i="26"/>
  <c r="K41" i="26"/>
  <c r="K9" i="26"/>
  <c r="K21" i="26"/>
  <c r="K44" i="26"/>
  <c r="K35" i="26"/>
  <c r="K19" i="26"/>
  <c r="K20" i="26"/>
  <c r="K36" i="26"/>
  <c r="K38" i="26"/>
  <c r="K29" i="26"/>
  <c r="K13" i="26"/>
  <c r="K30" i="26"/>
  <c r="K8" i="26"/>
  <c r="K39" i="26"/>
  <c r="K42" i="26"/>
  <c r="K15" i="26"/>
  <c r="K33" i="26"/>
  <c r="K16" i="26"/>
  <c r="K22" i="26"/>
  <c r="K31" i="26"/>
  <c r="K34" i="26"/>
  <c r="K11" i="26"/>
  <c r="K45" i="26"/>
  <c r="K12" i="26"/>
  <c r="K32" i="26"/>
  <c r="K43" i="26"/>
  <c r="K7" i="26"/>
  <c r="K25" i="26"/>
  <c r="K6" i="26"/>
  <c r="K26" i="26"/>
  <c r="K46" i="26" l="1"/>
  <c r="L4" i="26"/>
  <c r="L7" i="26"/>
  <c r="L11" i="26"/>
  <c r="L25" i="26"/>
  <c r="L8" i="26"/>
  <c r="L17" i="26"/>
  <c r="L24" i="26"/>
  <c r="L28" i="26"/>
  <c r="L15" i="26"/>
  <c r="L6" i="26"/>
  <c r="L39" i="26"/>
  <c r="L20" i="26"/>
  <c r="L37" i="26"/>
  <c r="L45" i="26"/>
  <c r="L44" i="26"/>
  <c r="L5" i="26"/>
  <c r="L29" i="26"/>
  <c r="L35" i="26"/>
  <c r="L30" i="26"/>
  <c r="L40" i="26"/>
  <c r="L22" i="26"/>
  <c r="L18" i="26"/>
  <c r="L27" i="26"/>
  <c r="L23" i="26"/>
  <c r="L38" i="26"/>
  <c r="L41" i="26"/>
  <c r="L43" i="26"/>
  <c r="L34" i="26"/>
  <c r="L16" i="26"/>
  <c r="L12" i="26"/>
  <c r="L32" i="26"/>
  <c r="L36" i="26"/>
  <c r="L10" i="26"/>
  <c r="L14" i="26"/>
  <c r="L19" i="26"/>
  <c r="L21" i="26"/>
  <c r="L26" i="26"/>
  <c r="L31" i="26"/>
  <c r="L13" i="26"/>
  <c r="L9" i="26"/>
  <c r="L33" i="26"/>
  <c r="L42" i="26"/>
  <c r="L46" i="26" l="1"/>
  <c r="M4" i="26"/>
  <c r="M6" i="26"/>
  <c r="M5" i="26"/>
  <c r="M38" i="26"/>
  <c r="M24" i="26"/>
  <c r="M37" i="26"/>
  <c r="M15" i="26"/>
  <c r="M28" i="26"/>
  <c r="M14" i="26"/>
  <c r="M7" i="26"/>
  <c r="M32" i="26"/>
  <c r="M18" i="26"/>
  <c r="M13" i="26"/>
  <c r="M27" i="26"/>
  <c r="M35" i="26"/>
  <c r="M16" i="26"/>
  <c r="M33" i="26"/>
  <c r="M40" i="26"/>
  <c r="M26" i="26"/>
  <c r="M8" i="26"/>
  <c r="M39" i="26"/>
  <c r="M44" i="26"/>
  <c r="M17" i="26"/>
  <c r="M10" i="26"/>
  <c r="M21" i="26"/>
  <c r="M42" i="26"/>
  <c r="M9" i="26"/>
  <c r="M29" i="26"/>
  <c r="M31" i="26"/>
  <c r="M25" i="26"/>
  <c r="M12" i="26"/>
  <c r="M23" i="26"/>
  <c r="M36" i="26"/>
  <c r="M22" i="26"/>
  <c r="M45" i="26"/>
  <c r="M19" i="26"/>
  <c r="M34" i="26"/>
  <c r="M20" i="26"/>
  <c r="M30" i="26"/>
  <c r="M11" i="26"/>
  <c r="M41" i="26"/>
  <c r="M43" i="26"/>
  <c r="M46" i="26" l="1"/>
  <c r="N4" i="26"/>
  <c r="N6" i="26"/>
  <c r="N33" i="26"/>
  <c r="N26" i="26"/>
  <c r="N5" i="26"/>
  <c r="N8" i="26"/>
  <c r="N32" i="26"/>
  <c r="N40" i="26"/>
  <c r="N43" i="26"/>
  <c r="N27" i="26"/>
  <c r="N13" i="26"/>
  <c r="N16" i="26"/>
  <c r="N22" i="26"/>
  <c r="N28" i="26"/>
  <c r="N10" i="26"/>
  <c r="N29" i="26"/>
  <c r="N9" i="26"/>
  <c r="N45" i="26"/>
  <c r="N35" i="26"/>
  <c r="N38" i="26"/>
  <c r="N15" i="26"/>
  <c r="N18" i="26"/>
  <c r="N20" i="26"/>
  <c r="N42" i="26"/>
  <c r="N14" i="26"/>
  <c r="N34" i="26"/>
  <c r="N24" i="26"/>
  <c r="N11" i="26"/>
  <c r="N21" i="26"/>
  <c r="N30" i="26"/>
  <c r="N36" i="26"/>
  <c r="N12" i="26"/>
  <c r="N41" i="26"/>
  <c r="N25" i="26"/>
  <c r="N19" i="26"/>
  <c r="N39" i="26"/>
  <c r="N17" i="26"/>
  <c r="N31" i="26"/>
  <c r="N7" i="26"/>
  <c r="N23" i="26"/>
  <c r="N37" i="26"/>
  <c r="N44" i="26"/>
  <c r="N46" i="26" l="1"/>
  <c r="O4" i="26"/>
  <c r="O5" i="26"/>
  <c r="O16" i="26"/>
  <c r="O23" i="26"/>
  <c r="O19" i="26"/>
  <c r="O8" i="26"/>
  <c r="O12" i="26"/>
  <c r="O17" i="26"/>
  <c r="O13" i="26"/>
  <c r="O44" i="26"/>
  <c r="O38" i="26"/>
  <c r="O27" i="26"/>
  <c r="O40" i="26"/>
  <c r="O20" i="26"/>
  <c r="O25" i="26"/>
  <c r="O21" i="26"/>
  <c r="O18" i="26"/>
  <c r="O29" i="26"/>
  <c r="O41" i="26"/>
  <c r="O26" i="26"/>
  <c r="O22" i="26"/>
  <c r="O6" i="26"/>
  <c r="O34" i="26"/>
  <c r="O36" i="26"/>
  <c r="O37" i="26"/>
  <c r="O7" i="26"/>
  <c r="O42" i="26"/>
  <c r="O14" i="26"/>
  <c r="O31" i="26"/>
  <c r="O10" i="26"/>
  <c r="O30" i="26"/>
  <c r="O45" i="26"/>
  <c r="O15" i="26"/>
  <c r="O11" i="26"/>
  <c r="O43" i="26"/>
  <c r="O39" i="26"/>
  <c r="O9" i="26"/>
  <c r="O32" i="26"/>
  <c r="O35" i="26"/>
  <c r="O33" i="26"/>
  <c r="O28" i="26"/>
  <c r="O24" i="26"/>
  <c r="O46" i="26" l="1"/>
  <c r="P4" i="26"/>
  <c r="P5" i="26"/>
  <c r="P27" i="26"/>
  <c r="P37" i="26"/>
  <c r="P43" i="26"/>
  <c r="P32" i="26"/>
  <c r="P39" i="26"/>
  <c r="P22" i="26"/>
  <c r="P42" i="26"/>
  <c r="P18" i="26"/>
  <c r="P21" i="26"/>
  <c r="P12" i="26"/>
  <c r="P38" i="26"/>
  <c r="P14" i="26"/>
  <c r="P15" i="26"/>
  <c r="P45" i="26"/>
  <c r="P40" i="26"/>
  <c r="P16" i="26"/>
  <c r="P17" i="26"/>
  <c r="P30" i="26"/>
  <c r="P34" i="26"/>
  <c r="P36" i="26"/>
  <c r="P26" i="26"/>
  <c r="P13" i="26"/>
  <c r="P44" i="26"/>
  <c r="P25" i="26"/>
  <c r="P20" i="26"/>
  <c r="P10" i="26"/>
  <c r="P35" i="26"/>
  <c r="P23" i="26"/>
  <c r="P6" i="26"/>
  <c r="P7" i="26"/>
  <c r="P29" i="26"/>
  <c r="P19" i="26"/>
  <c r="P8" i="26"/>
  <c r="P9" i="26"/>
  <c r="P41" i="26"/>
  <c r="P11" i="26"/>
  <c r="P24" i="26"/>
  <c r="P31" i="26"/>
  <c r="P33" i="26"/>
  <c r="P28" i="26"/>
  <c r="P46" i="26" l="1"/>
  <c r="Q4" i="26"/>
  <c r="Q6" i="26"/>
  <c r="Q13" i="26"/>
  <c r="Q28" i="26"/>
  <c r="Q20" i="26"/>
  <c r="Q37" i="26"/>
  <c r="Q19" i="26"/>
  <c r="Q26" i="26"/>
  <c r="Q14" i="26"/>
  <c r="Q9" i="26"/>
  <c r="Q34" i="26"/>
  <c r="Q10" i="26"/>
  <c r="Q7" i="26"/>
  <c r="Q17" i="26"/>
  <c r="Q24" i="26"/>
  <c r="Q12" i="26"/>
  <c r="Q5" i="26"/>
  <c r="Q18" i="26"/>
  <c r="Q23" i="26"/>
  <c r="Q35" i="26"/>
  <c r="Q38" i="26"/>
  <c r="Q27" i="26"/>
  <c r="Q31" i="26"/>
  <c r="Q43" i="26"/>
  <c r="Q40" i="26"/>
  <c r="Q16" i="26"/>
  <c r="Q45" i="26"/>
  <c r="Q29" i="26"/>
  <c r="Q11" i="26"/>
  <c r="Q33" i="26"/>
  <c r="Q25" i="26"/>
  <c r="Q30" i="26"/>
  <c r="Q22" i="26"/>
  <c r="Q15" i="26"/>
  <c r="Q44" i="26"/>
  <c r="Q32" i="26"/>
  <c r="Q8" i="26"/>
  <c r="Q21" i="26"/>
  <c r="Q36" i="26"/>
  <c r="Q42" i="26"/>
  <c r="Q41" i="26"/>
  <c r="Q39" i="26"/>
  <c r="Q46" i="26" l="1"/>
  <c r="R4" i="26"/>
  <c r="R6" i="26"/>
  <c r="R23" i="26"/>
  <c r="R17" i="26"/>
  <c r="R5" i="26"/>
  <c r="R31" i="26"/>
  <c r="R36" i="26"/>
  <c r="R11" i="26"/>
  <c r="R14" i="26"/>
  <c r="R34" i="26"/>
  <c r="R26" i="26"/>
  <c r="R10" i="26"/>
  <c r="R43" i="26"/>
  <c r="R32" i="26"/>
  <c r="R9" i="26"/>
  <c r="R12" i="26"/>
  <c r="R27" i="26"/>
  <c r="R37" i="26"/>
  <c r="R29" i="26"/>
  <c r="R35" i="26"/>
  <c r="R38" i="26"/>
  <c r="R15" i="26"/>
  <c r="R45" i="26"/>
  <c r="R22" i="26"/>
  <c r="R20" i="26"/>
  <c r="R16" i="26"/>
  <c r="R33" i="26"/>
  <c r="R21" i="26"/>
  <c r="R13" i="26"/>
  <c r="R39" i="26"/>
  <c r="R24" i="26"/>
  <c r="R19" i="26"/>
  <c r="R7" i="26"/>
  <c r="R44" i="26"/>
  <c r="R28" i="26"/>
  <c r="R25" i="26"/>
  <c r="R8" i="26"/>
  <c r="R40" i="26"/>
  <c r="R30" i="26"/>
  <c r="R42" i="26"/>
  <c r="R18" i="26"/>
  <c r="R41" i="26"/>
  <c r="R46" i="26" l="1"/>
  <c r="S4" i="26"/>
  <c r="S9" i="26"/>
  <c r="S20" i="26"/>
  <c r="S16" i="26"/>
  <c r="S11" i="26"/>
  <c r="S39" i="26"/>
  <c r="S26" i="26"/>
  <c r="S21" i="26"/>
  <c r="S34" i="26"/>
  <c r="S32" i="26"/>
  <c r="S29" i="26"/>
  <c r="S42" i="26"/>
  <c r="S43" i="26"/>
  <c r="S13" i="26"/>
  <c r="S25" i="26"/>
  <c r="S36" i="26"/>
  <c r="S27" i="26"/>
  <c r="S33" i="26"/>
  <c r="S30" i="26"/>
  <c r="S38" i="26"/>
  <c r="S31" i="26"/>
  <c r="S17" i="26"/>
  <c r="S12" i="26"/>
  <c r="S40" i="26"/>
  <c r="S45" i="26"/>
  <c r="S15" i="26"/>
  <c r="S8" i="26"/>
  <c r="S35" i="26"/>
  <c r="S5" i="26"/>
  <c r="S22" i="26"/>
  <c r="S37" i="26"/>
  <c r="S7" i="26"/>
  <c r="S19" i="26"/>
  <c r="S6" i="26"/>
  <c r="S24" i="26"/>
  <c r="S28" i="26"/>
  <c r="S14" i="26"/>
  <c r="S44" i="26"/>
  <c r="S23" i="26"/>
  <c r="S41" i="26"/>
  <c r="S18" i="26"/>
  <c r="S10" i="26"/>
  <c r="S46" i="26" l="1"/>
  <c r="T4" i="26"/>
  <c r="T5" i="26"/>
  <c r="T27" i="26"/>
  <c r="T20" i="26"/>
  <c r="T6" i="26"/>
  <c r="T15" i="26"/>
  <c r="T8" i="26"/>
  <c r="T17" i="26"/>
  <c r="T25" i="26"/>
  <c r="T24" i="26"/>
  <c r="T14" i="26"/>
  <c r="T10" i="26"/>
  <c r="T30" i="26"/>
  <c r="T21" i="26"/>
  <c r="T43" i="26"/>
  <c r="T33" i="26"/>
  <c r="T39" i="26"/>
  <c r="T42" i="26"/>
  <c r="T19" i="26"/>
  <c r="T44" i="26"/>
  <c r="T23" i="26"/>
  <c r="T45" i="26"/>
  <c r="T9" i="26"/>
  <c r="T18" i="26"/>
  <c r="T38" i="26"/>
  <c r="T34" i="26"/>
  <c r="T16" i="26"/>
  <c r="T12" i="26"/>
  <c r="T26" i="26"/>
  <c r="T11" i="26"/>
  <c r="T7" i="26"/>
  <c r="T41" i="26"/>
  <c r="T35" i="26"/>
  <c r="T22" i="26"/>
  <c r="T28" i="26"/>
  <c r="T36" i="26"/>
  <c r="T29" i="26"/>
  <c r="T37" i="26"/>
  <c r="T31" i="26"/>
  <c r="T13" i="26"/>
  <c r="T32" i="26"/>
  <c r="T40" i="26"/>
  <c r="T46" i="26" l="1"/>
  <c r="U46" i="26" l="1"/>
  <c r="V4" i="26"/>
  <c r="V6" i="26"/>
  <c r="V25" i="26"/>
  <c r="V36" i="26"/>
  <c r="V7" i="26"/>
  <c r="V43" i="26"/>
  <c r="V32" i="26"/>
  <c r="V19" i="26"/>
  <c r="V14" i="26"/>
  <c r="V33" i="26"/>
  <c r="V22" i="26"/>
  <c r="V27" i="26"/>
  <c r="V5" i="26"/>
  <c r="V39" i="26"/>
  <c r="V30" i="26"/>
  <c r="V18" i="26"/>
  <c r="V12" i="26"/>
  <c r="V31" i="26"/>
  <c r="V13" i="26"/>
  <c r="V44" i="26"/>
  <c r="V35" i="26"/>
  <c r="V28" i="26"/>
  <c r="V17" i="26"/>
  <c r="V10" i="26"/>
  <c r="V41" i="26"/>
  <c r="V42" i="26"/>
  <c r="V11" i="26"/>
  <c r="V23" i="26"/>
  <c r="V38" i="26"/>
  <c r="V37" i="26"/>
  <c r="V15" i="26"/>
  <c r="V8" i="26"/>
  <c r="V26" i="26"/>
  <c r="V40" i="26"/>
  <c r="V9" i="26"/>
  <c r="V45" i="26"/>
  <c r="V34" i="26"/>
  <c r="V20" i="26"/>
  <c r="V16" i="26"/>
  <c r="V29" i="26"/>
  <c r="V21" i="26"/>
  <c r="V24" i="26"/>
  <c r="V46" i="26" l="1"/>
  <c r="W4" i="26"/>
  <c r="W23" i="26"/>
  <c r="W34" i="26"/>
  <c r="W21" i="26"/>
  <c r="W17" i="26"/>
  <c r="W19" i="26"/>
  <c r="W35" i="26"/>
  <c r="W42" i="26"/>
  <c r="W16" i="26"/>
  <c r="W12" i="26"/>
  <c r="W22" i="26"/>
  <c r="W37" i="26"/>
  <c r="W39" i="26"/>
  <c r="W28" i="26"/>
  <c r="W13" i="26"/>
  <c r="W7" i="26"/>
  <c r="W14" i="26"/>
  <c r="W41" i="26"/>
  <c r="W5" i="26"/>
  <c r="W9" i="26"/>
  <c r="W11" i="26"/>
  <c r="W26" i="26"/>
  <c r="W38" i="26"/>
  <c r="W33" i="26"/>
  <c r="W25" i="26"/>
  <c r="W27" i="26"/>
  <c r="W43" i="26"/>
  <c r="W31" i="26"/>
  <c r="W18" i="26"/>
  <c r="W6" i="26"/>
  <c r="W44" i="26"/>
  <c r="W45" i="26"/>
  <c r="W8" i="26"/>
  <c r="W32" i="26"/>
  <c r="W10" i="26"/>
  <c r="W15" i="26"/>
  <c r="W36" i="26"/>
  <c r="W40" i="26"/>
  <c r="W24" i="26"/>
  <c r="W20" i="26"/>
  <c r="W30" i="26"/>
  <c r="W29" i="26"/>
  <c r="W46" i="26" l="1"/>
  <c r="Y46" i="26" s="1"/>
  <c r="C10" i="15"/>
  <c r="C3" i="15" s="1"/>
  <c r="O10" i="15"/>
  <c r="O8" i="15" s="1"/>
  <c r="H10" i="15"/>
  <c r="H3" i="15" s="1"/>
  <c r="M10" i="15"/>
  <c r="M3" i="15" s="1"/>
  <c r="G10" i="15"/>
  <c r="G3" i="15" s="1"/>
  <c r="L10" i="15"/>
  <c r="L4" i="15" s="1"/>
  <c r="D10" i="15"/>
  <c r="D3" i="15" s="1"/>
  <c r="I10" i="15"/>
  <c r="I3" i="15" s="1"/>
  <c r="S10" i="15"/>
  <c r="S4" i="15" s="1"/>
  <c r="U10" i="15"/>
  <c r="U4" i="15" s="1"/>
  <c r="Q10" i="15"/>
  <c r="Q3" i="15" s="1"/>
  <c r="R10" i="15"/>
  <c r="R7" i="15" s="1"/>
  <c r="F10" i="15"/>
  <c r="F3" i="15" s="1"/>
  <c r="P10" i="15"/>
  <c r="P7" i="15" s="1"/>
  <c r="K10" i="15"/>
  <c r="K5" i="15" s="1"/>
  <c r="T10" i="15"/>
  <c r="T4" i="15" s="1"/>
  <c r="J10" i="15"/>
  <c r="N10" i="15"/>
  <c r="N7" i="15" s="1"/>
  <c r="E10" i="15"/>
  <c r="E3" i="15" s="1"/>
  <c r="X4" i="26"/>
  <c r="D2" i="27" s="1" a="1"/>
  <c r="D2" i="27" s="1"/>
  <c r="C6" i="27" a="1"/>
  <c r="C6" i="27" s="1"/>
  <c r="X13" i="26"/>
  <c r="X9" i="26"/>
  <c r="X39" i="26"/>
  <c r="X17" i="26"/>
  <c r="X41" i="26"/>
  <c r="X18" i="26"/>
  <c r="X15" i="26"/>
  <c r="X36" i="26"/>
  <c r="X11" i="26"/>
  <c r="X27" i="26"/>
  <c r="X30" i="26"/>
  <c r="X21" i="26"/>
  <c r="X37" i="26"/>
  <c r="X32" i="26"/>
  <c r="X10" i="26"/>
  <c r="X44" i="26"/>
  <c r="X20" i="26"/>
  <c r="X6" i="26"/>
  <c r="X25" i="26"/>
  <c r="X7" i="26"/>
  <c r="X24" i="26"/>
  <c r="X29" i="26"/>
  <c r="X26" i="26"/>
  <c r="X31" i="26"/>
  <c r="X33" i="26"/>
  <c r="X28" i="26"/>
  <c r="X22" i="26"/>
  <c r="X40" i="26"/>
  <c r="X23" i="26"/>
  <c r="X8" i="26"/>
  <c r="X19" i="26"/>
  <c r="X12" i="26"/>
  <c r="X43" i="26"/>
  <c r="X14" i="26"/>
  <c r="X35" i="26"/>
  <c r="X34" i="26"/>
  <c r="X45" i="26"/>
  <c r="X5" i="26"/>
  <c r="X38" i="26"/>
  <c r="X16" i="26"/>
  <c r="X42" i="26"/>
  <c r="C2" i="27" l="1" a="1"/>
  <c r="C2" i="27" s="1"/>
  <c r="Y43" i="26"/>
  <c r="Y45" i="26"/>
  <c r="Y44" i="26"/>
  <c r="Y21" i="26"/>
  <c r="Y20" i="26"/>
  <c r="Y42" i="26"/>
  <c r="Y40" i="26"/>
  <c r="Y38" i="26"/>
  <c r="Y36" i="26"/>
  <c r="Y34" i="26"/>
  <c r="Y32" i="26"/>
  <c r="Y30" i="26"/>
  <c r="Y28" i="26"/>
  <c r="Y23" i="26"/>
  <c r="Y22" i="26"/>
  <c r="Y41" i="26"/>
  <c r="Y39" i="26"/>
  <c r="Y35" i="26"/>
  <c r="Y33" i="26"/>
  <c r="Y31" i="26"/>
  <c r="Y29" i="26"/>
  <c r="Y27" i="26"/>
  <c r="Y26" i="26"/>
  <c r="Y19" i="26"/>
  <c r="Y37" i="26"/>
  <c r="Y25" i="26"/>
  <c r="Y24" i="26"/>
  <c r="Y18" i="26"/>
  <c r="Y16" i="26"/>
  <c r="Y14" i="26"/>
  <c r="Y12" i="26"/>
  <c r="Y10" i="26"/>
  <c r="Y8" i="26"/>
  <c r="Y6" i="26"/>
  <c r="Y17" i="26"/>
  <c r="Y15" i="26"/>
  <c r="Y13" i="26"/>
  <c r="Y11" i="26"/>
  <c r="Y9" i="26"/>
  <c r="Y7" i="26"/>
  <c r="Y5" i="26"/>
  <c r="S9" i="4"/>
  <c r="N9" i="4"/>
  <c r="N6" i="4" s="1"/>
  <c r="J9" i="4"/>
  <c r="J3" i="4" s="1"/>
  <c r="G9" i="4"/>
  <c r="G3" i="4" s="1"/>
  <c r="G4" i="4" s="1"/>
  <c r="O9" i="4"/>
  <c r="O5" i="4" s="1"/>
  <c r="F9" i="4"/>
  <c r="F3" i="4" s="1"/>
  <c r="I9" i="4"/>
  <c r="I3" i="4" s="1"/>
  <c r="K9" i="4"/>
  <c r="K3" i="4" s="1"/>
  <c r="R9" i="4"/>
  <c r="H9" i="4"/>
  <c r="H3" i="4" s="1"/>
  <c r="L9" i="4"/>
  <c r="L3" i="4" s="1"/>
  <c r="T9" i="4"/>
  <c r="Q9" i="4"/>
  <c r="Q4" i="4" s="1"/>
  <c r="M9" i="4"/>
  <c r="M4" i="4" s="1"/>
  <c r="E9" i="4"/>
  <c r="C9" i="4"/>
  <c r="U9" i="4"/>
  <c r="D9" i="4"/>
  <c r="D3" i="4" s="1"/>
  <c r="P9" i="4"/>
  <c r="P6" i="4" s="1"/>
  <c r="F6" i="27" a="1"/>
  <c r="F6" i="27" s="1"/>
  <c r="D5" i="27" a="1"/>
  <c r="D5" i="27" s="1"/>
  <c r="F4" i="27" a="1"/>
  <c r="F4" i="27" s="1"/>
  <c r="F3" i="27" a="1"/>
  <c r="F3" i="27" s="1"/>
  <c r="D7" i="27" a="1"/>
  <c r="D7" i="27" s="1"/>
  <c r="G2" i="27" a="1"/>
  <c r="G2" i="27" s="1"/>
  <c r="E3" i="27" a="1"/>
  <c r="E3" i="27" s="1"/>
  <c r="F7" i="27" a="1"/>
  <c r="F7" i="27" s="1"/>
  <c r="C3" i="27" a="1"/>
  <c r="C3" i="27" s="1"/>
  <c r="G3" i="27" a="1"/>
  <c r="G3" i="27" s="1"/>
  <c r="D3" i="27" a="1"/>
  <c r="D3" i="27" s="1"/>
  <c r="G7" i="27" a="1"/>
  <c r="G7" i="27" s="1"/>
  <c r="F2" i="27" a="1"/>
  <c r="F2" i="27" s="1"/>
  <c r="F5" i="27" a="1"/>
  <c r="F5" i="27" s="1"/>
  <c r="S9" i="6"/>
  <c r="U9" i="6"/>
  <c r="R9" i="6"/>
  <c r="F9" i="6"/>
  <c r="F6" i="6" s="1"/>
  <c r="M9" i="6"/>
  <c r="M4" i="6" s="1"/>
  <c r="G9" i="6"/>
  <c r="G4" i="6" s="1"/>
  <c r="Q9" i="6"/>
  <c r="H9" i="6"/>
  <c r="H3" i="6" s="1"/>
  <c r="J9" i="6"/>
  <c r="N9" i="6"/>
  <c r="N7" i="6" s="1"/>
  <c r="L9" i="6"/>
  <c r="L5" i="6" s="1"/>
  <c r="D9" i="6"/>
  <c r="C9" i="6"/>
  <c r="C3" i="6" s="1"/>
  <c r="C5" i="6" s="1"/>
  <c r="T9" i="6"/>
  <c r="E9" i="6"/>
  <c r="P9" i="6"/>
  <c r="I9" i="6"/>
  <c r="K9" i="6"/>
  <c r="K4" i="6" s="1"/>
  <c r="O9" i="6"/>
  <c r="O8" i="6" s="1"/>
  <c r="G6" i="27" a="1"/>
  <c r="G6" i="27" s="1"/>
  <c r="D6" i="27" a="1"/>
  <c r="D6" i="27" s="1"/>
  <c r="E5" i="27" a="1"/>
  <c r="E5" i="27" s="1"/>
  <c r="D4" i="27" a="1"/>
  <c r="D4" i="27" s="1"/>
  <c r="C5" i="27" a="1"/>
  <c r="C5" i="27" s="1"/>
  <c r="E4" i="27" a="1"/>
  <c r="E4" i="27" s="1"/>
  <c r="G5" i="27" a="1"/>
  <c r="G5" i="27" s="1"/>
  <c r="J4" i="15"/>
  <c r="J3" i="15"/>
  <c r="R10" i="10"/>
  <c r="M10" i="10"/>
  <c r="M5" i="10" s="1"/>
  <c r="H10" i="10"/>
  <c r="H4" i="10" s="1"/>
  <c r="S10" i="10"/>
  <c r="L10" i="10"/>
  <c r="L4" i="10" s="1"/>
  <c r="N10" i="10"/>
  <c r="N7" i="10" s="1"/>
  <c r="T10" i="10"/>
  <c r="E10" i="10"/>
  <c r="E3" i="10" s="1"/>
  <c r="J10" i="10"/>
  <c r="U10" i="10"/>
  <c r="I10" i="10"/>
  <c r="I4" i="10" s="1"/>
  <c r="Q10" i="10"/>
  <c r="P10" i="10"/>
  <c r="P5" i="10" s="1"/>
  <c r="G10" i="10"/>
  <c r="G3" i="10" s="1"/>
  <c r="F10" i="10"/>
  <c r="F3" i="10" s="1"/>
  <c r="C10" i="10"/>
  <c r="C3" i="10" s="1"/>
  <c r="D10" i="10"/>
  <c r="D3" i="10" s="1"/>
  <c r="O10" i="10"/>
  <c r="O6" i="10" s="1"/>
  <c r="K10" i="10"/>
  <c r="K4" i="10" s="1"/>
  <c r="C4" i="27" a="1"/>
  <c r="C4" i="27" s="1"/>
  <c r="E7" i="27" a="1"/>
  <c r="E7" i="27" s="1"/>
  <c r="C7" i="27" a="1"/>
  <c r="C7" i="27" s="1"/>
  <c r="C10" i="1"/>
  <c r="Q10" i="1"/>
  <c r="Q7" i="1" s="1"/>
  <c r="R10" i="1"/>
  <c r="R6" i="1" s="1"/>
  <c r="O10" i="1"/>
  <c r="O9" i="1" s="1"/>
  <c r="U10" i="1"/>
  <c r="H10" i="1"/>
  <c r="H3" i="1" s="1"/>
  <c r="J10" i="1"/>
  <c r="D10" i="1"/>
  <c r="P10" i="1"/>
  <c r="P8" i="1" s="1"/>
  <c r="M10" i="1"/>
  <c r="M3" i="1" s="1"/>
  <c r="G10" i="1"/>
  <c r="G4" i="1" s="1"/>
  <c r="N10" i="1"/>
  <c r="N7" i="1" s="1"/>
  <c r="T10" i="1"/>
  <c r="I10" i="1"/>
  <c r="S10" i="1"/>
  <c r="E10" i="1"/>
  <c r="K10" i="1"/>
  <c r="K5" i="1" s="1"/>
  <c r="L10" i="1"/>
  <c r="L4" i="1" s="1"/>
  <c r="F10" i="1"/>
  <c r="F4" i="1" s="1"/>
  <c r="E6" i="27" a="1"/>
  <c r="E6" i="27" s="1"/>
  <c r="E2" i="27" a="1"/>
  <c r="E2" i="27" s="1"/>
  <c r="G4" i="27" a="1"/>
  <c r="G4" i="27" s="1"/>
  <c r="E4" i="4" l="1"/>
  <c r="E3" i="4"/>
  <c r="C4" i="1"/>
  <c r="C3" i="1"/>
  <c r="I3" i="6"/>
  <c r="I4" i="6" s="1"/>
  <c r="I5" i="6"/>
  <c r="J5" i="6"/>
  <c r="J3" i="6"/>
  <c r="J4" i="6"/>
  <c r="I4" i="1"/>
  <c r="I3" i="1"/>
  <c r="D3" i="1"/>
  <c r="D4" i="1"/>
  <c r="D3" i="6"/>
  <c r="D4" i="6"/>
  <c r="D5" i="6"/>
  <c r="J4" i="10"/>
  <c r="J3" i="10"/>
  <c r="E4" i="1"/>
  <c r="E3" i="1"/>
  <c r="J4" i="1"/>
  <c r="J3" i="1"/>
  <c r="E4" i="6"/>
  <c r="E3" i="6"/>
  <c r="E5" i="6"/>
  <c r="C4" i="4"/>
  <c r="C3" i="4"/>
</calcChain>
</file>

<file path=xl/sharedStrings.xml><?xml version="1.0" encoding="utf-8"?>
<sst xmlns="http://schemas.openxmlformats.org/spreadsheetml/2006/main" count="601" uniqueCount="71">
  <si>
    <t>Булочка</t>
  </si>
  <si>
    <t>Чай</t>
  </si>
  <si>
    <t>молоко</t>
  </si>
  <si>
    <t>чай</t>
  </si>
  <si>
    <t>булочка</t>
  </si>
  <si>
    <t>капуста</t>
  </si>
  <si>
    <t>горох</t>
  </si>
  <si>
    <t xml:space="preserve">ковбаса варенна  </t>
  </si>
  <si>
    <t>гречка</t>
  </si>
  <si>
    <t>мука</t>
  </si>
  <si>
    <t>манка</t>
  </si>
  <si>
    <t>сметана</t>
  </si>
  <si>
    <t>рис</t>
  </si>
  <si>
    <t>масло</t>
  </si>
  <si>
    <t>Дата</t>
  </si>
  <si>
    <t>Наименование и количество продуктов питания, подлежащих закладке, на 1 чел</t>
  </si>
  <si>
    <t>картофель</t>
  </si>
  <si>
    <t>морковь</t>
  </si>
  <si>
    <t>лук</t>
  </si>
  <si>
    <t>сок томатный</t>
  </si>
  <si>
    <t>соль</t>
  </si>
  <si>
    <t>колбаса варенна</t>
  </si>
  <si>
    <t>масло сливочное</t>
  </si>
  <si>
    <t>мясо куриное</t>
  </si>
  <si>
    <t>сахар</t>
  </si>
  <si>
    <t xml:space="preserve">               </t>
  </si>
  <si>
    <t>Суп картофельный гороховый с мясом</t>
  </si>
  <si>
    <t>Овощное рагу</t>
  </si>
  <si>
    <t>Итого на 1 чел.</t>
  </si>
  <si>
    <t>Всего к выдаче</t>
  </si>
  <si>
    <t>Цена</t>
  </si>
  <si>
    <t>На сумму</t>
  </si>
  <si>
    <t xml:space="preserve">       обед</t>
  </si>
  <si>
    <t>Врач (диетсестра)</t>
  </si>
  <si>
    <t>Принял повар</t>
  </si>
  <si>
    <t>Видал кладовщик</t>
  </si>
  <si>
    <t>Колбаса варенна</t>
  </si>
  <si>
    <t>Яйцо отварное</t>
  </si>
  <si>
    <t>Хлеб пшеничный</t>
  </si>
  <si>
    <t>как перенести в сводную таблицу</t>
  </si>
  <si>
    <t>Борщ с мясом</t>
  </si>
  <si>
    <t>Пирожок с картошкой</t>
  </si>
  <si>
    <t>фасоль</t>
  </si>
  <si>
    <t>дрожжи</t>
  </si>
  <si>
    <t>помидор</t>
  </si>
  <si>
    <t>макароны</t>
  </si>
  <si>
    <t>рыба</t>
  </si>
  <si>
    <t>изюм</t>
  </si>
  <si>
    <t>Суп картофельный с макаронами</t>
  </si>
  <si>
    <t>Молочная манная каша с изюмом</t>
  </si>
  <si>
    <t>Ленивые вареники</t>
  </si>
  <si>
    <t>свекла</t>
  </si>
  <si>
    <t>Суп картофельный с гречневой крупой</t>
  </si>
  <si>
    <t>Рыба тушеная</t>
  </si>
  <si>
    <t>Помидора</t>
  </si>
  <si>
    <t>Сок-ф / к</t>
  </si>
  <si>
    <t>Огурец кв.</t>
  </si>
  <si>
    <t>сыр твердый</t>
  </si>
  <si>
    <t>филе куриное</t>
  </si>
  <si>
    <t>хлеб ржаной</t>
  </si>
  <si>
    <t>яйца</t>
  </si>
  <si>
    <t>Вместе</t>
  </si>
  <si>
    <t>лимон</t>
  </si>
  <si>
    <t>сыр кисломолоч.</t>
  </si>
  <si>
    <t>сок ф / к</t>
  </si>
  <si>
    <t>хлеб пшеничный</t>
  </si>
  <si>
    <t>сок-ф / к</t>
  </si>
  <si>
    <t>огурец</t>
  </si>
  <si>
    <t>Картофель тушеный</t>
  </si>
  <si>
    <t>День недели</t>
  </si>
  <si>
    <t>Количество учеников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</si>
</sst>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"/>
    <numFmt numFmtId="166" formatCode="mmmm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3"/>
      <name val="Segoe U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FB8B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textRotation="90"/>
    </xf>
    <xf numFmtId="0" fontId="5" fillId="0" borderId="0" xfId="0" applyFont="1"/>
    <xf numFmtId="2" fontId="0" fillId="0" borderId="0" xfId="0" applyNumberFormat="1"/>
    <xf numFmtId="0" fontId="3" fillId="0" borderId="1" xfId="0" applyNumberFormat="1" applyFont="1" applyBorder="1"/>
    <xf numFmtId="0" fontId="6" fillId="0" borderId="0" xfId="0" applyFont="1"/>
    <xf numFmtId="0" fontId="1" fillId="0" borderId="0" xfId="0" applyFont="1"/>
    <xf numFmtId="164" fontId="1" fillId="0" borderId="0" xfId="0" applyNumberFormat="1" applyFont="1"/>
    <xf numFmtId="164" fontId="3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2" fontId="3" fillId="0" borderId="1" xfId="0" applyNumberFormat="1" applyFont="1" applyBorder="1" applyProtection="1">
      <protection hidden="1"/>
    </xf>
    <xf numFmtId="0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4" fillId="0" borderId="1" xfId="0" applyFont="1" applyBorder="1" applyAlignment="1" applyProtection="1">
      <alignment textRotation="90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Alignment="1" applyProtection="1">
      <alignment horizontal="center" textRotation="90"/>
      <protection locked="0"/>
    </xf>
    <xf numFmtId="0" fontId="4" fillId="0" borderId="3" xfId="0" applyFont="1" applyBorder="1" applyProtection="1">
      <protection locked="0"/>
    </xf>
    <xf numFmtId="0" fontId="6" fillId="0" borderId="4" xfId="0" applyFont="1" applyBorder="1" applyAlignment="1"/>
    <xf numFmtId="0" fontId="6" fillId="0" borderId="0" xfId="0" applyFont="1" applyBorder="1" applyAlignment="1"/>
    <xf numFmtId="0" fontId="0" fillId="0" borderId="0" xfId="0" applyFont="1"/>
    <xf numFmtId="2" fontId="3" fillId="0" borderId="5" xfId="0" applyNumberFormat="1" applyFont="1" applyBorder="1" applyProtection="1">
      <protection hidden="1"/>
    </xf>
    <xf numFmtId="0" fontId="1" fillId="0" borderId="0" xfId="0" applyFont="1" applyAlignment="1">
      <alignment horizontal="center"/>
    </xf>
    <xf numFmtId="0" fontId="3" fillId="2" borderId="1" xfId="0" applyNumberFormat="1" applyFont="1" applyFill="1" applyBorder="1" applyProtection="1">
      <protection locked="0"/>
    </xf>
    <xf numFmtId="0" fontId="10" fillId="0" borderId="0" xfId="0" applyFont="1"/>
    <xf numFmtId="0" fontId="4" fillId="0" borderId="0" xfId="0" applyFont="1"/>
    <xf numFmtId="0" fontId="4" fillId="0" borderId="6" xfId="0" applyFont="1" applyFill="1" applyBorder="1" applyProtection="1">
      <protection hidden="1"/>
    </xf>
    <xf numFmtId="0" fontId="9" fillId="0" borderId="1" xfId="0" applyFont="1" applyBorder="1" applyProtection="1">
      <protection hidden="1"/>
    </xf>
    <xf numFmtId="0" fontId="8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>
      <alignment wrapText="1"/>
    </xf>
    <xf numFmtId="0" fontId="4" fillId="0" borderId="10" xfId="0" applyFont="1" applyBorder="1" applyAlignme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8" fillId="0" borderId="9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166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1" xfId="0" applyNumberFormat="1" applyBorder="1"/>
    <xf numFmtId="14" fontId="0" fillId="4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0" xfId="0" applyFont="1" applyBorder="1" applyAlignment="1"/>
    <xf numFmtId="14" fontId="3" fillId="0" borderId="10" xfId="0" applyNumberFormat="1" applyFont="1" applyBorder="1" applyAlignment="1"/>
    <xf numFmtId="0" fontId="3" fillId="3" borderId="1" xfId="0" applyFont="1" applyFill="1" applyBorder="1" applyAlignment="1" applyProtection="1">
      <alignment horizontal="center" vertical="center"/>
      <protection hidden="1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3" fillId="0" borderId="0" xfId="0" applyFont="1"/>
    <xf numFmtId="165" fontId="3" fillId="5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/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/>
    <xf numFmtId="165" fontId="3" fillId="7" borderId="1" xfId="0" applyNumberFormat="1" applyFont="1" applyFill="1" applyBorder="1" applyAlignment="1" applyProtection="1">
      <alignment horizontal="center" vertical="center"/>
      <protection hidden="1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/>
    <xf numFmtId="2" fontId="3" fillId="2" borderId="1" xfId="0" applyNumberFormat="1" applyFont="1" applyFill="1" applyBorder="1" applyProtection="1">
      <protection hidden="1"/>
    </xf>
    <xf numFmtId="0" fontId="0" fillId="0" borderId="1" xfId="0" applyBorder="1" applyAlignment="1">
      <alignment horizontal="center" wrapText="1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4" fillId="3" borderId="2" xfId="0" applyNumberFormat="1" applyFont="1" applyFill="1" applyBorder="1" applyAlignment="1" applyProtection="1">
      <alignment horizontal="center" vertical="center"/>
      <protection locked="0"/>
    </xf>
    <xf numFmtId="165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7" fillId="0" borderId="0" xfId="0" applyFont="1" applyAlignment="1">
      <alignment horizontal="center"/>
    </xf>
    <xf numFmtId="165" fontId="4" fillId="3" borderId="2" xfId="0" applyNumberFormat="1" applyFont="1" applyFill="1" applyBorder="1" applyAlignment="1" applyProtection="1">
      <alignment horizontal="center"/>
      <protection locked="0"/>
    </xf>
    <xf numFmtId="165" fontId="4" fillId="3" borderId="3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FB8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85725</xdr:colOff>
      <xdr:row>4</xdr:row>
      <xdr:rowOff>209549</xdr:rowOff>
    </xdr:from>
    <xdr:to>
      <xdr:col>25</xdr:col>
      <xdr:colOff>495300</xdr:colOff>
      <xdr:row>6</xdr:row>
      <xdr:rowOff>28574</xdr:rowOff>
    </xdr:to>
    <xdr:pic>
      <xdr:nvPicPr>
        <xdr:cNvPr id="1033" name="Рисунок 7">
          <a:extLst>
            <a:ext uri="{FF2B5EF4-FFF2-40B4-BE49-F238E27FC236}">
              <a16:creationId xmlns="" xmlns:a16="http://schemas.microsoft.com/office/drawing/2014/main" id="{6156CB25-EA13-4B68-A50E-952B80C27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606077">
          <a:off x="12020550" y="3381374"/>
          <a:ext cx="4095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ПОЛИСАН_цвет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5A5"/>
      </a:accent1>
      <a:accent2>
        <a:srgbClr val="37B44B"/>
      </a:accent2>
      <a:accent3>
        <a:srgbClr val="7DA0D2"/>
      </a:accent3>
      <a:accent4>
        <a:srgbClr val="87C896"/>
      </a:accent4>
      <a:accent5>
        <a:srgbClr val="FA961E"/>
      </a:accent5>
      <a:accent6>
        <a:srgbClr val="4BC8E1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25"/>
  <sheetViews>
    <sheetView topLeftCell="N1" workbookViewId="0">
      <selection activeCell="Y5" sqref="Y5"/>
    </sheetView>
  </sheetViews>
  <sheetFormatPr defaultRowHeight="12.75" x14ac:dyDescent="0.2"/>
  <cols>
    <col min="1" max="1" width="4.85546875" customWidth="1"/>
    <col min="2" max="2" width="17.5703125" customWidth="1"/>
    <col min="3" max="17" width="6" style="8" customWidth="1"/>
    <col min="18" max="18" width="5.7109375" style="8" customWidth="1"/>
    <col min="19" max="21" width="6" style="8" customWidth="1"/>
    <col min="22" max="22" width="10.28515625" style="8" customWidth="1"/>
    <col min="24" max="24" width="15.7109375" customWidth="1"/>
    <col min="25" max="25" width="6" customWidth="1"/>
    <col min="26" max="26" width="32.28515625" customWidth="1"/>
  </cols>
  <sheetData>
    <row r="1" spans="1:26" ht="21" customHeight="1" x14ac:dyDescent="0.3">
      <c r="A1" s="68">
        <v>43010</v>
      </c>
      <c r="B1" s="69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0.25" customHeight="1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5</v>
      </c>
      <c r="G2" s="4" t="s">
        <v>19</v>
      </c>
      <c r="H2" s="4" t="s">
        <v>6</v>
      </c>
      <c r="I2" s="4" t="s">
        <v>13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3</v>
      </c>
      <c r="O2" s="4" t="s">
        <v>65</v>
      </c>
      <c r="P2" s="4" t="s">
        <v>4</v>
      </c>
      <c r="Q2" s="4" t="s">
        <v>24</v>
      </c>
      <c r="R2" s="4" t="s">
        <v>60</v>
      </c>
      <c r="S2" s="4"/>
      <c r="T2" s="4"/>
      <c r="U2" s="4"/>
      <c r="V2" s="4"/>
    </row>
    <row r="3" spans="1:26" ht="82.5" customHeight="1" x14ac:dyDescent="0.3">
      <c r="A3" s="74" t="s">
        <v>32</v>
      </c>
      <c r="B3" s="2" t="s">
        <v>26</v>
      </c>
      <c r="C3" s="11">
        <f>C10/2</f>
        <v>61.855670103092784</v>
      </c>
      <c r="D3" s="11">
        <f>D10/2</f>
        <v>7.731958762886598</v>
      </c>
      <c r="E3" s="11">
        <f>E10/2</f>
        <v>7.731958762886598</v>
      </c>
      <c r="F3" s="11"/>
      <c r="G3" s="11"/>
      <c r="H3" s="11">
        <f>H10</f>
        <v>15.463917525773196</v>
      </c>
      <c r="I3" s="11">
        <f>I10/2</f>
        <v>3.0927835051546393</v>
      </c>
      <c r="J3" s="11">
        <f>J10/2</f>
        <v>1.0309278350515463</v>
      </c>
      <c r="K3" s="11"/>
      <c r="L3" s="11"/>
      <c r="M3" s="11">
        <f>M10</f>
        <v>12.371134020618557</v>
      </c>
      <c r="N3" s="11"/>
      <c r="O3" s="11"/>
      <c r="P3" s="11"/>
      <c r="Q3" s="11"/>
      <c r="R3" s="11"/>
      <c r="S3" s="11"/>
      <c r="T3" s="11"/>
      <c r="U3" s="11"/>
      <c r="V3" s="11"/>
    </row>
    <row r="4" spans="1:26" ht="36" customHeight="1" x14ac:dyDescent="0.3">
      <c r="A4" s="74"/>
      <c r="B4" s="2" t="s">
        <v>27</v>
      </c>
      <c r="C4" s="11">
        <f>C10/2</f>
        <v>61.855670103092784</v>
      </c>
      <c r="D4" s="11">
        <f>D10/2</f>
        <v>7.731958762886598</v>
      </c>
      <c r="E4" s="11">
        <f>E10/2</f>
        <v>7.731958762886598</v>
      </c>
      <c r="F4" s="11">
        <f>F10</f>
        <v>41.237113402061858</v>
      </c>
      <c r="G4" s="11">
        <f>G10</f>
        <v>10.309278350515465</v>
      </c>
      <c r="H4" s="11"/>
      <c r="I4" s="11">
        <f>I10/2</f>
        <v>3.0927835051546393</v>
      </c>
      <c r="J4" s="11">
        <f>J10/2</f>
        <v>1.0309278350515463</v>
      </c>
      <c r="K4" s="11"/>
      <c r="L4" s="11">
        <f>L10</f>
        <v>4.1237113402061851</v>
      </c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6" ht="39.75" customHeight="1" x14ac:dyDescent="0.3">
      <c r="A5" s="74"/>
      <c r="B5" s="2" t="s">
        <v>36</v>
      </c>
      <c r="C5" s="11"/>
      <c r="D5" s="11"/>
      <c r="E5" s="11"/>
      <c r="F5" s="11"/>
      <c r="G5" s="11"/>
      <c r="H5" s="11"/>
      <c r="I5" s="11"/>
      <c r="J5" s="11"/>
      <c r="K5" s="11">
        <f>K10</f>
        <v>30.927835051546392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X5" s="64" t="s">
        <v>70</v>
      </c>
      <c r="Y5" s="65">
        <v>97</v>
      </c>
    </row>
    <row r="6" spans="1:26" ht="37.5" x14ac:dyDescent="0.3">
      <c r="A6" s="74"/>
      <c r="B6" s="2" t="s">
        <v>37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>
        <f>R10</f>
        <v>0.45360824742268041</v>
      </c>
      <c r="S6" s="11"/>
      <c r="T6" s="11"/>
      <c r="U6" s="11"/>
      <c r="V6" s="11"/>
      <c r="Z6" s="30" t="s">
        <v>39</v>
      </c>
    </row>
    <row r="7" spans="1:26" ht="18.75" x14ac:dyDescent="0.3">
      <c r="A7" s="74"/>
      <c r="B7" s="3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N10</f>
        <v>0.10309278350515463</v>
      </c>
      <c r="O7" s="11"/>
      <c r="P7" s="11"/>
      <c r="Q7" s="11">
        <f>Q10</f>
        <v>10.309278350515465</v>
      </c>
      <c r="R7" s="11"/>
      <c r="S7" s="11"/>
      <c r="T7" s="11"/>
      <c r="U7" s="11"/>
      <c r="V7" s="11"/>
      <c r="Z7" s="5"/>
    </row>
    <row r="8" spans="1:26" ht="18.75" x14ac:dyDescent="0.3">
      <c r="A8" s="1"/>
      <c r="B8" s="3" t="s"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>
        <f>P10</f>
        <v>51.546391752577321</v>
      </c>
      <c r="Q8" s="11"/>
      <c r="R8" s="11"/>
      <c r="S8" s="11"/>
      <c r="T8" s="11"/>
      <c r="U8" s="11"/>
      <c r="V8" s="11"/>
      <c r="Z8" s="5"/>
    </row>
    <row r="9" spans="1:26" ht="37.5" x14ac:dyDescent="0.3">
      <c r="A9" s="1"/>
      <c r="B9" s="2" t="s">
        <v>38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1">
        <f>O10</f>
        <v>30.927835051546392</v>
      </c>
      <c r="P9" s="12"/>
      <c r="Q9" s="12"/>
      <c r="R9" s="12"/>
      <c r="S9" s="12"/>
      <c r="T9" s="12"/>
      <c r="U9" s="12"/>
      <c r="V9" s="12"/>
      <c r="Z9" s="5"/>
    </row>
    <row r="10" spans="1:26" ht="18.75" x14ac:dyDescent="0.3">
      <c r="A10" s="70" t="s">
        <v>28</v>
      </c>
      <c r="B10" s="71"/>
      <c r="C10" s="11">
        <f t="shared" ref="C10:Q10" si="0">CONVERT(C11,"kg","g")/$Y$5</f>
        <v>123.71134020618557</v>
      </c>
      <c r="D10" s="11">
        <f t="shared" si="0"/>
        <v>15.463917525773196</v>
      </c>
      <c r="E10" s="11">
        <f t="shared" si="0"/>
        <v>15.463917525773196</v>
      </c>
      <c r="F10" s="11">
        <f t="shared" si="0"/>
        <v>41.237113402061858</v>
      </c>
      <c r="G10" s="11">
        <f t="shared" si="0"/>
        <v>10.309278350515465</v>
      </c>
      <c r="H10" s="11">
        <f t="shared" si="0"/>
        <v>15.463917525773196</v>
      </c>
      <c r="I10" s="11">
        <f t="shared" si="0"/>
        <v>6.1855670103092786</v>
      </c>
      <c r="J10" s="11">
        <f t="shared" si="0"/>
        <v>2.0618556701030926</v>
      </c>
      <c r="K10" s="11">
        <f t="shared" si="0"/>
        <v>30.927835051546392</v>
      </c>
      <c r="L10" s="11">
        <f t="shared" si="0"/>
        <v>4.1237113402061851</v>
      </c>
      <c r="M10" s="11">
        <f t="shared" si="0"/>
        <v>12.371134020618557</v>
      </c>
      <c r="N10" s="11">
        <f t="shared" si="0"/>
        <v>0.10309278350515463</v>
      </c>
      <c r="O10" s="11">
        <f t="shared" si="0"/>
        <v>30.927835051546392</v>
      </c>
      <c r="P10" s="11">
        <f t="shared" si="0"/>
        <v>51.546391752577321</v>
      </c>
      <c r="Q10" s="11">
        <f t="shared" si="0"/>
        <v>10.309278350515465</v>
      </c>
      <c r="R10" s="11">
        <f>R11/Y5</f>
        <v>0.45360824742268041</v>
      </c>
      <c r="S10" s="11">
        <f>CONVERT(S11,"kg","g")/$Y$5</f>
        <v>0</v>
      </c>
      <c r="T10" s="11">
        <f>CONVERT(T11,"kg","g")/$Y$5</f>
        <v>0</v>
      </c>
      <c r="U10" s="11">
        <f>CONVERT(U11,"kg","g")/$Y$5</f>
        <v>0</v>
      </c>
      <c r="V10" s="13"/>
    </row>
    <row r="11" spans="1:26" ht="18.75" x14ac:dyDescent="0.3">
      <c r="A11" s="70" t="s">
        <v>29</v>
      </c>
      <c r="B11" s="71"/>
      <c r="C11" s="29">
        <v>12</v>
      </c>
      <c r="D11" s="29">
        <v>1.5</v>
      </c>
      <c r="E11" s="29">
        <v>1.5</v>
      </c>
      <c r="F11" s="29">
        <v>4</v>
      </c>
      <c r="G11" s="29">
        <v>1</v>
      </c>
      <c r="H11" s="29">
        <v>1.5</v>
      </c>
      <c r="I11" s="29">
        <v>0.6</v>
      </c>
      <c r="J11" s="29">
        <v>0.2</v>
      </c>
      <c r="K11" s="29">
        <v>3</v>
      </c>
      <c r="L11" s="29">
        <v>0.4</v>
      </c>
      <c r="M11" s="29">
        <v>1.2</v>
      </c>
      <c r="N11" s="29">
        <v>0.01</v>
      </c>
      <c r="O11" s="29">
        <v>3</v>
      </c>
      <c r="P11" s="29">
        <v>5</v>
      </c>
      <c r="Q11" s="29">
        <v>1</v>
      </c>
      <c r="R11" s="29">
        <v>44</v>
      </c>
      <c r="S11" s="29"/>
      <c r="T11" s="29"/>
      <c r="U11" s="29"/>
      <c r="V11" s="17">
        <f>SUM(C11:U11)</f>
        <v>79.91</v>
      </c>
    </row>
    <row r="12" spans="1:26" ht="18.75" x14ac:dyDescent="0.3">
      <c r="A12" s="70" t="s">
        <v>30</v>
      </c>
      <c r="B12" s="71"/>
      <c r="C12" s="15">
        <v>8</v>
      </c>
      <c r="D12" s="15">
        <v>7</v>
      </c>
      <c r="E12" s="15">
        <v>7</v>
      </c>
      <c r="F12" s="16">
        <v>7</v>
      </c>
      <c r="G12" s="15">
        <v>20.7</v>
      </c>
      <c r="H12" s="15">
        <v>14</v>
      </c>
      <c r="I12" s="15">
        <v>37</v>
      </c>
      <c r="J12" s="15">
        <v>5</v>
      </c>
      <c r="K12" s="15">
        <v>95</v>
      </c>
      <c r="L12" s="15">
        <v>110</v>
      </c>
      <c r="M12" s="15">
        <v>50</v>
      </c>
      <c r="N12" s="15">
        <v>25</v>
      </c>
      <c r="O12" s="15">
        <v>7.25</v>
      </c>
      <c r="P12" s="15">
        <v>3.25</v>
      </c>
      <c r="Q12" s="15">
        <v>20.77</v>
      </c>
      <c r="R12" s="15">
        <v>2.2999999999999998</v>
      </c>
      <c r="S12" s="15"/>
      <c r="T12" s="15"/>
      <c r="U12" s="15"/>
      <c r="V12" s="14"/>
    </row>
    <row r="13" spans="1:26" ht="18.75" x14ac:dyDescent="0.3">
      <c r="A13" s="70" t="s">
        <v>31</v>
      </c>
      <c r="B13" s="71"/>
      <c r="C13" s="63">
        <f>C11*C12</f>
        <v>96</v>
      </c>
      <c r="D13" s="63">
        <f>D11*D12</f>
        <v>10.5</v>
      </c>
      <c r="E13" s="63">
        <f t="shared" ref="E13:U13" si="1">E11*E12</f>
        <v>10.5</v>
      </c>
      <c r="F13" s="63">
        <f t="shared" si="1"/>
        <v>28</v>
      </c>
      <c r="G13" s="63">
        <f t="shared" si="1"/>
        <v>20.7</v>
      </c>
      <c r="H13" s="63">
        <f t="shared" si="1"/>
        <v>21</v>
      </c>
      <c r="I13" s="63">
        <f t="shared" si="1"/>
        <v>22.2</v>
      </c>
      <c r="J13" s="63">
        <f t="shared" si="1"/>
        <v>1</v>
      </c>
      <c r="K13" s="63">
        <f t="shared" si="1"/>
        <v>285</v>
      </c>
      <c r="L13" s="63">
        <f t="shared" si="1"/>
        <v>44</v>
      </c>
      <c r="M13" s="63">
        <f t="shared" si="1"/>
        <v>60</v>
      </c>
      <c r="N13" s="63">
        <f>(N11*N12)/0.09</f>
        <v>2.7777777777777777</v>
      </c>
      <c r="O13" s="63">
        <f>(O11*O12)/0.6</f>
        <v>36.25</v>
      </c>
      <c r="P13" s="63">
        <f>(P11*P12)/0.1</f>
        <v>162.5</v>
      </c>
      <c r="Q13" s="63">
        <f t="shared" si="1"/>
        <v>20.77</v>
      </c>
      <c r="R13" s="63">
        <f t="shared" si="1"/>
        <v>101.19999999999999</v>
      </c>
      <c r="S13" s="63">
        <f t="shared" si="1"/>
        <v>0</v>
      </c>
      <c r="T13" s="63">
        <f t="shared" si="1"/>
        <v>0</v>
      </c>
      <c r="U13" s="63">
        <f t="shared" si="1"/>
        <v>0</v>
      </c>
      <c r="V13" s="13">
        <f>SUM(C13:U13)</f>
        <v>922.39777777777772</v>
      </c>
    </row>
    <row r="14" spans="1:26" x14ac:dyDescent="0.2">
      <c r="N14" s="27"/>
    </row>
    <row r="15" spans="1:26" x14ac:dyDescent="0.2">
      <c r="D15" s="26"/>
      <c r="L15" s="30"/>
      <c r="M15" s="30"/>
      <c r="N15" s="30"/>
      <c r="O15" s="30"/>
      <c r="P15" s="30"/>
    </row>
    <row r="19" spans="1:26" ht="16.5" thickBot="1" x14ac:dyDescent="0.3">
      <c r="A19" s="73" t="s">
        <v>33</v>
      </c>
      <c r="B19" s="73"/>
      <c r="C19" s="24"/>
      <c r="D19" s="24"/>
      <c r="E19" s="24"/>
      <c r="F19" s="25"/>
      <c r="G19" s="75" t="s">
        <v>34</v>
      </c>
      <c r="H19" s="75"/>
      <c r="I19" s="75"/>
      <c r="J19" s="66"/>
      <c r="K19" s="66"/>
      <c r="L19" s="66"/>
      <c r="M19" s="25"/>
      <c r="N19" s="67" t="s">
        <v>35</v>
      </c>
      <c r="O19" s="67"/>
      <c r="P19" s="67"/>
      <c r="Q19" s="67"/>
      <c r="R19" s="66"/>
      <c r="S19" s="66"/>
      <c r="T19" s="66"/>
      <c r="U19" s="25"/>
      <c r="V19" s="25"/>
    </row>
    <row r="23" spans="1:26" x14ac:dyDescent="0.2">
      <c r="I23" s="26" t="s">
        <v>25</v>
      </c>
    </row>
    <row r="25" spans="1:26" x14ac:dyDescent="0.2">
      <c r="Z25" s="6"/>
    </row>
  </sheetData>
  <dataConsolidate function="count"/>
  <mergeCells count="13">
    <mergeCell ref="J19:L19"/>
    <mergeCell ref="N19:Q19"/>
    <mergeCell ref="R19:T19"/>
    <mergeCell ref="A1:B1"/>
    <mergeCell ref="A2:B2"/>
    <mergeCell ref="C1:V1"/>
    <mergeCell ref="A10:B10"/>
    <mergeCell ref="A11:B11"/>
    <mergeCell ref="A12:B12"/>
    <mergeCell ref="A19:B19"/>
    <mergeCell ref="A13:B13"/>
    <mergeCell ref="A3:A7"/>
    <mergeCell ref="G19:I19"/>
  </mergeCells>
  <phoneticPr fontId="2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Лист1!$C$2:$C$7</xm:f>
          </x14:formula1>
          <xm:sqref>A1:B1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Z25"/>
  <sheetViews>
    <sheetView workbookViewId="0">
      <selection activeCell="X10" sqref="X10"/>
    </sheetView>
  </sheetViews>
  <sheetFormatPr defaultRowHeight="12.75" x14ac:dyDescent="0.2"/>
  <cols>
    <col min="1" max="1" width="5.42578125" customWidth="1"/>
    <col min="2" max="2" width="15.42578125" customWidth="1"/>
    <col min="3" max="21" width="6" style="9" customWidth="1"/>
    <col min="22" max="22" width="8.5703125" style="9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76">
        <v>43011</v>
      </c>
      <c r="B1" s="77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0.25" customHeight="1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5</v>
      </c>
      <c r="G2" s="4" t="s">
        <v>13</v>
      </c>
      <c r="H2" s="4" t="s">
        <v>20</v>
      </c>
      <c r="I2" s="19" t="s">
        <v>23</v>
      </c>
      <c r="J2" s="19" t="s">
        <v>19</v>
      </c>
      <c r="K2" s="19" t="s">
        <v>11</v>
      </c>
      <c r="L2" s="19" t="s">
        <v>42</v>
      </c>
      <c r="M2" s="19" t="s">
        <v>9</v>
      </c>
      <c r="N2" s="19" t="s">
        <v>3</v>
      </c>
      <c r="O2" s="19" t="s">
        <v>65</v>
      </c>
      <c r="P2" s="19" t="s">
        <v>24</v>
      </c>
      <c r="Q2" s="19" t="s">
        <v>43</v>
      </c>
      <c r="R2" s="19"/>
      <c r="S2" s="19"/>
      <c r="T2" s="19"/>
      <c r="U2" s="19"/>
      <c r="V2" s="19"/>
    </row>
    <row r="3" spans="1:26" ht="53.25" customHeight="1" x14ac:dyDescent="0.3">
      <c r="A3" s="74" t="s">
        <v>32</v>
      </c>
      <c r="B3" s="20" t="s">
        <v>40</v>
      </c>
      <c r="C3" s="11">
        <f>C9/2</f>
        <v>36.764705882352942</v>
      </c>
      <c r="D3" s="11">
        <f>D9</f>
        <v>14.705882352941176</v>
      </c>
      <c r="E3" s="11">
        <f>E9/2</f>
        <v>14.705882352941176</v>
      </c>
      <c r="F3" s="11">
        <f>F9</f>
        <v>9.8039215686274517</v>
      </c>
      <c r="G3" s="11">
        <f>G9/5</f>
        <v>1.9607843137254903</v>
      </c>
      <c r="H3" s="11">
        <f>H9</f>
        <v>1.9607843137254901</v>
      </c>
      <c r="I3" s="11">
        <f>I9</f>
        <v>68.627450980392155</v>
      </c>
      <c r="J3" s="11">
        <f>J9</f>
        <v>14.705882352941176</v>
      </c>
      <c r="K3" s="11">
        <f>K9</f>
        <v>21.568627450980394</v>
      </c>
      <c r="L3" s="11">
        <f>L9</f>
        <v>19.607843137254903</v>
      </c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6" ht="42.75" customHeight="1" x14ac:dyDescent="0.3">
      <c r="A4" s="74"/>
      <c r="B4" s="20" t="s">
        <v>41</v>
      </c>
      <c r="C4" s="11">
        <f>C9/2</f>
        <v>36.764705882352942</v>
      </c>
      <c r="D4" s="11"/>
      <c r="E4" s="11">
        <f>E9/2</f>
        <v>14.705882352941176</v>
      </c>
      <c r="F4" s="11"/>
      <c r="G4" s="11">
        <f>G9-G3</f>
        <v>7.8431372549019613</v>
      </c>
      <c r="H4" s="11"/>
      <c r="I4" s="11"/>
      <c r="J4" s="11"/>
      <c r="K4" s="11"/>
      <c r="L4" s="11"/>
      <c r="M4" s="11">
        <f>M9</f>
        <v>3.9215686274509802</v>
      </c>
      <c r="N4" s="11"/>
      <c r="O4" s="11"/>
      <c r="P4" s="11"/>
      <c r="Q4" s="11">
        <f>Q9</f>
        <v>39.215686274509807</v>
      </c>
      <c r="R4" s="11"/>
      <c r="S4" s="11"/>
      <c r="T4" s="11"/>
      <c r="U4" s="11"/>
      <c r="V4" s="11"/>
    </row>
    <row r="5" spans="1:26" ht="37.5" x14ac:dyDescent="0.3">
      <c r="A5" s="74"/>
      <c r="B5" s="20" t="s">
        <v>38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>
        <f>O9</f>
        <v>29.411764705882351</v>
      </c>
      <c r="P5" s="11"/>
      <c r="Q5" s="11"/>
      <c r="R5" s="11"/>
      <c r="S5" s="11"/>
      <c r="T5" s="11"/>
      <c r="U5" s="11"/>
      <c r="V5" s="11"/>
      <c r="X5" s="64" t="s">
        <v>70</v>
      </c>
      <c r="Y5" s="65">
        <v>102</v>
      </c>
    </row>
    <row r="6" spans="1:26" ht="18.75" x14ac:dyDescent="0.3">
      <c r="A6" s="74"/>
      <c r="B6" s="21" t="s">
        <v>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>
        <f>N9</f>
        <v>9.8039215686274508E-2</v>
      </c>
      <c r="O6" s="11"/>
      <c r="P6" s="11">
        <f>P9</f>
        <v>39.215686274509807</v>
      </c>
      <c r="Q6" s="11"/>
      <c r="R6" s="11"/>
      <c r="S6" s="11"/>
      <c r="T6" s="11"/>
      <c r="U6" s="11"/>
      <c r="V6" s="11"/>
    </row>
    <row r="7" spans="1:26" ht="18.75" x14ac:dyDescent="0.3">
      <c r="A7" s="74"/>
      <c r="B7" s="2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Z7" s="5">
        <f>C229</f>
        <v>0</v>
      </c>
    </row>
    <row r="8" spans="1:26" ht="18.75" x14ac:dyDescent="0.3">
      <c r="A8" s="22"/>
      <c r="B8" s="2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2"/>
      <c r="P8" s="12"/>
      <c r="Q8" s="12"/>
      <c r="R8" s="12"/>
      <c r="S8" s="12"/>
      <c r="T8" s="12"/>
      <c r="U8" s="12"/>
      <c r="V8" s="12"/>
      <c r="Z8" s="5"/>
    </row>
    <row r="9" spans="1:26" ht="18.75" x14ac:dyDescent="0.3">
      <c r="A9" s="70" t="s">
        <v>28</v>
      </c>
      <c r="B9" s="71"/>
      <c r="C9" s="11">
        <f t="shared" ref="C9:U9" si="0">CONVERT(C10,"kg","g")/$Y$5</f>
        <v>73.529411764705884</v>
      </c>
      <c r="D9" s="11">
        <f t="shared" si="0"/>
        <v>14.705882352941176</v>
      </c>
      <c r="E9" s="11">
        <f t="shared" si="0"/>
        <v>29.411764705882351</v>
      </c>
      <c r="F9" s="11">
        <f t="shared" si="0"/>
        <v>9.8039215686274517</v>
      </c>
      <c r="G9" s="11">
        <f t="shared" si="0"/>
        <v>9.8039215686274517</v>
      </c>
      <c r="H9" s="11">
        <f t="shared" si="0"/>
        <v>1.9607843137254901</v>
      </c>
      <c r="I9" s="11">
        <f t="shared" si="0"/>
        <v>68.627450980392155</v>
      </c>
      <c r="J9" s="11">
        <f t="shared" si="0"/>
        <v>14.705882352941176</v>
      </c>
      <c r="K9" s="11">
        <f t="shared" si="0"/>
        <v>21.568627450980394</v>
      </c>
      <c r="L9" s="11">
        <f t="shared" si="0"/>
        <v>19.607843137254903</v>
      </c>
      <c r="M9" s="11">
        <f t="shared" si="0"/>
        <v>3.9215686274509802</v>
      </c>
      <c r="N9" s="11">
        <f t="shared" si="0"/>
        <v>9.8039215686274508E-2</v>
      </c>
      <c r="O9" s="11">
        <f t="shared" si="0"/>
        <v>29.411764705882351</v>
      </c>
      <c r="P9" s="11">
        <f t="shared" si="0"/>
        <v>39.215686274509807</v>
      </c>
      <c r="Q9" s="11">
        <f t="shared" si="0"/>
        <v>39.215686274509807</v>
      </c>
      <c r="R9" s="11">
        <f t="shared" si="0"/>
        <v>0</v>
      </c>
      <c r="S9" s="11">
        <f t="shared" si="0"/>
        <v>0</v>
      </c>
      <c r="T9" s="11">
        <f t="shared" si="0"/>
        <v>0</v>
      </c>
      <c r="U9" s="11">
        <f t="shared" si="0"/>
        <v>0</v>
      </c>
      <c r="V9" s="13"/>
    </row>
    <row r="10" spans="1:26" ht="18.75" x14ac:dyDescent="0.3">
      <c r="A10" s="70" t="s">
        <v>29</v>
      </c>
      <c r="B10" s="71"/>
      <c r="C10" s="14">
        <v>7.5</v>
      </c>
      <c r="D10" s="14">
        <v>1.5</v>
      </c>
      <c r="E10" s="14">
        <v>3</v>
      </c>
      <c r="F10" s="14">
        <v>1</v>
      </c>
      <c r="G10" s="14">
        <v>1</v>
      </c>
      <c r="H10" s="14">
        <v>0.2</v>
      </c>
      <c r="I10" s="14">
        <v>7</v>
      </c>
      <c r="J10" s="14">
        <v>1.5</v>
      </c>
      <c r="K10" s="14">
        <v>2.2000000000000002</v>
      </c>
      <c r="L10" s="14">
        <v>2</v>
      </c>
      <c r="M10" s="14">
        <v>0.4</v>
      </c>
      <c r="N10" s="14">
        <v>0.01</v>
      </c>
      <c r="O10" s="14">
        <v>3</v>
      </c>
      <c r="P10" s="14">
        <v>4</v>
      </c>
      <c r="Q10" s="14">
        <v>4</v>
      </c>
      <c r="R10" s="14"/>
      <c r="S10" s="14"/>
      <c r="T10" s="14"/>
      <c r="U10" s="14"/>
      <c r="V10" s="17">
        <f>SUM(C10:U10)</f>
        <v>38.31</v>
      </c>
    </row>
    <row r="11" spans="1:26" ht="18.75" x14ac:dyDescent="0.3">
      <c r="A11" s="70" t="s">
        <v>30</v>
      </c>
      <c r="B11" s="71"/>
      <c r="C11" s="15">
        <v>8.5</v>
      </c>
      <c r="D11" s="15">
        <v>7</v>
      </c>
      <c r="E11" s="15">
        <v>7</v>
      </c>
      <c r="F11" s="16">
        <v>17</v>
      </c>
      <c r="G11" s="15">
        <v>37</v>
      </c>
      <c r="H11" s="15">
        <v>5</v>
      </c>
      <c r="I11" s="15">
        <v>20</v>
      </c>
      <c r="J11" s="15">
        <v>12</v>
      </c>
      <c r="K11" s="15">
        <v>20.77</v>
      </c>
      <c r="L11" s="15">
        <v>12</v>
      </c>
      <c r="M11" s="15">
        <v>110</v>
      </c>
      <c r="N11" s="15">
        <v>25</v>
      </c>
      <c r="O11" s="15">
        <v>7.25</v>
      </c>
      <c r="P11" s="15">
        <v>3.25</v>
      </c>
      <c r="Q11" s="15">
        <v>3.25</v>
      </c>
      <c r="R11" s="15"/>
      <c r="S11" s="15"/>
      <c r="T11" s="15"/>
      <c r="U11" s="15"/>
      <c r="V11" s="7"/>
    </row>
    <row r="12" spans="1:26" ht="18.75" x14ac:dyDescent="0.3">
      <c r="A12" s="70" t="s">
        <v>31</v>
      </c>
      <c r="B12" s="71"/>
      <c r="C12" s="13">
        <f t="shared" ref="C12:U12" si="1">C10*C11</f>
        <v>63.75</v>
      </c>
      <c r="D12" s="13">
        <f t="shared" si="1"/>
        <v>10.5</v>
      </c>
      <c r="E12" s="13">
        <f t="shared" si="1"/>
        <v>21</v>
      </c>
      <c r="F12" s="13">
        <f t="shared" si="1"/>
        <v>17</v>
      </c>
      <c r="G12" s="13">
        <f t="shared" si="1"/>
        <v>37</v>
      </c>
      <c r="H12" s="13">
        <f t="shared" si="1"/>
        <v>1</v>
      </c>
      <c r="I12" s="13">
        <f t="shared" si="1"/>
        <v>140</v>
      </c>
      <c r="J12" s="13">
        <f t="shared" si="1"/>
        <v>18</v>
      </c>
      <c r="K12" s="13">
        <f t="shared" si="1"/>
        <v>45.694000000000003</v>
      </c>
      <c r="L12" s="13">
        <f t="shared" si="1"/>
        <v>24</v>
      </c>
      <c r="M12" s="13">
        <f t="shared" si="1"/>
        <v>44</v>
      </c>
      <c r="N12" s="13">
        <f>(N10*N11)/0.09</f>
        <v>2.7777777777777777</v>
      </c>
      <c r="O12" s="13">
        <f>(O10*O11)/0.6</f>
        <v>36.25</v>
      </c>
      <c r="P12" s="13">
        <f t="shared" si="1"/>
        <v>13</v>
      </c>
      <c r="Q12" s="13">
        <f t="shared" si="1"/>
        <v>13</v>
      </c>
      <c r="R12" s="13">
        <f t="shared" si="1"/>
        <v>0</v>
      </c>
      <c r="S12" s="13">
        <f t="shared" si="1"/>
        <v>0</v>
      </c>
      <c r="T12" s="13">
        <f t="shared" si="1"/>
        <v>0</v>
      </c>
      <c r="U12" s="13">
        <f t="shared" si="1"/>
        <v>0</v>
      </c>
      <c r="V12" s="13">
        <f>SUM(C12:U12)</f>
        <v>486.97177777777779</v>
      </c>
    </row>
    <row r="24" spans="1:26" x14ac:dyDescent="0.2">
      <c r="Z24" s="6" t="e">
        <f ca="1">ПРЕОБР(C23,"kg","g")</f>
        <v>#NAME?</v>
      </c>
    </row>
    <row r="25" spans="1:26" ht="16.5" thickBot="1" x14ac:dyDescent="0.3">
      <c r="A25" s="73" t="s">
        <v>33</v>
      </c>
      <c r="B25" s="73"/>
      <c r="C25" s="24"/>
      <c r="D25" s="24"/>
      <c r="E25" s="24"/>
      <c r="F25" s="25"/>
      <c r="G25" s="75" t="s">
        <v>34</v>
      </c>
      <c r="H25" s="75"/>
      <c r="I25" s="75"/>
      <c r="J25" s="66"/>
      <c r="K25" s="66"/>
      <c r="L25" s="66"/>
      <c r="M25" s="25"/>
      <c r="N25" s="67" t="s">
        <v>35</v>
      </c>
      <c r="O25" s="67"/>
      <c r="P25" s="67"/>
      <c r="Q25" s="67"/>
      <c r="R25" s="66"/>
      <c r="S25" s="66"/>
      <c r="T25" s="66"/>
      <c r="U25" s="25"/>
      <c r="V25" s="25"/>
    </row>
  </sheetData>
  <mergeCells count="13">
    <mergeCell ref="R25:T25"/>
    <mergeCell ref="A25:B25"/>
    <mergeCell ref="G25:I25"/>
    <mergeCell ref="J25:L25"/>
    <mergeCell ref="N25:Q25"/>
    <mergeCell ref="A1:B1"/>
    <mergeCell ref="A2:B2"/>
    <mergeCell ref="A12:B12"/>
    <mergeCell ref="A3:A7"/>
    <mergeCell ref="C1:V1"/>
    <mergeCell ref="A9:B9"/>
    <mergeCell ref="A10:B10"/>
    <mergeCell ref="A11:B11"/>
  </mergeCells>
  <phoneticPr fontId="2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Лист1!$D$2:$D$7</xm:f>
          </x14:formula1>
          <xm:sqref>A1:B1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Z24"/>
  <sheetViews>
    <sheetView topLeftCell="B1" workbookViewId="0">
      <selection activeCell="Y10" sqref="Y10"/>
    </sheetView>
  </sheetViews>
  <sheetFormatPr defaultRowHeight="12.75" x14ac:dyDescent="0.2"/>
  <cols>
    <col min="1" max="1" width="4.28515625" customWidth="1"/>
    <col min="2" max="2" width="18.5703125" customWidth="1"/>
    <col min="3" max="21" width="6" style="9" customWidth="1"/>
    <col min="22" max="22" width="8.5703125" style="9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76">
        <v>43012</v>
      </c>
      <c r="B1" s="77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0.25" customHeight="1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44</v>
      </c>
      <c r="G2" s="19" t="s">
        <v>19</v>
      </c>
      <c r="H2" s="4" t="s">
        <v>8</v>
      </c>
      <c r="I2" s="4" t="s">
        <v>13</v>
      </c>
      <c r="J2" s="4" t="s">
        <v>20</v>
      </c>
      <c r="K2" s="4" t="s">
        <v>46</v>
      </c>
      <c r="L2" s="4" t="s">
        <v>22</v>
      </c>
      <c r="M2" s="4" t="s">
        <v>9</v>
      </c>
      <c r="N2" s="4" t="s">
        <v>66</v>
      </c>
      <c r="O2" s="4" t="s">
        <v>65</v>
      </c>
      <c r="P2" s="4"/>
      <c r="Q2" s="4"/>
      <c r="R2" s="4"/>
      <c r="S2" s="4"/>
      <c r="T2" s="4"/>
      <c r="U2" s="4"/>
      <c r="V2" s="4"/>
    </row>
    <row r="3" spans="1:26" ht="91.5" customHeight="1" x14ac:dyDescent="0.3">
      <c r="A3" s="78" t="s">
        <v>32</v>
      </c>
      <c r="B3" s="2" t="s">
        <v>52</v>
      </c>
      <c r="C3" s="11">
        <f>C9/2.4</f>
        <v>52.588996763754047</v>
      </c>
      <c r="D3" s="11">
        <f>$D$9/3</f>
        <v>9.7087378640776709</v>
      </c>
      <c r="E3" s="11">
        <f>$E$9/3</f>
        <v>4.8543689320388355</v>
      </c>
      <c r="F3" s="11"/>
      <c r="G3" s="11"/>
      <c r="H3" s="11">
        <f>H9</f>
        <v>1.941747572815534</v>
      </c>
      <c r="I3" s="11">
        <f>$I$9/5</f>
        <v>13.592233009708739</v>
      </c>
      <c r="J3" s="11">
        <f>$J$9/3</f>
        <v>4.8543689320388355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6" ht="44.25" customHeight="1" x14ac:dyDescent="0.3">
      <c r="A4" s="79"/>
      <c r="B4" s="2" t="s">
        <v>53</v>
      </c>
      <c r="C4" s="11"/>
      <c r="D4" s="11">
        <f>$D$9/3</f>
        <v>9.7087378640776709</v>
      </c>
      <c r="E4" s="11">
        <f>$E$9/3</f>
        <v>4.8543689320388355</v>
      </c>
      <c r="F4" s="11"/>
      <c r="G4" s="11">
        <f>G9</f>
        <v>3.883495145631068</v>
      </c>
      <c r="H4" s="11"/>
      <c r="I4" s="11">
        <f>I3*3</f>
        <v>40.77669902912622</v>
      </c>
      <c r="J4" s="11">
        <f>$J$9/3</f>
        <v>4.8543689320388355</v>
      </c>
      <c r="K4" s="11">
        <f>K9</f>
        <v>21.359223300970875</v>
      </c>
      <c r="L4" s="11"/>
      <c r="M4" s="11">
        <f>M9</f>
        <v>3.883495145631068</v>
      </c>
      <c r="N4" s="11"/>
      <c r="O4" s="11"/>
      <c r="P4" s="11"/>
      <c r="Q4" s="11"/>
      <c r="R4" s="11"/>
      <c r="S4" s="11"/>
      <c r="T4" s="11"/>
      <c r="U4" s="11"/>
      <c r="V4" s="11"/>
    </row>
    <row r="5" spans="1:26" ht="35.25" customHeight="1" x14ac:dyDescent="0.3">
      <c r="A5" s="79"/>
      <c r="B5" s="2" t="s">
        <v>68</v>
      </c>
      <c r="C5" s="11">
        <f>C9-C3</f>
        <v>73.624595469255667</v>
      </c>
      <c r="D5" s="11">
        <f>$D$9/3</f>
        <v>9.7087378640776709</v>
      </c>
      <c r="E5" s="11">
        <f>$E$9/3</f>
        <v>4.8543689320388355</v>
      </c>
      <c r="F5" s="11"/>
      <c r="G5" s="11"/>
      <c r="H5" s="11"/>
      <c r="I5" s="11">
        <f>$I$9/5</f>
        <v>13.592233009708739</v>
      </c>
      <c r="J5" s="11">
        <f>$J$9/3</f>
        <v>4.8543689320388355</v>
      </c>
      <c r="K5" s="11"/>
      <c r="L5" s="11">
        <f>L9</f>
        <v>14.563106796116505</v>
      </c>
      <c r="M5" s="11"/>
      <c r="N5" s="11"/>
      <c r="O5" s="11"/>
      <c r="P5" s="11"/>
      <c r="Q5" s="11"/>
      <c r="R5" s="11"/>
      <c r="S5" s="11"/>
      <c r="T5" s="11"/>
      <c r="U5" s="11"/>
      <c r="V5" s="11"/>
      <c r="X5" s="64" t="s">
        <v>70</v>
      </c>
      <c r="Y5" s="65">
        <v>103</v>
      </c>
    </row>
    <row r="6" spans="1:26" ht="18.75" x14ac:dyDescent="0.3">
      <c r="A6" s="79"/>
      <c r="B6" s="2" t="s">
        <v>54</v>
      </c>
      <c r="C6" s="11"/>
      <c r="D6" s="11"/>
      <c r="E6" s="11"/>
      <c r="F6" s="11">
        <f>F9</f>
        <v>48.543689320388353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6" ht="18.75" x14ac:dyDescent="0.3">
      <c r="A7" s="80"/>
      <c r="B7" s="3" t="s">
        <v>55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N9</f>
        <v>0.970873786407767</v>
      </c>
      <c r="O7" s="11"/>
      <c r="P7" s="11"/>
      <c r="Q7" s="11"/>
      <c r="R7" s="11"/>
      <c r="S7" s="11"/>
      <c r="T7" s="11"/>
      <c r="U7" s="11"/>
      <c r="V7" s="11"/>
      <c r="Z7" s="5">
        <f>C229</f>
        <v>0</v>
      </c>
    </row>
    <row r="8" spans="1:26" ht="37.5" x14ac:dyDescent="0.3">
      <c r="A8" s="1"/>
      <c r="B8" s="2" t="s">
        <v>38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1">
        <f>O9</f>
        <v>29.126213592233011</v>
      </c>
      <c r="P8" s="12"/>
      <c r="Q8" s="12"/>
      <c r="R8" s="12"/>
      <c r="S8" s="12"/>
      <c r="T8" s="12"/>
      <c r="U8" s="12"/>
      <c r="V8" s="12"/>
      <c r="Z8" s="5"/>
    </row>
    <row r="9" spans="1:26" ht="18.75" x14ac:dyDescent="0.3">
      <c r="A9" s="70" t="s">
        <v>28</v>
      </c>
      <c r="B9" s="71"/>
      <c r="C9" s="11">
        <f t="shared" ref="C9:U9" si="0">CONVERT(C10,"kg","g")/$Y$5</f>
        <v>126.21359223300971</v>
      </c>
      <c r="D9" s="11">
        <f t="shared" si="0"/>
        <v>29.126213592233011</v>
      </c>
      <c r="E9" s="11">
        <f t="shared" si="0"/>
        <v>14.563106796116505</v>
      </c>
      <c r="F9" s="11">
        <f t="shared" si="0"/>
        <v>48.543689320388353</v>
      </c>
      <c r="G9" s="11">
        <f t="shared" si="0"/>
        <v>3.883495145631068</v>
      </c>
      <c r="H9" s="11">
        <f t="shared" si="0"/>
        <v>1.941747572815534</v>
      </c>
      <c r="I9" s="11">
        <f t="shared" si="0"/>
        <v>67.961165048543691</v>
      </c>
      <c r="J9" s="11">
        <f t="shared" si="0"/>
        <v>14.563106796116505</v>
      </c>
      <c r="K9" s="11">
        <f t="shared" si="0"/>
        <v>21.359223300970875</v>
      </c>
      <c r="L9" s="11">
        <f t="shared" si="0"/>
        <v>14.563106796116505</v>
      </c>
      <c r="M9" s="11">
        <f t="shared" si="0"/>
        <v>3.883495145631068</v>
      </c>
      <c r="N9" s="11">
        <f t="shared" si="0"/>
        <v>0.970873786407767</v>
      </c>
      <c r="O9" s="11">
        <f t="shared" si="0"/>
        <v>29.126213592233011</v>
      </c>
      <c r="P9" s="11">
        <f t="shared" si="0"/>
        <v>0</v>
      </c>
      <c r="Q9" s="11">
        <f t="shared" si="0"/>
        <v>0</v>
      </c>
      <c r="R9" s="11">
        <f t="shared" si="0"/>
        <v>0</v>
      </c>
      <c r="S9" s="11">
        <f t="shared" si="0"/>
        <v>0</v>
      </c>
      <c r="T9" s="11">
        <f t="shared" si="0"/>
        <v>0</v>
      </c>
      <c r="U9" s="11">
        <f t="shared" si="0"/>
        <v>0</v>
      </c>
      <c r="V9" s="13"/>
    </row>
    <row r="10" spans="1:26" ht="18.75" x14ac:dyDescent="0.3">
      <c r="A10" s="70" t="s">
        <v>29</v>
      </c>
      <c r="B10" s="71"/>
      <c r="C10" s="14">
        <v>13</v>
      </c>
      <c r="D10" s="14">
        <v>3</v>
      </c>
      <c r="E10" s="14">
        <v>1.5</v>
      </c>
      <c r="F10" s="14">
        <v>5</v>
      </c>
      <c r="G10" s="14">
        <v>0.4</v>
      </c>
      <c r="H10" s="14">
        <v>0.2</v>
      </c>
      <c r="I10" s="14">
        <v>7</v>
      </c>
      <c r="J10" s="14">
        <v>1.5</v>
      </c>
      <c r="K10" s="14">
        <v>2.2000000000000002</v>
      </c>
      <c r="L10" s="14">
        <v>1.5</v>
      </c>
      <c r="M10" s="14">
        <v>0.4</v>
      </c>
      <c r="N10" s="14">
        <v>0.1</v>
      </c>
      <c r="O10" s="14">
        <v>3</v>
      </c>
      <c r="P10" s="14"/>
      <c r="Q10" s="14"/>
      <c r="R10" s="14"/>
      <c r="S10" s="14"/>
      <c r="T10" s="14"/>
      <c r="U10" s="14"/>
      <c r="V10" s="17">
        <f>SUM(C10:U10)</f>
        <v>38.799999999999997</v>
      </c>
    </row>
    <row r="11" spans="1:26" ht="18.75" x14ac:dyDescent="0.3">
      <c r="A11" s="70" t="s">
        <v>30</v>
      </c>
      <c r="B11" s="71"/>
      <c r="C11" s="15">
        <v>8.5</v>
      </c>
      <c r="D11" s="15">
        <v>7</v>
      </c>
      <c r="E11" s="15">
        <v>7</v>
      </c>
      <c r="F11" s="16">
        <v>17</v>
      </c>
      <c r="G11" s="15">
        <v>37</v>
      </c>
      <c r="H11" s="15">
        <v>5</v>
      </c>
      <c r="I11" s="15">
        <v>20</v>
      </c>
      <c r="J11" s="15">
        <v>12</v>
      </c>
      <c r="K11" s="15">
        <v>20.77</v>
      </c>
      <c r="L11" s="15">
        <v>25</v>
      </c>
      <c r="M11" s="15">
        <v>110</v>
      </c>
      <c r="N11" s="15">
        <v>25</v>
      </c>
      <c r="O11" s="15">
        <v>7.25</v>
      </c>
      <c r="P11" s="15"/>
      <c r="Q11" s="15"/>
      <c r="R11" s="15"/>
      <c r="S11" s="15"/>
      <c r="T11" s="15"/>
      <c r="U11" s="15"/>
      <c r="V11" s="7"/>
    </row>
    <row r="12" spans="1:26" ht="18.75" x14ac:dyDescent="0.3">
      <c r="A12" s="70" t="s">
        <v>31</v>
      </c>
      <c r="B12" s="71"/>
      <c r="C12" s="13">
        <f t="shared" ref="C12:U12" si="1">C10*C11</f>
        <v>110.5</v>
      </c>
      <c r="D12" s="13">
        <f t="shared" si="1"/>
        <v>21</v>
      </c>
      <c r="E12" s="13">
        <f t="shared" si="1"/>
        <v>10.5</v>
      </c>
      <c r="F12" s="13">
        <f t="shared" si="1"/>
        <v>85</v>
      </c>
      <c r="G12" s="13">
        <f t="shared" si="1"/>
        <v>14.8</v>
      </c>
      <c r="H12" s="13">
        <f t="shared" si="1"/>
        <v>1</v>
      </c>
      <c r="I12" s="13">
        <f t="shared" si="1"/>
        <v>140</v>
      </c>
      <c r="J12" s="13">
        <f t="shared" si="1"/>
        <v>18</v>
      </c>
      <c r="K12" s="13">
        <f t="shared" si="1"/>
        <v>45.694000000000003</v>
      </c>
      <c r="L12" s="13">
        <f t="shared" si="1"/>
        <v>37.5</v>
      </c>
      <c r="M12" s="13">
        <f t="shared" si="1"/>
        <v>44</v>
      </c>
      <c r="N12" s="13">
        <f t="shared" si="1"/>
        <v>2.5</v>
      </c>
      <c r="O12" s="13">
        <f>(O10*O11)/0.6</f>
        <v>36.25</v>
      </c>
      <c r="P12" s="13">
        <f t="shared" si="1"/>
        <v>0</v>
      </c>
      <c r="Q12" s="13">
        <f t="shared" si="1"/>
        <v>0</v>
      </c>
      <c r="R12" s="13">
        <f t="shared" si="1"/>
        <v>0</v>
      </c>
      <c r="S12" s="13">
        <f t="shared" si="1"/>
        <v>0</v>
      </c>
      <c r="T12" s="13">
        <f t="shared" si="1"/>
        <v>0</v>
      </c>
      <c r="U12" s="13">
        <f t="shared" si="1"/>
        <v>0</v>
      </c>
      <c r="V12" s="13">
        <f>SUM(C12:U12)</f>
        <v>566.74400000000003</v>
      </c>
    </row>
    <row r="15" spans="1:26" x14ac:dyDescent="0.2">
      <c r="I15" s="10"/>
    </row>
    <row r="21" spans="1:26" ht="16.5" thickBot="1" x14ac:dyDescent="0.3">
      <c r="A21" s="73" t="s">
        <v>33</v>
      </c>
      <c r="B21" s="73"/>
      <c r="C21" s="24"/>
      <c r="D21" s="24"/>
      <c r="E21" s="24"/>
      <c r="F21" s="25"/>
      <c r="G21" s="75" t="s">
        <v>34</v>
      </c>
      <c r="H21" s="75"/>
      <c r="I21" s="75"/>
      <c r="J21" s="66"/>
      <c r="K21" s="66"/>
      <c r="L21" s="66"/>
      <c r="M21" s="25"/>
      <c r="N21" s="67" t="s">
        <v>35</v>
      </c>
      <c r="O21" s="67"/>
      <c r="P21" s="67"/>
      <c r="Q21" s="67"/>
      <c r="R21" s="66"/>
      <c r="S21" s="66"/>
      <c r="T21" s="66"/>
      <c r="U21" s="25"/>
      <c r="V21" s="25"/>
    </row>
    <row r="24" spans="1:26" x14ac:dyDescent="0.2">
      <c r="Z24" s="6" t="e">
        <f ca="1">ПРЕОБР(C23,"kg","g")</f>
        <v>#NAME?</v>
      </c>
    </row>
  </sheetData>
  <mergeCells count="13">
    <mergeCell ref="R21:T21"/>
    <mergeCell ref="A21:B21"/>
    <mergeCell ref="G21:I21"/>
    <mergeCell ref="J21:L21"/>
    <mergeCell ref="N21:Q21"/>
    <mergeCell ref="A1:B1"/>
    <mergeCell ref="A2:B2"/>
    <mergeCell ref="A12:B12"/>
    <mergeCell ref="A3:A7"/>
    <mergeCell ref="C1:V1"/>
    <mergeCell ref="A9:B9"/>
    <mergeCell ref="A10:B10"/>
    <mergeCell ref="A11:B11"/>
  </mergeCells>
  <phoneticPr fontId="2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Лист1!$E$2:$E$7</xm:f>
          </x14:formula1>
          <xm:sqref>A1:B1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Z25"/>
  <sheetViews>
    <sheetView workbookViewId="0">
      <selection activeCell="Y5" sqref="Y5"/>
    </sheetView>
  </sheetViews>
  <sheetFormatPr defaultRowHeight="12.75" x14ac:dyDescent="0.2"/>
  <cols>
    <col min="1" max="1" width="4.85546875" customWidth="1"/>
    <col min="2" max="2" width="15.42578125" customWidth="1"/>
    <col min="3" max="20" width="6" style="9" customWidth="1"/>
    <col min="21" max="21" width="6.5703125" style="9" bestFit="1" customWidth="1"/>
    <col min="22" max="22" width="9.140625" style="9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76">
        <v>43013</v>
      </c>
      <c r="B1" s="77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4.75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5</v>
      </c>
      <c r="G2" s="4" t="s">
        <v>19</v>
      </c>
      <c r="H2" s="4" t="s">
        <v>51</v>
      </c>
      <c r="I2" s="4" t="s">
        <v>13</v>
      </c>
      <c r="J2" s="4" t="s">
        <v>20</v>
      </c>
      <c r="K2" s="4" t="s">
        <v>7</v>
      </c>
      <c r="L2" s="4" t="s">
        <v>22</v>
      </c>
      <c r="M2" s="4" t="s">
        <v>23</v>
      </c>
      <c r="N2" s="4" t="s">
        <v>3</v>
      </c>
      <c r="O2" s="4" t="s">
        <v>65</v>
      </c>
      <c r="P2" s="4" t="s">
        <v>24</v>
      </c>
      <c r="Q2" s="4" t="s">
        <v>11</v>
      </c>
      <c r="R2" s="4" t="s">
        <v>62</v>
      </c>
      <c r="S2" s="4" t="s">
        <v>9</v>
      </c>
      <c r="T2" s="19" t="s">
        <v>63</v>
      </c>
      <c r="U2" s="4" t="s">
        <v>60</v>
      </c>
      <c r="V2" s="4"/>
    </row>
    <row r="3" spans="1:26" ht="57" customHeight="1" x14ac:dyDescent="0.3">
      <c r="A3" s="78" t="s">
        <v>32</v>
      </c>
      <c r="B3" s="2" t="s">
        <v>40</v>
      </c>
      <c r="C3" s="11">
        <f>C10</f>
        <v>118.81188118811882</v>
      </c>
      <c r="D3" s="11">
        <f>$D$10</f>
        <v>19.801980198019802</v>
      </c>
      <c r="E3" s="11">
        <f>E10</f>
        <v>19.801980198019802</v>
      </c>
      <c r="F3" s="11">
        <f>F10</f>
        <v>49.504950495049506</v>
      </c>
      <c r="G3" s="11">
        <f>G10</f>
        <v>3.9603960396039604</v>
      </c>
      <c r="H3" s="11">
        <f>H10</f>
        <v>1.9801980198019802</v>
      </c>
      <c r="I3" s="11">
        <f>I10</f>
        <v>69.306930693069305</v>
      </c>
      <c r="J3" s="11">
        <f>J10/2</f>
        <v>7.4257425742574261</v>
      </c>
      <c r="K3" s="11"/>
      <c r="L3" s="11"/>
      <c r="M3" s="11">
        <f>M10</f>
        <v>3.9603960396039604</v>
      </c>
      <c r="N3" s="11"/>
      <c r="O3" s="11"/>
      <c r="P3" s="11"/>
      <c r="Q3" s="11">
        <f>Q10</f>
        <v>49.504950495049506</v>
      </c>
      <c r="R3" s="11"/>
      <c r="S3" s="11"/>
      <c r="T3" s="11"/>
      <c r="U3" s="11"/>
      <c r="V3" s="11"/>
    </row>
    <row r="4" spans="1:26" ht="36" customHeight="1" x14ac:dyDescent="0.3">
      <c r="A4" s="79"/>
      <c r="B4" s="2" t="s">
        <v>50</v>
      </c>
      <c r="C4" s="11"/>
      <c r="D4" s="11"/>
      <c r="E4" s="11"/>
      <c r="F4" s="11"/>
      <c r="G4" s="11"/>
      <c r="H4" s="11"/>
      <c r="I4" s="11"/>
      <c r="J4" s="11">
        <f>J10/2</f>
        <v>7.4257425742574261</v>
      </c>
      <c r="K4" s="11"/>
      <c r="L4" s="11">
        <f>L10</f>
        <v>14.851485148514852</v>
      </c>
      <c r="M4" s="11"/>
      <c r="N4" s="11"/>
      <c r="O4" s="11"/>
      <c r="P4" s="11"/>
      <c r="Q4" s="11"/>
      <c r="R4" s="11"/>
      <c r="S4" s="11">
        <f>S10</f>
        <v>49.504950495049506</v>
      </c>
      <c r="T4" s="11">
        <f>T10</f>
        <v>19.801980198019802</v>
      </c>
      <c r="U4" s="11">
        <f>U10</f>
        <v>0.24752475247524752</v>
      </c>
      <c r="V4" s="11"/>
    </row>
    <row r="5" spans="1:26" ht="39.75" customHeight="1" x14ac:dyDescent="0.3">
      <c r="A5" s="79"/>
      <c r="B5" s="2" t="s">
        <v>36</v>
      </c>
      <c r="C5" s="11"/>
      <c r="D5" s="11"/>
      <c r="E5" s="11"/>
      <c r="F5" s="11"/>
      <c r="G5" s="11"/>
      <c r="H5" s="11"/>
      <c r="I5" s="11"/>
      <c r="J5" s="11"/>
      <c r="K5" s="11">
        <f>K10</f>
        <v>21.782178217821784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X5" s="64" t="s">
        <v>70</v>
      </c>
      <c r="Y5" s="65">
        <v>101</v>
      </c>
    </row>
    <row r="6" spans="1:26" ht="18.75" x14ac:dyDescent="0.3">
      <c r="A6" s="79"/>
      <c r="B6" s="21" t="s">
        <v>56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6" ht="18.75" x14ac:dyDescent="0.3">
      <c r="A7" s="80"/>
      <c r="B7" s="3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N10</f>
        <v>0.99009900990099009</v>
      </c>
      <c r="O7" s="11"/>
      <c r="P7" s="11">
        <f>P10</f>
        <v>49.504950495049506</v>
      </c>
      <c r="Q7" s="11"/>
      <c r="R7" s="11">
        <f>R10</f>
        <v>24.752475247524753</v>
      </c>
      <c r="S7" s="11"/>
      <c r="T7" s="11"/>
      <c r="U7" s="11"/>
      <c r="V7" s="11"/>
      <c r="Z7" s="5">
        <f>C230</f>
        <v>0</v>
      </c>
    </row>
    <row r="8" spans="1:26" ht="37.5" x14ac:dyDescent="0.3">
      <c r="A8" s="1"/>
      <c r="B8" s="2" t="s">
        <v>38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>
        <f>O10</f>
        <v>29.702970297029704</v>
      </c>
      <c r="P8" s="11"/>
      <c r="Q8" s="11"/>
      <c r="R8" s="11"/>
      <c r="S8" s="11"/>
      <c r="T8" s="11"/>
      <c r="U8" s="11"/>
      <c r="V8" s="11"/>
      <c r="Z8" s="5"/>
    </row>
    <row r="9" spans="1:26" ht="18.75" x14ac:dyDescent="0.3">
      <c r="A9" s="1"/>
      <c r="B9" s="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1"/>
      <c r="P9" s="12"/>
      <c r="Q9" s="12"/>
      <c r="R9" s="12"/>
      <c r="S9" s="12"/>
      <c r="T9" s="12"/>
      <c r="U9" s="12"/>
      <c r="V9" s="12"/>
      <c r="Z9" s="5"/>
    </row>
    <row r="10" spans="1:26" ht="18.75" x14ac:dyDescent="0.3">
      <c r="A10" s="70" t="s">
        <v>28</v>
      </c>
      <c r="B10" s="71"/>
      <c r="C10" s="11">
        <f t="shared" ref="C10:T10" si="0">CONVERT(C11,"kg","g")/$Y$5</f>
        <v>118.81188118811882</v>
      </c>
      <c r="D10" s="11">
        <f t="shared" si="0"/>
        <v>19.801980198019802</v>
      </c>
      <c r="E10" s="11">
        <f t="shared" si="0"/>
        <v>19.801980198019802</v>
      </c>
      <c r="F10" s="11">
        <f t="shared" si="0"/>
        <v>49.504950495049506</v>
      </c>
      <c r="G10" s="11">
        <f t="shared" si="0"/>
        <v>3.9603960396039604</v>
      </c>
      <c r="H10" s="11">
        <f t="shared" si="0"/>
        <v>1.9801980198019802</v>
      </c>
      <c r="I10" s="11">
        <f t="shared" si="0"/>
        <v>69.306930693069305</v>
      </c>
      <c r="J10" s="11">
        <f t="shared" si="0"/>
        <v>14.851485148514852</v>
      </c>
      <c r="K10" s="11">
        <f t="shared" si="0"/>
        <v>21.782178217821784</v>
      </c>
      <c r="L10" s="11">
        <f t="shared" si="0"/>
        <v>14.851485148514852</v>
      </c>
      <c r="M10" s="11">
        <f t="shared" si="0"/>
        <v>3.9603960396039604</v>
      </c>
      <c r="N10" s="11">
        <f t="shared" si="0"/>
        <v>0.99009900990099009</v>
      </c>
      <c r="O10" s="11">
        <f t="shared" si="0"/>
        <v>29.702970297029704</v>
      </c>
      <c r="P10" s="11">
        <f t="shared" si="0"/>
        <v>49.504950495049506</v>
      </c>
      <c r="Q10" s="11">
        <f t="shared" si="0"/>
        <v>49.504950495049506</v>
      </c>
      <c r="R10" s="11">
        <f t="shared" si="0"/>
        <v>24.752475247524753</v>
      </c>
      <c r="S10" s="11">
        <f t="shared" si="0"/>
        <v>49.504950495049506</v>
      </c>
      <c r="T10" s="11">
        <f t="shared" si="0"/>
        <v>19.801980198019802</v>
      </c>
      <c r="U10" s="11">
        <f>U11/Y5</f>
        <v>0.24752475247524752</v>
      </c>
      <c r="V10" s="13"/>
    </row>
    <row r="11" spans="1:26" ht="18.75" x14ac:dyDescent="0.3">
      <c r="A11" s="70" t="s">
        <v>29</v>
      </c>
      <c r="B11" s="71"/>
      <c r="C11" s="14">
        <v>12</v>
      </c>
      <c r="D11" s="14">
        <v>2</v>
      </c>
      <c r="E11" s="14">
        <v>2</v>
      </c>
      <c r="F11" s="14">
        <v>5</v>
      </c>
      <c r="G11" s="14">
        <v>0.4</v>
      </c>
      <c r="H11" s="14">
        <v>0.2</v>
      </c>
      <c r="I11" s="14">
        <v>7</v>
      </c>
      <c r="J11" s="14">
        <v>1.5</v>
      </c>
      <c r="K11" s="14">
        <v>2.2000000000000002</v>
      </c>
      <c r="L11" s="14">
        <v>1.5</v>
      </c>
      <c r="M11" s="14">
        <v>0.4</v>
      </c>
      <c r="N11" s="14">
        <v>0.1</v>
      </c>
      <c r="O11" s="14">
        <v>3</v>
      </c>
      <c r="P11" s="14">
        <v>5</v>
      </c>
      <c r="Q11" s="14">
        <v>5</v>
      </c>
      <c r="R11" s="14">
        <v>2.5</v>
      </c>
      <c r="S11" s="14">
        <v>5</v>
      </c>
      <c r="T11" s="14">
        <v>2</v>
      </c>
      <c r="U11" s="14">
        <v>25</v>
      </c>
      <c r="V11" s="17">
        <f>SUM(C11:U11)</f>
        <v>81.8</v>
      </c>
    </row>
    <row r="12" spans="1:26" ht="18.75" x14ac:dyDescent="0.3">
      <c r="A12" s="70" t="s">
        <v>30</v>
      </c>
      <c r="B12" s="71"/>
      <c r="C12" s="15">
        <v>8.5</v>
      </c>
      <c r="D12" s="15">
        <v>7</v>
      </c>
      <c r="E12" s="15">
        <v>7</v>
      </c>
      <c r="F12" s="16">
        <v>17</v>
      </c>
      <c r="G12" s="15">
        <v>37</v>
      </c>
      <c r="H12" s="15">
        <v>5</v>
      </c>
      <c r="I12" s="15">
        <v>20</v>
      </c>
      <c r="J12" s="15">
        <v>12</v>
      </c>
      <c r="K12" s="15">
        <v>20.77</v>
      </c>
      <c r="L12" s="15">
        <v>25</v>
      </c>
      <c r="M12" s="15">
        <v>110</v>
      </c>
      <c r="N12" s="15">
        <v>25</v>
      </c>
      <c r="O12" s="15">
        <v>7.25</v>
      </c>
      <c r="P12" s="15">
        <v>3.25</v>
      </c>
      <c r="Q12" s="15">
        <v>45</v>
      </c>
      <c r="R12" s="15">
        <v>25.3</v>
      </c>
      <c r="S12" s="15">
        <v>14</v>
      </c>
      <c r="T12" s="15">
        <v>45</v>
      </c>
      <c r="U12" s="15">
        <v>2.2999999999999998</v>
      </c>
      <c r="V12" s="7"/>
    </row>
    <row r="13" spans="1:26" ht="18.75" x14ac:dyDescent="0.3">
      <c r="A13" s="70" t="s">
        <v>31</v>
      </c>
      <c r="B13" s="71"/>
      <c r="C13" s="13">
        <f t="shared" ref="C13:U13" si="1">C11*C12</f>
        <v>102</v>
      </c>
      <c r="D13" s="13">
        <f t="shared" si="1"/>
        <v>14</v>
      </c>
      <c r="E13" s="13">
        <f t="shared" si="1"/>
        <v>14</v>
      </c>
      <c r="F13" s="13">
        <f t="shared" si="1"/>
        <v>85</v>
      </c>
      <c r="G13" s="13">
        <f t="shared" si="1"/>
        <v>14.8</v>
      </c>
      <c r="H13" s="13">
        <f t="shared" si="1"/>
        <v>1</v>
      </c>
      <c r="I13" s="13">
        <f t="shared" si="1"/>
        <v>140</v>
      </c>
      <c r="J13" s="13">
        <f t="shared" si="1"/>
        <v>18</v>
      </c>
      <c r="K13" s="13">
        <f t="shared" si="1"/>
        <v>45.694000000000003</v>
      </c>
      <c r="L13" s="13">
        <f t="shared" si="1"/>
        <v>37.5</v>
      </c>
      <c r="M13" s="13">
        <f t="shared" si="1"/>
        <v>44</v>
      </c>
      <c r="N13" s="13">
        <f>(N11*N12)/0.09</f>
        <v>27.777777777777779</v>
      </c>
      <c r="O13" s="13">
        <f>(O11*O12)/0.6</f>
        <v>36.25</v>
      </c>
      <c r="P13" s="13">
        <f t="shared" si="1"/>
        <v>16.25</v>
      </c>
      <c r="Q13" s="13">
        <f t="shared" si="1"/>
        <v>225</v>
      </c>
      <c r="R13" s="13">
        <f t="shared" si="1"/>
        <v>63.25</v>
      </c>
      <c r="S13" s="13">
        <f t="shared" si="1"/>
        <v>70</v>
      </c>
      <c r="T13" s="13">
        <f t="shared" si="1"/>
        <v>90</v>
      </c>
      <c r="U13" s="13">
        <f t="shared" si="1"/>
        <v>57.499999999999993</v>
      </c>
      <c r="V13" s="13">
        <f>SUM(C13:U13)</f>
        <v>1102.021777777778</v>
      </c>
    </row>
    <row r="22" spans="1:26" ht="16.5" thickBot="1" x14ac:dyDescent="0.3">
      <c r="A22" s="73" t="s">
        <v>33</v>
      </c>
      <c r="B22" s="73"/>
      <c r="C22" s="24"/>
      <c r="D22" s="24"/>
      <c r="E22" s="24"/>
      <c r="F22" s="25"/>
      <c r="G22" s="75" t="s">
        <v>34</v>
      </c>
      <c r="H22" s="75"/>
      <c r="I22" s="75"/>
      <c r="J22" s="66"/>
      <c r="K22" s="66"/>
      <c r="L22" s="66"/>
      <c r="M22" s="25"/>
      <c r="N22" s="67" t="s">
        <v>35</v>
      </c>
      <c r="O22" s="67"/>
      <c r="P22" s="67"/>
      <c r="Q22" s="67"/>
      <c r="R22" s="66"/>
      <c r="S22" s="66"/>
      <c r="T22" s="66"/>
      <c r="U22" s="25"/>
      <c r="V22" s="25"/>
    </row>
    <row r="25" spans="1:26" x14ac:dyDescent="0.2">
      <c r="Z25" s="6" t="e">
        <f ca="1">ПРЕОБР(C24,"kg","g")</f>
        <v>#NAME?</v>
      </c>
    </row>
  </sheetData>
  <mergeCells count="13">
    <mergeCell ref="R22:T22"/>
    <mergeCell ref="A22:B22"/>
    <mergeCell ref="G22:I22"/>
    <mergeCell ref="J22:L22"/>
    <mergeCell ref="N22:Q22"/>
    <mergeCell ref="A1:B1"/>
    <mergeCell ref="A2:B2"/>
    <mergeCell ref="A13:B13"/>
    <mergeCell ref="A3:A7"/>
    <mergeCell ref="C1:V1"/>
    <mergeCell ref="A10:B10"/>
    <mergeCell ref="A11:B11"/>
    <mergeCell ref="A12:B12"/>
  </mergeCells>
  <phoneticPr fontId="2" type="noConversion"/>
  <pageMargins left="0.19685039370078741" right="0.15748031496062992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Лист1!$F$2:$F$7</xm:f>
          </x14:formula1>
          <xm:sqref>A1:B1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Z25"/>
  <sheetViews>
    <sheetView topLeftCell="B1" workbookViewId="0">
      <selection activeCell="X10" sqref="X10"/>
    </sheetView>
  </sheetViews>
  <sheetFormatPr defaultRowHeight="12.75" x14ac:dyDescent="0.2"/>
  <cols>
    <col min="1" max="1" width="4.85546875" customWidth="1"/>
    <col min="2" max="2" width="19.5703125" bestFit="1" customWidth="1"/>
    <col min="3" max="21" width="6" style="9" customWidth="1"/>
    <col min="22" max="22" width="8.42578125" style="9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76">
        <v>43014</v>
      </c>
      <c r="B1" s="77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0.25" customHeight="1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45</v>
      </c>
      <c r="G2" s="4" t="s">
        <v>13</v>
      </c>
      <c r="H2" s="4" t="s">
        <v>2</v>
      </c>
      <c r="I2" s="4" t="s">
        <v>10</v>
      </c>
      <c r="J2" s="4" t="s">
        <v>20</v>
      </c>
      <c r="K2" s="4" t="s">
        <v>22</v>
      </c>
      <c r="L2" s="4" t="s">
        <v>47</v>
      </c>
      <c r="M2" s="4" t="s">
        <v>3</v>
      </c>
      <c r="N2" s="4" t="s">
        <v>65</v>
      </c>
      <c r="O2" s="4" t="s">
        <v>4</v>
      </c>
      <c r="P2" s="4" t="s">
        <v>24</v>
      </c>
      <c r="Q2" s="4"/>
      <c r="R2" s="4"/>
      <c r="S2" s="4"/>
      <c r="T2" s="4"/>
      <c r="U2" s="4"/>
      <c r="V2" s="4"/>
    </row>
    <row r="3" spans="1:26" ht="83.25" customHeight="1" x14ac:dyDescent="0.3">
      <c r="A3" s="78" t="s">
        <v>32</v>
      </c>
      <c r="B3" s="2" t="s">
        <v>48</v>
      </c>
      <c r="C3" s="11">
        <f>C10</f>
        <v>122.44897959183673</v>
      </c>
      <c r="D3" s="11">
        <f>D10</f>
        <v>20.408163265306122</v>
      </c>
      <c r="E3" s="11">
        <f>E10</f>
        <v>15.306122448979592</v>
      </c>
      <c r="F3" s="11">
        <f>F10</f>
        <v>20.408163265306122</v>
      </c>
      <c r="G3" s="11">
        <f>G10</f>
        <v>4.0816326530612246</v>
      </c>
      <c r="H3" s="11"/>
      <c r="I3" s="11"/>
      <c r="J3" s="11">
        <f>J10/2</f>
        <v>7.6530612244897958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6" ht="56.25" x14ac:dyDescent="0.3">
      <c r="A4" s="79"/>
      <c r="B4" s="2" t="s">
        <v>49</v>
      </c>
      <c r="C4" s="11"/>
      <c r="D4" s="11"/>
      <c r="E4" s="11"/>
      <c r="F4" s="11"/>
      <c r="G4" s="11"/>
      <c r="H4" s="11">
        <f>H10</f>
        <v>2.0408163265306123</v>
      </c>
      <c r="I4" s="11">
        <f>I10</f>
        <v>71.428571428571431</v>
      </c>
      <c r="J4" s="11">
        <f>J10/2</f>
        <v>7.6530612244897958</v>
      </c>
      <c r="K4" s="11">
        <f>$K$10</f>
        <v>22.448979591836736</v>
      </c>
      <c r="L4" s="11">
        <f>L10</f>
        <v>15.306122448979592</v>
      </c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6" ht="31.5" customHeight="1" x14ac:dyDescent="0.3">
      <c r="A5" s="79"/>
      <c r="B5" s="3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>
        <f>M10</f>
        <v>0.10204081632653061</v>
      </c>
      <c r="N5" s="11"/>
      <c r="O5" s="11"/>
      <c r="P5" s="11">
        <f>P10</f>
        <v>51.020408163265309</v>
      </c>
      <c r="Q5" s="11"/>
      <c r="R5" s="11"/>
      <c r="S5" s="11"/>
      <c r="T5" s="11"/>
      <c r="U5" s="11"/>
      <c r="V5" s="11"/>
      <c r="X5" s="64" t="s">
        <v>70</v>
      </c>
      <c r="Y5" s="65">
        <v>98</v>
      </c>
    </row>
    <row r="6" spans="1:26" ht="18.75" x14ac:dyDescent="0.3">
      <c r="A6" s="79"/>
      <c r="B6" s="3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>
        <f>O10</f>
        <v>51.020408163265309</v>
      </c>
      <c r="P6" s="11"/>
      <c r="Q6" s="11"/>
      <c r="R6" s="11"/>
      <c r="S6" s="11"/>
      <c r="T6" s="11"/>
      <c r="U6" s="11"/>
      <c r="V6" s="11"/>
    </row>
    <row r="7" spans="1:26" ht="37.5" x14ac:dyDescent="0.3">
      <c r="A7" s="80"/>
      <c r="B7" s="2" t="s">
        <v>38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N10</f>
        <v>24.489795918367346</v>
      </c>
      <c r="O7" s="11"/>
      <c r="P7" s="11"/>
      <c r="Q7" s="11"/>
      <c r="R7" s="11"/>
      <c r="S7" s="11"/>
      <c r="T7" s="11"/>
      <c r="U7" s="11"/>
      <c r="V7" s="11"/>
      <c r="Z7" s="5">
        <f>C230</f>
        <v>0</v>
      </c>
    </row>
    <row r="8" spans="1:26" ht="18.75" x14ac:dyDescent="0.3">
      <c r="A8" s="1"/>
      <c r="B8" s="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Z8" s="5"/>
    </row>
    <row r="9" spans="1:26" ht="18.75" x14ac:dyDescent="0.3">
      <c r="A9" s="1"/>
      <c r="B9" s="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1"/>
      <c r="P9" s="12"/>
      <c r="Q9" s="12"/>
      <c r="R9" s="12"/>
      <c r="S9" s="12"/>
      <c r="T9" s="12"/>
      <c r="U9" s="12"/>
      <c r="V9" s="12"/>
      <c r="Z9" s="5"/>
    </row>
    <row r="10" spans="1:26" ht="18.75" x14ac:dyDescent="0.3">
      <c r="A10" s="70" t="s">
        <v>28</v>
      </c>
      <c r="B10" s="71"/>
      <c r="C10" s="11">
        <f t="shared" ref="C10:U10" si="0">CONVERT(C11,"kg","g")/$Y$5</f>
        <v>122.44897959183673</v>
      </c>
      <c r="D10" s="11">
        <f t="shared" si="0"/>
        <v>20.408163265306122</v>
      </c>
      <c r="E10" s="11">
        <f t="shared" si="0"/>
        <v>15.306122448979592</v>
      </c>
      <c r="F10" s="11">
        <f t="shared" si="0"/>
        <v>20.408163265306122</v>
      </c>
      <c r="G10" s="11">
        <f t="shared" si="0"/>
        <v>4.0816326530612246</v>
      </c>
      <c r="H10" s="11">
        <f t="shared" si="0"/>
        <v>2.0408163265306123</v>
      </c>
      <c r="I10" s="11">
        <f t="shared" si="0"/>
        <v>71.428571428571431</v>
      </c>
      <c r="J10" s="11">
        <f t="shared" si="0"/>
        <v>15.306122448979592</v>
      </c>
      <c r="K10" s="11">
        <f t="shared" si="0"/>
        <v>22.448979591836736</v>
      </c>
      <c r="L10" s="11">
        <f t="shared" si="0"/>
        <v>15.306122448979592</v>
      </c>
      <c r="M10" s="11">
        <f t="shared" si="0"/>
        <v>0.10204081632653061</v>
      </c>
      <c r="N10" s="11">
        <f t="shared" si="0"/>
        <v>24.489795918367346</v>
      </c>
      <c r="O10" s="11">
        <f t="shared" si="0"/>
        <v>51.020408163265309</v>
      </c>
      <c r="P10" s="11">
        <f t="shared" si="0"/>
        <v>51.020408163265309</v>
      </c>
      <c r="Q10" s="11">
        <f t="shared" si="0"/>
        <v>0</v>
      </c>
      <c r="R10" s="11">
        <f t="shared" si="0"/>
        <v>0</v>
      </c>
      <c r="S10" s="11">
        <f t="shared" si="0"/>
        <v>0</v>
      </c>
      <c r="T10" s="11">
        <f t="shared" si="0"/>
        <v>0</v>
      </c>
      <c r="U10" s="11">
        <f t="shared" si="0"/>
        <v>0</v>
      </c>
      <c r="V10" s="13"/>
    </row>
    <row r="11" spans="1:26" ht="18.75" x14ac:dyDescent="0.3">
      <c r="A11" s="70" t="s">
        <v>29</v>
      </c>
      <c r="B11" s="71"/>
      <c r="C11" s="14">
        <v>12</v>
      </c>
      <c r="D11" s="14">
        <v>2</v>
      </c>
      <c r="E11" s="14">
        <v>1.5</v>
      </c>
      <c r="F11" s="14">
        <v>2</v>
      </c>
      <c r="G11" s="14">
        <v>0.4</v>
      </c>
      <c r="H11" s="14">
        <v>0.2</v>
      </c>
      <c r="I11" s="14">
        <v>7</v>
      </c>
      <c r="J11" s="14">
        <v>1.5</v>
      </c>
      <c r="K11" s="14">
        <v>2.2000000000000002</v>
      </c>
      <c r="L11" s="14">
        <v>1.5</v>
      </c>
      <c r="M11" s="14">
        <v>0.01</v>
      </c>
      <c r="N11" s="14">
        <v>2.4</v>
      </c>
      <c r="O11" s="14">
        <v>5</v>
      </c>
      <c r="P11" s="14">
        <v>5</v>
      </c>
      <c r="Q11" s="14"/>
      <c r="R11" s="14"/>
      <c r="S11" s="14"/>
      <c r="T11" s="14"/>
      <c r="U11" s="14"/>
      <c r="V11" s="17">
        <f>SUM(C11:U11)</f>
        <v>42.71</v>
      </c>
    </row>
    <row r="12" spans="1:26" ht="18.75" x14ac:dyDescent="0.3">
      <c r="A12" s="70" t="s">
        <v>30</v>
      </c>
      <c r="B12" s="71"/>
      <c r="C12" s="15">
        <v>8.5</v>
      </c>
      <c r="D12" s="15">
        <v>7</v>
      </c>
      <c r="E12" s="15">
        <v>7</v>
      </c>
      <c r="F12" s="16">
        <v>17</v>
      </c>
      <c r="G12" s="15">
        <v>37</v>
      </c>
      <c r="H12" s="15">
        <v>5</v>
      </c>
      <c r="I12" s="15">
        <v>20</v>
      </c>
      <c r="J12" s="15">
        <v>12</v>
      </c>
      <c r="K12" s="15">
        <v>20.77</v>
      </c>
      <c r="L12" s="15">
        <v>25</v>
      </c>
      <c r="M12" s="15">
        <v>25</v>
      </c>
      <c r="N12" s="15">
        <v>7.25</v>
      </c>
      <c r="O12" s="15">
        <v>3.25</v>
      </c>
      <c r="P12" s="15">
        <v>3.25</v>
      </c>
      <c r="Q12" s="15"/>
      <c r="R12" s="15"/>
      <c r="S12" s="15"/>
      <c r="T12" s="15"/>
      <c r="U12" s="15"/>
      <c r="V12" s="7"/>
    </row>
    <row r="13" spans="1:26" ht="18.75" x14ac:dyDescent="0.3">
      <c r="A13" s="70" t="s">
        <v>31</v>
      </c>
      <c r="B13" s="71"/>
      <c r="C13" s="13">
        <f t="shared" ref="C13:U13" si="1">C11*C12</f>
        <v>102</v>
      </c>
      <c r="D13" s="13">
        <f t="shared" si="1"/>
        <v>14</v>
      </c>
      <c r="E13" s="13">
        <f t="shared" si="1"/>
        <v>10.5</v>
      </c>
      <c r="F13" s="13">
        <f t="shared" si="1"/>
        <v>34</v>
      </c>
      <c r="G13" s="13">
        <f t="shared" si="1"/>
        <v>14.8</v>
      </c>
      <c r="H13" s="13">
        <f t="shared" si="1"/>
        <v>1</v>
      </c>
      <c r="I13" s="13">
        <f t="shared" si="1"/>
        <v>140</v>
      </c>
      <c r="J13" s="13">
        <f t="shared" si="1"/>
        <v>18</v>
      </c>
      <c r="K13" s="13">
        <f t="shared" si="1"/>
        <v>45.694000000000003</v>
      </c>
      <c r="L13" s="13">
        <f t="shared" si="1"/>
        <v>37.5</v>
      </c>
      <c r="M13" s="13">
        <f>(M11*M12)/0.09</f>
        <v>2.7777777777777777</v>
      </c>
      <c r="N13" s="13">
        <f>(N11*N12)/0.6</f>
        <v>29</v>
      </c>
      <c r="O13" s="13">
        <f>(O11*O12)/0.1</f>
        <v>162.5</v>
      </c>
      <c r="P13" s="13">
        <f t="shared" si="1"/>
        <v>16.25</v>
      </c>
      <c r="Q13" s="13">
        <f t="shared" si="1"/>
        <v>0</v>
      </c>
      <c r="R13" s="13">
        <f t="shared" si="1"/>
        <v>0</v>
      </c>
      <c r="S13" s="13">
        <f t="shared" si="1"/>
        <v>0</v>
      </c>
      <c r="T13" s="13">
        <f t="shared" si="1"/>
        <v>0</v>
      </c>
      <c r="U13" s="13">
        <f t="shared" si="1"/>
        <v>0</v>
      </c>
      <c r="V13" s="13">
        <f>SUM(C13:U13)</f>
        <v>628.02177777777774</v>
      </c>
    </row>
    <row r="17" spans="1:26" x14ac:dyDescent="0.2">
      <c r="J17" s="28"/>
    </row>
    <row r="20" spans="1:26" ht="16.5" thickBot="1" x14ac:dyDescent="0.3">
      <c r="A20" s="73" t="s">
        <v>33</v>
      </c>
      <c r="B20" s="73"/>
      <c r="C20" s="24"/>
      <c r="D20" s="24"/>
      <c r="E20" s="24"/>
      <c r="F20" s="25"/>
      <c r="G20" s="75" t="s">
        <v>34</v>
      </c>
      <c r="H20" s="75"/>
      <c r="I20" s="75"/>
      <c r="J20" s="66"/>
      <c r="K20" s="66"/>
      <c r="L20" s="66"/>
      <c r="M20" s="25"/>
      <c r="N20" s="67" t="s">
        <v>35</v>
      </c>
      <c r="O20" s="67"/>
      <c r="P20" s="67"/>
      <c r="Q20" s="67"/>
      <c r="R20" s="66"/>
      <c r="S20" s="66"/>
      <c r="T20" s="66"/>
      <c r="U20" s="25"/>
      <c r="V20" s="25"/>
    </row>
    <row r="25" spans="1:26" x14ac:dyDescent="0.2">
      <c r="Z25" s="6" t="e">
        <f ca="1">ПРЕОБР(C24,"kg","g")</f>
        <v>#NAME?</v>
      </c>
    </row>
  </sheetData>
  <mergeCells count="13">
    <mergeCell ref="R20:T20"/>
    <mergeCell ref="A20:B20"/>
    <mergeCell ref="G20:I20"/>
    <mergeCell ref="J20:L20"/>
    <mergeCell ref="N20:Q20"/>
    <mergeCell ref="A1:B1"/>
    <mergeCell ref="A2:B2"/>
    <mergeCell ref="A13:B13"/>
    <mergeCell ref="A3:A7"/>
    <mergeCell ref="C1:V1"/>
    <mergeCell ref="A10:B10"/>
    <mergeCell ref="A11:B11"/>
    <mergeCell ref="A12:B12"/>
  </mergeCells>
  <phoneticPr fontId="2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Лист1!$G$2:$G$7</xm:f>
          </x14:formula1>
          <xm:sqref>A1:B1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Y5" sqref="Y5"/>
    </sheetView>
  </sheetViews>
  <sheetFormatPr defaultRowHeight="12.75" x14ac:dyDescent="0.2"/>
  <cols>
    <col min="1" max="1" width="4.85546875" customWidth="1"/>
    <col min="2" max="2" width="17.5703125" customWidth="1"/>
    <col min="3" max="17" width="6" style="8" customWidth="1"/>
    <col min="18" max="18" width="5.7109375" style="8" customWidth="1"/>
    <col min="19" max="21" width="6" style="8" customWidth="1"/>
    <col min="22" max="22" width="10.28515625" style="8" customWidth="1"/>
    <col min="24" max="24" width="17.42578125" customWidth="1"/>
    <col min="25" max="25" width="6" customWidth="1"/>
    <col min="26" max="26" width="32.28515625" customWidth="1"/>
  </cols>
  <sheetData>
    <row r="1" spans="1:26" ht="21" customHeight="1" x14ac:dyDescent="0.3">
      <c r="A1" s="68">
        <v>43017</v>
      </c>
      <c r="B1" s="69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0.25" customHeight="1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5</v>
      </c>
      <c r="G2" s="4" t="s">
        <v>19</v>
      </c>
      <c r="H2" s="4" t="s">
        <v>6</v>
      </c>
      <c r="I2" s="4" t="s">
        <v>13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3</v>
      </c>
      <c r="O2" s="4" t="s">
        <v>65</v>
      </c>
      <c r="P2" s="4" t="s">
        <v>4</v>
      </c>
      <c r="Q2" s="4" t="s">
        <v>24</v>
      </c>
      <c r="R2" s="4" t="s">
        <v>60</v>
      </c>
      <c r="S2" s="4"/>
      <c r="T2" s="4"/>
      <c r="U2" s="4"/>
      <c r="V2" s="4"/>
    </row>
    <row r="3" spans="1:26" ht="82.5" customHeight="1" x14ac:dyDescent="0.3">
      <c r="A3" s="74" t="s">
        <v>32</v>
      </c>
      <c r="B3" s="2" t="s">
        <v>26</v>
      </c>
      <c r="C3" s="11">
        <f>C10/2</f>
        <v>61.855670103092784</v>
      </c>
      <c r="D3" s="11">
        <f>D10/2</f>
        <v>7.731958762886598</v>
      </c>
      <c r="E3" s="11">
        <f>E10/2</f>
        <v>7.731958762886598</v>
      </c>
      <c r="F3" s="11"/>
      <c r="G3" s="11"/>
      <c r="H3" s="11">
        <f>H10</f>
        <v>15.463917525773196</v>
      </c>
      <c r="I3" s="11">
        <f>I10/2</f>
        <v>3.0927835051546393</v>
      </c>
      <c r="J3" s="11">
        <f>J10/2</f>
        <v>1.0309278350515463</v>
      </c>
      <c r="K3" s="11"/>
      <c r="L3" s="11"/>
      <c r="M3" s="11">
        <f>M10</f>
        <v>12.371134020618557</v>
      </c>
      <c r="N3" s="11"/>
      <c r="O3" s="11"/>
      <c r="P3" s="11"/>
      <c r="Q3" s="11"/>
      <c r="R3" s="11"/>
      <c r="S3" s="11"/>
      <c r="T3" s="11"/>
      <c r="U3" s="11"/>
      <c r="V3" s="11"/>
    </row>
    <row r="4" spans="1:26" ht="36" customHeight="1" x14ac:dyDescent="0.3">
      <c r="A4" s="74"/>
      <c r="B4" s="2" t="s">
        <v>27</v>
      </c>
      <c r="C4" s="11">
        <f>C10/2</f>
        <v>61.855670103092784</v>
      </c>
      <c r="D4" s="11">
        <f>D10/2</f>
        <v>7.731958762886598</v>
      </c>
      <c r="E4" s="11">
        <f>E10/2</f>
        <v>7.731958762886598</v>
      </c>
      <c r="F4" s="11">
        <f>F10</f>
        <v>41.237113402061858</v>
      </c>
      <c r="G4" s="11">
        <f>G10</f>
        <v>10.309278350515465</v>
      </c>
      <c r="H4" s="11"/>
      <c r="I4" s="11">
        <f>I10/2</f>
        <v>3.0927835051546393</v>
      </c>
      <c r="J4" s="11">
        <f>J10/2</f>
        <v>1.0309278350515463</v>
      </c>
      <c r="K4" s="11"/>
      <c r="L4" s="11">
        <f>L10</f>
        <v>4.1237113402061851</v>
      </c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6" ht="39.75" customHeight="1" x14ac:dyDescent="0.3">
      <c r="A5" s="74"/>
      <c r="B5" s="2" t="s">
        <v>36</v>
      </c>
      <c r="C5" s="11"/>
      <c r="D5" s="11"/>
      <c r="E5" s="11"/>
      <c r="F5" s="11"/>
      <c r="G5" s="11"/>
      <c r="H5" s="11"/>
      <c r="I5" s="11"/>
      <c r="J5" s="11"/>
      <c r="K5" s="11">
        <f>K10</f>
        <v>30.927835051546392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X5" s="64" t="s">
        <v>70</v>
      </c>
      <c r="Y5" s="65">
        <v>97</v>
      </c>
    </row>
    <row r="6" spans="1:26" ht="37.5" x14ac:dyDescent="0.3">
      <c r="A6" s="74"/>
      <c r="B6" s="2" t="s">
        <v>37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>
        <f>R10</f>
        <v>0.45360824742268041</v>
      </c>
      <c r="S6" s="11"/>
      <c r="T6" s="11"/>
      <c r="U6" s="11"/>
      <c r="V6" s="11"/>
    </row>
    <row r="7" spans="1:26" ht="18.75" x14ac:dyDescent="0.3">
      <c r="A7" s="74"/>
      <c r="B7" s="3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N10</f>
        <v>0.10309278350515463</v>
      </c>
      <c r="O7" s="11"/>
      <c r="P7" s="11"/>
      <c r="Q7" s="11">
        <f>Q10</f>
        <v>10.309278350515465</v>
      </c>
      <c r="R7" s="11"/>
      <c r="S7" s="11"/>
      <c r="T7" s="11"/>
      <c r="U7" s="11"/>
      <c r="V7" s="11"/>
      <c r="Z7" s="5">
        <f>C230</f>
        <v>0</v>
      </c>
    </row>
    <row r="8" spans="1:26" ht="18.75" x14ac:dyDescent="0.3">
      <c r="A8" s="39"/>
      <c r="B8" s="3" t="s"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>
        <f>P10</f>
        <v>51.546391752577321</v>
      </c>
      <c r="Q8" s="11"/>
      <c r="R8" s="11"/>
      <c r="S8" s="11"/>
      <c r="T8" s="11"/>
      <c r="U8" s="11"/>
      <c r="V8" s="11"/>
      <c r="Z8" s="5"/>
    </row>
    <row r="9" spans="1:26" ht="37.5" x14ac:dyDescent="0.3">
      <c r="A9" s="39"/>
      <c r="B9" s="2" t="s">
        <v>38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1">
        <f>O10</f>
        <v>30.927835051546392</v>
      </c>
      <c r="P9" s="12"/>
      <c r="Q9" s="12"/>
      <c r="R9" s="12"/>
      <c r="S9" s="12"/>
      <c r="T9" s="12"/>
      <c r="U9" s="12"/>
      <c r="V9" s="12"/>
      <c r="Z9" s="5"/>
    </row>
    <row r="10" spans="1:26" ht="18.75" x14ac:dyDescent="0.3">
      <c r="A10" s="70" t="s">
        <v>28</v>
      </c>
      <c r="B10" s="71"/>
      <c r="C10" s="11">
        <f t="shared" ref="C10:Q10" si="0">CONVERT(C11,"kg","g")/$Y$5</f>
        <v>123.71134020618557</v>
      </c>
      <c r="D10" s="11">
        <f t="shared" si="0"/>
        <v>15.463917525773196</v>
      </c>
      <c r="E10" s="11">
        <f t="shared" si="0"/>
        <v>15.463917525773196</v>
      </c>
      <c r="F10" s="11">
        <f t="shared" si="0"/>
        <v>41.237113402061858</v>
      </c>
      <c r="G10" s="11">
        <f t="shared" si="0"/>
        <v>10.309278350515465</v>
      </c>
      <c r="H10" s="11">
        <f t="shared" si="0"/>
        <v>15.463917525773196</v>
      </c>
      <c r="I10" s="11">
        <f t="shared" si="0"/>
        <v>6.1855670103092786</v>
      </c>
      <c r="J10" s="11">
        <f t="shared" si="0"/>
        <v>2.0618556701030926</v>
      </c>
      <c r="K10" s="11">
        <f t="shared" si="0"/>
        <v>30.927835051546392</v>
      </c>
      <c r="L10" s="11">
        <f t="shared" si="0"/>
        <v>4.1237113402061851</v>
      </c>
      <c r="M10" s="11">
        <f t="shared" si="0"/>
        <v>12.371134020618557</v>
      </c>
      <c r="N10" s="11">
        <f t="shared" si="0"/>
        <v>0.10309278350515463</v>
      </c>
      <c r="O10" s="11">
        <f t="shared" si="0"/>
        <v>30.927835051546392</v>
      </c>
      <c r="P10" s="11">
        <f t="shared" si="0"/>
        <v>51.546391752577321</v>
      </c>
      <c r="Q10" s="11">
        <f t="shared" si="0"/>
        <v>10.309278350515465</v>
      </c>
      <c r="R10" s="11">
        <f>R11/Y5</f>
        <v>0.45360824742268041</v>
      </c>
      <c r="S10" s="11">
        <f>CONVERT(S11,"kg","g")/$Y$5</f>
        <v>0</v>
      </c>
      <c r="T10" s="11">
        <f>CONVERT(T11,"kg","g")/$Y$5</f>
        <v>0</v>
      </c>
      <c r="U10" s="11">
        <f>CONVERT(U11,"kg","g")/$Y$5</f>
        <v>0</v>
      </c>
      <c r="V10" s="13"/>
    </row>
    <row r="11" spans="1:26" ht="18.75" x14ac:dyDescent="0.3">
      <c r="A11" s="70" t="s">
        <v>29</v>
      </c>
      <c r="B11" s="71"/>
      <c r="C11" s="29">
        <v>12</v>
      </c>
      <c r="D11" s="29">
        <v>1.5</v>
      </c>
      <c r="E11" s="29">
        <v>1.5</v>
      </c>
      <c r="F11" s="29">
        <v>4</v>
      </c>
      <c r="G11" s="29">
        <v>1</v>
      </c>
      <c r="H11" s="29">
        <v>1.5</v>
      </c>
      <c r="I11" s="29">
        <v>0.6</v>
      </c>
      <c r="J11" s="29">
        <v>0.2</v>
      </c>
      <c r="K11" s="29">
        <v>3</v>
      </c>
      <c r="L11" s="29">
        <v>0.4</v>
      </c>
      <c r="M11" s="29">
        <v>1.2</v>
      </c>
      <c r="N11" s="29">
        <v>0.01</v>
      </c>
      <c r="O11" s="29">
        <v>3</v>
      </c>
      <c r="P11" s="29">
        <v>5</v>
      </c>
      <c r="Q11" s="29">
        <v>1</v>
      </c>
      <c r="R11" s="29">
        <v>44</v>
      </c>
      <c r="S11" s="29"/>
      <c r="T11" s="29"/>
      <c r="U11" s="29"/>
      <c r="V11" s="17">
        <f>SUM(C11:U11)</f>
        <v>79.91</v>
      </c>
    </row>
    <row r="12" spans="1:26" ht="18.75" x14ac:dyDescent="0.3">
      <c r="A12" s="70" t="s">
        <v>30</v>
      </c>
      <c r="B12" s="71"/>
      <c r="C12" s="15">
        <v>8</v>
      </c>
      <c r="D12" s="15">
        <v>7</v>
      </c>
      <c r="E12" s="15">
        <v>7</v>
      </c>
      <c r="F12" s="16">
        <v>7</v>
      </c>
      <c r="G12" s="15">
        <v>20.7</v>
      </c>
      <c r="H12" s="15">
        <v>14</v>
      </c>
      <c r="I12" s="15">
        <v>37</v>
      </c>
      <c r="J12" s="15">
        <v>5</v>
      </c>
      <c r="K12" s="15">
        <v>95</v>
      </c>
      <c r="L12" s="15">
        <v>110</v>
      </c>
      <c r="M12" s="15">
        <v>50</v>
      </c>
      <c r="N12" s="15">
        <v>25</v>
      </c>
      <c r="O12" s="15">
        <v>7.25</v>
      </c>
      <c r="P12" s="15">
        <v>3.25</v>
      </c>
      <c r="Q12" s="15">
        <v>20.77</v>
      </c>
      <c r="R12" s="15">
        <v>2.2999999999999998</v>
      </c>
      <c r="S12" s="15"/>
      <c r="T12" s="15"/>
      <c r="U12" s="15"/>
      <c r="V12" s="14"/>
    </row>
    <row r="13" spans="1:26" ht="18.75" x14ac:dyDescent="0.3">
      <c r="A13" s="70" t="s">
        <v>31</v>
      </c>
      <c r="B13" s="71"/>
      <c r="C13" s="63">
        <f>C11*C12</f>
        <v>96</v>
      </c>
      <c r="D13" s="63">
        <f>D11*D12</f>
        <v>10.5</v>
      </c>
      <c r="E13" s="63">
        <f t="shared" ref="E13:U13" si="1">E11*E12</f>
        <v>10.5</v>
      </c>
      <c r="F13" s="63">
        <f t="shared" si="1"/>
        <v>28</v>
      </c>
      <c r="G13" s="63">
        <f t="shared" si="1"/>
        <v>20.7</v>
      </c>
      <c r="H13" s="63">
        <f t="shared" si="1"/>
        <v>21</v>
      </c>
      <c r="I13" s="63">
        <f t="shared" si="1"/>
        <v>22.2</v>
      </c>
      <c r="J13" s="63">
        <f t="shared" si="1"/>
        <v>1</v>
      </c>
      <c r="K13" s="63">
        <f t="shared" si="1"/>
        <v>285</v>
      </c>
      <c r="L13" s="63">
        <f t="shared" si="1"/>
        <v>44</v>
      </c>
      <c r="M13" s="63">
        <f t="shared" si="1"/>
        <v>60</v>
      </c>
      <c r="N13" s="63">
        <f>(N11*N12)/0.09</f>
        <v>2.7777777777777777</v>
      </c>
      <c r="O13" s="63">
        <f>(O11*O12)/0.6</f>
        <v>36.25</v>
      </c>
      <c r="P13" s="63">
        <f>(P11*P12)/0.1</f>
        <v>162.5</v>
      </c>
      <c r="Q13" s="63">
        <f t="shared" si="1"/>
        <v>20.77</v>
      </c>
      <c r="R13" s="63">
        <f t="shared" si="1"/>
        <v>101.19999999999999</v>
      </c>
      <c r="S13" s="63">
        <f t="shared" si="1"/>
        <v>0</v>
      </c>
      <c r="T13" s="63">
        <f t="shared" si="1"/>
        <v>0</v>
      </c>
      <c r="U13" s="63">
        <f t="shared" si="1"/>
        <v>0</v>
      </c>
      <c r="V13" s="13">
        <f>SUM(C13:U13)</f>
        <v>922.39777777777772</v>
      </c>
    </row>
    <row r="14" spans="1:26" x14ac:dyDescent="0.2">
      <c r="N14" s="27"/>
    </row>
    <row r="15" spans="1:26" x14ac:dyDescent="0.2">
      <c r="D15" s="26"/>
      <c r="L15" s="30"/>
      <c r="M15" s="30"/>
      <c r="N15" s="30"/>
      <c r="O15" s="30"/>
      <c r="P15" s="30"/>
    </row>
    <row r="19" spans="1:26" ht="16.5" thickBot="1" x14ac:dyDescent="0.3">
      <c r="A19" s="73" t="s">
        <v>33</v>
      </c>
      <c r="B19" s="73"/>
      <c r="C19" s="24"/>
      <c r="D19" s="24"/>
      <c r="E19" s="24"/>
      <c r="F19" s="25"/>
      <c r="G19" s="75" t="s">
        <v>34</v>
      </c>
      <c r="H19" s="75"/>
      <c r="I19" s="75"/>
      <c r="J19" s="66"/>
      <c r="K19" s="66"/>
      <c r="L19" s="66"/>
      <c r="M19" s="25"/>
      <c r="N19" s="67" t="s">
        <v>35</v>
      </c>
      <c r="O19" s="67"/>
      <c r="P19" s="67"/>
      <c r="Q19" s="67"/>
      <c r="R19" s="66"/>
      <c r="S19" s="66"/>
      <c r="T19" s="66"/>
      <c r="U19" s="25"/>
      <c r="V19" s="25"/>
    </row>
    <row r="23" spans="1:26" x14ac:dyDescent="0.2">
      <c r="I23" s="26" t="s">
        <v>25</v>
      </c>
    </row>
    <row r="25" spans="1:26" x14ac:dyDescent="0.2">
      <c r="Z25" s="6"/>
    </row>
  </sheetData>
  <dataConsolidate function="count"/>
  <mergeCells count="13">
    <mergeCell ref="A11:B11"/>
    <mergeCell ref="A1:B1"/>
    <mergeCell ref="C1:V1"/>
    <mergeCell ref="A2:B2"/>
    <mergeCell ref="A3:A7"/>
    <mergeCell ref="A10:B10"/>
    <mergeCell ref="R19:T19"/>
    <mergeCell ref="A12:B12"/>
    <mergeCell ref="A13:B13"/>
    <mergeCell ref="A19:B19"/>
    <mergeCell ref="G19:I19"/>
    <mergeCell ref="J19:L19"/>
    <mergeCell ref="N19:Q19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Лист1!$C$2:$C$7</xm:f>
          </x14:formula1>
          <xm:sqref>A1:B1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Y5" sqref="Y5"/>
    </sheetView>
  </sheetViews>
  <sheetFormatPr defaultRowHeight="12.75" x14ac:dyDescent="0.2"/>
  <cols>
    <col min="1" max="1" width="5.42578125" customWidth="1"/>
    <col min="2" max="2" width="15.42578125" customWidth="1"/>
    <col min="3" max="21" width="6" style="9" customWidth="1"/>
    <col min="22" max="22" width="8.5703125" style="9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76">
        <v>43018</v>
      </c>
      <c r="B1" s="77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0.25" customHeight="1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5</v>
      </c>
      <c r="G2" s="4" t="s">
        <v>13</v>
      </c>
      <c r="H2" s="4" t="s">
        <v>20</v>
      </c>
      <c r="I2" s="19" t="s">
        <v>23</v>
      </c>
      <c r="J2" s="19" t="s">
        <v>19</v>
      </c>
      <c r="K2" s="19" t="s">
        <v>11</v>
      </c>
      <c r="L2" s="19" t="s">
        <v>42</v>
      </c>
      <c r="M2" s="19" t="s">
        <v>9</v>
      </c>
      <c r="N2" s="19" t="s">
        <v>3</v>
      </c>
      <c r="O2" s="19" t="s">
        <v>65</v>
      </c>
      <c r="P2" s="19" t="s">
        <v>24</v>
      </c>
      <c r="Q2" s="19" t="s">
        <v>43</v>
      </c>
      <c r="R2" s="19"/>
      <c r="S2" s="19"/>
      <c r="T2" s="19"/>
      <c r="U2" s="19"/>
      <c r="V2" s="19"/>
    </row>
    <row r="3" spans="1:26" ht="53.25" customHeight="1" x14ac:dyDescent="0.3">
      <c r="A3" s="74" t="s">
        <v>32</v>
      </c>
      <c r="B3" s="20" t="s">
        <v>40</v>
      </c>
      <c r="C3" s="11">
        <f>C9/2</f>
        <v>39.473684210526315</v>
      </c>
      <c r="D3" s="11">
        <f>D9</f>
        <v>15.789473684210526</v>
      </c>
      <c r="E3" s="11">
        <f>E9/2</f>
        <v>15.789473684210526</v>
      </c>
      <c r="F3" s="11">
        <f>F9</f>
        <v>10.526315789473685</v>
      </c>
      <c r="G3" s="11">
        <f>G9/5</f>
        <v>2.1052631578947372</v>
      </c>
      <c r="H3" s="11">
        <f>H9</f>
        <v>2.1052631578947367</v>
      </c>
      <c r="I3" s="11">
        <f>I9</f>
        <v>73.684210526315795</v>
      </c>
      <c r="J3" s="11">
        <f>J9</f>
        <v>15.789473684210526</v>
      </c>
      <c r="K3" s="11">
        <f>K9</f>
        <v>23.157894736842106</v>
      </c>
      <c r="L3" s="11">
        <f>L9</f>
        <v>21.05263157894737</v>
      </c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6" ht="42.75" customHeight="1" x14ac:dyDescent="0.3">
      <c r="A4" s="74"/>
      <c r="B4" s="20" t="s">
        <v>41</v>
      </c>
      <c r="C4" s="11">
        <f>C9/2</f>
        <v>39.473684210526315</v>
      </c>
      <c r="D4" s="11"/>
      <c r="E4" s="11">
        <f>E9/2</f>
        <v>15.789473684210526</v>
      </c>
      <c r="F4" s="11"/>
      <c r="G4" s="11">
        <f>G9-G3</f>
        <v>8.4210526315789487</v>
      </c>
      <c r="H4" s="11"/>
      <c r="I4" s="11"/>
      <c r="J4" s="11"/>
      <c r="K4" s="11"/>
      <c r="L4" s="11"/>
      <c r="M4" s="11">
        <f>M9</f>
        <v>4.2105263157894735</v>
      </c>
      <c r="N4" s="11"/>
      <c r="O4" s="11"/>
      <c r="P4" s="11"/>
      <c r="Q4" s="11">
        <f>Q9</f>
        <v>42.10526315789474</v>
      </c>
      <c r="R4" s="11"/>
      <c r="S4" s="11"/>
      <c r="T4" s="11"/>
      <c r="U4" s="11"/>
      <c r="V4" s="11"/>
    </row>
    <row r="5" spans="1:26" ht="37.5" x14ac:dyDescent="0.3">
      <c r="A5" s="74"/>
      <c r="B5" s="20" t="s">
        <v>38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>
        <f>O9</f>
        <v>31.578947368421051</v>
      </c>
      <c r="P5" s="11"/>
      <c r="Q5" s="11"/>
      <c r="R5" s="11"/>
      <c r="S5" s="11"/>
      <c r="T5" s="11"/>
      <c r="U5" s="11"/>
      <c r="V5" s="11"/>
      <c r="X5" s="64" t="s">
        <v>70</v>
      </c>
      <c r="Y5" s="65">
        <v>95</v>
      </c>
    </row>
    <row r="6" spans="1:26" ht="18.75" x14ac:dyDescent="0.3">
      <c r="A6" s="74"/>
      <c r="B6" s="21" t="s">
        <v>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>
        <f>N9</f>
        <v>0.10526315789473684</v>
      </c>
      <c r="O6" s="11"/>
      <c r="P6" s="11">
        <f>P9</f>
        <v>42.10526315789474</v>
      </c>
      <c r="Q6" s="11"/>
      <c r="R6" s="11"/>
      <c r="S6" s="11"/>
      <c r="T6" s="11"/>
      <c r="U6" s="11"/>
      <c r="V6" s="11"/>
    </row>
    <row r="7" spans="1:26" ht="18.75" x14ac:dyDescent="0.3">
      <c r="A7" s="74"/>
      <c r="B7" s="2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Z7" s="5">
        <f>C229</f>
        <v>0</v>
      </c>
    </row>
    <row r="8" spans="1:26" ht="18.75" x14ac:dyDescent="0.3">
      <c r="A8" s="22"/>
      <c r="B8" s="2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2"/>
      <c r="P8" s="12"/>
      <c r="Q8" s="12"/>
      <c r="R8" s="12"/>
      <c r="S8" s="12"/>
      <c r="T8" s="12"/>
      <c r="U8" s="12"/>
      <c r="V8" s="12"/>
      <c r="Z8" s="5"/>
    </row>
    <row r="9" spans="1:26" ht="18.75" x14ac:dyDescent="0.3">
      <c r="A9" s="70" t="s">
        <v>28</v>
      </c>
      <c r="B9" s="71"/>
      <c r="C9" s="11">
        <f t="shared" ref="C9:U9" si="0">CONVERT(C10,"kg","g")/$Y$5</f>
        <v>78.94736842105263</v>
      </c>
      <c r="D9" s="11">
        <f t="shared" si="0"/>
        <v>15.789473684210526</v>
      </c>
      <c r="E9" s="11">
        <f t="shared" si="0"/>
        <v>31.578947368421051</v>
      </c>
      <c r="F9" s="11">
        <f t="shared" si="0"/>
        <v>10.526315789473685</v>
      </c>
      <c r="G9" s="11">
        <f t="shared" si="0"/>
        <v>10.526315789473685</v>
      </c>
      <c r="H9" s="11">
        <f t="shared" si="0"/>
        <v>2.1052631578947367</v>
      </c>
      <c r="I9" s="11">
        <f t="shared" si="0"/>
        <v>73.684210526315795</v>
      </c>
      <c r="J9" s="11">
        <f t="shared" si="0"/>
        <v>15.789473684210526</v>
      </c>
      <c r="K9" s="11">
        <f t="shared" si="0"/>
        <v>23.157894736842106</v>
      </c>
      <c r="L9" s="11">
        <f t="shared" si="0"/>
        <v>21.05263157894737</v>
      </c>
      <c r="M9" s="11">
        <f t="shared" si="0"/>
        <v>4.2105263157894735</v>
      </c>
      <c r="N9" s="11">
        <f t="shared" si="0"/>
        <v>0.10526315789473684</v>
      </c>
      <c r="O9" s="11">
        <f t="shared" si="0"/>
        <v>31.578947368421051</v>
      </c>
      <c r="P9" s="11">
        <f t="shared" si="0"/>
        <v>42.10526315789474</v>
      </c>
      <c r="Q9" s="11">
        <f t="shared" si="0"/>
        <v>42.10526315789474</v>
      </c>
      <c r="R9" s="11">
        <f t="shared" si="0"/>
        <v>0</v>
      </c>
      <c r="S9" s="11">
        <f t="shared" si="0"/>
        <v>0</v>
      </c>
      <c r="T9" s="11">
        <f t="shared" si="0"/>
        <v>0</v>
      </c>
      <c r="U9" s="11">
        <f t="shared" si="0"/>
        <v>0</v>
      </c>
      <c r="V9" s="13"/>
    </row>
    <row r="10" spans="1:26" ht="18.75" x14ac:dyDescent="0.3">
      <c r="A10" s="70" t="s">
        <v>29</v>
      </c>
      <c r="B10" s="71"/>
      <c r="C10" s="14">
        <v>7.5</v>
      </c>
      <c r="D10" s="14">
        <v>1.5</v>
      </c>
      <c r="E10" s="14">
        <v>3</v>
      </c>
      <c r="F10" s="14">
        <v>1</v>
      </c>
      <c r="G10" s="14">
        <v>1</v>
      </c>
      <c r="H10" s="14">
        <v>0.2</v>
      </c>
      <c r="I10" s="14">
        <v>7</v>
      </c>
      <c r="J10" s="14">
        <v>1.5</v>
      </c>
      <c r="K10" s="14">
        <v>2.2000000000000002</v>
      </c>
      <c r="L10" s="14">
        <v>2</v>
      </c>
      <c r="M10" s="14">
        <v>0.4</v>
      </c>
      <c r="N10" s="14">
        <v>0.01</v>
      </c>
      <c r="O10" s="14">
        <v>3</v>
      </c>
      <c r="P10" s="14">
        <v>4</v>
      </c>
      <c r="Q10" s="14">
        <v>4</v>
      </c>
      <c r="R10" s="14"/>
      <c r="S10" s="14"/>
      <c r="T10" s="14"/>
      <c r="U10" s="14"/>
      <c r="V10" s="17">
        <f>SUM(C10:U10)</f>
        <v>38.31</v>
      </c>
    </row>
    <row r="11" spans="1:26" ht="18.75" x14ac:dyDescent="0.3">
      <c r="A11" s="70" t="s">
        <v>30</v>
      </c>
      <c r="B11" s="71"/>
      <c r="C11" s="15">
        <v>8.5</v>
      </c>
      <c r="D11" s="15">
        <v>7</v>
      </c>
      <c r="E11" s="15">
        <v>7</v>
      </c>
      <c r="F11" s="16">
        <v>17</v>
      </c>
      <c r="G11" s="15">
        <v>37</v>
      </c>
      <c r="H11" s="15">
        <v>5</v>
      </c>
      <c r="I11" s="15">
        <v>20</v>
      </c>
      <c r="J11" s="15">
        <v>12</v>
      </c>
      <c r="K11" s="15">
        <v>20.77</v>
      </c>
      <c r="L11" s="15">
        <v>12</v>
      </c>
      <c r="M11" s="15">
        <v>110</v>
      </c>
      <c r="N11" s="15">
        <v>25</v>
      </c>
      <c r="O11" s="15">
        <v>7.25</v>
      </c>
      <c r="P11" s="15">
        <v>3.25</v>
      </c>
      <c r="Q11" s="15">
        <v>3.25</v>
      </c>
      <c r="R11" s="15"/>
      <c r="S11" s="15"/>
      <c r="T11" s="15"/>
      <c r="U11" s="15"/>
      <c r="V11" s="7"/>
    </row>
    <row r="12" spans="1:26" ht="18.75" x14ac:dyDescent="0.3">
      <c r="A12" s="70" t="s">
        <v>31</v>
      </c>
      <c r="B12" s="71"/>
      <c r="C12" s="13">
        <f t="shared" ref="C12:U12" si="1">C10*C11</f>
        <v>63.75</v>
      </c>
      <c r="D12" s="13">
        <f t="shared" si="1"/>
        <v>10.5</v>
      </c>
      <c r="E12" s="13">
        <f t="shared" si="1"/>
        <v>21</v>
      </c>
      <c r="F12" s="13">
        <f t="shared" si="1"/>
        <v>17</v>
      </c>
      <c r="G12" s="13">
        <f t="shared" si="1"/>
        <v>37</v>
      </c>
      <c r="H12" s="13">
        <f t="shared" si="1"/>
        <v>1</v>
      </c>
      <c r="I12" s="13">
        <f t="shared" si="1"/>
        <v>140</v>
      </c>
      <c r="J12" s="13">
        <f t="shared" si="1"/>
        <v>18</v>
      </c>
      <c r="K12" s="13">
        <f t="shared" si="1"/>
        <v>45.694000000000003</v>
      </c>
      <c r="L12" s="13">
        <f t="shared" si="1"/>
        <v>24</v>
      </c>
      <c r="M12" s="13">
        <f t="shared" si="1"/>
        <v>44</v>
      </c>
      <c r="N12" s="13">
        <f>(N10*N11)/0.09</f>
        <v>2.7777777777777777</v>
      </c>
      <c r="O12" s="13">
        <f>(O10*O11)/0.6</f>
        <v>36.25</v>
      </c>
      <c r="P12" s="13">
        <f t="shared" si="1"/>
        <v>13</v>
      </c>
      <c r="Q12" s="13">
        <f t="shared" si="1"/>
        <v>13</v>
      </c>
      <c r="R12" s="13">
        <f t="shared" si="1"/>
        <v>0</v>
      </c>
      <c r="S12" s="13">
        <f t="shared" si="1"/>
        <v>0</v>
      </c>
      <c r="T12" s="13">
        <f t="shared" si="1"/>
        <v>0</v>
      </c>
      <c r="U12" s="13">
        <f t="shared" si="1"/>
        <v>0</v>
      </c>
      <c r="V12" s="13">
        <f>SUM(C12:U12)</f>
        <v>486.97177777777779</v>
      </c>
    </row>
    <row r="24" spans="1:26" x14ac:dyDescent="0.2">
      <c r="Z24" s="6" t="e">
        <f ca="1">ПРЕОБР(C23,"kg","g")</f>
        <v>#NAME?</v>
      </c>
    </row>
    <row r="25" spans="1:26" ht="16.5" thickBot="1" x14ac:dyDescent="0.3">
      <c r="A25" s="73" t="s">
        <v>33</v>
      </c>
      <c r="B25" s="73"/>
      <c r="C25" s="24"/>
      <c r="D25" s="24"/>
      <c r="E25" s="24"/>
      <c r="F25" s="25"/>
      <c r="G25" s="75" t="s">
        <v>34</v>
      </c>
      <c r="H25" s="75"/>
      <c r="I25" s="75"/>
      <c r="J25" s="66"/>
      <c r="K25" s="66"/>
      <c r="L25" s="66"/>
      <c r="M25" s="25"/>
      <c r="N25" s="67" t="s">
        <v>35</v>
      </c>
      <c r="O25" s="67"/>
      <c r="P25" s="67"/>
      <c r="Q25" s="67"/>
      <c r="R25" s="66"/>
      <c r="S25" s="66"/>
      <c r="T25" s="66"/>
      <c r="U25" s="25"/>
      <c r="V25" s="25"/>
    </row>
  </sheetData>
  <mergeCells count="13">
    <mergeCell ref="A10:B10"/>
    <mergeCell ref="A1:B1"/>
    <mergeCell ref="C1:V1"/>
    <mergeCell ref="A2:B2"/>
    <mergeCell ref="A3:A7"/>
    <mergeCell ref="A9:B9"/>
    <mergeCell ref="R25:T25"/>
    <mergeCell ref="A11:B11"/>
    <mergeCell ref="A12:B12"/>
    <mergeCell ref="A25:B25"/>
    <mergeCell ref="G25:I25"/>
    <mergeCell ref="J25:L25"/>
    <mergeCell ref="N25:Q25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Лист1!$D$2:$D$7</xm:f>
          </x14:formula1>
          <xm:sqref>A1:B1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B1" workbookViewId="0">
      <selection activeCell="Y5" sqref="Y5"/>
    </sheetView>
  </sheetViews>
  <sheetFormatPr defaultRowHeight="12.75" x14ac:dyDescent="0.2"/>
  <cols>
    <col min="1" max="1" width="4.28515625" customWidth="1"/>
    <col min="2" max="2" width="18.5703125" customWidth="1"/>
    <col min="3" max="21" width="6" style="9" customWidth="1"/>
    <col min="22" max="22" width="8.5703125" style="9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76">
        <v>43019</v>
      </c>
      <c r="B1" s="77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0.25" customHeight="1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44</v>
      </c>
      <c r="G2" s="19" t="s">
        <v>19</v>
      </c>
      <c r="H2" s="4" t="s">
        <v>8</v>
      </c>
      <c r="I2" s="4" t="s">
        <v>13</v>
      </c>
      <c r="J2" s="4" t="s">
        <v>20</v>
      </c>
      <c r="K2" s="4" t="s">
        <v>46</v>
      </c>
      <c r="L2" s="4" t="s">
        <v>22</v>
      </c>
      <c r="M2" s="4" t="s">
        <v>9</v>
      </c>
      <c r="N2" s="4" t="s">
        <v>66</v>
      </c>
      <c r="O2" s="4" t="s">
        <v>65</v>
      </c>
      <c r="P2" s="4"/>
      <c r="Q2" s="4"/>
      <c r="R2" s="4"/>
      <c r="S2" s="4"/>
      <c r="T2" s="4"/>
      <c r="U2" s="4"/>
      <c r="V2" s="4"/>
    </row>
    <row r="3" spans="1:26" ht="91.5" customHeight="1" x14ac:dyDescent="0.3">
      <c r="A3" s="78" t="s">
        <v>32</v>
      </c>
      <c r="B3" s="2" t="s">
        <v>52</v>
      </c>
      <c r="C3" s="11">
        <f>C9/2.4</f>
        <v>51.587301587301589</v>
      </c>
      <c r="D3" s="11">
        <f>$D$9/3</f>
        <v>9.5238095238095237</v>
      </c>
      <c r="E3" s="11">
        <f>$E$9/3</f>
        <v>4.7619047619047619</v>
      </c>
      <c r="F3" s="11"/>
      <c r="G3" s="11"/>
      <c r="H3" s="11">
        <f>H9</f>
        <v>1.9047619047619047</v>
      </c>
      <c r="I3" s="11">
        <f>$I$9/5</f>
        <v>13.333333333333334</v>
      </c>
      <c r="J3" s="11">
        <f>$J$9/3</f>
        <v>4.7619047619047619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6" ht="44.25" customHeight="1" x14ac:dyDescent="0.3">
      <c r="A4" s="79"/>
      <c r="B4" s="2" t="s">
        <v>53</v>
      </c>
      <c r="C4" s="11"/>
      <c r="D4" s="11">
        <f>$D$9/3</f>
        <v>9.5238095238095237</v>
      </c>
      <c r="E4" s="11">
        <f>$E$9/3</f>
        <v>4.7619047619047619</v>
      </c>
      <c r="F4" s="11"/>
      <c r="G4" s="11">
        <f>G9</f>
        <v>3.8095238095238093</v>
      </c>
      <c r="H4" s="11"/>
      <c r="I4" s="11">
        <f>I3*3</f>
        <v>40</v>
      </c>
      <c r="J4" s="11">
        <f>$J$9/3</f>
        <v>4.7619047619047619</v>
      </c>
      <c r="K4" s="11">
        <f>K9</f>
        <v>20.952380952380953</v>
      </c>
      <c r="L4" s="11"/>
      <c r="M4" s="11">
        <f>M9</f>
        <v>3.8095238095238093</v>
      </c>
      <c r="N4" s="11"/>
      <c r="O4" s="11"/>
      <c r="P4" s="11"/>
      <c r="Q4" s="11"/>
      <c r="R4" s="11"/>
      <c r="S4" s="11"/>
      <c r="T4" s="11"/>
      <c r="U4" s="11"/>
      <c r="V4" s="11"/>
    </row>
    <row r="5" spans="1:26" ht="35.25" customHeight="1" x14ac:dyDescent="0.3">
      <c r="A5" s="79"/>
      <c r="B5" s="2" t="s">
        <v>68</v>
      </c>
      <c r="C5" s="11">
        <f>C9-C3</f>
        <v>72.222222222222229</v>
      </c>
      <c r="D5" s="11">
        <f>$D$9/3</f>
        <v>9.5238095238095237</v>
      </c>
      <c r="E5" s="11">
        <f>$E$9/3</f>
        <v>4.7619047619047619</v>
      </c>
      <c r="F5" s="11"/>
      <c r="G5" s="11"/>
      <c r="H5" s="11"/>
      <c r="I5" s="11">
        <f>$I$9/5</f>
        <v>13.333333333333334</v>
      </c>
      <c r="J5" s="11">
        <f>$J$9/3</f>
        <v>4.7619047619047619</v>
      </c>
      <c r="K5" s="11"/>
      <c r="L5" s="11">
        <f>L9</f>
        <v>14.285714285714286</v>
      </c>
      <c r="M5" s="11"/>
      <c r="N5" s="11"/>
      <c r="O5" s="11"/>
      <c r="P5" s="11"/>
      <c r="Q5" s="11"/>
      <c r="R5" s="11"/>
      <c r="S5" s="11"/>
      <c r="T5" s="11"/>
      <c r="U5" s="11"/>
      <c r="V5" s="11"/>
      <c r="X5" s="64" t="s">
        <v>70</v>
      </c>
      <c r="Y5" s="65">
        <v>105</v>
      </c>
    </row>
    <row r="6" spans="1:26" ht="18.75" x14ac:dyDescent="0.3">
      <c r="A6" s="79"/>
      <c r="B6" s="2" t="s">
        <v>54</v>
      </c>
      <c r="C6" s="11"/>
      <c r="D6" s="11"/>
      <c r="E6" s="11"/>
      <c r="F6" s="11">
        <f>F9</f>
        <v>47.61904761904762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6" ht="18.75" x14ac:dyDescent="0.3">
      <c r="A7" s="80"/>
      <c r="B7" s="3" t="s">
        <v>55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N9</f>
        <v>0.95238095238095233</v>
      </c>
      <c r="O7" s="11"/>
      <c r="P7" s="11"/>
      <c r="Q7" s="11"/>
      <c r="R7" s="11"/>
      <c r="S7" s="11"/>
      <c r="T7" s="11"/>
      <c r="U7" s="11"/>
      <c r="V7" s="11"/>
      <c r="Z7" s="5">
        <f>C229</f>
        <v>0</v>
      </c>
    </row>
    <row r="8" spans="1:26" ht="37.5" x14ac:dyDescent="0.3">
      <c r="A8" s="39"/>
      <c r="B8" s="2" t="s">
        <v>38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1">
        <f>O9</f>
        <v>28.571428571428573</v>
      </c>
      <c r="P8" s="12"/>
      <c r="Q8" s="12"/>
      <c r="R8" s="12"/>
      <c r="S8" s="12"/>
      <c r="T8" s="12"/>
      <c r="U8" s="12"/>
      <c r="V8" s="12"/>
      <c r="Z8" s="5"/>
    </row>
    <row r="9" spans="1:26" ht="18.75" x14ac:dyDescent="0.3">
      <c r="A9" s="70" t="s">
        <v>28</v>
      </c>
      <c r="B9" s="71"/>
      <c r="C9" s="11">
        <f t="shared" ref="C9:U9" si="0">CONVERT(C10,"kg","g")/$Y$5</f>
        <v>123.80952380952381</v>
      </c>
      <c r="D9" s="11">
        <f t="shared" si="0"/>
        <v>28.571428571428573</v>
      </c>
      <c r="E9" s="11">
        <f t="shared" si="0"/>
        <v>14.285714285714286</v>
      </c>
      <c r="F9" s="11">
        <f t="shared" si="0"/>
        <v>47.61904761904762</v>
      </c>
      <c r="G9" s="11">
        <f t="shared" si="0"/>
        <v>3.8095238095238093</v>
      </c>
      <c r="H9" s="11">
        <f t="shared" si="0"/>
        <v>1.9047619047619047</v>
      </c>
      <c r="I9" s="11">
        <f t="shared" si="0"/>
        <v>66.666666666666671</v>
      </c>
      <c r="J9" s="11">
        <f t="shared" si="0"/>
        <v>14.285714285714286</v>
      </c>
      <c r="K9" s="11">
        <f t="shared" si="0"/>
        <v>20.952380952380953</v>
      </c>
      <c r="L9" s="11">
        <f t="shared" si="0"/>
        <v>14.285714285714286</v>
      </c>
      <c r="M9" s="11">
        <f t="shared" si="0"/>
        <v>3.8095238095238093</v>
      </c>
      <c r="N9" s="11">
        <f t="shared" si="0"/>
        <v>0.95238095238095233</v>
      </c>
      <c r="O9" s="11">
        <f t="shared" si="0"/>
        <v>28.571428571428573</v>
      </c>
      <c r="P9" s="11">
        <f t="shared" si="0"/>
        <v>0</v>
      </c>
      <c r="Q9" s="11">
        <f t="shared" si="0"/>
        <v>0</v>
      </c>
      <c r="R9" s="11">
        <f t="shared" si="0"/>
        <v>0</v>
      </c>
      <c r="S9" s="11">
        <f t="shared" si="0"/>
        <v>0</v>
      </c>
      <c r="T9" s="11">
        <f t="shared" si="0"/>
        <v>0</v>
      </c>
      <c r="U9" s="11">
        <f t="shared" si="0"/>
        <v>0</v>
      </c>
      <c r="V9" s="13"/>
    </row>
    <row r="10" spans="1:26" ht="18.75" x14ac:dyDescent="0.3">
      <c r="A10" s="70" t="s">
        <v>29</v>
      </c>
      <c r="B10" s="71"/>
      <c r="C10" s="14">
        <v>13</v>
      </c>
      <c r="D10" s="14">
        <v>3</v>
      </c>
      <c r="E10" s="14">
        <v>1.5</v>
      </c>
      <c r="F10" s="14">
        <v>5</v>
      </c>
      <c r="G10" s="14">
        <v>0.4</v>
      </c>
      <c r="H10" s="14">
        <v>0.2</v>
      </c>
      <c r="I10" s="14">
        <v>7</v>
      </c>
      <c r="J10" s="14">
        <v>1.5</v>
      </c>
      <c r="K10" s="14">
        <v>2.2000000000000002</v>
      </c>
      <c r="L10" s="14">
        <v>1.5</v>
      </c>
      <c r="M10" s="14">
        <v>0.4</v>
      </c>
      <c r="N10" s="14">
        <v>0.1</v>
      </c>
      <c r="O10" s="14">
        <v>3</v>
      </c>
      <c r="P10" s="14"/>
      <c r="Q10" s="14"/>
      <c r="R10" s="14"/>
      <c r="S10" s="14"/>
      <c r="T10" s="14"/>
      <c r="U10" s="14"/>
      <c r="V10" s="17">
        <f>SUM(C10:U10)</f>
        <v>38.799999999999997</v>
      </c>
    </row>
    <row r="11" spans="1:26" ht="18.75" x14ac:dyDescent="0.3">
      <c r="A11" s="70" t="s">
        <v>30</v>
      </c>
      <c r="B11" s="71"/>
      <c r="C11" s="15">
        <v>8.5</v>
      </c>
      <c r="D11" s="15">
        <v>7</v>
      </c>
      <c r="E11" s="15">
        <v>7</v>
      </c>
      <c r="F11" s="16">
        <v>17</v>
      </c>
      <c r="G11" s="15">
        <v>37</v>
      </c>
      <c r="H11" s="15">
        <v>5</v>
      </c>
      <c r="I11" s="15">
        <v>20</v>
      </c>
      <c r="J11" s="15">
        <v>12</v>
      </c>
      <c r="K11" s="15">
        <v>20.77</v>
      </c>
      <c r="L11" s="15">
        <v>25</v>
      </c>
      <c r="M11" s="15">
        <v>110</v>
      </c>
      <c r="N11" s="15">
        <v>25</v>
      </c>
      <c r="O11" s="15">
        <v>7.25</v>
      </c>
      <c r="P11" s="15"/>
      <c r="Q11" s="15"/>
      <c r="R11" s="15"/>
      <c r="S11" s="15"/>
      <c r="T11" s="15"/>
      <c r="U11" s="15"/>
      <c r="V11" s="7"/>
    </row>
    <row r="12" spans="1:26" ht="18.75" x14ac:dyDescent="0.3">
      <c r="A12" s="70" t="s">
        <v>31</v>
      </c>
      <c r="B12" s="71"/>
      <c r="C12" s="13">
        <f t="shared" ref="C12:U12" si="1">C10*C11</f>
        <v>110.5</v>
      </c>
      <c r="D12" s="13">
        <f t="shared" si="1"/>
        <v>21</v>
      </c>
      <c r="E12" s="13">
        <f t="shared" si="1"/>
        <v>10.5</v>
      </c>
      <c r="F12" s="13">
        <f t="shared" si="1"/>
        <v>85</v>
      </c>
      <c r="G12" s="13">
        <f t="shared" si="1"/>
        <v>14.8</v>
      </c>
      <c r="H12" s="13">
        <f t="shared" si="1"/>
        <v>1</v>
      </c>
      <c r="I12" s="13">
        <f t="shared" si="1"/>
        <v>140</v>
      </c>
      <c r="J12" s="13">
        <f t="shared" si="1"/>
        <v>18</v>
      </c>
      <c r="K12" s="13">
        <f t="shared" si="1"/>
        <v>45.694000000000003</v>
      </c>
      <c r="L12" s="13">
        <f t="shared" si="1"/>
        <v>37.5</v>
      </c>
      <c r="M12" s="13">
        <f t="shared" si="1"/>
        <v>44</v>
      </c>
      <c r="N12" s="13">
        <f t="shared" si="1"/>
        <v>2.5</v>
      </c>
      <c r="O12" s="13">
        <f>(O10*O11)/0.6</f>
        <v>36.25</v>
      </c>
      <c r="P12" s="13">
        <f t="shared" si="1"/>
        <v>0</v>
      </c>
      <c r="Q12" s="13">
        <f t="shared" si="1"/>
        <v>0</v>
      </c>
      <c r="R12" s="13">
        <f t="shared" si="1"/>
        <v>0</v>
      </c>
      <c r="S12" s="13">
        <f t="shared" si="1"/>
        <v>0</v>
      </c>
      <c r="T12" s="13">
        <f t="shared" si="1"/>
        <v>0</v>
      </c>
      <c r="U12" s="13">
        <f t="shared" si="1"/>
        <v>0</v>
      </c>
      <c r="V12" s="13">
        <f>SUM(C12:U12)</f>
        <v>566.74400000000003</v>
      </c>
    </row>
    <row r="15" spans="1:26" x14ac:dyDescent="0.2">
      <c r="I15" s="10"/>
    </row>
    <row r="21" spans="1:26" ht="16.5" thickBot="1" x14ac:dyDescent="0.3">
      <c r="A21" s="73" t="s">
        <v>33</v>
      </c>
      <c r="B21" s="73"/>
      <c r="C21" s="24"/>
      <c r="D21" s="24"/>
      <c r="E21" s="24"/>
      <c r="F21" s="25"/>
      <c r="G21" s="75" t="s">
        <v>34</v>
      </c>
      <c r="H21" s="75"/>
      <c r="I21" s="75"/>
      <c r="J21" s="66"/>
      <c r="K21" s="66"/>
      <c r="L21" s="66"/>
      <c r="M21" s="25"/>
      <c r="N21" s="67" t="s">
        <v>35</v>
      </c>
      <c r="O21" s="67"/>
      <c r="P21" s="67"/>
      <c r="Q21" s="67"/>
      <c r="R21" s="66"/>
      <c r="S21" s="66"/>
      <c r="T21" s="66"/>
      <c r="U21" s="25"/>
      <c r="V21" s="25"/>
    </row>
    <row r="24" spans="1:26" x14ac:dyDescent="0.2">
      <c r="Z24" s="6" t="e">
        <f ca="1">ПРЕОБР(C23,"kg","g")</f>
        <v>#NAME?</v>
      </c>
    </row>
  </sheetData>
  <mergeCells count="13">
    <mergeCell ref="A10:B10"/>
    <mergeCell ref="A1:B1"/>
    <mergeCell ref="C1:V1"/>
    <mergeCell ref="A2:B2"/>
    <mergeCell ref="A3:A7"/>
    <mergeCell ref="A9:B9"/>
    <mergeCell ref="R21:T21"/>
    <mergeCell ref="A11:B11"/>
    <mergeCell ref="A12:B12"/>
    <mergeCell ref="A21:B21"/>
    <mergeCell ref="G21:I21"/>
    <mergeCell ref="J21:L21"/>
    <mergeCell ref="N21:Q21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Лист1!$E$2:$E$7</xm:f>
          </x14:formula1>
          <xm:sqref>A1:B1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Y5" sqref="Y5"/>
    </sheetView>
  </sheetViews>
  <sheetFormatPr defaultRowHeight="12.75" x14ac:dyDescent="0.2"/>
  <cols>
    <col min="1" max="1" width="4.85546875" customWidth="1"/>
    <col min="2" max="2" width="15.42578125" customWidth="1"/>
    <col min="3" max="20" width="6" style="9" customWidth="1"/>
    <col min="21" max="21" width="6.5703125" style="9" bestFit="1" customWidth="1"/>
    <col min="22" max="22" width="9.140625" style="9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76">
        <v>43020</v>
      </c>
      <c r="B1" s="77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4.75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5</v>
      </c>
      <c r="G2" s="4" t="s">
        <v>19</v>
      </c>
      <c r="H2" s="4" t="s">
        <v>51</v>
      </c>
      <c r="I2" s="4" t="s">
        <v>13</v>
      </c>
      <c r="J2" s="4" t="s">
        <v>20</v>
      </c>
      <c r="K2" s="4" t="s">
        <v>7</v>
      </c>
      <c r="L2" s="4" t="s">
        <v>22</v>
      </c>
      <c r="M2" s="4" t="s">
        <v>23</v>
      </c>
      <c r="N2" s="4" t="s">
        <v>3</v>
      </c>
      <c r="O2" s="4" t="s">
        <v>65</v>
      </c>
      <c r="P2" s="4" t="s">
        <v>24</v>
      </c>
      <c r="Q2" s="4" t="s">
        <v>11</v>
      </c>
      <c r="R2" s="4" t="s">
        <v>62</v>
      </c>
      <c r="S2" s="4" t="s">
        <v>9</v>
      </c>
      <c r="T2" s="19" t="s">
        <v>63</v>
      </c>
      <c r="U2" s="4" t="s">
        <v>60</v>
      </c>
      <c r="V2" s="4"/>
    </row>
    <row r="3" spans="1:26" ht="57" customHeight="1" x14ac:dyDescent="0.3">
      <c r="A3" s="78" t="s">
        <v>32</v>
      </c>
      <c r="B3" s="2" t="s">
        <v>40</v>
      </c>
      <c r="C3" s="11">
        <f>C10</f>
        <v>173.91304347826087</v>
      </c>
      <c r="D3" s="11">
        <f>$D$10</f>
        <v>28.985507246376812</v>
      </c>
      <c r="E3" s="11">
        <f>E10</f>
        <v>28.985507246376812</v>
      </c>
      <c r="F3" s="11">
        <f>F10</f>
        <v>72.463768115942031</v>
      </c>
      <c r="G3" s="11">
        <f>G10</f>
        <v>5.7971014492753623</v>
      </c>
      <c r="H3" s="11">
        <f>H10</f>
        <v>2.8985507246376812</v>
      </c>
      <c r="I3" s="11">
        <f>I10</f>
        <v>101.44927536231884</v>
      </c>
      <c r="J3" s="11">
        <f>J10/2</f>
        <v>10.869565217391305</v>
      </c>
      <c r="K3" s="11"/>
      <c r="L3" s="11"/>
      <c r="M3" s="11">
        <f>M10</f>
        <v>5.7971014492753623</v>
      </c>
      <c r="N3" s="11"/>
      <c r="O3" s="11"/>
      <c r="P3" s="11"/>
      <c r="Q3" s="11">
        <f>Q10</f>
        <v>72.463768115942031</v>
      </c>
      <c r="R3" s="11"/>
      <c r="S3" s="11"/>
      <c r="T3" s="11"/>
      <c r="U3" s="11"/>
      <c r="V3" s="11"/>
    </row>
    <row r="4" spans="1:26" ht="36" customHeight="1" x14ac:dyDescent="0.3">
      <c r="A4" s="79"/>
      <c r="B4" s="2" t="s">
        <v>50</v>
      </c>
      <c r="C4" s="11"/>
      <c r="D4" s="11"/>
      <c r="E4" s="11"/>
      <c r="F4" s="11"/>
      <c r="G4" s="11"/>
      <c r="H4" s="11"/>
      <c r="I4" s="11"/>
      <c r="J4" s="11">
        <f>J10/2</f>
        <v>10.869565217391305</v>
      </c>
      <c r="K4" s="11"/>
      <c r="L4" s="11">
        <f>L10</f>
        <v>21.739130434782609</v>
      </c>
      <c r="M4" s="11"/>
      <c r="N4" s="11"/>
      <c r="O4" s="11"/>
      <c r="P4" s="11"/>
      <c r="Q4" s="11"/>
      <c r="R4" s="11"/>
      <c r="S4" s="11">
        <f>S10</f>
        <v>72.463768115942031</v>
      </c>
      <c r="T4" s="11">
        <f>T10</f>
        <v>28.985507246376812</v>
      </c>
      <c r="U4" s="11">
        <f>U10</f>
        <v>0.36231884057971014</v>
      </c>
      <c r="V4" s="11"/>
    </row>
    <row r="5" spans="1:26" ht="39.75" customHeight="1" x14ac:dyDescent="0.3">
      <c r="A5" s="79"/>
      <c r="B5" s="2" t="s">
        <v>36</v>
      </c>
      <c r="C5" s="11"/>
      <c r="D5" s="11"/>
      <c r="E5" s="11"/>
      <c r="F5" s="11"/>
      <c r="G5" s="11"/>
      <c r="H5" s="11"/>
      <c r="I5" s="11"/>
      <c r="J5" s="11"/>
      <c r="K5" s="11">
        <f>K10</f>
        <v>31.884057971014492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X5" s="64" t="s">
        <v>70</v>
      </c>
      <c r="Y5" s="65">
        <v>69</v>
      </c>
    </row>
    <row r="6" spans="1:26" ht="18.75" x14ac:dyDescent="0.3">
      <c r="A6" s="79"/>
      <c r="B6" s="21" t="s">
        <v>56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6" ht="18.75" x14ac:dyDescent="0.3">
      <c r="A7" s="80"/>
      <c r="B7" s="3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N10</f>
        <v>1.4492753623188406</v>
      </c>
      <c r="O7" s="11"/>
      <c r="P7" s="11">
        <f>P10</f>
        <v>72.463768115942031</v>
      </c>
      <c r="Q7" s="11"/>
      <c r="R7" s="11">
        <f>R10</f>
        <v>36.231884057971016</v>
      </c>
      <c r="S7" s="11"/>
      <c r="T7" s="11"/>
      <c r="U7" s="11"/>
      <c r="V7" s="11"/>
      <c r="Z7" s="5">
        <f>C230</f>
        <v>0</v>
      </c>
    </row>
    <row r="8" spans="1:26" ht="37.5" x14ac:dyDescent="0.3">
      <c r="A8" s="39"/>
      <c r="B8" s="2" t="s">
        <v>38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>
        <f>O10</f>
        <v>43.478260869565219</v>
      </c>
      <c r="P8" s="11"/>
      <c r="Q8" s="11"/>
      <c r="R8" s="11"/>
      <c r="S8" s="11"/>
      <c r="T8" s="11"/>
      <c r="U8" s="11"/>
      <c r="V8" s="11"/>
      <c r="Z8" s="5"/>
    </row>
    <row r="9" spans="1:26" ht="18.75" x14ac:dyDescent="0.3">
      <c r="A9" s="39"/>
      <c r="B9" s="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1"/>
      <c r="P9" s="12"/>
      <c r="Q9" s="12"/>
      <c r="R9" s="12"/>
      <c r="S9" s="12"/>
      <c r="T9" s="12"/>
      <c r="U9" s="12"/>
      <c r="V9" s="12"/>
      <c r="Z9" s="5"/>
    </row>
    <row r="10" spans="1:26" ht="18.75" x14ac:dyDescent="0.3">
      <c r="A10" s="70" t="s">
        <v>28</v>
      </c>
      <c r="B10" s="71"/>
      <c r="C10" s="11">
        <f t="shared" ref="C10:T10" si="0">CONVERT(C11,"kg","g")/$Y$5</f>
        <v>173.91304347826087</v>
      </c>
      <c r="D10" s="11">
        <f t="shared" si="0"/>
        <v>28.985507246376812</v>
      </c>
      <c r="E10" s="11">
        <f t="shared" si="0"/>
        <v>28.985507246376812</v>
      </c>
      <c r="F10" s="11">
        <f t="shared" si="0"/>
        <v>72.463768115942031</v>
      </c>
      <c r="G10" s="11">
        <f t="shared" si="0"/>
        <v>5.7971014492753623</v>
      </c>
      <c r="H10" s="11">
        <f t="shared" si="0"/>
        <v>2.8985507246376812</v>
      </c>
      <c r="I10" s="11">
        <f t="shared" si="0"/>
        <v>101.44927536231884</v>
      </c>
      <c r="J10" s="11">
        <f t="shared" si="0"/>
        <v>21.739130434782609</v>
      </c>
      <c r="K10" s="11">
        <f t="shared" si="0"/>
        <v>31.884057971014492</v>
      </c>
      <c r="L10" s="11">
        <f t="shared" si="0"/>
        <v>21.739130434782609</v>
      </c>
      <c r="M10" s="11">
        <f t="shared" si="0"/>
        <v>5.7971014492753623</v>
      </c>
      <c r="N10" s="11">
        <f t="shared" si="0"/>
        <v>1.4492753623188406</v>
      </c>
      <c r="O10" s="11">
        <f t="shared" si="0"/>
        <v>43.478260869565219</v>
      </c>
      <c r="P10" s="11">
        <f t="shared" si="0"/>
        <v>72.463768115942031</v>
      </c>
      <c r="Q10" s="11">
        <f t="shared" si="0"/>
        <v>72.463768115942031</v>
      </c>
      <c r="R10" s="11">
        <f t="shared" si="0"/>
        <v>36.231884057971016</v>
      </c>
      <c r="S10" s="11">
        <f t="shared" si="0"/>
        <v>72.463768115942031</v>
      </c>
      <c r="T10" s="11">
        <f t="shared" si="0"/>
        <v>28.985507246376812</v>
      </c>
      <c r="U10" s="11">
        <f>U11/Y5</f>
        <v>0.36231884057971014</v>
      </c>
      <c r="V10" s="13"/>
    </row>
    <row r="11" spans="1:26" ht="18.75" x14ac:dyDescent="0.3">
      <c r="A11" s="70" t="s">
        <v>29</v>
      </c>
      <c r="B11" s="71"/>
      <c r="C11" s="14">
        <v>12</v>
      </c>
      <c r="D11" s="14">
        <v>2</v>
      </c>
      <c r="E11" s="14">
        <v>2</v>
      </c>
      <c r="F11" s="14">
        <v>5</v>
      </c>
      <c r="G11" s="14">
        <v>0.4</v>
      </c>
      <c r="H11" s="14">
        <v>0.2</v>
      </c>
      <c r="I11" s="14">
        <v>7</v>
      </c>
      <c r="J11" s="14">
        <v>1.5</v>
      </c>
      <c r="K11" s="14">
        <v>2.2000000000000002</v>
      </c>
      <c r="L11" s="14">
        <v>1.5</v>
      </c>
      <c r="M11" s="14">
        <v>0.4</v>
      </c>
      <c r="N11" s="14">
        <v>0.1</v>
      </c>
      <c r="O11" s="14">
        <v>3</v>
      </c>
      <c r="P11" s="14">
        <v>5</v>
      </c>
      <c r="Q11" s="14">
        <v>5</v>
      </c>
      <c r="R11" s="14">
        <v>2.5</v>
      </c>
      <c r="S11" s="14">
        <v>5</v>
      </c>
      <c r="T11" s="14">
        <v>2</v>
      </c>
      <c r="U11" s="14">
        <v>25</v>
      </c>
      <c r="V11" s="17">
        <f>SUM(C11:U11)</f>
        <v>81.8</v>
      </c>
    </row>
    <row r="12" spans="1:26" ht="18.75" x14ac:dyDescent="0.3">
      <c r="A12" s="70" t="s">
        <v>30</v>
      </c>
      <c r="B12" s="71"/>
      <c r="C12" s="15">
        <v>8.5</v>
      </c>
      <c r="D12" s="15">
        <v>7</v>
      </c>
      <c r="E12" s="15">
        <v>7</v>
      </c>
      <c r="F12" s="16">
        <v>17</v>
      </c>
      <c r="G12" s="15">
        <v>37</v>
      </c>
      <c r="H12" s="15">
        <v>5</v>
      </c>
      <c r="I12" s="15">
        <v>20</v>
      </c>
      <c r="J12" s="15">
        <v>12</v>
      </c>
      <c r="K12" s="15">
        <v>20.77</v>
      </c>
      <c r="L12" s="15">
        <v>25</v>
      </c>
      <c r="M12" s="15">
        <v>110</v>
      </c>
      <c r="N12" s="15">
        <v>25</v>
      </c>
      <c r="O12" s="15">
        <v>7.25</v>
      </c>
      <c r="P12" s="15">
        <v>3.25</v>
      </c>
      <c r="Q12" s="15">
        <v>45</v>
      </c>
      <c r="R12" s="15">
        <v>25.3</v>
      </c>
      <c r="S12" s="15">
        <v>14</v>
      </c>
      <c r="T12" s="15">
        <v>45</v>
      </c>
      <c r="U12" s="15">
        <v>2.2999999999999998</v>
      </c>
      <c r="V12" s="7"/>
    </row>
    <row r="13" spans="1:26" ht="18.75" x14ac:dyDescent="0.3">
      <c r="A13" s="70" t="s">
        <v>31</v>
      </c>
      <c r="B13" s="71"/>
      <c r="C13" s="13">
        <f t="shared" ref="C13:U13" si="1">C11*C12</f>
        <v>102</v>
      </c>
      <c r="D13" s="13">
        <f t="shared" si="1"/>
        <v>14</v>
      </c>
      <c r="E13" s="13">
        <f t="shared" si="1"/>
        <v>14</v>
      </c>
      <c r="F13" s="13">
        <f t="shared" si="1"/>
        <v>85</v>
      </c>
      <c r="G13" s="13">
        <f t="shared" si="1"/>
        <v>14.8</v>
      </c>
      <c r="H13" s="13">
        <f t="shared" si="1"/>
        <v>1</v>
      </c>
      <c r="I13" s="13">
        <f t="shared" si="1"/>
        <v>140</v>
      </c>
      <c r="J13" s="13">
        <f t="shared" si="1"/>
        <v>18</v>
      </c>
      <c r="K13" s="13">
        <f t="shared" si="1"/>
        <v>45.694000000000003</v>
      </c>
      <c r="L13" s="13">
        <f t="shared" si="1"/>
        <v>37.5</v>
      </c>
      <c r="M13" s="13">
        <f t="shared" si="1"/>
        <v>44</v>
      </c>
      <c r="N13" s="13">
        <f>(N11*N12)/0.09</f>
        <v>27.777777777777779</v>
      </c>
      <c r="O13" s="13">
        <f>(O11*O12)/0.6</f>
        <v>36.25</v>
      </c>
      <c r="P13" s="13">
        <f t="shared" si="1"/>
        <v>16.25</v>
      </c>
      <c r="Q13" s="13">
        <f t="shared" si="1"/>
        <v>225</v>
      </c>
      <c r="R13" s="13">
        <f t="shared" si="1"/>
        <v>63.25</v>
      </c>
      <c r="S13" s="13">
        <f t="shared" si="1"/>
        <v>70</v>
      </c>
      <c r="T13" s="13">
        <f t="shared" si="1"/>
        <v>90</v>
      </c>
      <c r="U13" s="13">
        <f t="shared" si="1"/>
        <v>57.499999999999993</v>
      </c>
      <c r="V13" s="13">
        <f>SUM(C13:U13)</f>
        <v>1102.021777777778</v>
      </c>
    </row>
    <row r="22" spans="1:26" ht="16.5" thickBot="1" x14ac:dyDescent="0.3">
      <c r="A22" s="73" t="s">
        <v>33</v>
      </c>
      <c r="B22" s="73"/>
      <c r="C22" s="24"/>
      <c r="D22" s="24"/>
      <c r="E22" s="24"/>
      <c r="F22" s="25"/>
      <c r="G22" s="75" t="s">
        <v>34</v>
      </c>
      <c r="H22" s="75"/>
      <c r="I22" s="75"/>
      <c r="J22" s="66"/>
      <c r="K22" s="66"/>
      <c r="L22" s="66"/>
      <c r="M22" s="25"/>
      <c r="N22" s="67" t="s">
        <v>35</v>
      </c>
      <c r="O22" s="67"/>
      <c r="P22" s="67"/>
      <c r="Q22" s="67"/>
      <c r="R22" s="66"/>
      <c r="S22" s="66"/>
      <c r="T22" s="66"/>
      <c r="U22" s="25"/>
      <c r="V22" s="25"/>
    </row>
    <row r="25" spans="1:26" x14ac:dyDescent="0.2">
      <c r="Z25" s="6" t="e">
        <f ca="1">ПРЕОБР(C24,"kg","g")</f>
        <v>#NAME?</v>
      </c>
    </row>
  </sheetData>
  <mergeCells count="13">
    <mergeCell ref="A11:B11"/>
    <mergeCell ref="A1:B1"/>
    <mergeCell ref="C1:V1"/>
    <mergeCell ref="A2:B2"/>
    <mergeCell ref="A3:A7"/>
    <mergeCell ref="A10:B10"/>
    <mergeCell ref="R22:T22"/>
    <mergeCell ref="A12:B12"/>
    <mergeCell ref="A13:B13"/>
    <mergeCell ref="A22:B22"/>
    <mergeCell ref="G22:I22"/>
    <mergeCell ref="J22:L22"/>
    <mergeCell ref="N22:Q22"/>
  </mergeCells>
  <pageMargins left="0.19685039370078741" right="0.15748031496062992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Лист1!$F$2:$F$7</xm:f>
          </x14:formula1>
          <xm:sqref>A1:B1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Y5" sqref="Y5"/>
    </sheetView>
  </sheetViews>
  <sheetFormatPr defaultRowHeight="12.75" x14ac:dyDescent="0.2"/>
  <cols>
    <col min="1" max="1" width="4.85546875" customWidth="1"/>
    <col min="2" max="2" width="19.5703125" bestFit="1" customWidth="1"/>
    <col min="3" max="21" width="6" style="9" customWidth="1"/>
    <col min="22" max="22" width="8.42578125" style="9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76">
        <v>43021</v>
      </c>
      <c r="B1" s="77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0.25" customHeight="1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45</v>
      </c>
      <c r="G2" s="4" t="s">
        <v>13</v>
      </c>
      <c r="H2" s="4" t="s">
        <v>2</v>
      </c>
      <c r="I2" s="4" t="s">
        <v>10</v>
      </c>
      <c r="J2" s="4" t="s">
        <v>20</v>
      </c>
      <c r="K2" s="4" t="s">
        <v>22</v>
      </c>
      <c r="L2" s="4" t="s">
        <v>47</v>
      </c>
      <c r="M2" s="4" t="s">
        <v>3</v>
      </c>
      <c r="N2" s="4" t="s">
        <v>65</v>
      </c>
      <c r="O2" s="4" t="s">
        <v>4</v>
      </c>
      <c r="P2" s="4" t="s">
        <v>24</v>
      </c>
      <c r="Q2" s="4"/>
      <c r="R2" s="4"/>
      <c r="S2" s="4"/>
      <c r="T2" s="4"/>
      <c r="U2" s="4"/>
      <c r="V2" s="4"/>
    </row>
    <row r="3" spans="1:26" ht="83.25" customHeight="1" x14ac:dyDescent="0.3">
      <c r="A3" s="78" t="s">
        <v>32</v>
      </c>
      <c r="B3" s="2" t="s">
        <v>48</v>
      </c>
      <c r="C3" s="11">
        <f>C10</f>
        <v>153.84615384615384</v>
      </c>
      <c r="D3" s="11">
        <f>D10</f>
        <v>25.641025641025642</v>
      </c>
      <c r="E3" s="11">
        <f>E10</f>
        <v>19.23076923076923</v>
      </c>
      <c r="F3" s="11">
        <f>F10</f>
        <v>25.641025641025642</v>
      </c>
      <c r="G3" s="11">
        <f>G10</f>
        <v>5.1282051282051286</v>
      </c>
      <c r="H3" s="11"/>
      <c r="I3" s="11"/>
      <c r="J3" s="11">
        <f>J10/2</f>
        <v>9.615384615384615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6" ht="56.25" x14ac:dyDescent="0.3">
      <c r="A4" s="79"/>
      <c r="B4" s="2" t="s">
        <v>49</v>
      </c>
      <c r="C4" s="11"/>
      <c r="D4" s="11"/>
      <c r="E4" s="11"/>
      <c r="F4" s="11"/>
      <c r="G4" s="11"/>
      <c r="H4" s="11">
        <f>H10</f>
        <v>2.5641025641025643</v>
      </c>
      <c r="I4" s="11">
        <f>I10</f>
        <v>89.743589743589737</v>
      </c>
      <c r="J4" s="11">
        <f>J10/2</f>
        <v>9.615384615384615</v>
      </c>
      <c r="K4" s="11">
        <f>$K$10</f>
        <v>28.205128205128204</v>
      </c>
      <c r="L4" s="11">
        <f>L10</f>
        <v>19.23076923076923</v>
      </c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6" ht="31.5" customHeight="1" x14ac:dyDescent="0.3">
      <c r="A5" s="79"/>
      <c r="B5" s="3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>
        <f>M10</f>
        <v>0.12820512820512819</v>
      </c>
      <c r="N5" s="11"/>
      <c r="O5" s="11"/>
      <c r="P5" s="11">
        <f>P10</f>
        <v>64.102564102564102</v>
      </c>
      <c r="Q5" s="11"/>
      <c r="R5" s="11"/>
      <c r="S5" s="11"/>
      <c r="T5" s="11"/>
      <c r="U5" s="11"/>
      <c r="V5" s="11"/>
      <c r="X5" s="64" t="s">
        <v>70</v>
      </c>
      <c r="Y5" s="65">
        <v>78</v>
      </c>
    </row>
    <row r="6" spans="1:26" ht="18.75" x14ac:dyDescent="0.3">
      <c r="A6" s="79"/>
      <c r="B6" s="3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>
        <f>O10</f>
        <v>64.102564102564102</v>
      </c>
      <c r="P6" s="11"/>
      <c r="Q6" s="11"/>
      <c r="R6" s="11"/>
      <c r="S6" s="11"/>
      <c r="T6" s="11"/>
      <c r="U6" s="11"/>
      <c r="V6" s="11"/>
    </row>
    <row r="7" spans="1:26" ht="37.5" x14ac:dyDescent="0.3">
      <c r="A7" s="80"/>
      <c r="B7" s="2" t="s">
        <v>38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N10</f>
        <v>30.76923076923077</v>
      </c>
      <c r="O7" s="11"/>
      <c r="P7" s="11"/>
      <c r="Q7" s="11"/>
      <c r="R7" s="11"/>
      <c r="S7" s="11"/>
      <c r="T7" s="11"/>
      <c r="U7" s="11"/>
      <c r="V7" s="11"/>
      <c r="Z7" s="5">
        <f>C230</f>
        <v>0</v>
      </c>
    </row>
    <row r="8" spans="1:26" ht="18.75" x14ac:dyDescent="0.3">
      <c r="A8" s="39"/>
      <c r="B8" s="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Z8" s="5"/>
    </row>
    <row r="9" spans="1:26" ht="18.75" x14ac:dyDescent="0.3">
      <c r="A9" s="39"/>
      <c r="B9" s="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1"/>
      <c r="P9" s="12"/>
      <c r="Q9" s="12"/>
      <c r="R9" s="12"/>
      <c r="S9" s="12"/>
      <c r="T9" s="12"/>
      <c r="U9" s="12"/>
      <c r="V9" s="12"/>
      <c r="Z9" s="5"/>
    </row>
    <row r="10" spans="1:26" ht="18.75" x14ac:dyDescent="0.3">
      <c r="A10" s="70" t="s">
        <v>28</v>
      </c>
      <c r="B10" s="71"/>
      <c r="C10" s="11">
        <f t="shared" ref="C10:U10" si="0">CONVERT(C11,"kg","g")/$Y$5</f>
        <v>153.84615384615384</v>
      </c>
      <c r="D10" s="11">
        <f t="shared" si="0"/>
        <v>25.641025641025642</v>
      </c>
      <c r="E10" s="11">
        <f t="shared" si="0"/>
        <v>19.23076923076923</v>
      </c>
      <c r="F10" s="11">
        <f t="shared" si="0"/>
        <v>25.641025641025642</v>
      </c>
      <c r="G10" s="11">
        <f t="shared" si="0"/>
        <v>5.1282051282051286</v>
      </c>
      <c r="H10" s="11">
        <f t="shared" si="0"/>
        <v>2.5641025641025643</v>
      </c>
      <c r="I10" s="11">
        <f t="shared" si="0"/>
        <v>89.743589743589737</v>
      </c>
      <c r="J10" s="11">
        <f t="shared" si="0"/>
        <v>19.23076923076923</v>
      </c>
      <c r="K10" s="11">
        <f t="shared" si="0"/>
        <v>28.205128205128204</v>
      </c>
      <c r="L10" s="11">
        <f t="shared" si="0"/>
        <v>19.23076923076923</v>
      </c>
      <c r="M10" s="11">
        <f t="shared" si="0"/>
        <v>0.12820512820512819</v>
      </c>
      <c r="N10" s="11">
        <f t="shared" si="0"/>
        <v>30.76923076923077</v>
      </c>
      <c r="O10" s="11">
        <f t="shared" si="0"/>
        <v>64.102564102564102</v>
      </c>
      <c r="P10" s="11">
        <f t="shared" si="0"/>
        <v>64.102564102564102</v>
      </c>
      <c r="Q10" s="11">
        <f t="shared" si="0"/>
        <v>0</v>
      </c>
      <c r="R10" s="11">
        <f t="shared" si="0"/>
        <v>0</v>
      </c>
      <c r="S10" s="11">
        <f t="shared" si="0"/>
        <v>0</v>
      </c>
      <c r="T10" s="11">
        <f t="shared" si="0"/>
        <v>0</v>
      </c>
      <c r="U10" s="11">
        <f t="shared" si="0"/>
        <v>0</v>
      </c>
      <c r="V10" s="13"/>
    </row>
    <row r="11" spans="1:26" ht="18.75" x14ac:dyDescent="0.3">
      <c r="A11" s="70" t="s">
        <v>29</v>
      </c>
      <c r="B11" s="71"/>
      <c r="C11" s="14">
        <v>12</v>
      </c>
      <c r="D11" s="14">
        <v>2</v>
      </c>
      <c r="E11" s="14">
        <v>1.5</v>
      </c>
      <c r="F11" s="14">
        <v>2</v>
      </c>
      <c r="G11" s="14">
        <v>0.4</v>
      </c>
      <c r="H11" s="14">
        <v>0.2</v>
      </c>
      <c r="I11" s="14">
        <v>7</v>
      </c>
      <c r="J11" s="14">
        <v>1.5</v>
      </c>
      <c r="K11" s="14">
        <v>2.2000000000000002</v>
      </c>
      <c r="L11" s="14">
        <v>1.5</v>
      </c>
      <c r="M11" s="14">
        <v>0.01</v>
      </c>
      <c r="N11" s="14">
        <v>2.4</v>
      </c>
      <c r="O11" s="14">
        <v>5</v>
      </c>
      <c r="P11" s="14">
        <v>5</v>
      </c>
      <c r="Q11" s="14"/>
      <c r="R11" s="14"/>
      <c r="S11" s="14"/>
      <c r="T11" s="14"/>
      <c r="U11" s="14"/>
      <c r="V11" s="17">
        <f>SUM(C11:U11)</f>
        <v>42.71</v>
      </c>
    </row>
    <row r="12" spans="1:26" ht="18.75" x14ac:dyDescent="0.3">
      <c r="A12" s="70" t="s">
        <v>30</v>
      </c>
      <c r="B12" s="71"/>
      <c r="C12" s="15">
        <v>8.5</v>
      </c>
      <c r="D12" s="15">
        <v>7</v>
      </c>
      <c r="E12" s="15">
        <v>7</v>
      </c>
      <c r="F12" s="16">
        <v>17</v>
      </c>
      <c r="G12" s="15">
        <v>37</v>
      </c>
      <c r="H12" s="15">
        <v>5</v>
      </c>
      <c r="I12" s="15">
        <v>20</v>
      </c>
      <c r="J12" s="15">
        <v>12</v>
      </c>
      <c r="K12" s="15">
        <v>20.77</v>
      </c>
      <c r="L12" s="15">
        <v>25</v>
      </c>
      <c r="M12" s="15">
        <v>25</v>
      </c>
      <c r="N12" s="15">
        <v>7.25</v>
      </c>
      <c r="O12" s="15">
        <v>3.25</v>
      </c>
      <c r="P12" s="15">
        <v>3.25</v>
      </c>
      <c r="Q12" s="15"/>
      <c r="R12" s="15"/>
      <c r="S12" s="15"/>
      <c r="T12" s="15"/>
      <c r="U12" s="15"/>
      <c r="V12" s="7"/>
    </row>
    <row r="13" spans="1:26" ht="18.75" x14ac:dyDescent="0.3">
      <c r="A13" s="70" t="s">
        <v>31</v>
      </c>
      <c r="B13" s="71"/>
      <c r="C13" s="13">
        <f t="shared" ref="C13:U13" si="1">C11*C12</f>
        <v>102</v>
      </c>
      <c r="D13" s="13">
        <f t="shared" si="1"/>
        <v>14</v>
      </c>
      <c r="E13" s="13">
        <f t="shared" si="1"/>
        <v>10.5</v>
      </c>
      <c r="F13" s="13">
        <f t="shared" si="1"/>
        <v>34</v>
      </c>
      <c r="G13" s="13">
        <f t="shared" si="1"/>
        <v>14.8</v>
      </c>
      <c r="H13" s="13">
        <f t="shared" si="1"/>
        <v>1</v>
      </c>
      <c r="I13" s="13">
        <f t="shared" si="1"/>
        <v>140</v>
      </c>
      <c r="J13" s="13">
        <f t="shared" si="1"/>
        <v>18</v>
      </c>
      <c r="K13" s="13">
        <f t="shared" si="1"/>
        <v>45.694000000000003</v>
      </c>
      <c r="L13" s="13">
        <f t="shared" si="1"/>
        <v>37.5</v>
      </c>
      <c r="M13" s="13">
        <f>(M11*M12)/0.09</f>
        <v>2.7777777777777777</v>
      </c>
      <c r="N13" s="13">
        <f>(N11*N12)/0.6</f>
        <v>29</v>
      </c>
      <c r="O13" s="13">
        <f>(O11*O12)/0.1</f>
        <v>162.5</v>
      </c>
      <c r="P13" s="13">
        <f t="shared" si="1"/>
        <v>16.25</v>
      </c>
      <c r="Q13" s="13">
        <f t="shared" si="1"/>
        <v>0</v>
      </c>
      <c r="R13" s="13">
        <f t="shared" si="1"/>
        <v>0</v>
      </c>
      <c r="S13" s="13">
        <f t="shared" si="1"/>
        <v>0</v>
      </c>
      <c r="T13" s="13">
        <f t="shared" si="1"/>
        <v>0</v>
      </c>
      <c r="U13" s="13">
        <f t="shared" si="1"/>
        <v>0</v>
      </c>
      <c r="V13" s="13">
        <f>SUM(C13:U13)</f>
        <v>628.02177777777774</v>
      </c>
    </row>
    <row r="17" spans="1:26" x14ac:dyDescent="0.2">
      <c r="J17" s="28"/>
    </row>
    <row r="20" spans="1:26" ht="16.5" thickBot="1" x14ac:dyDescent="0.3">
      <c r="A20" s="73" t="s">
        <v>33</v>
      </c>
      <c r="B20" s="73"/>
      <c r="C20" s="24"/>
      <c r="D20" s="24"/>
      <c r="E20" s="24"/>
      <c r="F20" s="25"/>
      <c r="G20" s="75" t="s">
        <v>34</v>
      </c>
      <c r="H20" s="75"/>
      <c r="I20" s="75"/>
      <c r="J20" s="66"/>
      <c r="K20" s="66"/>
      <c r="L20" s="66"/>
      <c r="M20" s="25"/>
      <c r="N20" s="67" t="s">
        <v>35</v>
      </c>
      <c r="O20" s="67"/>
      <c r="P20" s="67"/>
      <c r="Q20" s="67"/>
      <c r="R20" s="66"/>
      <c r="S20" s="66"/>
      <c r="T20" s="66"/>
      <c r="U20" s="25"/>
      <c r="V20" s="25"/>
    </row>
    <row r="25" spans="1:26" x14ac:dyDescent="0.2">
      <c r="Z25" s="6" t="e">
        <f ca="1">ПРЕОБР(C24,"kg","g")</f>
        <v>#NAME?</v>
      </c>
    </row>
  </sheetData>
  <mergeCells count="13">
    <mergeCell ref="A11:B11"/>
    <mergeCell ref="A1:B1"/>
    <mergeCell ref="C1:V1"/>
    <mergeCell ref="A2:B2"/>
    <mergeCell ref="A3:A7"/>
    <mergeCell ref="A10:B10"/>
    <mergeCell ref="R20:T20"/>
    <mergeCell ref="A12:B12"/>
    <mergeCell ref="A13:B13"/>
    <mergeCell ref="A20:B20"/>
    <mergeCell ref="G20:I20"/>
    <mergeCell ref="J20:L20"/>
    <mergeCell ref="N20:Q20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Лист1!$G$2:$G$7</xm:f>
          </x14:formula1>
          <xm:sqref>A1:B1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sqref="A1:B1"/>
    </sheetView>
  </sheetViews>
  <sheetFormatPr defaultRowHeight="12.75" x14ac:dyDescent="0.2"/>
  <cols>
    <col min="1" max="1" width="4.85546875" customWidth="1"/>
    <col min="2" max="2" width="17.5703125" customWidth="1"/>
    <col min="3" max="17" width="6" style="8" customWidth="1"/>
    <col min="18" max="18" width="5.7109375" style="8" customWidth="1"/>
    <col min="19" max="21" width="6" style="8" customWidth="1"/>
    <col min="22" max="22" width="10.28515625" style="8" customWidth="1"/>
    <col min="24" max="24" width="17.42578125" customWidth="1"/>
    <col min="25" max="25" width="6" customWidth="1"/>
    <col min="26" max="26" width="32.28515625" customWidth="1"/>
  </cols>
  <sheetData>
    <row r="1" spans="1:26" ht="21" customHeight="1" x14ac:dyDescent="0.3">
      <c r="A1" s="68">
        <v>43024</v>
      </c>
      <c r="B1" s="69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0.25" customHeight="1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5</v>
      </c>
      <c r="G2" s="4" t="s">
        <v>19</v>
      </c>
      <c r="H2" s="4" t="s">
        <v>6</v>
      </c>
      <c r="I2" s="4" t="s">
        <v>13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3</v>
      </c>
      <c r="O2" s="4" t="s">
        <v>65</v>
      </c>
      <c r="P2" s="4" t="s">
        <v>4</v>
      </c>
      <c r="Q2" s="4" t="s">
        <v>24</v>
      </c>
      <c r="R2" s="4" t="s">
        <v>60</v>
      </c>
      <c r="S2" s="4"/>
      <c r="T2" s="4"/>
      <c r="U2" s="4"/>
      <c r="V2" s="4"/>
    </row>
    <row r="3" spans="1:26" ht="82.5" customHeight="1" x14ac:dyDescent="0.3">
      <c r="A3" s="74" t="s">
        <v>32</v>
      </c>
      <c r="B3" s="2" t="s">
        <v>26</v>
      </c>
      <c r="C3" s="11">
        <f>C10/2</f>
        <v>61.855670103092784</v>
      </c>
      <c r="D3" s="11">
        <f>D10/2</f>
        <v>7.731958762886598</v>
      </c>
      <c r="E3" s="11">
        <f>E10/2</f>
        <v>7.731958762886598</v>
      </c>
      <c r="F3" s="11"/>
      <c r="G3" s="11"/>
      <c r="H3" s="11">
        <f>H10</f>
        <v>15.463917525773196</v>
      </c>
      <c r="I3" s="11">
        <f>I10/2</f>
        <v>3.0927835051546393</v>
      </c>
      <c r="J3" s="11">
        <f>J10/2</f>
        <v>1.0309278350515463</v>
      </c>
      <c r="K3" s="11"/>
      <c r="L3" s="11"/>
      <c r="M3" s="11">
        <f>M10</f>
        <v>12.371134020618557</v>
      </c>
      <c r="N3" s="11"/>
      <c r="O3" s="11"/>
      <c r="P3" s="11"/>
      <c r="Q3" s="11"/>
      <c r="R3" s="11"/>
      <c r="S3" s="11"/>
      <c r="T3" s="11"/>
      <c r="U3" s="11"/>
      <c r="V3" s="11"/>
    </row>
    <row r="4" spans="1:26" ht="36" customHeight="1" x14ac:dyDescent="0.3">
      <c r="A4" s="74"/>
      <c r="B4" s="2" t="s">
        <v>27</v>
      </c>
      <c r="C4" s="11">
        <f>C10/2</f>
        <v>61.855670103092784</v>
      </c>
      <c r="D4" s="11">
        <f>D10/2</f>
        <v>7.731958762886598</v>
      </c>
      <c r="E4" s="11">
        <f>E10/2</f>
        <v>7.731958762886598</v>
      </c>
      <c r="F4" s="11">
        <f>F10</f>
        <v>41.237113402061858</v>
      </c>
      <c r="G4" s="11">
        <f>G10</f>
        <v>10.309278350515465</v>
      </c>
      <c r="H4" s="11"/>
      <c r="I4" s="11">
        <f>I10/2</f>
        <v>3.0927835051546393</v>
      </c>
      <c r="J4" s="11">
        <f>J10/2</f>
        <v>1.0309278350515463</v>
      </c>
      <c r="K4" s="11"/>
      <c r="L4" s="11">
        <f>L10</f>
        <v>4.1237113402061851</v>
      </c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6" ht="39.75" customHeight="1" x14ac:dyDescent="0.3">
      <c r="A5" s="74"/>
      <c r="B5" s="2" t="s">
        <v>36</v>
      </c>
      <c r="C5" s="11"/>
      <c r="D5" s="11"/>
      <c r="E5" s="11"/>
      <c r="F5" s="11"/>
      <c r="G5" s="11"/>
      <c r="H5" s="11"/>
      <c r="I5" s="11"/>
      <c r="J5" s="11"/>
      <c r="K5" s="11">
        <f>K10</f>
        <v>30.927835051546392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X5" s="64" t="s">
        <v>70</v>
      </c>
      <c r="Y5" s="65">
        <v>97</v>
      </c>
    </row>
    <row r="6" spans="1:26" ht="37.5" x14ac:dyDescent="0.3">
      <c r="A6" s="74"/>
      <c r="B6" s="2" t="s">
        <v>37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>
        <f>R10</f>
        <v>0.45360824742268041</v>
      </c>
      <c r="S6" s="11"/>
      <c r="T6" s="11"/>
      <c r="U6" s="11"/>
      <c r="V6" s="11"/>
    </row>
    <row r="7" spans="1:26" ht="18.75" x14ac:dyDescent="0.3">
      <c r="A7" s="74"/>
      <c r="B7" s="3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N10</f>
        <v>0.10309278350515463</v>
      </c>
      <c r="O7" s="11"/>
      <c r="P7" s="11"/>
      <c r="Q7" s="11">
        <f>Q10</f>
        <v>10.309278350515465</v>
      </c>
      <c r="R7" s="11"/>
      <c r="S7" s="11"/>
      <c r="T7" s="11"/>
      <c r="U7" s="11"/>
      <c r="V7" s="11"/>
      <c r="Z7" s="5">
        <f>C230</f>
        <v>0</v>
      </c>
    </row>
    <row r="8" spans="1:26" ht="18.75" x14ac:dyDescent="0.3">
      <c r="A8" s="46"/>
      <c r="B8" s="3" t="s"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>
        <f>P10</f>
        <v>51.546391752577321</v>
      </c>
      <c r="Q8" s="11"/>
      <c r="R8" s="11"/>
      <c r="S8" s="11"/>
      <c r="T8" s="11"/>
      <c r="U8" s="11"/>
      <c r="V8" s="11"/>
      <c r="Z8" s="5"/>
    </row>
    <row r="9" spans="1:26" ht="37.5" x14ac:dyDescent="0.3">
      <c r="A9" s="46"/>
      <c r="B9" s="2" t="s">
        <v>38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1">
        <f>O10</f>
        <v>30.927835051546392</v>
      </c>
      <c r="P9" s="12"/>
      <c r="Q9" s="12"/>
      <c r="R9" s="12"/>
      <c r="S9" s="12"/>
      <c r="T9" s="12"/>
      <c r="U9" s="12"/>
      <c r="V9" s="12"/>
      <c r="Z9" s="5"/>
    </row>
    <row r="10" spans="1:26" ht="18.75" x14ac:dyDescent="0.3">
      <c r="A10" s="70" t="s">
        <v>28</v>
      </c>
      <c r="B10" s="71"/>
      <c r="C10" s="11">
        <f t="shared" ref="C10:Q10" si="0">CONVERT(C11,"kg","g")/$Y$5</f>
        <v>123.71134020618557</v>
      </c>
      <c r="D10" s="11">
        <f t="shared" si="0"/>
        <v>15.463917525773196</v>
      </c>
      <c r="E10" s="11">
        <f t="shared" si="0"/>
        <v>15.463917525773196</v>
      </c>
      <c r="F10" s="11">
        <f t="shared" si="0"/>
        <v>41.237113402061858</v>
      </c>
      <c r="G10" s="11">
        <f t="shared" si="0"/>
        <v>10.309278350515465</v>
      </c>
      <c r="H10" s="11">
        <f t="shared" si="0"/>
        <v>15.463917525773196</v>
      </c>
      <c r="I10" s="11">
        <f t="shared" si="0"/>
        <v>6.1855670103092786</v>
      </c>
      <c r="J10" s="11">
        <f t="shared" si="0"/>
        <v>2.0618556701030926</v>
      </c>
      <c r="K10" s="11">
        <f t="shared" si="0"/>
        <v>30.927835051546392</v>
      </c>
      <c r="L10" s="11">
        <f t="shared" si="0"/>
        <v>4.1237113402061851</v>
      </c>
      <c r="M10" s="11">
        <f t="shared" si="0"/>
        <v>12.371134020618557</v>
      </c>
      <c r="N10" s="11">
        <f t="shared" si="0"/>
        <v>0.10309278350515463</v>
      </c>
      <c r="O10" s="11">
        <f t="shared" si="0"/>
        <v>30.927835051546392</v>
      </c>
      <c r="P10" s="11">
        <f t="shared" si="0"/>
        <v>51.546391752577321</v>
      </c>
      <c r="Q10" s="11">
        <f t="shared" si="0"/>
        <v>10.309278350515465</v>
      </c>
      <c r="R10" s="11">
        <f>R11/Y5</f>
        <v>0.45360824742268041</v>
      </c>
      <c r="S10" s="11">
        <f>CONVERT(S11,"kg","g")/$Y$5</f>
        <v>0</v>
      </c>
      <c r="T10" s="11">
        <f>CONVERT(T11,"kg","g")/$Y$5</f>
        <v>0</v>
      </c>
      <c r="U10" s="11">
        <f>CONVERT(U11,"kg","g")/$Y$5</f>
        <v>0</v>
      </c>
      <c r="V10" s="13"/>
    </row>
    <row r="11" spans="1:26" ht="18.75" x14ac:dyDescent="0.3">
      <c r="A11" s="70" t="s">
        <v>29</v>
      </c>
      <c r="B11" s="71"/>
      <c r="C11" s="29">
        <v>12</v>
      </c>
      <c r="D11" s="29">
        <v>1.5</v>
      </c>
      <c r="E11" s="29">
        <v>1.5</v>
      </c>
      <c r="F11" s="29">
        <v>4</v>
      </c>
      <c r="G11" s="29">
        <v>1</v>
      </c>
      <c r="H11" s="29">
        <v>1.5</v>
      </c>
      <c r="I11" s="29">
        <v>0.6</v>
      </c>
      <c r="J11" s="29">
        <v>0.2</v>
      </c>
      <c r="K11" s="29">
        <v>3</v>
      </c>
      <c r="L11" s="29">
        <v>0.4</v>
      </c>
      <c r="M11" s="29">
        <v>1.2</v>
      </c>
      <c r="N11" s="29">
        <v>0.01</v>
      </c>
      <c r="O11" s="29">
        <v>3</v>
      </c>
      <c r="P11" s="29">
        <v>5</v>
      </c>
      <c r="Q11" s="29">
        <v>1</v>
      </c>
      <c r="R11" s="29">
        <v>44</v>
      </c>
      <c r="S11" s="29"/>
      <c r="T11" s="29"/>
      <c r="U11" s="29"/>
      <c r="V11" s="17">
        <f>SUM(C11:U11)</f>
        <v>79.91</v>
      </c>
    </row>
    <row r="12" spans="1:26" ht="18.75" x14ac:dyDescent="0.3">
      <c r="A12" s="70" t="s">
        <v>30</v>
      </c>
      <c r="B12" s="71"/>
      <c r="C12" s="15">
        <v>8</v>
      </c>
      <c r="D12" s="15">
        <v>7</v>
      </c>
      <c r="E12" s="15">
        <v>7</v>
      </c>
      <c r="F12" s="16">
        <v>7</v>
      </c>
      <c r="G12" s="15">
        <v>20.7</v>
      </c>
      <c r="H12" s="15">
        <v>14</v>
      </c>
      <c r="I12" s="15">
        <v>37</v>
      </c>
      <c r="J12" s="15">
        <v>5</v>
      </c>
      <c r="K12" s="15">
        <v>95</v>
      </c>
      <c r="L12" s="15">
        <v>110</v>
      </c>
      <c r="M12" s="15">
        <v>50</v>
      </c>
      <c r="N12" s="15">
        <v>25</v>
      </c>
      <c r="O12" s="15">
        <v>7.25</v>
      </c>
      <c r="P12" s="15">
        <v>3.25</v>
      </c>
      <c r="Q12" s="15">
        <v>20.77</v>
      </c>
      <c r="R12" s="15">
        <v>2.2999999999999998</v>
      </c>
      <c r="S12" s="15"/>
      <c r="T12" s="15"/>
      <c r="U12" s="15"/>
      <c r="V12" s="14"/>
    </row>
    <row r="13" spans="1:26" ht="18.75" x14ac:dyDescent="0.3">
      <c r="A13" s="70" t="s">
        <v>31</v>
      </c>
      <c r="B13" s="71"/>
      <c r="C13" s="63">
        <f>C11*C12</f>
        <v>96</v>
      </c>
      <c r="D13" s="63">
        <f>D11*D12</f>
        <v>10.5</v>
      </c>
      <c r="E13" s="63">
        <f t="shared" ref="E13:U13" si="1">E11*E12</f>
        <v>10.5</v>
      </c>
      <c r="F13" s="63">
        <f t="shared" si="1"/>
        <v>28</v>
      </c>
      <c r="G13" s="63">
        <f t="shared" si="1"/>
        <v>20.7</v>
      </c>
      <c r="H13" s="63">
        <f t="shared" si="1"/>
        <v>21</v>
      </c>
      <c r="I13" s="63">
        <f t="shared" si="1"/>
        <v>22.2</v>
      </c>
      <c r="J13" s="63">
        <f t="shared" si="1"/>
        <v>1</v>
      </c>
      <c r="K13" s="63">
        <f t="shared" si="1"/>
        <v>285</v>
      </c>
      <c r="L13" s="63">
        <f t="shared" si="1"/>
        <v>44</v>
      </c>
      <c r="M13" s="63">
        <f t="shared" si="1"/>
        <v>60</v>
      </c>
      <c r="N13" s="63">
        <f>(N11*N12)/0.09</f>
        <v>2.7777777777777777</v>
      </c>
      <c r="O13" s="63">
        <f>(O11*O12)/0.6</f>
        <v>36.25</v>
      </c>
      <c r="P13" s="63">
        <f>(P11*P12)/0.1</f>
        <v>162.5</v>
      </c>
      <c r="Q13" s="63">
        <f t="shared" si="1"/>
        <v>20.77</v>
      </c>
      <c r="R13" s="63">
        <f t="shared" si="1"/>
        <v>101.19999999999999</v>
      </c>
      <c r="S13" s="63">
        <f t="shared" si="1"/>
        <v>0</v>
      </c>
      <c r="T13" s="63">
        <f t="shared" si="1"/>
        <v>0</v>
      </c>
      <c r="U13" s="63">
        <f t="shared" si="1"/>
        <v>0</v>
      </c>
      <c r="V13" s="13">
        <f>SUM(C13:U13)</f>
        <v>922.39777777777772</v>
      </c>
    </row>
    <row r="14" spans="1:26" x14ac:dyDescent="0.2">
      <c r="N14" s="27"/>
    </row>
    <row r="15" spans="1:26" x14ac:dyDescent="0.2">
      <c r="D15" s="26"/>
      <c r="L15" s="30"/>
      <c r="M15" s="30"/>
      <c r="N15" s="30"/>
      <c r="O15" s="30"/>
      <c r="P15" s="30"/>
    </row>
    <row r="19" spans="1:26" ht="16.5" thickBot="1" x14ac:dyDescent="0.3">
      <c r="A19" s="73" t="s">
        <v>33</v>
      </c>
      <c r="B19" s="73"/>
      <c r="C19" s="24"/>
      <c r="D19" s="24"/>
      <c r="E19" s="24"/>
      <c r="F19" s="25"/>
      <c r="G19" s="75" t="s">
        <v>34</v>
      </c>
      <c r="H19" s="75"/>
      <c r="I19" s="75"/>
      <c r="J19" s="66"/>
      <c r="K19" s="66"/>
      <c r="L19" s="66"/>
      <c r="M19" s="25"/>
      <c r="N19" s="67" t="s">
        <v>35</v>
      </c>
      <c r="O19" s="67"/>
      <c r="P19" s="67"/>
      <c r="Q19" s="67"/>
      <c r="R19" s="66"/>
      <c r="S19" s="66"/>
      <c r="T19" s="66"/>
      <c r="U19" s="25"/>
      <c r="V19" s="25"/>
    </row>
    <row r="23" spans="1:26" x14ac:dyDescent="0.2">
      <c r="I23" s="26" t="s">
        <v>25</v>
      </c>
    </row>
    <row r="25" spans="1:26" x14ac:dyDescent="0.2">
      <c r="Z25" s="6"/>
    </row>
  </sheetData>
  <dataConsolidate function="count"/>
  <mergeCells count="13">
    <mergeCell ref="R19:T19"/>
    <mergeCell ref="A12:B12"/>
    <mergeCell ref="A13:B13"/>
    <mergeCell ref="A19:B19"/>
    <mergeCell ref="G19:I19"/>
    <mergeCell ref="J19:L19"/>
    <mergeCell ref="N19:Q19"/>
    <mergeCell ref="A11:B11"/>
    <mergeCell ref="A1:B1"/>
    <mergeCell ref="C1:V1"/>
    <mergeCell ref="A2:B2"/>
    <mergeCell ref="A3:A7"/>
    <mergeCell ref="A10:B10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Лист1!$C$2:$C$7</xm:f>
          </x14:formula1>
          <xm:sqref>A1:B1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Y5" sqref="Y5"/>
    </sheetView>
  </sheetViews>
  <sheetFormatPr defaultRowHeight="12.75" x14ac:dyDescent="0.2"/>
  <cols>
    <col min="1" max="1" width="5.42578125" customWidth="1"/>
    <col min="2" max="2" width="15.42578125" customWidth="1"/>
    <col min="3" max="21" width="6" style="9" customWidth="1"/>
    <col min="22" max="22" width="8.5703125" style="9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76">
        <v>43025</v>
      </c>
      <c r="B1" s="77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0.25" customHeight="1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5</v>
      </c>
      <c r="G2" s="4" t="s">
        <v>13</v>
      </c>
      <c r="H2" s="4" t="s">
        <v>20</v>
      </c>
      <c r="I2" s="19" t="s">
        <v>23</v>
      </c>
      <c r="J2" s="19" t="s">
        <v>19</v>
      </c>
      <c r="K2" s="19" t="s">
        <v>11</v>
      </c>
      <c r="L2" s="19" t="s">
        <v>42</v>
      </c>
      <c r="M2" s="19" t="s">
        <v>9</v>
      </c>
      <c r="N2" s="19" t="s">
        <v>3</v>
      </c>
      <c r="O2" s="19" t="s">
        <v>65</v>
      </c>
      <c r="P2" s="19" t="s">
        <v>24</v>
      </c>
      <c r="Q2" s="19" t="s">
        <v>43</v>
      </c>
      <c r="R2" s="19"/>
      <c r="S2" s="19"/>
      <c r="T2" s="19"/>
      <c r="U2" s="19"/>
      <c r="V2" s="19"/>
    </row>
    <row r="3" spans="1:26" ht="53.25" customHeight="1" x14ac:dyDescent="0.3">
      <c r="A3" s="74" t="s">
        <v>32</v>
      </c>
      <c r="B3" s="20" t="s">
        <v>40</v>
      </c>
      <c r="C3" s="11">
        <f>C9/2</f>
        <v>42.134831460674157</v>
      </c>
      <c r="D3" s="11">
        <f>D9</f>
        <v>16.853932584269664</v>
      </c>
      <c r="E3" s="11">
        <f>E9/2</f>
        <v>16.853932584269664</v>
      </c>
      <c r="F3" s="11">
        <f>F9</f>
        <v>11.235955056179776</v>
      </c>
      <c r="G3" s="11">
        <f>G9/5</f>
        <v>2.2471910112359552</v>
      </c>
      <c r="H3" s="11">
        <f>H9</f>
        <v>2.2471910112359552</v>
      </c>
      <c r="I3" s="11">
        <f>I9</f>
        <v>78.651685393258433</v>
      </c>
      <c r="J3" s="11">
        <f>J9</f>
        <v>16.853932584269664</v>
      </c>
      <c r="K3" s="11">
        <f>K9</f>
        <v>24.719101123595507</v>
      </c>
      <c r="L3" s="11">
        <f>L9</f>
        <v>22.471910112359552</v>
      </c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6" ht="42.75" customHeight="1" x14ac:dyDescent="0.3">
      <c r="A4" s="74"/>
      <c r="B4" s="20" t="s">
        <v>41</v>
      </c>
      <c r="C4" s="11">
        <f>C9/2</f>
        <v>42.134831460674157</v>
      </c>
      <c r="D4" s="11"/>
      <c r="E4" s="11">
        <f>E9/2</f>
        <v>16.853932584269664</v>
      </c>
      <c r="F4" s="11"/>
      <c r="G4" s="11">
        <f>G9-G3</f>
        <v>8.9887640449438209</v>
      </c>
      <c r="H4" s="11"/>
      <c r="I4" s="11"/>
      <c r="J4" s="11"/>
      <c r="K4" s="11"/>
      <c r="L4" s="11"/>
      <c r="M4" s="11">
        <f>M9</f>
        <v>4.4943820224719104</v>
      </c>
      <c r="N4" s="11"/>
      <c r="O4" s="11"/>
      <c r="P4" s="11"/>
      <c r="Q4" s="11">
        <f>Q9</f>
        <v>44.943820224719104</v>
      </c>
      <c r="R4" s="11"/>
      <c r="S4" s="11"/>
      <c r="T4" s="11"/>
      <c r="U4" s="11"/>
      <c r="V4" s="11"/>
    </row>
    <row r="5" spans="1:26" ht="37.5" x14ac:dyDescent="0.3">
      <c r="A5" s="74"/>
      <c r="B5" s="20" t="s">
        <v>38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>
        <f>O9</f>
        <v>33.707865168539328</v>
      </c>
      <c r="P5" s="11"/>
      <c r="Q5" s="11"/>
      <c r="R5" s="11"/>
      <c r="S5" s="11"/>
      <c r="T5" s="11"/>
      <c r="U5" s="11"/>
      <c r="V5" s="11"/>
      <c r="X5" s="64" t="s">
        <v>70</v>
      </c>
      <c r="Y5" s="65">
        <v>89</v>
      </c>
    </row>
    <row r="6" spans="1:26" ht="18.75" x14ac:dyDescent="0.3">
      <c r="A6" s="74"/>
      <c r="B6" s="21" t="s">
        <v>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>
        <f>N9</f>
        <v>0.11235955056179775</v>
      </c>
      <c r="O6" s="11"/>
      <c r="P6" s="11">
        <f>P9</f>
        <v>44.943820224719104</v>
      </c>
      <c r="Q6" s="11"/>
      <c r="R6" s="11"/>
      <c r="S6" s="11"/>
      <c r="T6" s="11"/>
      <c r="U6" s="11"/>
      <c r="V6" s="11"/>
    </row>
    <row r="7" spans="1:26" ht="18.75" x14ac:dyDescent="0.3">
      <c r="A7" s="74"/>
      <c r="B7" s="2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Z7" s="5">
        <f>C229</f>
        <v>0</v>
      </c>
    </row>
    <row r="8" spans="1:26" ht="18.75" x14ac:dyDescent="0.3">
      <c r="A8" s="22"/>
      <c r="B8" s="2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2"/>
      <c r="P8" s="12"/>
      <c r="Q8" s="12"/>
      <c r="R8" s="12"/>
      <c r="S8" s="12"/>
      <c r="T8" s="12"/>
      <c r="U8" s="12"/>
      <c r="V8" s="12"/>
      <c r="Z8" s="5"/>
    </row>
    <row r="9" spans="1:26" ht="18.75" x14ac:dyDescent="0.3">
      <c r="A9" s="70" t="s">
        <v>28</v>
      </c>
      <c r="B9" s="71"/>
      <c r="C9" s="11">
        <f t="shared" ref="C9:U9" si="0">CONVERT(C10,"kg","g")/$Y$5</f>
        <v>84.269662921348313</v>
      </c>
      <c r="D9" s="11">
        <f t="shared" si="0"/>
        <v>16.853932584269664</v>
      </c>
      <c r="E9" s="11">
        <f t="shared" si="0"/>
        <v>33.707865168539328</v>
      </c>
      <c r="F9" s="11">
        <f t="shared" si="0"/>
        <v>11.235955056179776</v>
      </c>
      <c r="G9" s="11">
        <f t="shared" si="0"/>
        <v>11.235955056179776</v>
      </c>
      <c r="H9" s="11">
        <f t="shared" si="0"/>
        <v>2.2471910112359552</v>
      </c>
      <c r="I9" s="11">
        <f t="shared" si="0"/>
        <v>78.651685393258433</v>
      </c>
      <c r="J9" s="11">
        <f t="shared" si="0"/>
        <v>16.853932584269664</v>
      </c>
      <c r="K9" s="11">
        <f t="shared" si="0"/>
        <v>24.719101123595507</v>
      </c>
      <c r="L9" s="11">
        <f t="shared" si="0"/>
        <v>22.471910112359552</v>
      </c>
      <c r="M9" s="11">
        <f t="shared" si="0"/>
        <v>4.4943820224719104</v>
      </c>
      <c r="N9" s="11">
        <f t="shared" si="0"/>
        <v>0.11235955056179775</v>
      </c>
      <c r="O9" s="11">
        <f t="shared" si="0"/>
        <v>33.707865168539328</v>
      </c>
      <c r="P9" s="11">
        <f t="shared" si="0"/>
        <v>44.943820224719104</v>
      </c>
      <c r="Q9" s="11">
        <f t="shared" si="0"/>
        <v>44.943820224719104</v>
      </c>
      <c r="R9" s="11">
        <f t="shared" si="0"/>
        <v>0</v>
      </c>
      <c r="S9" s="11">
        <f t="shared" si="0"/>
        <v>0</v>
      </c>
      <c r="T9" s="11">
        <f t="shared" si="0"/>
        <v>0</v>
      </c>
      <c r="U9" s="11">
        <f t="shared" si="0"/>
        <v>0</v>
      </c>
      <c r="V9" s="13"/>
    </row>
    <row r="10" spans="1:26" ht="18.75" x14ac:dyDescent="0.3">
      <c r="A10" s="70" t="s">
        <v>29</v>
      </c>
      <c r="B10" s="71"/>
      <c r="C10" s="14">
        <v>7.5</v>
      </c>
      <c r="D10" s="14">
        <v>1.5</v>
      </c>
      <c r="E10" s="14">
        <v>3</v>
      </c>
      <c r="F10" s="14">
        <v>1</v>
      </c>
      <c r="G10" s="14">
        <v>1</v>
      </c>
      <c r="H10" s="14">
        <v>0.2</v>
      </c>
      <c r="I10" s="14">
        <v>7</v>
      </c>
      <c r="J10" s="14">
        <v>1.5</v>
      </c>
      <c r="K10" s="14">
        <v>2.2000000000000002</v>
      </c>
      <c r="L10" s="14">
        <v>2</v>
      </c>
      <c r="M10" s="14">
        <v>0.4</v>
      </c>
      <c r="N10" s="14">
        <v>0.01</v>
      </c>
      <c r="O10" s="14">
        <v>3</v>
      </c>
      <c r="P10" s="14">
        <v>4</v>
      </c>
      <c r="Q10" s="14">
        <v>4</v>
      </c>
      <c r="R10" s="14"/>
      <c r="S10" s="14"/>
      <c r="T10" s="14"/>
      <c r="U10" s="14"/>
      <c r="V10" s="17">
        <f>SUM(C10:U10)</f>
        <v>38.31</v>
      </c>
    </row>
    <row r="11" spans="1:26" ht="18.75" x14ac:dyDescent="0.3">
      <c r="A11" s="70" t="s">
        <v>30</v>
      </c>
      <c r="B11" s="71"/>
      <c r="C11" s="15">
        <v>8.5</v>
      </c>
      <c r="D11" s="15">
        <v>7</v>
      </c>
      <c r="E11" s="15">
        <v>7</v>
      </c>
      <c r="F11" s="16">
        <v>17</v>
      </c>
      <c r="G11" s="15">
        <v>37</v>
      </c>
      <c r="H11" s="15">
        <v>5</v>
      </c>
      <c r="I11" s="15">
        <v>20</v>
      </c>
      <c r="J11" s="15">
        <v>12</v>
      </c>
      <c r="K11" s="15">
        <v>20.77</v>
      </c>
      <c r="L11" s="15">
        <v>12</v>
      </c>
      <c r="M11" s="15">
        <v>110</v>
      </c>
      <c r="N11" s="15">
        <v>25</v>
      </c>
      <c r="O11" s="15">
        <v>7.25</v>
      </c>
      <c r="P11" s="15">
        <v>3.25</v>
      </c>
      <c r="Q11" s="15">
        <v>3.25</v>
      </c>
      <c r="R11" s="15"/>
      <c r="S11" s="15"/>
      <c r="T11" s="15"/>
      <c r="U11" s="15"/>
      <c r="V11" s="7"/>
    </row>
    <row r="12" spans="1:26" ht="18.75" x14ac:dyDescent="0.3">
      <c r="A12" s="70" t="s">
        <v>31</v>
      </c>
      <c r="B12" s="71"/>
      <c r="C12" s="13">
        <f t="shared" ref="C12:U12" si="1">C10*C11</f>
        <v>63.75</v>
      </c>
      <c r="D12" s="13">
        <f t="shared" si="1"/>
        <v>10.5</v>
      </c>
      <c r="E12" s="13">
        <f t="shared" si="1"/>
        <v>21</v>
      </c>
      <c r="F12" s="13">
        <f t="shared" si="1"/>
        <v>17</v>
      </c>
      <c r="G12" s="13">
        <f t="shared" si="1"/>
        <v>37</v>
      </c>
      <c r="H12" s="13">
        <f t="shared" si="1"/>
        <v>1</v>
      </c>
      <c r="I12" s="13">
        <f t="shared" si="1"/>
        <v>140</v>
      </c>
      <c r="J12" s="13">
        <f t="shared" si="1"/>
        <v>18</v>
      </c>
      <c r="K12" s="13">
        <f t="shared" si="1"/>
        <v>45.694000000000003</v>
      </c>
      <c r="L12" s="13">
        <f t="shared" si="1"/>
        <v>24</v>
      </c>
      <c r="M12" s="13">
        <f t="shared" si="1"/>
        <v>44</v>
      </c>
      <c r="N12" s="13">
        <f>(N10*N11)/0.09</f>
        <v>2.7777777777777777</v>
      </c>
      <c r="O12" s="13">
        <f>(O10*O11)/0.6</f>
        <v>36.25</v>
      </c>
      <c r="P12" s="13">
        <f t="shared" si="1"/>
        <v>13</v>
      </c>
      <c r="Q12" s="13">
        <f t="shared" si="1"/>
        <v>13</v>
      </c>
      <c r="R12" s="13">
        <f t="shared" si="1"/>
        <v>0</v>
      </c>
      <c r="S12" s="13">
        <f t="shared" si="1"/>
        <v>0</v>
      </c>
      <c r="T12" s="13">
        <f t="shared" si="1"/>
        <v>0</v>
      </c>
      <c r="U12" s="13">
        <f t="shared" si="1"/>
        <v>0</v>
      </c>
      <c r="V12" s="13">
        <f>SUM(C12:U12)</f>
        <v>486.97177777777779</v>
      </c>
    </row>
    <row r="24" spans="1:26" x14ac:dyDescent="0.2">
      <c r="Z24" s="6" t="e">
        <f ca="1">ПРЕОБР(C23,"kg","g")</f>
        <v>#NAME?</v>
      </c>
    </row>
    <row r="25" spans="1:26" ht="16.5" thickBot="1" x14ac:dyDescent="0.3">
      <c r="A25" s="73" t="s">
        <v>33</v>
      </c>
      <c r="B25" s="73"/>
      <c r="C25" s="24"/>
      <c r="D25" s="24"/>
      <c r="E25" s="24"/>
      <c r="F25" s="25"/>
      <c r="G25" s="75" t="s">
        <v>34</v>
      </c>
      <c r="H25" s="75"/>
      <c r="I25" s="75"/>
      <c r="J25" s="66"/>
      <c r="K25" s="66"/>
      <c r="L25" s="66"/>
      <c r="M25" s="25"/>
      <c r="N25" s="67" t="s">
        <v>35</v>
      </c>
      <c r="O25" s="67"/>
      <c r="P25" s="67"/>
      <c r="Q25" s="67"/>
      <c r="R25" s="66"/>
      <c r="S25" s="66"/>
      <c r="T25" s="66"/>
      <c r="U25" s="25"/>
      <c r="V25" s="25"/>
    </row>
  </sheetData>
  <mergeCells count="13">
    <mergeCell ref="R25:T25"/>
    <mergeCell ref="A11:B11"/>
    <mergeCell ref="A12:B12"/>
    <mergeCell ref="A25:B25"/>
    <mergeCell ref="G25:I25"/>
    <mergeCell ref="J25:L25"/>
    <mergeCell ref="N25:Q25"/>
    <mergeCell ref="A10:B10"/>
    <mergeCell ref="A1:B1"/>
    <mergeCell ref="C1:V1"/>
    <mergeCell ref="A2:B2"/>
    <mergeCell ref="A3:A7"/>
    <mergeCell ref="A9:B9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Лист1!$D$2:$D$7</xm:f>
          </x14:formula1>
          <xm:sqref>A1:B1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B1" workbookViewId="0">
      <selection activeCell="Y5" sqref="Y5"/>
    </sheetView>
  </sheetViews>
  <sheetFormatPr defaultRowHeight="12.75" x14ac:dyDescent="0.2"/>
  <cols>
    <col min="1" max="1" width="4.28515625" customWidth="1"/>
    <col min="2" max="2" width="18.5703125" customWidth="1"/>
    <col min="3" max="21" width="6" style="9" customWidth="1"/>
    <col min="22" max="22" width="8.5703125" style="9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76">
        <v>43026</v>
      </c>
      <c r="B1" s="77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0.25" customHeight="1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44</v>
      </c>
      <c r="G2" s="19" t="s">
        <v>19</v>
      </c>
      <c r="H2" s="4" t="s">
        <v>8</v>
      </c>
      <c r="I2" s="4" t="s">
        <v>13</v>
      </c>
      <c r="J2" s="4" t="s">
        <v>20</v>
      </c>
      <c r="K2" s="4" t="s">
        <v>46</v>
      </c>
      <c r="L2" s="4" t="s">
        <v>22</v>
      </c>
      <c r="M2" s="4" t="s">
        <v>9</v>
      </c>
      <c r="N2" s="4" t="s">
        <v>66</v>
      </c>
      <c r="O2" s="4" t="s">
        <v>65</v>
      </c>
      <c r="P2" s="4"/>
      <c r="Q2" s="4"/>
      <c r="R2" s="4"/>
      <c r="S2" s="4"/>
      <c r="T2" s="4"/>
      <c r="U2" s="4"/>
      <c r="V2" s="4"/>
    </row>
    <row r="3" spans="1:26" ht="91.5" customHeight="1" x14ac:dyDescent="0.3">
      <c r="A3" s="78" t="s">
        <v>32</v>
      </c>
      <c r="B3" s="2" t="s">
        <v>52</v>
      </c>
      <c r="C3" s="11">
        <f>C9/2.4</f>
        <v>55.841924398625437</v>
      </c>
      <c r="D3" s="11">
        <f>$D$9/3</f>
        <v>10.309278350515465</v>
      </c>
      <c r="E3" s="11">
        <f>$E$9/3</f>
        <v>5.1546391752577323</v>
      </c>
      <c r="F3" s="11"/>
      <c r="G3" s="11"/>
      <c r="H3" s="11">
        <f>H9</f>
        <v>2.0618556701030926</v>
      </c>
      <c r="I3" s="11">
        <f>$I$9/5</f>
        <v>14.43298969072165</v>
      </c>
      <c r="J3" s="11">
        <f>$J$9/3</f>
        <v>5.1546391752577323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6" ht="44.25" customHeight="1" x14ac:dyDescent="0.3">
      <c r="A4" s="79"/>
      <c r="B4" s="2" t="s">
        <v>53</v>
      </c>
      <c r="C4" s="11"/>
      <c r="D4" s="11">
        <f>$D$9/3</f>
        <v>10.309278350515465</v>
      </c>
      <c r="E4" s="11">
        <f>$E$9/3</f>
        <v>5.1546391752577323</v>
      </c>
      <c r="F4" s="11"/>
      <c r="G4" s="11">
        <f>G9</f>
        <v>4.1237113402061851</v>
      </c>
      <c r="H4" s="11"/>
      <c r="I4" s="11">
        <f>I3*3</f>
        <v>43.298969072164951</v>
      </c>
      <c r="J4" s="11">
        <f>$J$9/3</f>
        <v>5.1546391752577323</v>
      </c>
      <c r="K4" s="11">
        <f>K9</f>
        <v>22.680412371134022</v>
      </c>
      <c r="L4" s="11"/>
      <c r="M4" s="11">
        <f>M9</f>
        <v>4.1237113402061851</v>
      </c>
      <c r="N4" s="11"/>
      <c r="O4" s="11"/>
      <c r="P4" s="11"/>
      <c r="Q4" s="11"/>
      <c r="R4" s="11"/>
      <c r="S4" s="11"/>
      <c r="T4" s="11"/>
      <c r="U4" s="11"/>
      <c r="V4" s="11"/>
    </row>
    <row r="5" spans="1:26" ht="35.25" customHeight="1" x14ac:dyDescent="0.3">
      <c r="A5" s="79"/>
      <c r="B5" s="2" t="s">
        <v>68</v>
      </c>
      <c r="C5" s="11">
        <f>C9-C3</f>
        <v>78.178694158075601</v>
      </c>
      <c r="D5" s="11">
        <f>$D$9/3</f>
        <v>10.309278350515465</v>
      </c>
      <c r="E5" s="11">
        <f>$E$9/3</f>
        <v>5.1546391752577323</v>
      </c>
      <c r="F5" s="11"/>
      <c r="G5" s="11"/>
      <c r="H5" s="11"/>
      <c r="I5" s="11">
        <f>$I$9/5</f>
        <v>14.43298969072165</v>
      </c>
      <c r="J5" s="11">
        <f>$J$9/3</f>
        <v>5.1546391752577323</v>
      </c>
      <c r="K5" s="11"/>
      <c r="L5" s="11">
        <f>L9</f>
        <v>15.463917525773196</v>
      </c>
      <c r="M5" s="11"/>
      <c r="N5" s="11"/>
      <c r="O5" s="11"/>
      <c r="P5" s="11"/>
      <c r="Q5" s="11"/>
      <c r="R5" s="11"/>
      <c r="S5" s="11"/>
      <c r="T5" s="11"/>
      <c r="U5" s="11"/>
      <c r="V5" s="11"/>
      <c r="X5" s="64" t="s">
        <v>70</v>
      </c>
      <c r="Y5" s="65">
        <v>97</v>
      </c>
    </row>
    <row r="6" spans="1:26" ht="18.75" x14ac:dyDescent="0.3">
      <c r="A6" s="79"/>
      <c r="B6" s="2" t="s">
        <v>54</v>
      </c>
      <c r="C6" s="11"/>
      <c r="D6" s="11"/>
      <c r="E6" s="11"/>
      <c r="F6" s="11">
        <f>F9</f>
        <v>51.546391752577321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6" ht="18.75" x14ac:dyDescent="0.3">
      <c r="A7" s="80"/>
      <c r="B7" s="3" t="s">
        <v>55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N9</f>
        <v>1.0309278350515463</v>
      </c>
      <c r="O7" s="11"/>
      <c r="P7" s="11"/>
      <c r="Q7" s="11"/>
      <c r="R7" s="11"/>
      <c r="S7" s="11"/>
      <c r="T7" s="11"/>
      <c r="U7" s="11"/>
      <c r="V7" s="11"/>
      <c r="Z7" s="5">
        <f>C229</f>
        <v>0</v>
      </c>
    </row>
    <row r="8" spans="1:26" ht="37.5" x14ac:dyDescent="0.3">
      <c r="A8" s="46"/>
      <c r="B8" s="2" t="s">
        <v>38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1">
        <f>O9</f>
        <v>30.927835051546392</v>
      </c>
      <c r="P8" s="12"/>
      <c r="Q8" s="12"/>
      <c r="R8" s="12"/>
      <c r="S8" s="12"/>
      <c r="T8" s="12"/>
      <c r="U8" s="12"/>
      <c r="V8" s="12"/>
      <c r="Z8" s="5"/>
    </row>
    <row r="9" spans="1:26" ht="18.75" x14ac:dyDescent="0.3">
      <c r="A9" s="70" t="s">
        <v>28</v>
      </c>
      <c r="B9" s="71"/>
      <c r="C9" s="11">
        <f t="shared" ref="C9:U9" si="0">CONVERT(C10,"kg","g")/$Y$5</f>
        <v>134.02061855670104</v>
      </c>
      <c r="D9" s="11">
        <f t="shared" si="0"/>
        <v>30.927835051546392</v>
      </c>
      <c r="E9" s="11">
        <f t="shared" si="0"/>
        <v>15.463917525773196</v>
      </c>
      <c r="F9" s="11">
        <f t="shared" si="0"/>
        <v>51.546391752577321</v>
      </c>
      <c r="G9" s="11">
        <f t="shared" si="0"/>
        <v>4.1237113402061851</v>
      </c>
      <c r="H9" s="11">
        <f t="shared" si="0"/>
        <v>2.0618556701030926</v>
      </c>
      <c r="I9" s="11">
        <f t="shared" si="0"/>
        <v>72.164948453608247</v>
      </c>
      <c r="J9" s="11">
        <f t="shared" si="0"/>
        <v>15.463917525773196</v>
      </c>
      <c r="K9" s="11">
        <f t="shared" si="0"/>
        <v>22.680412371134022</v>
      </c>
      <c r="L9" s="11">
        <f t="shared" si="0"/>
        <v>15.463917525773196</v>
      </c>
      <c r="M9" s="11">
        <f t="shared" si="0"/>
        <v>4.1237113402061851</v>
      </c>
      <c r="N9" s="11">
        <f t="shared" si="0"/>
        <v>1.0309278350515463</v>
      </c>
      <c r="O9" s="11">
        <f t="shared" si="0"/>
        <v>30.927835051546392</v>
      </c>
      <c r="P9" s="11">
        <f t="shared" si="0"/>
        <v>0</v>
      </c>
      <c r="Q9" s="11">
        <f t="shared" si="0"/>
        <v>0</v>
      </c>
      <c r="R9" s="11">
        <f t="shared" si="0"/>
        <v>0</v>
      </c>
      <c r="S9" s="11">
        <f t="shared" si="0"/>
        <v>0</v>
      </c>
      <c r="T9" s="11">
        <f t="shared" si="0"/>
        <v>0</v>
      </c>
      <c r="U9" s="11">
        <f t="shared" si="0"/>
        <v>0</v>
      </c>
      <c r="V9" s="13"/>
    </row>
    <row r="10" spans="1:26" ht="18.75" x14ac:dyDescent="0.3">
      <c r="A10" s="70" t="s">
        <v>29</v>
      </c>
      <c r="B10" s="71"/>
      <c r="C10" s="14">
        <v>13</v>
      </c>
      <c r="D10" s="14">
        <v>3</v>
      </c>
      <c r="E10" s="14">
        <v>1.5</v>
      </c>
      <c r="F10" s="14">
        <v>5</v>
      </c>
      <c r="G10" s="14">
        <v>0.4</v>
      </c>
      <c r="H10" s="14">
        <v>0.2</v>
      </c>
      <c r="I10" s="14">
        <v>7</v>
      </c>
      <c r="J10" s="14">
        <v>1.5</v>
      </c>
      <c r="K10" s="14">
        <v>2.2000000000000002</v>
      </c>
      <c r="L10" s="14">
        <v>1.5</v>
      </c>
      <c r="M10" s="14">
        <v>0.4</v>
      </c>
      <c r="N10" s="14">
        <v>0.1</v>
      </c>
      <c r="O10" s="14">
        <v>3</v>
      </c>
      <c r="P10" s="14"/>
      <c r="Q10" s="14"/>
      <c r="R10" s="14"/>
      <c r="S10" s="14"/>
      <c r="T10" s="14"/>
      <c r="U10" s="14"/>
      <c r="V10" s="17">
        <f>SUM(C10:U10)</f>
        <v>38.799999999999997</v>
      </c>
    </row>
    <row r="11" spans="1:26" ht="18.75" x14ac:dyDescent="0.3">
      <c r="A11" s="70" t="s">
        <v>30</v>
      </c>
      <c r="B11" s="71"/>
      <c r="C11" s="15">
        <v>8.5</v>
      </c>
      <c r="D11" s="15">
        <v>7</v>
      </c>
      <c r="E11" s="15">
        <v>7</v>
      </c>
      <c r="F11" s="16">
        <v>17</v>
      </c>
      <c r="G11" s="15">
        <v>37</v>
      </c>
      <c r="H11" s="15">
        <v>5</v>
      </c>
      <c r="I11" s="15">
        <v>20</v>
      </c>
      <c r="J11" s="15">
        <v>12</v>
      </c>
      <c r="K11" s="15">
        <v>20.77</v>
      </c>
      <c r="L11" s="15">
        <v>25</v>
      </c>
      <c r="M11" s="15">
        <v>110</v>
      </c>
      <c r="N11" s="15">
        <v>25</v>
      </c>
      <c r="O11" s="15">
        <v>7.25</v>
      </c>
      <c r="P11" s="15"/>
      <c r="Q11" s="15"/>
      <c r="R11" s="15"/>
      <c r="S11" s="15"/>
      <c r="T11" s="15"/>
      <c r="U11" s="15"/>
      <c r="V11" s="7"/>
    </row>
    <row r="12" spans="1:26" ht="18.75" x14ac:dyDescent="0.3">
      <c r="A12" s="70" t="s">
        <v>31</v>
      </c>
      <c r="B12" s="71"/>
      <c r="C12" s="13">
        <f t="shared" ref="C12:U12" si="1">C10*C11</f>
        <v>110.5</v>
      </c>
      <c r="D12" s="13">
        <f t="shared" si="1"/>
        <v>21</v>
      </c>
      <c r="E12" s="13">
        <f t="shared" si="1"/>
        <v>10.5</v>
      </c>
      <c r="F12" s="13">
        <f t="shared" si="1"/>
        <v>85</v>
      </c>
      <c r="G12" s="13">
        <f t="shared" si="1"/>
        <v>14.8</v>
      </c>
      <c r="H12" s="13">
        <f t="shared" si="1"/>
        <v>1</v>
      </c>
      <c r="I12" s="13">
        <f t="shared" si="1"/>
        <v>140</v>
      </c>
      <c r="J12" s="13">
        <f t="shared" si="1"/>
        <v>18</v>
      </c>
      <c r="K12" s="13">
        <f t="shared" si="1"/>
        <v>45.694000000000003</v>
      </c>
      <c r="L12" s="13">
        <f t="shared" si="1"/>
        <v>37.5</v>
      </c>
      <c r="M12" s="13">
        <f t="shared" si="1"/>
        <v>44</v>
      </c>
      <c r="N12" s="13">
        <f t="shared" si="1"/>
        <v>2.5</v>
      </c>
      <c r="O12" s="13">
        <f>(O10*O11)/0.6</f>
        <v>36.25</v>
      </c>
      <c r="P12" s="13">
        <f t="shared" si="1"/>
        <v>0</v>
      </c>
      <c r="Q12" s="13">
        <f t="shared" si="1"/>
        <v>0</v>
      </c>
      <c r="R12" s="13">
        <f t="shared" si="1"/>
        <v>0</v>
      </c>
      <c r="S12" s="13">
        <f t="shared" si="1"/>
        <v>0</v>
      </c>
      <c r="T12" s="13">
        <f t="shared" si="1"/>
        <v>0</v>
      </c>
      <c r="U12" s="13">
        <f t="shared" si="1"/>
        <v>0</v>
      </c>
      <c r="V12" s="13">
        <f>SUM(C12:U12)</f>
        <v>566.74400000000003</v>
      </c>
    </row>
    <row r="15" spans="1:26" x14ac:dyDescent="0.2">
      <c r="I15" s="10"/>
    </row>
    <row r="21" spans="1:26" ht="16.5" thickBot="1" x14ac:dyDescent="0.3">
      <c r="A21" s="73" t="s">
        <v>33</v>
      </c>
      <c r="B21" s="73"/>
      <c r="C21" s="24"/>
      <c r="D21" s="24"/>
      <c r="E21" s="24"/>
      <c r="F21" s="25"/>
      <c r="G21" s="75" t="s">
        <v>34</v>
      </c>
      <c r="H21" s="75"/>
      <c r="I21" s="75"/>
      <c r="J21" s="66"/>
      <c r="K21" s="66"/>
      <c r="L21" s="66"/>
      <c r="M21" s="25"/>
      <c r="N21" s="67" t="s">
        <v>35</v>
      </c>
      <c r="O21" s="67"/>
      <c r="P21" s="67"/>
      <c r="Q21" s="67"/>
      <c r="R21" s="66"/>
      <c r="S21" s="66"/>
      <c r="T21" s="66"/>
      <c r="U21" s="25"/>
      <c r="V21" s="25"/>
    </row>
    <row r="24" spans="1:26" x14ac:dyDescent="0.2">
      <c r="Z24" s="6" t="e">
        <f ca="1">ПРЕОБР(C23,"kg","g")</f>
        <v>#NAME?</v>
      </c>
    </row>
  </sheetData>
  <mergeCells count="13">
    <mergeCell ref="R21:T21"/>
    <mergeCell ref="A11:B11"/>
    <mergeCell ref="A12:B12"/>
    <mergeCell ref="A21:B21"/>
    <mergeCell ref="G21:I21"/>
    <mergeCell ref="J21:L21"/>
    <mergeCell ref="N21:Q21"/>
    <mergeCell ref="A10:B10"/>
    <mergeCell ref="A1:B1"/>
    <mergeCell ref="C1:V1"/>
    <mergeCell ref="A2:B2"/>
    <mergeCell ref="A3:A7"/>
    <mergeCell ref="A9:B9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Лист1!$E$2:$E$7</xm:f>
          </x14:formula1>
          <xm:sqref>A1:B1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X9" sqref="X9"/>
    </sheetView>
  </sheetViews>
  <sheetFormatPr defaultRowHeight="12.75" x14ac:dyDescent="0.2"/>
  <cols>
    <col min="1" max="1" width="4.85546875" customWidth="1"/>
    <col min="2" max="2" width="15.42578125" customWidth="1"/>
    <col min="3" max="20" width="6" style="9" customWidth="1"/>
    <col min="21" max="21" width="6.5703125" style="9" bestFit="1" customWidth="1"/>
    <col min="22" max="22" width="9.140625" style="9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76">
        <v>43027</v>
      </c>
      <c r="B1" s="77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4.75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5</v>
      </c>
      <c r="G2" s="4" t="s">
        <v>19</v>
      </c>
      <c r="H2" s="4" t="s">
        <v>51</v>
      </c>
      <c r="I2" s="4" t="s">
        <v>13</v>
      </c>
      <c r="J2" s="4" t="s">
        <v>20</v>
      </c>
      <c r="K2" s="4" t="s">
        <v>7</v>
      </c>
      <c r="L2" s="4" t="s">
        <v>22</v>
      </c>
      <c r="M2" s="4" t="s">
        <v>23</v>
      </c>
      <c r="N2" s="4" t="s">
        <v>3</v>
      </c>
      <c r="O2" s="4" t="s">
        <v>65</v>
      </c>
      <c r="P2" s="4" t="s">
        <v>24</v>
      </c>
      <c r="Q2" s="4" t="s">
        <v>11</v>
      </c>
      <c r="R2" s="4" t="s">
        <v>62</v>
      </c>
      <c r="S2" s="4" t="s">
        <v>9</v>
      </c>
      <c r="T2" s="19" t="s">
        <v>63</v>
      </c>
      <c r="U2" s="4" t="s">
        <v>60</v>
      </c>
      <c r="V2" s="4"/>
    </row>
    <row r="3" spans="1:26" ht="57" customHeight="1" x14ac:dyDescent="0.3">
      <c r="A3" s="78" t="s">
        <v>32</v>
      </c>
      <c r="B3" s="2" t="s">
        <v>40</v>
      </c>
      <c r="C3" s="11">
        <f>C10</f>
        <v>127.65957446808511</v>
      </c>
      <c r="D3" s="11">
        <f>$D$10</f>
        <v>21.276595744680851</v>
      </c>
      <c r="E3" s="11">
        <f>E10</f>
        <v>21.276595744680851</v>
      </c>
      <c r="F3" s="11">
        <f>F10</f>
        <v>53.191489361702125</v>
      </c>
      <c r="G3" s="11">
        <f>G10</f>
        <v>4.2553191489361701</v>
      </c>
      <c r="H3" s="11">
        <f>H10</f>
        <v>2.1276595744680851</v>
      </c>
      <c r="I3" s="11">
        <f>I10</f>
        <v>74.468085106382972</v>
      </c>
      <c r="J3" s="11">
        <f>J10/2</f>
        <v>7.9787234042553195</v>
      </c>
      <c r="K3" s="11"/>
      <c r="L3" s="11"/>
      <c r="M3" s="11">
        <f>M10</f>
        <v>4.2553191489361701</v>
      </c>
      <c r="N3" s="11"/>
      <c r="O3" s="11"/>
      <c r="P3" s="11"/>
      <c r="Q3" s="11">
        <f>Q10</f>
        <v>53.191489361702125</v>
      </c>
      <c r="R3" s="11"/>
      <c r="S3" s="11"/>
      <c r="T3" s="11"/>
      <c r="U3" s="11"/>
      <c r="V3" s="11"/>
    </row>
    <row r="4" spans="1:26" ht="36" customHeight="1" x14ac:dyDescent="0.3">
      <c r="A4" s="79"/>
      <c r="B4" s="2" t="s">
        <v>50</v>
      </c>
      <c r="C4" s="11"/>
      <c r="D4" s="11"/>
      <c r="E4" s="11"/>
      <c r="F4" s="11"/>
      <c r="G4" s="11"/>
      <c r="H4" s="11"/>
      <c r="I4" s="11"/>
      <c r="J4" s="11">
        <f>J10/2</f>
        <v>7.9787234042553195</v>
      </c>
      <c r="K4" s="11"/>
      <c r="L4" s="11">
        <f>L10</f>
        <v>15.957446808510639</v>
      </c>
      <c r="M4" s="11"/>
      <c r="N4" s="11"/>
      <c r="O4" s="11"/>
      <c r="P4" s="11"/>
      <c r="Q4" s="11"/>
      <c r="R4" s="11"/>
      <c r="S4" s="11">
        <f>S10</f>
        <v>53.191489361702125</v>
      </c>
      <c r="T4" s="11">
        <f>T10</f>
        <v>21.276595744680851</v>
      </c>
      <c r="U4" s="11">
        <f>U10</f>
        <v>0.26595744680851063</v>
      </c>
      <c r="V4" s="11"/>
    </row>
    <row r="5" spans="1:26" ht="39.75" customHeight="1" x14ac:dyDescent="0.3">
      <c r="A5" s="79"/>
      <c r="B5" s="2" t="s">
        <v>36</v>
      </c>
      <c r="C5" s="11"/>
      <c r="D5" s="11"/>
      <c r="E5" s="11"/>
      <c r="F5" s="11"/>
      <c r="G5" s="11"/>
      <c r="H5" s="11"/>
      <c r="I5" s="11"/>
      <c r="J5" s="11"/>
      <c r="K5" s="11">
        <f>K10</f>
        <v>23.404255319148938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X5" s="64" t="s">
        <v>70</v>
      </c>
      <c r="Y5" s="65">
        <v>94</v>
      </c>
    </row>
    <row r="6" spans="1:26" ht="18.75" x14ac:dyDescent="0.3">
      <c r="A6" s="79"/>
      <c r="B6" s="21" t="s">
        <v>56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6" ht="18.75" x14ac:dyDescent="0.3">
      <c r="A7" s="80"/>
      <c r="B7" s="3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N10</f>
        <v>1.0638297872340425</v>
      </c>
      <c r="O7" s="11"/>
      <c r="P7" s="11">
        <f>P10</f>
        <v>53.191489361702125</v>
      </c>
      <c r="Q7" s="11"/>
      <c r="R7" s="11">
        <f>R10</f>
        <v>26.595744680851062</v>
      </c>
      <c r="S7" s="11"/>
      <c r="T7" s="11"/>
      <c r="U7" s="11"/>
      <c r="V7" s="11"/>
      <c r="Z7" s="5">
        <f>C230</f>
        <v>0</v>
      </c>
    </row>
    <row r="8" spans="1:26" ht="37.5" x14ac:dyDescent="0.3">
      <c r="A8" s="46"/>
      <c r="B8" s="2" t="s">
        <v>38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>
        <f>O10</f>
        <v>31.914893617021278</v>
      </c>
      <c r="P8" s="11"/>
      <c r="Q8" s="11"/>
      <c r="R8" s="11"/>
      <c r="S8" s="11"/>
      <c r="T8" s="11"/>
      <c r="U8" s="11"/>
      <c r="V8" s="11"/>
      <c r="Z8" s="5"/>
    </row>
    <row r="9" spans="1:26" ht="18.75" x14ac:dyDescent="0.3">
      <c r="A9" s="46"/>
      <c r="B9" s="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1"/>
      <c r="P9" s="12"/>
      <c r="Q9" s="12"/>
      <c r="R9" s="12"/>
      <c r="S9" s="12"/>
      <c r="T9" s="12"/>
      <c r="U9" s="12"/>
      <c r="V9" s="12"/>
      <c r="Z9" s="5"/>
    </row>
    <row r="10" spans="1:26" ht="18.75" x14ac:dyDescent="0.3">
      <c r="A10" s="70" t="s">
        <v>28</v>
      </c>
      <c r="B10" s="71"/>
      <c r="C10" s="11">
        <f t="shared" ref="C10:T10" si="0">CONVERT(C11,"kg","g")/$Y$5</f>
        <v>127.65957446808511</v>
      </c>
      <c r="D10" s="11">
        <f t="shared" si="0"/>
        <v>21.276595744680851</v>
      </c>
      <c r="E10" s="11">
        <f t="shared" si="0"/>
        <v>21.276595744680851</v>
      </c>
      <c r="F10" s="11">
        <f t="shared" si="0"/>
        <v>53.191489361702125</v>
      </c>
      <c r="G10" s="11">
        <f t="shared" si="0"/>
        <v>4.2553191489361701</v>
      </c>
      <c r="H10" s="11">
        <f t="shared" si="0"/>
        <v>2.1276595744680851</v>
      </c>
      <c r="I10" s="11">
        <f t="shared" si="0"/>
        <v>74.468085106382972</v>
      </c>
      <c r="J10" s="11">
        <f t="shared" si="0"/>
        <v>15.957446808510639</v>
      </c>
      <c r="K10" s="11">
        <f t="shared" si="0"/>
        <v>23.404255319148938</v>
      </c>
      <c r="L10" s="11">
        <f t="shared" si="0"/>
        <v>15.957446808510639</v>
      </c>
      <c r="M10" s="11">
        <f t="shared" si="0"/>
        <v>4.2553191489361701</v>
      </c>
      <c r="N10" s="11">
        <f t="shared" si="0"/>
        <v>1.0638297872340425</v>
      </c>
      <c r="O10" s="11">
        <f t="shared" si="0"/>
        <v>31.914893617021278</v>
      </c>
      <c r="P10" s="11">
        <f t="shared" si="0"/>
        <v>53.191489361702125</v>
      </c>
      <c r="Q10" s="11">
        <f t="shared" si="0"/>
        <v>53.191489361702125</v>
      </c>
      <c r="R10" s="11">
        <f t="shared" si="0"/>
        <v>26.595744680851062</v>
      </c>
      <c r="S10" s="11">
        <f t="shared" si="0"/>
        <v>53.191489361702125</v>
      </c>
      <c r="T10" s="11">
        <f t="shared" si="0"/>
        <v>21.276595744680851</v>
      </c>
      <c r="U10" s="11">
        <f>U11/Y5</f>
        <v>0.26595744680851063</v>
      </c>
      <c r="V10" s="13"/>
    </row>
    <row r="11" spans="1:26" ht="18.75" x14ac:dyDescent="0.3">
      <c r="A11" s="70" t="s">
        <v>29</v>
      </c>
      <c r="B11" s="71"/>
      <c r="C11" s="14">
        <v>12</v>
      </c>
      <c r="D11" s="14">
        <v>2</v>
      </c>
      <c r="E11" s="14">
        <v>2</v>
      </c>
      <c r="F11" s="14">
        <v>5</v>
      </c>
      <c r="G11" s="14">
        <v>0.4</v>
      </c>
      <c r="H11" s="14">
        <v>0.2</v>
      </c>
      <c r="I11" s="14">
        <v>7</v>
      </c>
      <c r="J11" s="14">
        <v>1.5</v>
      </c>
      <c r="K11" s="14">
        <v>2.2000000000000002</v>
      </c>
      <c r="L11" s="14">
        <v>1.5</v>
      </c>
      <c r="M11" s="14">
        <v>0.4</v>
      </c>
      <c r="N11" s="14">
        <v>0.1</v>
      </c>
      <c r="O11" s="14">
        <v>3</v>
      </c>
      <c r="P11" s="14">
        <v>5</v>
      </c>
      <c r="Q11" s="14">
        <v>5</v>
      </c>
      <c r="R11" s="14">
        <v>2.5</v>
      </c>
      <c r="S11" s="14">
        <v>5</v>
      </c>
      <c r="T11" s="14">
        <v>2</v>
      </c>
      <c r="U11" s="14">
        <v>25</v>
      </c>
      <c r="V11" s="17">
        <f>SUM(C11:U11)</f>
        <v>81.8</v>
      </c>
    </row>
    <row r="12" spans="1:26" ht="18.75" x14ac:dyDescent="0.3">
      <c r="A12" s="70" t="s">
        <v>30</v>
      </c>
      <c r="B12" s="71"/>
      <c r="C12" s="15">
        <v>8.5</v>
      </c>
      <c r="D12" s="15">
        <v>7</v>
      </c>
      <c r="E12" s="15">
        <v>7</v>
      </c>
      <c r="F12" s="16">
        <v>17</v>
      </c>
      <c r="G12" s="15">
        <v>37</v>
      </c>
      <c r="H12" s="15">
        <v>5</v>
      </c>
      <c r="I12" s="15">
        <v>20</v>
      </c>
      <c r="J12" s="15">
        <v>12</v>
      </c>
      <c r="K12" s="15">
        <v>20.77</v>
      </c>
      <c r="L12" s="15">
        <v>25</v>
      </c>
      <c r="M12" s="15">
        <v>110</v>
      </c>
      <c r="N12" s="15">
        <v>25</v>
      </c>
      <c r="O12" s="15">
        <v>7.25</v>
      </c>
      <c r="P12" s="15">
        <v>3.25</v>
      </c>
      <c r="Q12" s="15">
        <v>45</v>
      </c>
      <c r="R12" s="15">
        <v>25.3</v>
      </c>
      <c r="S12" s="15">
        <v>14</v>
      </c>
      <c r="T12" s="15">
        <v>45</v>
      </c>
      <c r="U12" s="15">
        <v>2.2999999999999998</v>
      </c>
      <c r="V12" s="7"/>
    </row>
    <row r="13" spans="1:26" ht="18.75" x14ac:dyDescent="0.3">
      <c r="A13" s="70" t="s">
        <v>31</v>
      </c>
      <c r="B13" s="71"/>
      <c r="C13" s="13">
        <f t="shared" ref="C13:U13" si="1">C11*C12</f>
        <v>102</v>
      </c>
      <c r="D13" s="13">
        <f t="shared" si="1"/>
        <v>14</v>
      </c>
      <c r="E13" s="13">
        <f t="shared" si="1"/>
        <v>14</v>
      </c>
      <c r="F13" s="13">
        <f t="shared" si="1"/>
        <v>85</v>
      </c>
      <c r="G13" s="13">
        <f t="shared" si="1"/>
        <v>14.8</v>
      </c>
      <c r="H13" s="13">
        <f t="shared" si="1"/>
        <v>1</v>
      </c>
      <c r="I13" s="13">
        <f t="shared" si="1"/>
        <v>140</v>
      </c>
      <c r="J13" s="13">
        <f t="shared" si="1"/>
        <v>18</v>
      </c>
      <c r="K13" s="13">
        <f t="shared" si="1"/>
        <v>45.694000000000003</v>
      </c>
      <c r="L13" s="13">
        <f t="shared" si="1"/>
        <v>37.5</v>
      </c>
      <c r="M13" s="13">
        <f t="shared" si="1"/>
        <v>44</v>
      </c>
      <c r="N13" s="13">
        <f>(N11*N12)/0.09</f>
        <v>27.777777777777779</v>
      </c>
      <c r="O13" s="13">
        <f>(O11*O12)/0.6</f>
        <v>36.25</v>
      </c>
      <c r="P13" s="13">
        <f t="shared" si="1"/>
        <v>16.25</v>
      </c>
      <c r="Q13" s="13">
        <f t="shared" si="1"/>
        <v>225</v>
      </c>
      <c r="R13" s="13">
        <f t="shared" si="1"/>
        <v>63.25</v>
      </c>
      <c r="S13" s="13">
        <f t="shared" si="1"/>
        <v>70</v>
      </c>
      <c r="T13" s="13">
        <f t="shared" si="1"/>
        <v>90</v>
      </c>
      <c r="U13" s="13">
        <f t="shared" si="1"/>
        <v>57.499999999999993</v>
      </c>
      <c r="V13" s="13">
        <f>SUM(C13:U13)</f>
        <v>1102.021777777778</v>
      </c>
    </row>
    <row r="22" spans="1:26" ht="16.5" thickBot="1" x14ac:dyDescent="0.3">
      <c r="A22" s="73" t="s">
        <v>33</v>
      </c>
      <c r="B22" s="73"/>
      <c r="C22" s="24"/>
      <c r="D22" s="24"/>
      <c r="E22" s="24"/>
      <c r="F22" s="25"/>
      <c r="G22" s="75" t="s">
        <v>34</v>
      </c>
      <c r="H22" s="75"/>
      <c r="I22" s="75"/>
      <c r="J22" s="66"/>
      <c r="K22" s="66"/>
      <c r="L22" s="66"/>
      <c r="M22" s="25"/>
      <c r="N22" s="67" t="s">
        <v>35</v>
      </c>
      <c r="O22" s="67"/>
      <c r="P22" s="67"/>
      <c r="Q22" s="67"/>
      <c r="R22" s="66"/>
      <c r="S22" s="66"/>
      <c r="T22" s="66"/>
      <c r="U22" s="25"/>
      <c r="V22" s="25"/>
    </row>
    <row r="25" spans="1:26" x14ac:dyDescent="0.2">
      <c r="Z25" s="6" t="e">
        <f ca="1">ПРЕОБР(C24,"kg","g")</f>
        <v>#NAME?</v>
      </c>
    </row>
  </sheetData>
  <mergeCells count="13">
    <mergeCell ref="R22:T22"/>
    <mergeCell ref="A12:B12"/>
    <mergeCell ref="A13:B13"/>
    <mergeCell ref="A22:B22"/>
    <mergeCell ref="G22:I22"/>
    <mergeCell ref="J22:L22"/>
    <mergeCell ref="N22:Q22"/>
    <mergeCell ref="A11:B11"/>
    <mergeCell ref="A1:B1"/>
    <mergeCell ref="C1:V1"/>
    <mergeCell ref="A2:B2"/>
    <mergeCell ref="A3:A7"/>
    <mergeCell ref="A10:B10"/>
  </mergeCells>
  <pageMargins left="0.19685039370078741" right="0.15748031496062992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Лист1!$F$2:$F$7</xm:f>
          </x14:formula1>
          <xm:sqref>A1:B1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B1" workbookViewId="0">
      <selection sqref="A1:B1"/>
    </sheetView>
  </sheetViews>
  <sheetFormatPr defaultRowHeight="12.75" x14ac:dyDescent="0.2"/>
  <cols>
    <col min="1" max="1" width="4.85546875" customWidth="1"/>
    <col min="2" max="2" width="19.5703125" bestFit="1" customWidth="1"/>
    <col min="3" max="21" width="6" style="9" customWidth="1"/>
    <col min="22" max="22" width="8.42578125" style="9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76">
        <v>43028</v>
      </c>
      <c r="B1" s="77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0.25" customHeight="1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45</v>
      </c>
      <c r="G2" s="4" t="s">
        <v>13</v>
      </c>
      <c r="H2" s="4" t="s">
        <v>2</v>
      </c>
      <c r="I2" s="4" t="s">
        <v>10</v>
      </c>
      <c r="J2" s="4" t="s">
        <v>20</v>
      </c>
      <c r="K2" s="4" t="s">
        <v>22</v>
      </c>
      <c r="L2" s="4" t="s">
        <v>47</v>
      </c>
      <c r="M2" s="4" t="s">
        <v>3</v>
      </c>
      <c r="N2" s="4" t="s">
        <v>65</v>
      </c>
      <c r="O2" s="4" t="s">
        <v>4</v>
      </c>
      <c r="P2" s="4" t="s">
        <v>24</v>
      </c>
      <c r="Q2" s="4"/>
      <c r="R2" s="4"/>
      <c r="S2" s="4"/>
      <c r="T2" s="4"/>
      <c r="U2" s="4"/>
      <c r="V2" s="4"/>
    </row>
    <row r="3" spans="1:26" ht="83.25" customHeight="1" x14ac:dyDescent="0.3">
      <c r="A3" s="78" t="s">
        <v>32</v>
      </c>
      <c r="B3" s="2" t="s">
        <v>48</v>
      </c>
      <c r="C3" s="11">
        <f>C10</f>
        <v>111.11111111111111</v>
      </c>
      <c r="D3" s="11">
        <f>D10</f>
        <v>18.518518518518519</v>
      </c>
      <c r="E3" s="11">
        <f>E10</f>
        <v>13.888888888888889</v>
      </c>
      <c r="F3" s="11">
        <f>F10</f>
        <v>18.518518518518519</v>
      </c>
      <c r="G3" s="11">
        <f>G10</f>
        <v>3.7037037037037037</v>
      </c>
      <c r="H3" s="11"/>
      <c r="I3" s="11"/>
      <c r="J3" s="11">
        <f>J10/2</f>
        <v>6.9444444444444446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6" ht="56.25" x14ac:dyDescent="0.3">
      <c r="A4" s="79"/>
      <c r="B4" s="2" t="s">
        <v>49</v>
      </c>
      <c r="C4" s="11"/>
      <c r="D4" s="11"/>
      <c r="E4" s="11"/>
      <c r="F4" s="11"/>
      <c r="G4" s="11"/>
      <c r="H4" s="11">
        <f>H10</f>
        <v>1.8518518518518519</v>
      </c>
      <c r="I4" s="11">
        <f>I10</f>
        <v>64.81481481481481</v>
      </c>
      <c r="J4" s="11">
        <f>J10/2</f>
        <v>6.9444444444444446</v>
      </c>
      <c r="K4" s="11">
        <f>$K$10</f>
        <v>20.37037037037037</v>
      </c>
      <c r="L4" s="11">
        <f>L10</f>
        <v>13.888888888888889</v>
      </c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6" ht="31.5" customHeight="1" x14ac:dyDescent="0.3">
      <c r="A5" s="79"/>
      <c r="B5" s="3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>
        <f>M10</f>
        <v>9.2592592592592587E-2</v>
      </c>
      <c r="N5" s="11"/>
      <c r="O5" s="11"/>
      <c r="P5" s="11">
        <f>P10</f>
        <v>46.296296296296298</v>
      </c>
      <c r="Q5" s="11"/>
      <c r="R5" s="11"/>
      <c r="S5" s="11"/>
      <c r="T5" s="11"/>
      <c r="U5" s="11"/>
      <c r="V5" s="11"/>
      <c r="X5" s="64" t="s">
        <v>70</v>
      </c>
      <c r="Y5" s="65">
        <v>108</v>
      </c>
    </row>
    <row r="6" spans="1:26" ht="18.75" x14ac:dyDescent="0.3">
      <c r="A6" s="79"/>
      <c r="B6" s="3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>
        <f>O10</f>
        <v>46.296296296296298</v>
      </c>
      <c r="P6" s="11"/>
      <c r="Q6" s="11"/>
      <c r="R6" s="11"/>
      <c r="S6" s="11"/>
      <c r="T6" s="11"/>
      <c r="U6" s="11"/>
      <c r="V6" s="11"/>
    </row>
    <row r="7" spans="1:26" ht="37.5" x14ac:dyDescent="0.3">
      <c r="A7" s="80"/>
      <c r="B7" s="2" t="s">
        <v>38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N10</f>
        <v>22.222222222222221</v>
      </c>
      <c r="O7" s="11"/>
      <c r="P7" s="11"/>
      <c r="Q7" s="11"/>
      <c r="R7" s="11"/>
      <c r="S7" s="11"/>
      <c r="T7" s="11"/>
      <c r="U7" s="11"/>
      <c r="V7" s="11"/>
      <c r="Z7" s="5">
        <f>C230</f>
        <v>0</v>
      </c>
    </row>
    <row r="8" spans="1:26" ht="18.75" x14ac:dyDescent="0.3">
      <c r="A8" s="46"/>
      <c r="B8" s="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Z8" s="5"/>
    </row>
    <row r="9" spans="1:26" ht="18.75" x14ac:dyDescent="0.3">
      <c r="A9" s="46"/>
      <c r="B9" s="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1"/>
      <c r="P9" s="12"/>
      <c r="Q9" s="12"/>
      <c r="R9" s="12"/>
      <c r="S9" s="12"/>
      <c r="T9" s="12"/>
      <c r="U9" s="12"/>
      <c r="V9" s="12"/>
      <c r="Z9" s="5"/>
    </row>
    <row r="10" spans="1:26" ht="18.75" x14ac:dyDescent="0.3">
      <c r="A10" s="70" t="s">
        <v>28</v>
      </c>
      <c r="B10" s="71"/>
      <c r="C10" s="11">
        <f t="shared" ref="C10:U10" si="0">CONVERT(C11,"kg","g")/$Y$5</f>
        <v>111.11111111111111</v>
      </c>
      <c r="D10" s="11">
        <f t="shared" si="0"/>
        <v>18.518518518518519</v>
      </c>
      <c r="E10" s="11">
        <f t="shared" si="0"/>
        <v>13.888888888888889</v>
      </c>
      <c r="F10" s="11">
        <f t="shared" si="0"/>
        <v>18.518518518518519</v>
      </c>
      <c r="G10" s="11">
        <f t="shared" si="0"/>
        <v>3.7037037037037037</v>
      </c>
      <c r="H10" s="11">
        <f t="shared" si="0"/>
        <v>1.8518518518518519</v>
      </c>
      <c r="I10" s="11">
        <f t="shared" si="0"/>
        <v>64.81481481481481</v>
      </c>
      <c r="J10" s="11">
        <f t="shared" si="0"/>
        <v>13.888888888888889</v>
      </c>
      <c r="K10" s="11">
        <f t="shared" si="0"/>
        <v>20.37037037037037</v>
      </c>
      <c r="L10" s="11">
        <f t="shared" si="0"/>
        <v>13.888888888888889</v>
      </c>
      <c r="M10" s="11">
        <f t="shared" si="0"/>
        <v>9.2592592592592587E-2</v>
      </c>
      <c r="N10" s="11">
        <f t="shared" si="0"/>
        <v>22.222222222222221</v>
      </c>
      <c r="O10" s="11">
        <f t="shared" si="0"/>
        <v>46.296296296296298</v>
      </c>
      <c r="P10" s="11">
        <f t="shared" si="0"/>
        <v>46.296296296296298</v>
      </c>
      <c r="Q10" s="11">
        <f t="shared" si="0"/>
        <v>0</v>
      </c>
      <c r="R10" s="11">
        <f t="shared" si="0"/>
        <v>0</v>
      </c>
      <c r="S10" s="11">
        <f t="shared" si="0"/>
        <v>0</v>
      </c>
      <c r="T10" s="11">
        <f t="shared" si="0"/>
        <v>0</v>
      </c>
      <c r="U10" s="11">
        <f t="shared" si="0"/>
        <v>0</v>
      </c>
      <c r="V10" s="13"/>
    </row>
    <row r="11" spans="1:26" ht="18.75" x14ac:dyDescent="0.3">
      <c r="A11" s="70" t="s">
        <v>29</v>
      </c>
      <c r="B11" s="71"/>
      <c r="C11" s="14">
        <v>12</v>
      </c>
      <c r="D11" s="14">
        <v>2</v>
      </c>
      <c r="E11" s="14">
        <v>1.5</v>
      </c>
      <c r="F11" s="14">
        <v>2</v>
      </c>
      <c r="G11" s="14">
        <v>0.4</v>
      </c>
      <c r="H11" s="14">
        <v>0.2</v>
      </c>
      <c r="I11" s="14">
        <v>7</v>
      </c>
      <c r="J11" s="14">
        <v>1.5</v>
      </c>
      <c r="K11" s="14">
        <v>2.2000000000000002</v>
      </c>
      <c r="L11" s="14">
        <v>1.5</v>
      </c>
      <c r="M11" s="14">
        <v>0.01</v>
      </c>
      <c r="N11" s="14">
        <v>2.4</v>
      </c>
      <c r="O11" s="14">
        <v>5</v>
      </c>
      <c r="P11" s="14">
        <v>5</v>
      </c>
      <c r="Q11" s="14"/>
      <c r="R11" s="14"/>
      <c r="S11" s="14"/>
      <c r="T11" s="14"/>
      <c r="U11" s="14"/>
      <c r="V11" s="17">
        <f>SUM(C11:U11)</f>
        <v>42.71</v>
      </c>
    </row>
    <row r="12" spans="1:26" ht="18.75" x14ac:dyDescent="0.3">
      <c r="A12" s="70" t="s">
        <v>30</v>
      </c>
      <c r="B12" s="71"/>
      <c r="C12" s="15">
        <v>8.5</v>
      </c>
      <c r="D12" s="15">
        <v>7</v>
      </c>
      <c r="E12" s="15">
        <v>7</v>
      </c>
      <c r="F12" s="16">
        <v>17</v>
      </c>
      <c r="G12" s="15">
        <v>37</v>
      </c>
      <c r="H12" s="15">
        <v>5</v>
      </c>
      <c r="I12" s="15">
        <v>20</v>
      </c>
      <c r="J12" s="15">
        <v>12</v>
      </c>
      <c r="K12" s="15">
        <v>20.77</v>
      </c>
      <c r="L12" s="15">
        <v>25</v>
      </c>
      <c r="M12" s="15">
        <v>25</v>
      </c>
      <c r="N12" s="15">
        <v>7.25</v>
      </c>
      <c r="O12" s="15">
        <v>3.25</v>
      </c>
      <c r="P12" s="15">
        <v>3.25</v>
      </c>
      <c r="Q12" s="15"/>
      <c r="R12" s="15"/>
      <c r="S12" s="15"/>
      <c r="T12" s="15"/>
      <c r="U12" s="15"/>
      <c r="V12" s="7"/>
    </row>
    <row r="13" spans="1:26" ht="18.75" x14ac:dyDescent="0.3">
      <c r="A13" s="70" t="s">
        <v>31</v>
      </c>
      <c r="B13" s="71"/>
      <c r="C13" s="13">
        <f t="shared" ref="C13:U13" si="1">C11*C12</f>
        <v>102</v>
      </c>
      <c r="D13" s="13">
        <f t="shared" si="1"/>
        <v>14</v>
      </c>
      <c r="E13" s="13">
        <f t="shared" si="1"/>
        <v>10.5</v>
      </c>
      <c r="F13" s="13">
        <f t="shared" si="1"/>
        <v>34</v>
      </c>
      <c r="G13" s="13">
        <f t="shared" si="1"/>
        <v>14.8</v>
      </c>
      <c r="H13" s="13">
        <f t="shared" si="1"/>
        <v>1</v>
      </c>
      <c r="I13" s="13">
        <f t="shared" si="1"/>
        <v>140</v>
      </c>
      <c r="J13" s="13">
        <f t="shared" si="1"/>
        <v>18</v>
      </c>
      <c r="K13" s="13">
        <f t="shared" si="1"/>
        <v>45.694000000000003</v>
      </c>
      <c r="L13" s="13">
        <f t="shared" si="1"/>
        <v>37.5</v>
      </c>
      <c r="M13" s="13">
        <f>(M11*M12)/0.09</f>
        <v>2.7777777777777777</v>
      </c>
      <c r="N13" s="13">
        <f>(N11*N12)/0.6</f>
        <v>29</v>
      </c>
      <c r="O13" s="13">
        <f>(O11*O12)/0.1</f>
        <v>162.5</v>
      </c>
      <c r="P13" s="13">
        <f t="shared" si="1"/>
        <v>16.25</v>
      </c>
      <c r="Q13" s="13">
        <f t="shared" si="1"/>
        <v>0</v>
      </c>
      <c r="R13" s="13">
        <f t="shared" si="1"/>
        <v>0</v>
      </c>
      <c r="S13" s="13">
        <f t="shared" si="1"/>
        <v>0</v>
      </c>
      <c r="T13" s="13">
        <f t="shared" si="1"/>
        <v>0</v>
      </c>
      <c r="U13" s="13">
        <f t="shared" si="1"/>
        <v>0</v>
      </c>
      <c r="V13" s="13">
        <f>SUM(C13:U13)</f>
        <v>628.02177777777774</v>
      </c>
    </row>
    <row r="17" spans="1:26" x14ac:dyDescent="0.2">
      <c r="J17" s="28"/>
    </row>
    <row r="20" spans="1:26" ht="16.5" thickBot="1" x14ac:dyDescent="0.3">
      <c r="A20" s="73" t="s">
        <v>33</v>
      </c>
      <c r="B20" s="73"/>
      <c r="C20" s="24"/>
      <c r="D20" s="24"/>
      <c r="E20" s="24"/>
      <c r="F20" s="25"/>
      <c r="G20" s="75" t="s">
        <v>34</v>
      </c>
      <c r="H20" s="75"/>
      <c r="I20" s="75"/>
      <c r="J20" s="66"/>
      <c r="K20" s="66"/>
      <c r="L20" s="66"/>
      <c r="M20" s="25"/>
      <c r="N20" s="67" t="s">
        <v>35</v>
      </c>
      <c r="O20" s="67"/>
      <c r="P20" s="67"/>
      <c r="Q20" s="67"/>
      <c r="R20" s="66"/>
      <c r="S20" s="66"/>
      <c r="T20" s="66"/>
      <c r="U20" s="25"/>
      <c r="V20" s="25"/>
    </row>
    <row r="25" spans="1:26" x14ac:dyDescent="0.2">
      <c r="Z25" s="6" t="e">
        <f ca="1">ПРЕОБР(C24,"kg","g")</f>
        <v>#NAME?</v>
      </c>
    </row>
  </sheetData>
  <mergeCells count="13">
    <mergeCell ref="R20:T20"/>
    <mergeCell ref="A12:B12"/>
    <mergeCell ref="A13:B13"/>
    <mergeCell ref="A20:B20"/>
    <mergeCell ref="G20:I20"/>
    <mergeCell ref="J20:L20"/>
    <mergeCell ref="N20:Q20"/>
    <mergeCell ref="A11:B11"/>
    <mergeCell ref="A1:B1"/>
    <mergeCell ref="C1:V1"/>
    <mergeCell ref="A2:B2"/>
    <mergeCell ref="A3:A7"/>
    <mergeCell ref="A10:B10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Лист1!$G$2:$G$7</xm:f>
          </x14:formula1>
          <xm:sqref>A1:B1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sqref="A1:B1"/>
    </sheetView>
  </sheetViews>
  <sheetFormatPr defaultRowHeight="12.75" x14ac:dyDescent="0.2"/>
  <cols>
    <col min="1" max="1" width="4.85546875" customWidth="1"/>
    <col min="2" max="2" width="17.5703125" customWidth="1"/>
    <col min="3" max="17" width="6" style="8" customWidth="1"/>
    <col min="18" max="18" width="5.7109375" style="8" customWidth="1"/>
    <col min="19" max="21" width="6" style="8" customWidth="1"/>
    <col min="22" max="22" width="10.28515625" style="8" customWidth="1"/>
    <col min="24" max="24" width="17.42578125" customWidth="1"/>
    <col min="25" max="25" width="6" customWidth="1"/>
    <col min="26" max="26" width="32.28515625" customWidth="1"/>
  </cols>
  <sheetData>
    <row r="1" spans="1:26" ht="21" customHeight="1" x14ac:dyDescent="0.3">
      <c r="A1" s="68">
        <v>43031</v>
      </c>
      <c r="B1" s="69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0.25" customHeight="1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5</v>
      </c>
      <c r="G2" s="4" t="s">
        <v>19</v>
      </c>
      <c r="H2" s="4" t="s">
        <v>6</v>
      </c>
      <c r="I2" s="4" t="s">
        <v>13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3</v>
      </c>
      <c r="O2" s="4" t="s">
        <v>65</v>
      </c>
      <c r="P2" s="4" t="s">
        <v>4</v>
      </c>
      <c r="Q2" s="4" t="s">
        <v>24</v>
      </c>
      <c r="R2" s="4" t="s">
        <v>60</v>
      </c>
      <c r="S2" s="4"/>
      <c r="T2" s="4"/>
      <c r="U2" s="4"/>
      <c r="V2" s="4"/>
    </row>
    <row r="3" spans="1:26" ht="82.5" customHeight="1" x14ac:dyDescent="0.3">
      <c r="A3" s="74" t="s">
        <v>32</v>
      </c>
      <c r="B3" s="2" t="s">
        <v>26</v>
      </c>
      <c r="C3" s="11">
        <f>C10/2</f>
        <v>61.855670103092784</v>
      </c>
      <c r="D3" s="11">
        <f>D10/2</f>
        <v>7.731958762886598</v>
      </c>
      <c r="E3" s="11">
        <f>E10/2</f>
        <v>7.731958762886598</v>
      </c>
      <c r="F3" s="11"/>
      <c r="G3" s="11"/>
      <c r="H3" s="11">
        <f>H10</f>
        <v>15.463917525773196</v>
      </c>
      <c r="I3" s="11">
        <f>I10/2</f>
        <v>3.0927835051546393</v>
      </c>
      <c r="J3" s="11">
        <f>J10/2</f>
        <v>1.0309278350515463</v>
      </c>
      <c r="K3" s="11"/>
      <c r="L3" s="11"/>
      <c r="M3" s="11">
        <f>M10</f>
        <v>12.371134020618557</v>
      </c>
      <c r="N3" s="11"/>
      <c r="O3" s="11"/>
      <c r="P3" s="11"/>
      <c r="Q3" s="11"/>
      <c r="R3" s="11"/>
      <c r="S3" s="11"/>
      <c r="T3" s="11"/>
      <c r="U3" s="11"/>
      <c r="V3" s="11"/>
    </row>
    <row r="4" spans="1:26" ht="36" customHeight="1" x14ac:dyDescent="0.3">
      <c r="A4" s="74"/>
      <c r="B4" s="2" t="s">
        <v>27</v>
      </c>
      <c r="C4" s="11">
        <f>C10/2</f>
        <v>61.855670103092784</v>
      </c>
      <c r="D4" s="11">
        <f>D10/2</f>
        <v>7.731958762886598</v>
      </c>
      <c r="E4" s="11">
        <f>E10/2</f>
        <v>7.731958762886598</v>
      </c>
      <c r="F4" s="11">
        <f>F10</f>
        <v>41.237113402061858</v>
      </c>
      <c r="G4" s="11">
        <f>G10</f>
        <v>10.309278350515465</v>
      </c>
      <c r="H4" s="11"/>
      <c r="I4" s="11">
        <f>I10/2</f>
        <v>3.0927835051546393</v>
      </c>
      <c r="J4" s="11">
        <f>J10/2</f>
        <v>1.0309278350515463</v>
      </c>
      <c r="K4" s="11"/>
      <c r="L4" s="11">
        <f>L10</f>
        <v>4.1237113402061851</v>
      </c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6" ht="39.75" customHeight="1" x14ac:dyDescent="0.3">
      <c r="A5" s="74"/>
      <c r="B5" s="2" t="s">
        <v>36</v>
      </c>
      <c r="C5" s="11"/>
      <c r="D5" s="11"/>
      <c r="E5" s="11"/>
      <c r="F5" s="11"/>
      <c r="G5" s="11"/>
      <c r="H5" s="11"/>
      <c r="I5" s="11"/>
      <c r="J5" s="11"/>
      <c r="K5" s="11">
        <f>K10</f>
        <v>30.927835051546392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X5" s="64" t="s">
        <v>70</v>
      </c>
      <c r="Y5" s="65">
        <v>97</v>
      </c>
    </row>
    <row r="6" spans="1:26" ht="37.5" x14ac:dyDescent="0.3">
      <c r="A6" s="74"/>
      <c r="B6" s="2" t="s">
        <v>37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>
        <f>R10</f>
        <v>0.45360824742268041</v>
      </c>
      <c r="S6" s="11"/>
      <c r="T6" s="11"/>
      <c r="U6" s="11"/>
      <c r="V6" s="11"/>
    </row>
    <row r="7" spans="1:26" ht="18.75" x14ac:dyDescent="0.3">
      <c r="A7" s="74"/>
      <c r="B7" s="3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N10</f>
        <v>0.10309278350515463</v>
      </c>
      <c r="O7" s="11"/>
      <c r="P7" s="11"/>
      <c r="Q7" s="11">
        <f>Q10</f>
        <v>10.309278350515465</v>
      </c>
      <c r="R7" s="11"/>
      <c r="S7" s="11"/>
      <c r="T7" s="11"/>
      <c r="U7" s="11"/>
      <c r="V7" s="11"/>
      <c r="Z7" s="5">
        <f>C230</f>
        <v>0</v>
      </c>
    </row>
    <row r="8" spans="1:26" ht="18.75" x14ac:dyDescent="0.3">
      <c r="A8" s="46"/>
      <c r="B8" s="3" t="s"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>
        <f>P10</f>
        <v>51.546391752577321</v>
      </c>
      <c r="Q8" s="11"/>
      <c r="R8" s="11"/>
      <c r="S8" s="11"/>
      <c r="T8" s="11"/>
      <c r="U8" s="11"/>
      <c r="V8" s="11"/>
      <c r="Z8" s="5"/>
    </row>
    <row r="9" spans="1:26" ht="37.5" x14ac:dyDescent="0.3">
      <c r="A9" s="46"/>
      <c r="B9" s="2" t="s">
        <v>38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1">
        <f>O10</f>
        <v>30.927835051546392</v>
      </c>
      <c r="P9" s="12"/>
      <c r="Q9" s="12"/>
      <c r="R9" s="12"/>
      <c r="S9" s="12"/>
      <c r="T9" s="12"/>
      <c r="U9" s="12"/>
      <c r="V9" s="12"/>
      <c r="Z9" s="5"/>
    </row>
    <row r="10" spans="1:26" ht="18.75" x14ac:dyDescent="0.3">
      <c r="A10" s="70" t="s">
        <v>28</v>
      </c>
      <c r="B10" s="71"/>
      <c r="C10" s="11">
        <f t="shared" ref="C10:Q10" si="0">CONVERT(C11,"kg","g")/$Y$5</f>
        <v>123.71134020618557</v>
      </c>
      <c r="D10" s="11">
        <f t="shared" si="0"/>
        <v>15.463917525773196</v>
      </c>
      <c r="E10" s="11">
        <f t="shared" si="0"/>
        <v>15.463917525773196</v>
      </c>
      <c r="F10" s="11">
        <f t="shared" si="0"/>
        <v>41.237113402061858</v>
      </c>
      <c r="G10" s="11">
        <f t="shared" si="0"/>
        <v>10.309278350515465</v>
      </c>
      <c r="H10" s="11">
        <f t="shared" si="0"/>
        <v>15.463917525773196</v>
      </c>
      <c r="I10" s="11">
        <f t="shared" si="0"/>
        <v>6.1855670103092786</v>
      </c>
      <c r="J10" s="11">
        <f t="shared" si="0"/>
        <v>2.0618556701030926</v>
      </c>
      <c r="K10" s="11">
        <f t="shared" si="0"/>
        <v>30.927835051546392</v>
      </c>
      <c r="L10" s="11">
        <f t="shared" si="0"/>
        <v>4.1237113402061851</v>
      </c>
      <c r="M10" s="11">
        <f t="shared" si="0"/>
        <v>12.371134020618557</v>
      </c>
      <c r="N10" s="11">
        <f t="shared" si="0"/>
        <v>0.10309278350515463</v>
      </c>
      <c r="O10" s="11">
        <f t="shared" si="0"/>
        <v>30.927835051546392</v>
      </c>
      <c r="P10" s="11">
        <f t="shared" si="0"/>
        <v>51.546391752577321</v>
      </c>
      <c r="Q10" s="11">
        <f t="shared" si="0"/>
        <v>10.309278350515465</v>
      </c>
      <c r="R10" s="11">
        <f>R11/Y5</f>
        <v>0.45360824742268041</v>
      </c>
      <c r="S10" s="11">
        <f>CONVERT(S11,"kg","g")/$Y$5</f>
        <v>0</v>
      </c>
      <c r="T10" s="11">
        <f>CONVERT(T11,"kg","g")/$Y$5</f>
        <v>0</v>
      </c>
      <c r="U10" s="11">
        <f>CONVERT(U11,"kg","g")/$Y$5</f>
        <v>0</v>
      </c>
      <c r="V10" s="13"/>
    </row>
    <row r="11" spans="1:26" ht="18.75" x14ac:dyDescent="0.3">
      <c r="A11" s="70" t="s">
        <v>29</v>
      </c>
      <c r="B11" s="71"/>
      <c r="C11" s="29">
        <v>12</v>
      </c>
      <c r="D11" s="29">
        <v>1.5</v>
      </c>
      <c r="E11" s="29">
        <v>1.5</v>
      </c>
      <c r="F11" s="29">
        <v>4</v>
      </c>
      <c r="G11" s="29">
        <v>1</v>
      </c>
      <c r="H11" s="29">
        <v>1.5</v>
      </c>
      <c r="I11" s="29">
        <v>0.6</v>
      </c>
      <c r="J11" s="29">
        <v>0.2</v>
      </c>
      <c r="K11" s="29">
        <v>3</v>
      </c>
      <c r="L11" s="29">
        <v>0.4</v>
      </c>
      <c r="M11" s="29">
        <v>1.2</v>
      </c>
      <c r="N11" s="29">
        <v>0.01</v>
      </c>
      <c r="O11" s="29">
        <v>3</v>
      </c>
      <c r="P11" s="29">
        <v>5</v>
      </c>
      <c r="Q11" s="29">
        <v>1</v>
      </c>
      <c r="R11" s="29">
        <v>44</v>
      </c>
      <c r="S11" s="29"/>
      <c r="T11" s="29"/>
      <c r="U11" s="29"/>
      <c r="V11" s="17">
        <f>SUM(C11:U11)</f>
        <v>79.91</v>
      </c>
    </row>
    <row r="12" spans="1:26" ht="18.75" x14ac:dyDescent="0.3">
      <c r="A12" s="70" t="s">
        <v>30</v>
      </c>
      <c r="B12" s="71"/>
      <c r="C12" s="15">
        <v>8</v>
      </c>
      <c r="D12" s="15">
        <v>7</v>
      </c>
      <c r="E12" s="15">
        <v>7</v>
      </c>
      <c r="F12" s="16">
        <v>7</v>
      </c>
      <c r="G12" s="15">
        <v>20.7</v>
      </c>
      <c r="H12" s="15">
        <v>14</v>
      </c>
      <c r="I12" s="15">
        <v>37</v>
      </c>
      <c r="J12" s="15">
        <v>5</v>
      </c>
      <c r="K12" s="15">
        <v>95</v>
      </c>
      <c r="L12" s="15">
        <v>110</v>
      </c>
      <c r="M12" s="15">
        <v>50</v>
      </c>
      <c r="N12" s="15">
        <v>25</v>
      </c>
      <c r="O12" s="15">
        <v>7.25</v>
      </c>
      <c r="P12" s="15">
        <v>3.25</v>
      </c>
      <c r="Q12" s="15">
        <v>20.77</v>
      </c>
      <c r="R12" s="15">
        <v>2.2999999999999998</v>
      </c>
      <c r="S12" s="15"/>
      <c r="T12" s="15"/>
      <c r="U12" s="15"/>
      <c r="V12" s="14"/>
    </row>
    <row r="13" spans="1:26" ht="18.75" x14ac:dyDescent="0.3">
      <c r="A13" s="70" t="s">
        <v>31</v>
      </c>
      <c r="B13" s="71"/>
      <c r="C13" s="63">
        <f>C11*C12</f>
        <v>96</v>
      </c>
      <c r="D13" s="63">
        <f>D11*D12</f>
        <v>10.5</v>
      </c>
      <c r="E13" s="63">
        <f t="shared" ref="E13:U13" si="1">E11*E12</f>
        <v>10.5</v>
      </c>
      <c r="F13" s="63">
        <f t="shared" si="1"/>
        <v>28</v>
      </c>
      <c r="G13" s="63">
        <f t="shared" si="1"/>
        <v>20.7</v>
      </c>
      <c r="H13" s="63">
        <f t="shared" si="1"/>
        <v>21</v>
      </c>
      <c r="I13" s="63">
        <f t="shared" si="1"/>
        <v>22.2</v>
      </c>
      <c r="J13" s="63">
        <f t="shared" si="1"/>
        <v>1</v>
      </c>
      <c r="K13" s="63">
        <f t="shared" si="1"/>
        <v>285</v>
      </c>
      <c r="L13" s="63">
        <f t="shared" si="1"/>
        <v>44</v>
      </c>
      <c r="M13" s="63">
        <f t="shared" si="1"/>
        <v>60</v>
      </c>
      <c r="N13" s="63">
        <f>(N11*N12)/0.09</f>
        <v>2.7777777777777777</v>
      </c>
      <c r="O13" s="63">
        <f>(O11*O12)/0.6</f>
        <v>36.25</v>
      </c>
      <c r="P13" s="63">
        <f>(P11*P12)/0.1</f>
        <v>162.5</v>
      </c>
      <c r="Q13" s="63">
        <f t="shared" si="1"/>
        <v>20.77</v>
      </c>
      <c r="R13" s="63">
        <f t="shared" si="1"/>
        <v>101.19999999999999</v>
      </c>
      <c r="S13" s="63">
        <f t="shared" si="1"/>
        <v>0</v>
      </c>
      <c r="T13" s="63">
        <f t="shared" si="1"/>
        <v>0</v>
      </c>
      <c r="U13" s="63">
        <f t="shared" si="1"/>
        <v>0</v>
      </c>
      <c r="V13" s="13">
        <f>SUM(C13:U13)</f>
        <v>922.39777777777772</v>
      </c>
    </row>
    <row r="14" spans="1:26" x14ac:dyDescent="0.2">
      <c r="N14" s="27"/>
    </row>
    <row r="15" spans="1:26" x14ac:dyDescent="0.2">
      <c r="D15" s="26"/>
      <c r="L15" s="30"/>
      <c r="M15" s="30"/>
      <c r="N15" s="30"/>
      <c r="O15" s="30"/>
      <c r="P15" s="30"/>
    </row>
    <row r="19" spans="1:26" ht="16.5" thickBot="1" x14ac:dyDescent="0.3">
      <c r="A19" s="73" t="s">
        <v>33</v>
      </c>
      <c r="B19" s="73"/>
      <c r="C19" s="24"/>
      <c r="D19" s="24"/>
      <c r="E19" s="24"/>
      <c r="F19" s="25"/>
      <c r="G19" s="75" t="s">
        <v>34</v>
      </c>
      <c r="H19" s="75"/>
      <c r="I19" s="75"/>
      <c r="J19" s="66"/>
      <c r="K19" s="66"/>
      <c r="L19" s="66"/>
      <c r="M19" s="25"/>
      <c r="N19" s="67" t="s">
        <v>35</v>
      </c>
      <c r="O19" s="67"/>
      <c r="P19" s="67"/>
      <c r="Q19" s="67"/>
      <c r="R19" s="66"/>
      <c r="S19" s="66"/>
      <c r="T19" s="66"/>
      <c r="U19" s="25"/>
      <c r="V19" s="25"/>
    </row>
    <row r="23" spans="1:26" x14ac:dyDescent="0.2">
      <c r="I23" s="26" t="s">
        <v>25</v>
      </c>
    </row>
    <row r="25" spans="1:26" x14ac:dyDescent="0.2">
      <c r="Z25" s="6"/>
    </row>
  </sheetData>
  <dataConsolidate function="count"/>
  <mergeCells count="13">
    <mergeCell ref="R19:T19"/>
    <mergeCell ref="A12:B12"/>
    <mergeCell ref="A13:B13"/>
    <mergeCell ref="A19:B19"/>
    <mergeCell ref="G19:I19"/>
    <mergeCell ref="J19:L19"/>
    <mergeCell ref="N19:Q19"/>
    <mergeCell ref="A11:B11"/>
    <mergeCell ref="A1:B1"/>
    <mergeCell ref="C1:V1"/>
    <mergeCell ref="A2:B2"/>
    <mergeCell ref="A3:A7"/>
    <mergeCell ref="A10:B10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Лист1!$C$2:$C$7</xm:f>
          </x14:formula1>
          <xm:sqref>A1:B1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X10" sqref="X10"/>
    </sheetView>
  </sheetViews>
  <sheetFormatPr defaultRowHeight="12.75" x14ac:dyDescent="0.2"/>
  <cols>
    <col min="1" max="1" width="5.42578125" customWidth="1"/>
    <col min="2" max="2" width="15.42578125" customWidth="1"/>
    <col min="3" max="21" width="6" style="9" customWidth="1"/>
    <col min="22" max="22" width="8.5703125" style="9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76">
        <v>43032</v>
      </c>
      <c r="B1" s="77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0.25" customHeight="1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5</v>
      </c>
      <c r="G2" s="4" t="s">
        <v>13</v>
      </c>
      <c r="H2" s="4" t="s">
        <v>20</v>
      </c>
      <c r="I2" s="19" t="s">
        <v>23</v>
      </c>
      <c r="J2" s="19" t="s">
        <v>19</v>
      </c>
      <c r="K2" s="19" t="s">
        <v>11</v>
      </c>
      <c r="L2" s="19" t="s">
        <v>42</v>
      </c>
      <c r="M2" s="19" t="s">
        <v>9</v>
      </c>
      <c r="N2" s="19" t="s">
        <v>3</v>
      </c>
      <c r="O2" s="19" t="s">
        <v>65</v>
      </c>
      <c r="P2" s="19" t="s">
        <v>24</v>
      </c>
      <c r="Q2" s="19" t="s">
        <v>43</v>
      </c>
      <c r="R2" s="19"/>
      <c r="S2" s="19"/>
      <c r="T2" s="19"/>
      <c r="U2" s="19"/>
      <c r="V2" s="19"/>
    </row>
    <row r="3" spans="1:26" ht="53.25" customHeight="1" x14ac:dyDescent="0.3">
      <c r="A3" s="74" t="s">
        <v>32</v>
      </c>
      <c r="B3" s="20" t="s">
        <v>40</v>
      </c>
      <c r="C3" s="11">
        <f>C9/2</f>
        <v>39.473684210526315</v>
      </c>
      <c r="D3" s="11">
        <f>D9</f>
        <v>15.789473684210526</v>
      </c>
      <c r="E3" s="11">
        <f>E9/2</f>
        <v>15.789473684210526</v>
      </c>
      <c r="F3" s="11">
        <f>F9</f>
        <v>10.526315789473685</v>
      </c>
      <c r="G3" s="11">
        <f>G9/5</f>
        <v>2.1052631578947372</v>
      </c>
      <c r="H3" s="11">
        <f>H9</f>
        <v>2.1052631578947367</v>
      </c>
      <c r="I3" s="11">
        <f>I9</f>
        <v>73.684210526315795</v>
      </c>
      <c r="J3" s="11">
        <f>J9</f>
        <v>15.789473684210526</v>
      </c>
      <c r="K3" s="11">
        <f>K9</f>
        <v>23.157894736842106</v>
      </c>
      <c r="L3" s="11">
        <f>L9</f>
        <v>21.05263157894737</v>
      </c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6" ht="42.75" customHeight="1" x14ac:dyDescent="0.3">
      <c r="A4" s="74"/>
      <c r="B4" s="20" t="s">
        <v>41</v>
      </c>
      <c r="C4" s="11">
        <f>C9/2</f>
        <v>39.473684210526315</v>
      </c>
      <c r="D4" s="11"/>
      <c r="E4" s="11">
        <f>E9/2</f>
        <v>15.789473684210526</v>
      </c>
      <c r="F4" s="11"/>
      <c r="G4" s="11">
        <f>G9-G3</f>
        <v>8.4210526315789487</v>
      </c>
      <c r="H4" s="11"/>
      <c r="I4" s="11"/>
      <c r="J4" s="11"/>
      <c r="K4" s="11"/>
      <c r="L4" s="11"/>
      <c r="M4" s="11">
        <f>M9</f>
        <v>4.2105263157894735</v>
      </c>
      <c r="N4" s="11"/>
      <c r="O4" s="11"/>
      <c r="P4" s="11"/>
      <c r="Q4" s="11">
        <f>Q9</f>
        <v>42.10526315789474</v>
      </c>
      <c r="R4" s="11"/>
      <c r="S4" s="11"/>
      <c r="T4" s="11"/>
      <c r="U4" s="11"/>
      <c r="V4" s="11"/>
    </row>
    <row r="5" spans="1:26" ht="37.5" x14ac:dyDescent="0.3">
      <c r="A5" s="74"/>
      <c r="B5" s="20" t="s">
        <v>38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>
        <f>O9</f>
        <v>31.578947368421051</v>
      </c>
      <c r="P5" s="11"/>
      <c r="Q5" s="11"/>
      <c r="R5" s="11"/>
      <c r="S5" s="11"/>
      <c r="T5" s="11"/>
      <c r="U5" s="11"/>
      <c r="V5" s="11"/>
      <c r="X5" s="64" t="s">
        <v>70</v>
      </c>
      <c r="Y5" s="65">
        <v>95</v>
      </c>
    </row>
    <row r="6" spans="1:26" ht="18.75" x14ac:dyDescent="0.3">
      <c r="A6" s="74"/>
      <c r="B6" s="21" t="s">
        <v>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>
        <f>N9</f>
        <v>0.10526315789473684</v>
      </c>
      <c r="O6" s="11"/>
      <c r="P6" s="11">
        <f>P9</f>
        <v>42.10526315789474</v>
      </c>
      <c r="Q6" s="11"/>
      <c r="R6" s="11"/>
      <c r="S6" s="11"/>
      <c r="T6" s="11"/>
      <c r="U6" s="11"/>
      <c r="V6" s="11"/>
    </row>
    <row r="7" spans="1:26" ht="18.75" x14ac:dyDescent="0.3">
      <c r="A7" s="74"/>
      <c r="B7" s="2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Z7" s="5">
        <f>C229</f>
        <v>0</v>
      </c>
    </row>
    <row r="8" spans="1:26" ht="18.75" x14ac:dyDescent="0.3">
      <c r="A8" s="22"/>
      <c r="B8" s="2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2"/>
      <c r="P8" s="12"/>
      <c r="Q8" s="12"/>
      <c r="R8" s="12"/>
      <c r="S8" s="12"/>
      <c r="T8" s="12"/>
      <c r="U8" s="12"/>
      <c r="V8" s="12"/>
      <c r="Z8" s="5"/>
    </row>
    <row r="9" spans="1:26" ht="18.75" x14ac:dyDescent="0.3">
      <c r="A9" s="70" t="s">
        <v>28</v>
      </c>
      <c r="B9" s="71"/>
      <c r="C9" s="11">
        <f t="shared" ref="C9:U9" si="0">CONVERT(C10,"kg","g")/$Y$5</f>
        <v>78.94736842105263</v>
      </c>
      <c r="D9" s="11">
        <f t="shared" si="0"/>
        <v>15.789473684210526</v>
      </c>
      <c r="E9" s="11">
        <f t="shared" si="0"/>
        <v>31.578947368421051</v>
      </c>
      <c r="F9" s="11">
        <f t="shared" si="0"/>
        <v>10.526315789473685</v>
      </c>
      <c r="G9" s="11">
        <f t="shared" si="0"/>
        <v>10.526315789473685</v>
      </c>
      <c r="H9" s="11">
        <f t="shared" si="0"/>
        <v>2.1052631578947367</v>
      </c>
      <c r="I9" s="11">
        <f t="shared" si="0"/>
        <v>73.684210526315795</v>
      </c>
      <c r="J9" s="11">
        <f t="shared" si="0"/>
        <v>15.789473684210526</v>
      </c>
      <c r="K9" s="11">
        <f t="shared" si="0"/>
        <v>23.157894736842106</v>
      </c>
      <c r="L9" s="11">
        <f t="shared" si="0"/>
        <v>21.05263157894737</v>
      </c>
      <c r="M9" s="11">
        <f t="shared" si="0"/>
        <v>4.2105263157894735</v>
      </c>
      <c r="N9" s="11">
        <f t="shared" si="0"/>
        <v>0.10526315789473684</v>
      </c>
      <c r="O9" s="11">
        <f t="shared" si="0"/>
        <v>31.578947368421051</v>
      </c>
      <c r="P9" s="11">
        <f t="shared" si="0"/>
        <v>42.10526315789474</v>
      </c>
      <c r="Q9" s="11">
        <f t="shared" si="0"/>
        <v>42.10526315789474</v>
      </c>
      <c r="R9" s="11">
        <f t="shared" si="0"/>
        <v>0</v>
      </c>
      <c r="S9" s="11">
        <f t="shared" si="0"/>
        <v>0</v>
      </c>
      <c r="T9" s="11">
        <f t="shared" si="0"/>
        <v>0</v>
      </c>
      <c r="U9" s="11">
        <f t="shared" si="0"/>
        <v>0</v>
      </c>
      <c r="V9" s="13"/>
    </row>
    <row r="10" spans="1:26" ht="18.75" x14ac:dyDescent="0.3">
      <c r="A10" s="70" t="s">
        <v>29</v>
      </c>
      <c r="B10" s="71"/>
      <c r="C10" s="14">
        <v>7.5</v>
      </c>
      <c r="D10" s="14">
        <v>1.5</v>
      </c>
      <c r="E10" s="14">
        <v>3</v>
      </c>
      <c r="F10" s="14">
        <v>1</v>
      </c>
      <c r="G10" s="14">
        <v>1</v>
      </c>
      <c r="H10" s="14">
        <v>0.2</v>
      </c>
      <c r="I10" s="14">
        <v>7</v>
      </c>
      <c r="J10" s="14">
        <v>1.5</v>
      </c>
      <c r="K10" s="14">
        <v>2.2000000000000002</v>
      </c>
      <c r="L10" s="14">
        <v>2</v>
      </c>
      <c r="M10" s="14">
        <v>0.4</v>
      </c>
      <c r="N10" s="14">
        <v>0.01</v>
      </c>
      <c r="O10" s="14">
        <v>3</v>
      </c>
      <c r="P10" s="14">
        <v>4</v>
      </c>
      <c r="Q10" s="14">
        <v>4</v>
      </c>
      <c r="R10" s="14"/>
      <c r="S10" s="14"/>
      <c r="T10" s="14"/>
      <c r="U10" s="14"/>
      <c r="V10" s="17">
        <f>SUM(C10:U10)</f>
        <v>38.31</v>
      </c>
    </row>
    <row r="11" spans="1:26" ht="18.75" x14ac:dyDescent="0.3">
      <c r="A11" s="70" t="s">
        <v>30</v>
      </c>
      <c r="B11" s="71"/>
      <c r="C11" s="15">
        <v>8.5</v>
      </c>
      <c r="D11" s="15">
        <v>7</v>
      </c>
      <c r="E11" s="15">
        <v>7</v>
      </c>
      <c r="F11" s="16">
        <v>17</v>
      </c>
      <c r="G11" s="15">
        <v>37</v>
      </c>
      <c r="H11" s="15">
        <v>5</v>
      </c>
      <c r="I11" s="15">
        <v>20</v>
      </c>
      <c r="J11" s="15">
        <v>12</v>
      </c>
      <c r="K11" s="15">
        <v>20.77</v>
      </c>
      <c r="L11" s="15">
        <v>12</v>
      </c>
      <c r="M11" s="15">
        <v>110</v>
      </c>
      <c r="N11" s="15">
        <v>25</v>
      </c>
      <c r="O11" s="15">
        <v>7.25</v>
      </c>
      <c r="P11" s="15">
        <v>3.25</v>
      </c>
      <c r="Q11" s="15">
        <v>3.25</v>
      </c>
      <c r="R11" s="15"/>
      <c r="S11" s="15"/>
      <c r="T11" s="15"/>
      <c r="U11" s="15"/>
      <c r="V11" s="7"/>
    </row>
    <row r="12" spans="1:26" ht="18.75" x14ac:dyDescent="0.3">
      <c r="A12" s="70" t="s">
        <v>31</v>
      </c>
      <c r="B12" s="71"/>
      <c r="C12" s="13">
        <f t="shared" ref="C12:U12" si="1">C10*C11</f>
        <v>63.75</v>
      </c>
      <c r="D12" s="13">
        <f t="shared" si="1"/>
        <v>10.5</v>
      </c>
      <c r="E12" s="13">
        <f t="shared" si="1"/>
        <v>21</v>
      </c>
      <c r="F12" s="13">
        <f t="shared" si="1"/>
        <v>17</v>
      </c>
      <c r="G12" s="13">
        <f t="shared" si="1"/>
        <v>37</v>
      </c>
      <c r="H12" s="13">
        <f t="shared" si="1"/>
        <v>1</v>
      </c>
      <c r="I12" s="13">
        <f t="shared" si="1"/>
        <v>140</v>
      </c>
      <c r="J12" s="13">
        <f t="shared" si="1"/>
        <v>18</v>
      </c>
      <c r="K12" s="13">
        <f t="shared" si="1"/>
        <v>45.694000000000003</v>
      </c>
      <c r="L12" s="13">
        <f t="shared" si="1"/>
        <v>24</v>
      </c>
      <c r="M12" s="13">
        <f t="shared" si="1"/>
        <v>44</v>
      </c>
      <c r="N12" s="13">
        <f>(N10*N11)/0.09</f>
        <v>2.7777777777777777</v>
      </c>
      <c r="O12" s="13">
        <f>(O10*O11)/0.6</f>
        <v>36.25</v>
      </c>
      <c r="P12" s="13">
        <f t="shared" si="1"/>
        <v>13</v>
      </c>
      <c r="Q12" s="13">
        <f t="shared" si="1"/>
        <v>13</v>
      </c>
      <c r="R12" s="13">
        <f t="shared" si="1"/>
        <v>0</v>
      </c>
      <c r="S12" s="13">
        <f t="shared" si="1"/>
        <v>0</v>
      </c>
      <c r="T12" s="13">
        <f t="shared" si="1"/>
        <v>0</v>
      </c>
      <c r="U12" s="13">
        <f t="shared" si="1"/>
        <v>0</v>
      </c>
      <c r="V12" s="13">
        <f>SUM(C12:U12)</f>
        <v>486.97177777777779</v>
      </c>
    </row>
    <row r="24" spans="1:26" x14ac:dyDescent="0.2">
      <c r="Z24" s="6" t="e">
        <f ca="1">ПРЕОБР(C23,"kg","g")</f>
        <v>#NAME?</v>
      </c>
    </row>
    <row r="25" spans="1:26" ht="16.5" thickBot="1" x14ac:dyDescent="0.3">
      <c r="A25" s="73" t="s">
        <v>33</v>
      </c>
      <c r="B25" s="73"/>
      <c r="C25" s="24"/>
      <c r="D25" s="24"/>
      <c r="E25" s="24"/>
      <c r="F25" s="25"/>
      <c r="G25" s="75" t="s">
        <v>34</v>
      </c>
      <c r="H25" s="75"/>
      <c r="I25" s="75"/>
      <c r="J25" s="66"/>
      <c r="K25" s="66"/>
      <c r="L25" s="66"/>
      <c r="M25" s="25"/>
      <c r="N25" s="67" t="s">
        <v>35</v>
      </c>
      <c r="O25" s="67"/>
      <c r="P25" s="67"/>
      <c r="Q25" s="67"/>
      <c r="R25" s="66"/>
      <c r="S25" s="66"/>
      <c r="T25" s="66"/>
      <c r="U25" s="25"/>
      <c r="V25" s="25"/>
    </row>
  </sheetData>
  <mergeCells count="13">
    <mergeCell ref="R25:T25"/>
    <mergeCell ref="A11:B11"/>
    <mergeCell ref="A12:B12"/>
    <mergeCell ref="A25:B25"/>
    <mergeCell ref="G25:I25"/>
    <mergeCell ref="J25:L25"/>
    <mergeCell ref="N25:Q25"/>
    <mergeCell ref="A10:B10"/>
    <mergeCell ref="A1:B1"/>
    <mergeCell ref="C1:V1"/>
    <mergeCell ref="A2:B2"/>
    <mergeCell ref="A3:A7"/>
    <mergeCell ref="A9:B9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Лист1!$D$2:$D$7</xm:f>
          </x14:formula1>
          <xm:sqref>A1:B1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B1" workbookViewId="0">
      <selection activeCell="M18" sqref="M18"/>
    </sheetView>
  </sheetViews>
  <sheetFormatPr defaultRowHeight="12.75" x14ac:dyDescent="0.2"/>
  <cols>
    <col min="1" max="1" width="4.28515625" customWidth="1"/>
    <col min="2" max="2" width="18.5703125" customWidth="1"/>
    <col min="3" max="21" width="6" style="9" customWidth="1"/>
    <col min="22" max="22" width="8.5703125" style="9" customWidth="1"/>
    <col min="24" max="24" width="16.42578125" bestFit="1" customWidth="1"/>
    <col min="25" max="25" width="6" customWidth="1"/>
    <col min="26" max="26" width="32.28515625" customWidth="1"/>
  </cols>
  <sheetData>
    <row r="1" spans="1:26" ht="21" customHeight="1" x14ac:dyDescent="0.3">
      <c r="A1" s="76">
        <v>43033</v>
      </c>
      <c r="B1" s="77"/>
      <c r="C1" s="70" t="s">
        <v>15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1"/>
      <c r="Y1" s="18">
        <v>2017</v>
      </c>
    </row>
    <row r="2" spans="1:26" ht="110.25" customHeight="1" x14ac:dyDescent="0.3">
      <c r="A2" s="70"/>
      <c r="B2" s="71"/>
      <c r="C2" s="4" t="s">
        <v>16</v>
      </c>
      <c r="D2" s="4" t="s">
        <v>17</v>
      </c>
      <c r="E2" s="4" t="s">
        <v>18</v>
      </c>
      <c r="F2" s="4" t="s">
        <v>44</v>
      </c>
      <c r="G2" s="19" t="s">
        <v>19</v>
      </c>
      <c r="H2" s="4" t="s">
        <v>8</v>
      </c>
      <c r="I2" s="4" t="s">
        <v>13</v>
      </c>
      <c r="J2" s="4" t="s">
        <v>20</v>
      </c>
      <c r="K2" s="4" t="s">
        <v>46</v>
      </c>
      <c r="L2" s="4" t="s">
        <v>22</v>
      </c>
      <c r="M2" s="4" t="s">
        <v>9</v>
      </c>
      <c r="N2" s="4" t="s">
        <v>66</v>
      </c>
      <c r="O2" s="4" t="s">
        <v>65</v>
      </c>
      <c r="P2" s="4"/>
      <c r="Q2" s="4"/>
      <c r="R2" s="4"/>
      <c r="S2" s="4"/>
      <c r="T2" s="4"/>
      <c r="U2" s="4"/>
      <c r="V2" s="4"/>
    </row>
    <row r="3" spans="1:26" ht="91.5" customHeight="1" x14ac:dyDescent="0.3">
      <c r="A3" s="78" t="s">
        <v>32</v>
      </c>
      <c r="B3" s="2" t="s">
        <v>52</v>
      </c>
      <c r="C3" s="11">
        <f>C9/2.4</f>
        <v>52.588996763754047</v>
      </c>
      <c r="D3" s="11">
        <f>$D$9/3</f>
        <v>9.7087378640776709</v>
      </c>
      <c r="E3" s="11">
        <f>$E$9/3</f>
        <v>4.8543689320388355</v>
      </c>
      <c r="F3" s="11"/>
      <c r="G3" s="11"/>
      <c r="H3" s="11">
        <f>H9</f>
        <v>1.941747572815534</v>
      </c>
      <c r="I3" s="11">
        <f>$I$9/5</f>
        <v>13.592233009708739</v>
      </c>
      <c r="J3" s="11">
        <f>$J$9/3</f>
        <v>4.8543689320388355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6" ht="44.25" customHeight="1" x14ac:dyDescent="0.3">
      <c r="A4" s="79"/>
      <c r="B4" s="2" t="s">
        <v>53</v>
      </c>
      <c r="C4" s="11"/>
      <c r="D4" s="11">
        <f>$D$9/3</f>
        <v>9.7087378640776709</v>
      </c>
      <c r="E4" s="11">
        <f>$E$9/3</f>
        <v>4.8543689320388355</v>
      </c>
      <c r="F4" s="11"/>
      <c r="G4" s="11">
        <f>G9</f>
        <v>3.883495145631068</v>
      </c>
      <c r="H4" s="11"/>
      <c r="I4" s="11">
        <f>I3*3</f>
        <v>40.77669902912622</v>
      </c>
      <c r="J4" s="11">
        <f>$J$9/3</f>
        <v>4.8543689320388355</v>
      </c>
      <c r="K4" s="11">
        <f>K9</f>
        <v>21.359223300970875</v>
      </c>
      <c r="L4" s="11"/>
      <c r="M4" s="11">
        <f>M9</f>
        <v>3.883495145631068</v>
      </c>
      <c r="N4" s="11"/>
      <c r="O4" s="11"/>
      <c r="P4" s="11"/>
      <c r="Q4" s="11"/>
      <c r="R4" s="11"/>
      <c r="S4" s="11"/>
      <c r="T4" s="11"/>
      <c r="U4" s="11"/>
      <c r="V4" s="11"/>
    </row>
    <row r="5" spans="1:26" ht="35.25" customHeight="1" x14ac:dyDescent="0.3">
      <c r="A5" s="79"/>
      <c r="B5" s="2" t="s">
        <v>68</v>
      </c>
      <c r="C5" s="11">
        <f>C9-C3</f>
        <v>73.624595469255667</v>
      </c>
      <c r="D5" s="11">
        <f>$D$9/3</f>
        <v>9.7087378640776709</v>
      </c>
      <c r="E5" s="11">
        <f>$E$9/3</f>
        <v>4.8543689320388355</v>
      </c>
      <c r="F5" s="11"/>
      <c r="G5" s="11"/>
      <c r="H5" s="11"/>
      <c r="I5" s="11">
        <f>$I$9/5</f>
        <v>13.592233009708739</v>
      </c>
      <c r="J5" s="11">
        <f>$J$9/3</f>
        <v>4.8543689320388355</v>
      </c>
      <c r="K5" s="11"/>
      <c r="L5" s="11">
        <f>L9</f>
        <v>14.563106796116505</v>
      </c>
      <c r="M5" s="11"/>
      <c r="N5" s="11"/>
      <c r="O5" s="11"/>
      <c r="P5" s="11"/>
      <c r="Q5" s="11"/>
      <c r="R5" s="11"/>
      <c r="S5" s="11"/>
      <c r="T5" s="11"/>
      <c r="U5" s="11"/>
      <c r="V5" s="11"/>
      <c r="X5" s="64" t="s">
        <v>70</v>
      </c>
      <c r="Y5" s="65">
        <v>103</v>
      </c>
    </row>
    <row r="6" spans="1:26" ht="18.75" x14ac:dyDescent="0.3">
      <c r="A6" s="79"/>
      <c r="B6" s="2" t="s">
        <v>54</v>
      </c>
      <c r="C6" s="11"/>
      <c r="D6" s="11"/>
      <c r="E6" s="11"/>
      <c r="F6" s="11">
        <f>F9</f>
        <v>48.543689320388353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6" ht="18.75" x14ac:dyDescent="0.3">
      <c r="A7" s="80"/>
      <c r="B7" s="3" t="s">
        <v>55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N9</f>
        <v>0.970873786407767</v>
      </c>
      <c r="O7" s="11"/>
      <c r="P7" s="11"/>
      <c r="Q7" s="11"/>
      <c r="R7" s="11"/>
      <c r="S7" s="11"/>
      <c r="T7" s="11"/>
      <c r="U7" s="11"/>
      <c r="V7" s="11"/>
      <c r="Z7" s="5">
        <f>C229</f>
        <v>0</v>
      </c>
    </row>
    <row r="8" spans="1:26" ht="37.5" x14ac:dyDescent="0.3">
      <c r="A8" s="46"/>
      <c r="B8" s="2" t="s">
        <v>38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1">
        <f>O9</f>
        <v>29.126213592233011</v>
      </c>
      <c r="P8" s="12"/>
      <c r="Q8" s="12"/>
      <c r="R8" s="12"/>
      <c r="S8" s="12"/>
      <c r="T8" s="12"/>
      <c r="U8" s="12"/>
      <c r="V8" s="12"/>
      <c r="Z8" s="5"/>
    </row>
    <row r="9" spans="1:26" ht="18.75" x14ac:dyDescent="0.3">
      <c r="A9" s="70" t="s">
        <v>28</v>
      </c>
      <c r="B9" s="71"/>
      <c r="C9" s="11">
        <f t="shared" ref="C9:U9" si="0">CONVERT(C10,"kg","g")/$Y$5</f>
        <v>126.21359223300971</v>
      </c>
      <c r="D9" s="11">
        <f t="shared" si="0"/>
        <v>29.126213592233011</v>
      </c>
      <c r="E9" s="11">
        <f t="shared" si="0"/>
        <v>14.563106796116505</v>
      </c>
      <c r="F9" s="11">
        <f t="shared" si="0"/>
        <v>48.543689320388353</v>
      </c>
      <c r="G9" s="11">
        <f t="shared" si="0"/>
        <v>3.883495145631068</v>
      </c>
      <c r="H9" s="11">
        <f t="shared" si="0"/>
        <v>1.941747572815534</v>
      </c>
      <c r="I9" s="11">
        <f t="shared" si="0"/>
        <v>67.961165048543691</v>
      </c>
      <c r="J9" s="11">
        <f t="shared" si="0"/>
        <v>14.563106796116505</v>
      </c>
      <c r="K9" s="11">
        <f t="shared" si="0"/>
        <v>21.359223300970875</v>
      </c>
      <c r="L9" s="11">
        <f t="shared" si="0"/>
        <v>14.563106796116505</v>
      </c>
      <c r="M9" s="11">
        <f t="shared" si="0"/>
        <v>3.883495145631068</v>
      </c>
      <c r="N9" s="11">
        <f t="shared" si="0"/>
        <v>0.970873786407767</v>
      </c>
      <c r="O9" s="11">
        <f t="shared" si="0"/>
        <v>29.126213592233011</v>
      </c>
      <c r="P9" s="11">
        <f t="shared" si="0"/>
        <v>0</v>
      </c>
      <c r="Q9" s="11">
        <f t="shared" si="0"/>
        <v>0</v>
      </c>
      <c r="R9" s="11">
        <f t="shared" si="0"/>
        <v>0</v>
      </c>
      <c r="S9" s="11">
        <f t="shared" si="0"/>
        <v>0</v>
      </c>
      <c r="T9" s="11">
        <f t="shared" si="0"/>
        <v>0</v>
      </c>
      <c r="U9" s="11">
        <f t="shared" si="0"/>
        <v>0</v>
      </c>
      <c r="V9" s="13"/>
    </row>
    <row r="10" spans="1:26" ht="18.75" x14ac:dyDescent="0.3">
      <c r="A10" s="70" t="s">
        <v>29</v>
      </c>
      <c r="B10" s="71"/>
      <c r="C10" s="14">
        <v>13</v>
      </c>
      <c r="D10" s="14">
        <v>3</v>
      </c>
      <c r="E10" s="14">
        <v>1.5</v>
      </c>
      <c r="F10" s="14">
        <v>5</v>
      </c>
      <c r="G10" s="14">
        <v>0.4</v>
      </c>
      <c r="H10" s="14">
        <v>0.2</v>
      </c>
      <c r="I10" s="14">
        <v>7</v>
      </c>
      <c r="J10" s="14">
        <v>1.5</v>
      </c>
      <c r="K10" s="14">
        <v>2.2000000000000002</v>
      </c>
      <c r="L10" s="14">
        <v>1.5</v>
      </c>
      <c r="M10" s="14">
        <v>0.4</v>
      </c>
      <c r="N10" s="14">
        <v>0.1</v>
      </c>
      <c r="O10" s="14">
        <v>3</v>
      </c>
      <c r="P10" s="14"/>
      <c r="Q10" s="14"/>
      <c r="R10" s="14"/>
      <c r="S10" s="14"/>
      <c r="T10" s="14"/>
      <c r="U10" s="14"/>
      <c r="V10" s="17">
        <f>SUM(C10:U10)</f>
        <v>38.799999999999997</v>
      </c>
    </row>
    <row r="11" spans="1:26" ht="18.75" x14ac:dyDescent="0.3">
      <c r="A11" s="70" t="s">
        <v>30</v>
      </c>
      <c r="B11" s="71"/>
      <c r="C11" s="15">
        <v>8.5</v>
      </c>
      <c r="D11" s="15">
        <v>7</v>
      </c>
      <c r="E11" s="15">
        <v>7</v>
      </c>
      <c r="F11" s="16">
        <v>17</v>
      </c>
      <c r="G11" s="15">
        <v>37</v>
      </c>
      <c r="H11" s="15">
        <v>5</v>
      </c>
      <c r="I11" s="15">
        <v>20</v>
      </c>
      <c r="J11" s="15">
        <v>12</v>
      </c>
      <c r="K11" s="15">
        <v>20.77</v>
      </c>
      <c r="L11" s="15">
        <v>25</v>
      </c>
      <c r="M11" s="15">
        <v>110</v>
      </c>
      <c r="N11" s="15">
        <v>25</v>
      </c>
      <c r="O11" s="15">
        <v>7.25</v>
      </c>
      <c r="P11" s="15"/>
      <c r="Q11" s="15"/>
      <c r="R11" s="15"/>
      <c r="S11" s="15"/>
      <c r="T11" s="15"/>
      <c r="U11" s="15"/>
      <c r="V11" s="7"/>
    </row>
    <row r="12" spans="1:26" ht="18.75" x14ac:dyDescent="0.3">
      <c r="A12" s="70" t="s">
        <v>31</v>
      </c>
      <c r="B12" s="71"/>
      <c r="C12" s="13">
        <f t="shared" ref="C12:U12" si="1">C10*C11</f>
        <v>110.5</v>
      </c>
      <c r="D12" s="13">
        <f t="shared" si="1"/>
        <v>21</v>
      </c>
      <c r="E12" s="13">
        <f t="shared" si="1"/>
        <v>10.5</v>
      </c>
      <c r="F12" s="13">
        <f t="shared" si="1"/>
        <v>85</v>
      </c>
      <c r="G12" s="13">
        <f t="shared" si="1"/>
        <v>14.8</v>
      </c>
      <c r="H12" s="13">
        <f t="shared" si="1"/>
        <v>1</v>
      </c>
      <c r="I12" s="13">
        <f t="shared" si="1"/>
        <v>140</v>
      </c>
      <c r="J12" s="13">
        <f t="shared" si="1"/>
        <v>18</v>
      </c>
      <c r="K12" s="13">
        <f t="shared" si="1"/>
        <v>45.694000000000003</v>
      </c>
      <c r="L12" s="13">
        <f t="shared" si="1"/>
        <v>37.5</v>
      </c>
      <c r="M12" s="13">
        <f t="shared" si="1"/>
        <v>44</v>
      </c>
      <c r="N12" s="13">
        <f t="shared" si="1"/>
        <v>2.5</v>
      </c>
      <c r="O12" s="13">
        <f>(O10*O11)/0.6</f>
        <v>36.25</v>
      </c>
      <c r="P12" s="13">
        <f t="shared" si="1"/>
        <v>0</v>
      </c>
      <c r="Q12" s="13">
        <f t="shared" si="1"/>
        <v>0</v>
      </c>
      <c r="R12" s="13">
        <f t="shared" si="1"/>
        <v>0</v>
      </c>
      <c r="S12" s="13">
        <f t="shared" si="1"/>
        <v>0</v>
      </c>
      <c r="T12" s="13">
        <f t="shared" si="1"/>
        <v>0</v>
      </c>
      <c r="U12" s="13">
        <f t="shared" si="1"/>
        <v>0</v>
      </c>
      <c r="V12" s="13">
        <f>SUM(C12:U12)</f>
        <v>566.74400000000003</v>
      </c>
    </row>
    <row r="15" spans="1:26" x14ac:dyDescent="0.2">
      <c r="I15" s="10"/>
    </row>
    <row r="21" spans="1:26" ht="16.5" thickBot="1" x14ac:dyDescent="0.3">
      <c r="A21" s="73" t="s">
        <v>33</v>
      </c>
      <c r="B21" s="73"/>
      <c r="C21" s="24"/>
      <c r="D21" s="24"/>
      <c r="E21" s="24"/>
      <c r="F21" s="25"/>
      <c r="G21" s="75" t="s">
        <v>34</v>
      </c>
      <c r="H21" s="75"/>
      <c r="I21" s="75"/>
      <c r="J21" s="66"/>
      <c r="K21" s="66"/>
      <c r="L21" s="66"/>
      <c r="M21" s="25"/>
      <c r="N21" s="67" t="s">
        <v>35</v>
      </c>
      <c r="O21" s="67"/>
      <c r="P21" s="67"/>
      <c r="Q21" s="67"/>
      <c r="R21" s="66"/>
      <c r="S21" s="66"/>
      <c r="T21" s="66"/>
      <c r="U21" s="25"/>
      <c r="V21" s="25"/>
    </row>
    <row r="24" spans="1:26" x14ac:dyDescent="0.2">
      <c r="Z24" s="6" t="e">
        <f ca="1">ПРЕОБР(C23,"kg","g")</f>
        <v>#NAME?</v>
      </c>
    </row>
  </sheetData>
  <mergeCells count="13">
    <mergeCell ref="R21:T21"/>
    <mergeCell ref="A11:B11"/>
    <mergeCell ref="A12:B12"/>
    <mergeCell ref="A21:B21"/>
    <mergeCell ref="G21:I21"/>
    <mergeCell ref="J21:L21"/>
    <mergeCell ref="N21:Q21"/>
    <mergeCell ref="A10:B10"/>
    <mergeCell ref="A1:B1"/>
    <mergeCell ref="C1:V1"/>
    <mergeCell ref="A2:B2"/>
    <mergeCell ref="A3:A7"/>
    <mergeCell ref="A9:B9"/>
  </mergeCells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Лист1!$E$2:$E$7</xm:f>
          </x14:formula1>
          <xm:sqref>A1:B1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Z46"/>
  <sheetViews>
    <sheetView showZeros="0" tabSelected="1" zoomScaleNormal="100" workbookViewId="0">
      <selection activeCell="G2" sqref="G2"/>
    </sheetView>
  </sheetViews>
  <sheetFormatPr defaultColWidth="15.5703125" defaultRowHeight="18.75" x14ac:dyDescent="0.3"/>
  <cols>
    <col min="1" max="1" width="19.85546875" style="31" customWidth="1"/>
    <col min="2" max="24" width="6.5703125" style="53" customWidth="1"/>
    <col min="25" max="25" width="7.5703125" style="31" customWidth="1"/>
    <col min="26" max="16384" width="15.5703125" style="31"/>
  </cols>
  <sheetData>
    <row r="1" spans="1:25" x14ac:dyDescent="0.3">
      <c r="A1" s="42">
        <v>43009</v>
      </c>
      <c r="B1" s="47"/>
      <c r="C1" s="48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37"/>
    </row>
    <row r="2" spans="1:25" ht="32.25" x14ac:dyDescent="0.3">
      <c r="A2" s="40" t="s">
        <v>70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1">
        <f>SUM(B2:W2)</f>
        <v>0</v>
      </c>
    </row>
    <row r="3" spans="1:25" x14ac:dyDescent="0.3">
      <c r="A3" s="34" t="s">
        <v>14</v>
      </c>
      <c r="B3" s="50">
        <f>A1+IF(WEEKDAY(A1,2)&gt;5,8-WEEKDAY(A1,2),)</f>
        <v>43010</v>
      </c>
      <c r="C3" s="50">
        <f>IFERROR(IF(B3=EOMONTH(B3,0),"",IF(WEEKDAY(B3,2)&lt;5,B3+1,B3+3)),"")</f>
        <v>43011</v>
      </c>
      <c r="D3" s="50">
        <f t="shared" ref="D3:X3" si="0">IFERROR(IF(C3=EOMONTH(C3,0),"",IF(WEEKDAY(C3,2)&lt;5,C3+1,C3+3)),"")</f>
        <v>43012</v>
      </c>
      <c r="E3" s="50">
        <f t="shared" si="0"/>
        <v>43013</v>
      </c>
      <c r="F3" s="50">
        <f t="shared" si="0"/>
        <v>43014</v>
      </c>
      <c r="G3" s="54">
        <f t="shared" si="0"/>
        <v>43017</v>
      </c>
      <c r="H3" s="54">
        <f t="shared" si="0"/>
        <v>43018</v>
      </c>
      <c r="I3" s="54">
        <f t="shared" si="0"/>
        <v>43019</v>
      </c>
      <c r="J3" s="54">
        <f t="shared" si="0"/>
        <v>43020</v>
      </c>
      <c r="K3" s="54">
        <f t="shared" si="0"/>
        <v>43021</v>
      </c>
      <c r="L3" s="60">
        <f t="shared" si="0"/>
        <v>43024</v>
      </c>
      <c r="M3" s="60">
        <f t="shared" si="0"/>
        <v>43025</v>
      </c>
      <c r="N3" s="60">
        <f t="shared" si="0"/>
        <v>43026</v>
      </c>
      <c r="O3" s="60">
        <f t="shared" si="0"/>
        <v>43027</v>
      </c>
      <c r="P3" s="60">
        <f t="shared" si="0"/>
        <v>43028</v>
      </c>
      <c r="Q3" s="57">
        <f t="shared" si="0"/>
        <v>43031</v>
      </c>
      <c r="R3" s="57">
        <f t="shared" si="0"/>
        <v>43032</v>
      </c>
      <c r="S3" s="57">
        <f t="shared" si="0"/>
        <v>43033</v>
      </c>
      <c r="T3" s="57">
        <f t="shared" si="0"/>
        <v>43034</v>
      </c>
      <c r="U3" s="57">
        <f t="shared" si="0"/>
        <v>43035</v>
      </c>
      <c r="V3" s="50">
        <f t="shared" si="0"/>
        <v>43038</v>
      </c>
      <c r="W3" s="50">
        <f t="shared" si="0"/>
        <v>43039</v>
      </c>
      <c r="X3" s="50" t="str">
        <f t="shared" si="0"/>
        <v/>
      </c>
      <c r="Y3" s="33"/>
    </row>
    <row r="4" spans="1:25" x14ac:dyDescent="0.3">
      <c r="A4" s="34" t="s">
        <v>69</v>
      </c>
      <c r="B4" s="51">
        <f>IFERROR(WEEKDAY(B3,2),"")</f>
        <v>1</v>
      </c>
      <c r="C4" s="51">
        <f>IFERROR(WEEKDAY(C3,2),"")</f>
        <v>2</v>
      </c>
      <c r="D4" s="51">
        <f t="shared" ref="D4:X4" si="1">IFERROR(WEEKDAY(D3,2),"")</f>
        <v>3</v>
      </c>
      <c r="E4" s="51">
        <f t="shared" si="1"/>
        <v>4</v>
      </c>
      <c r="F4" s="51">
        <f t="shared" si="1"/>
        <v>5</v>
      </c>
      <c r="G4" s="55">
        <f t="shared" si="1"/>
        <v>1</v>
      </c>
      <c r="H4" s="55">
        <f t="shared" si="1"/>
        <v>2</v>
      </c>
      <c r="I4" s="55">
        <f t="shared" si="1"/>
        <v>3</v>
      </c>
      <c r="J4" s="55">
        <f t="shared" si="1"/>
        <v>4</v>
      </c>
      <c r="K4" s="55">
        <f t="shared" si="1"/>
        <v>5</v>
      </c>
      <c r="L4" s="61">
        <f t="shared" si="1"/>
        <v>1</v>
      </c>
      <c r="M4" s="61">
        <f t="shared" si="1"/>
        <v>2</v>
      </c>
      <c r="N4" s="61">
        <f t="shared" si="1"/>
        <v>3</v>
      </c>
      <c r="O4" s="61">
        <f t="shared" si="1"/>
        <v>4</v>
      </c>
      <c r="P4" s="61">
        <f t="shared" si="1"/>
        <v>5</v>
      </c>
      <c r="Q4" s="58">
        <f t="shared" si="1"/>
        <v>1</v>
      </c>
      <c r="R4" s="58">
        <f t="shared" si="1"/>
        <v>2</v>
      </c>
      <c r="S4" s="58">
        <f t="shared" si="1"/>
        <v>3</v>
      </c>
      <c r="T4" s="58">
        <f t="shared" si="1"/>
        <v>4</v>
      </c>
      <c r="U4" s="58">
        <f t="shared" ref="U4" si="2">IFERROR(WEEKDAY(U3,2),"")</f>
        <v>5</v>
      </c>
      <c r="V4" s="51">
        <f t="shared" si="1"/>
        <v>1</v>
      </c>
      <c r="W4" s="51">
        <f t="shared" si="1"/>
        <v>2</v>
      </c>
      <c r="X4" s="51" t="str">
        <f t="shared" si="1"/>
        <v/>
      </c>
      <c r="Y4" s="33"/>
    </row>
    <row r="5" spans="1:25" x14ac:dyDescent="0.3">
      <c r="A5" s="35" t="s">
        <v>4</v>
      </c>
      <c r="B5" s="52">
        <f ca="1">IFERROR(INDEX(INDIRECT("'День "&amp;B$4&amp;"'!C3:V20"),MATCH("На сумму",INDIRECT("'День "&amp;B$4&amp;"'!A3:A20"),0),MATCH($A5,INDIRECT("'День "&amp;B$4&amp;"'!C2:V2"),0)),"")</f>
        <v>162.5</v>
      </c>
      <c r="C5" s="52" t="str">
        <f t="shared" ref="C5:X17" ca="1" si="3">IFERROR(INDEX(INDIRECT("'День "&amp;C$4&amp;"'!C3:V20"),MATCH("На сумму",INDIRECT("'День "&amp;C$4&amp;"'!A3:A20"),0),MATCH($A5,INDIRECT("'День "&amp;C$4&amp;"'!C2:V2"),0)),"")</f>
        <v/>
      </c>
      <c r="D5" s="52" t="str">
        <f t="shared" ca="1" si="3"/>
        <v/>
      </c>
      <c r="E5" s="52" t="str">
        <f t="shared" ca="1" si="3"/>
        <v/>
      </c>
      <c r="F5" s="52">
        <f t="shared" ca="1" si="3"/>
        <v>162.5</v>
      </c>
      <c r="G5" s="56">
        <f t="shared" ca="1" si="3"/>
        <v>162.5</v>
      </c>
      <c r="H5" s="56" t="str">
        <f t="shared" ca="1" si="3"/>
        <v/>
      </c>
      <c r="I5" s="56" t="str">
        <f t="shared" ca="1" si="3"/>
        <v/>
      </c>
      <c r="J5" s="56" t="str">
        <f t="shared" ca="1" si="3"/>
        <v/>
      </c>
      <c r="K5" s="56">
        <f t="shared" ca="1" si="3"/>
        <v>162.5</v>
      </c>
      <c r="L5" s="62">
        <f t="shared" ca="1" si="3"/>
        <v>162.5</v>
      </c>
      <c r="M5" s="62" t="str">
        <f t="shared" ca="1" si="3"/>
        <v/>
      </c>
      <c r="N5" s="62" t="str">
        <f t="shared" ca="1" si="3"/>
        <v/>
      </c>
      <c r="O5" s="62" t="str">
        <f t="shared" ca="1" si="3"/>
        <v/>
      </c>
      <c r="P5" s="62">
        <f t="shared" ca="1" si="3"/>
        <v>162.5</v>
      </c>
      <c r="Q5" s="59">
        <f t="shared" ca="1" si="3"/>
        <v>162.5</v>
      </c>
      <c r="R5" s="59" t="str">
        <f t="shared" ca="1" si="3"/>
        <v/>
      </c>
      <c r="S5" s="59" t="str">
        <f t="shared" ca="1" si="3"/>
        <v/>
      </c>
      <c r="T5" s="59" t="str">
        <f t="shared" ca="1" si="3"/>
        <v/>
      </c>
      <c r="U5" s="59">
        <f t="shared" ref="U5:U39" ca="1" si="4">IFERROR(INDEX(INDIRECT("'День "&amp;U$4&amp;"'!C3:V20"),MATCH("На сумму",INDIRECT("'День "&amp;U$4&amp;"'!A3:A20"),0),MATCH($A5,INDIRECT("'День "&amp;U$4&amp;"'!C2:V2"),0)),"")</f>
        <v>162.5</v>
      </c>
      <c r="V5" s="52">
        <f t="shared" ca="1" si="3"/>
        <v>162.5</v>
      </c>
      <c r="W5" s="52" t="str">
        <f t="shared" ca="1" si="3"/>
        <v/>
      </c>
      <c r="X5" s="52" t="str">
        <f t="shared" ca="1" si="3"/>
        <v/>
      </c>
      <c r="Y5" s="33">
        <f ca="1">SUM(B5:X5)</f>
        <v>1462.5</v>
      </c>
    </row>
    <row r="6" spans="1:25" x14ac:dyDescent="0.3">
      <c r="A6" s="36" t="s">
        <v>65</v>
      </c>
      <c r="B6" s="52">
        <f t="shared" ref="B6:Q45" ca="1" si="5">IFERROR(INDEX(INDIRECT("'День "&amp;B$4&amp;"'!C3:V20"),MATCH("На сумму",INDIRECT("'День "&amp;B$4&amp;"'!A3:A20"),0),MATCH($A6,INDIRECT("'День "&amp;B$4&amp;"'!C2:V2"),0)),"")</f>
        <v>36.25</v>
      </c>
      <c r="C6" s="52">
        <f t="shared" ca="1" si="5"/>
        <v>36.25</v>
      </c>
      <c r="D6" s="52">
        <f t="shared" ca="1" si="5"/>
        <v>36.25</v>
      </c>
      <c r="E6" s="52">
        <f t="shared" ca="1" si="5"/>
        <v>36.25</v>
      </c>
      <c r="F6" s="52">
        <f t="shared" ca="1" si="5"/>
        <v>29</v>
      </c>
      <c r="G6" s="56">
        <f t="shared" ca="1" si="5"/>
        <v>36.25</v>
      </c>
      <c r="H6" s="56">
        <f t="shared" ca="1" si="5"/>
        <v>36.25</v>
      </c>
      <c r="I6" s="56">
        <f t="shared" ca="1" si="5"/>
        <v>36.25</v>
      </c>
      <c r="J6" s="56">
        <f t="shared" ca="1" si="5"/>
        <v>36.25</v>
      </c>
      <c r="K6" s="56">
        <f t="shared" ca="1" si="5"/>
        <v>29</v>
      </c>
      <c r="L6" s="62">
        <f t="shared" ca="1" si="5"/>
        <v>36.25</v>
      </c>
      <c r="M6" s="62">
        <f t="shared" ca="1" si="5"/>
        <v>36.25</v>
      </c>
      <c r="N6" s="62">
        <f t="shared" ca="1" si="5"/>
        <v>36.25</v>
      </c>
      <c r="O6" s="62">
        <f t="shared" ca="1" si="5"/>
        <v>36.25</v>
      </c>
      <c r="P6" s="62">
        <f t="shared" ca="1" si="5"/>
        <v>29</v>
      </c>
      <c r="Q6" s="59">
        <f t="shared" ca="1" si="5"/>
        <v>36.25</v>
      </c>
      <c r="R6" s="59">
        <f t="shared" ca="1" si="3"/>
        <v>36.25</v>
      </c>
      <c r="S6" s="59">
        <f t="shared" ca="1" si="3"/>
        <v>36.25</v>
      </c>
      <c r="T6" s="59">
        <f t="shared" ca="1" si="3"/>
        <v>36.25</v>
      </c>
      <c r="U6" s="59">
        <f t="shared" ca="1" si="4"/>
        <v>29</v>
      </c>
      <c r="V6" s="52">
        <f t="shared" ca="1" si="3"/>
        <v>36.25</v>
      </c>
      <c r="W6" s="52">
        <f t="shared" ca="1" si="3"/>
        <v>36.25</v>
      </c>
      <c r="X6" s="52" t="str">
        <f t="shared" ca="1" si="3"/>
        <v/>
      </c>
      <c r="Y6" s="33">
        <f t="shared" ref="Y6:Y45" ca="1" si="6">SUM(B6:X6)</f>
        <v>768.5</v>
      </c>
    </row>
    <row r="7" spans="1:25" x14ac:dyDescent="0.3">
      <c r="A7" s="35" t="s">
        <v>51</v>
      </c>
      <c r="B7" s="52" t="str">
        <f t="shared" ca="1" si="5"/>
        <v/>
      </c>
      <c r="C7" s="52" t="str">
        <f t="shared" ca="1" si="3"/>
        <v/>
      </c>
      <c r="D7" s="52" t="str">
        <f t="shared" ca="1" si="3"/>
        <v/>
      </c>
      <c r="E7" s="52">
        <f t="shared" ca="1" si="3"/>
        <v>1</v>
      </c>
      <c r="F7" s="52" t="str">
        <f t="shared" ca="1" si="3"/>
        <v/>
      </c>
      <c r="G7" s="56" t="str">
        <f t="shared" ca="1" si="3"/>
        <v/>
      </c>
      <c r="H7" s="56" t="str">
        <f t="shared" ca="1" si="3"/>
        <v/>
      </c>
      <c r="I7" s="56" t="str">
        <f t="shared" ca="1" si="3"/>
        <v/>
      </c>
      <c r="J7" s="56">
        <f t="shared" ca="1" si="3"/>
        <v>1</v>
      </c>
      <c r="K7" s="56" t="str">
        <f t="shared" ca="1" si="3"/>
        <v/>
      </c>
      <c r="L7" s="62" t="str">
        <f t="shared" ca="1" si="3"/>
        <v/>
      </c>
      <c r="M7" s="62" t="str">
        <f t="shared" ca="1" si="3"/>
        <v/>
      </c>
      <c r="N7" s="62" t="str">
        <f t="shared" ca="1" si="3"/>
        <v/>
      </c>
      <c r="O7" s="62">
        <f t="shared" ca="1" si="3"/>
        <v>1</v>
      </c>
      <c r="P7" s="62" t="str">
        <f t="shared" ca="1" si="3"/>
        <v/>
      </c>
      <c r="Q7" s="59" t="str">
        <f t="shared" ca="1" si="3"/>
        <v/>
      </c>
      <c r="R7" s="59" t="str">
        <f t="shared" ca="1" si="3"/>
        <v/>
      </c>
      <c r="S7" s="59" t="str">
        <f t="shared" ca="1" si="3"/>
        <v/>
      </c>
      <c r="T7" s="59">
        <f t="shared" ca="1" si="3"/>
        <v>1</v>
      </c>
      <c r="U7" s="59" t="str">
        <f t="shared" ca="1" si="4"/>
        <v/>
      </c>
      <c r="V7" s="52" t="str">
        <f t="shared" ca="1" si="3"/>
        <v/>
      </c>
      <c r="W7" s="52" t="str">
        <f t="shared" ca="1" si="3"/>
        <v/>
      </c>
      <c r="X7" s="52" t="str">
        <f t="shared" ca="1" si="3"/>
        <v/>
      </c>
      <c r="Y7" s="33">
        <f t="shared" ca="1" si="6"/>
        <v>4</v>
      </c>
    </row>
    <row r="8" spans="1:25" x14ac:dyDescent="0.3">
      <c r="A8" s="35" t="s">
        <v>6</v>
      </c>
      <c r="B8" s="52">
        <f t="shared" ca="1" si="5"/>
        <v>21</v>
      </c>
      <c r="C8" s="52" t="str">
        <f t="shared" ca="1" si="3"/>
        <v/>
      </c>
      <c r="D8" s="52" t="str">
        <f t="shared" ca="1" si="3"/>
        <v/>
      </c>
      <c r="E8" s="52" t="str">
        <f t="shared" ca="1" si="3"/>
        <v/>
      </c>
      <c r="F8" s="52" t="str">
        <f t="shared" ca="1" si="3"/>
        <v/>
      </c>
      <c r="G8" s="56">
        <f t="shared" ca="1" si="3"/>
        <v>21</v>
      </c>
      <c r="H8" s="56" t="str">
        <f t="shared" ca="1" si="3"/>
        <v/>
      </c>
      <c r="I8" s="56" t="str">
        <f t="shared" ca="1" si="3"/>
        <v/>
      </c>
      <c r="J8" s="56" t="str">
        <f t="shared" ca="1" si="3"/>
        <v/>
      </c>
      <c r="K8" s="56" t="str">
        <f t="shared" ca="1" si="3"/>
        <v/>
      </c>
      <c r="L8" s="62">
        <f t="shared" ca="1" si="3"/>
        <v>21</v>
      </c>
      <c r="M8" s="62" t="str">
        <f t="shared" ca="1" si="3"/>
        <v/>
      </c>
      <c r="N8" s="62" t="str">
        <f t="shared" ca="1" si="3"/>
        <v/>
      </c>
      <c r="O8" s="62" t="str">
        <f t="shared" ca="1" si="3"/>
        <v/>
      </c>
      <c r="P8" s="62" t="str">
        <f t="shared" ca="1" si="3"/>
        <v/>
      </c>
      <c r="Q8" s="59">
        <f t="shared" ca="1" si="3"/>
        <v>21</v>
      </c>
      <c r="R8" s="59" t="str">
        <f t="shared" ca="1" si="3"/>
        <v/>
      </c>
      <c r="S8" s="59" t="str">
        <f t="shared" ca="1" si="3"/>
        <v/>
      </c>
      <c r="T8" s="59" t="str">
        <f t="shared" ca="1" si="3"/>
        <v/>
      </c>
      <c r="U8" s="59" t="str">
        <f t="shared" ca="1" si="4"/>
        <v/>
      </c>
      <c r="V8" s="52">
        <f t="shared" ca="1" si="3"/>
        <v>21</v>
      </c>
      <c r="W8" s="52" t="str">
        <f t="shared" ca="1" si="3"/>
        <v/>
      </c>
      <c r="X8" s="52" t="str">
        <f t="shared" ca="1" si="3"/>
        <v/>
      </c>
      <c r="Y8" s="33">
        <f t="shared" ca="1" si="6"/>
        <v>105</v>
      </c>
    </row>
    <row r="9" spans="1:25" x14ac:dyDescent="0.3">
      <c r="A9" s="35" t="s">
        <v>8</v>
      </c>
      <c r="B9" s="52" t="str">
        <f t="shared" ca="1" si="5"/>
        <v/>
      </c>
      <c r="C9" s="52" t="str">
        <f t="shared" ca="1" si="3"/>
        <v/>
      </c>
      <c r="D9" s="52">
        <f t="shared" ca="1" si="3"/>
        <v>1</v>
      </c>
      <c r="E9" s="52" t="str">
        <f t="shared" ca="1" si="3"/>
        <v/>
      </c>
      <c r="F9" s="52" t="str">
        <f t="shared" ca="1" si="3"/>
        <v/>
      </c>
      <c r="G9" s="56" t="str">
        <f t="shared" ca="1" si="3"/>
        <v/>
      </c>
      <c r="H9" s="56" t="str">
        <f t="shared" ca="1" si="3"/>
        <v/>
      </c>
      <c r="I9" s="56">
        <f t="shared" ca="1" si="3"/>
        <v>1</v>
      </c>
      <c r="J9" s="56" t="str">
        <f t="shared" ca="1" si="3"/>
        <v/>
      </c>
      <c r="K9" s="56" t="str">
        <f t="shared" ca="1" si="3"/>
        <v/>
      </c>
      <c r="L9" s="62" t="str">
        <f t="shared" ca="1" si="3"/>
        <v/>
      </c>
      <c r="M9" s="62" t="str">
        <f t="shared" ca="1" si="3"/>
        <v/>
      </c>
      <c r="N9" s="62">
        <f t="shared" ca="1" si="3"/>
        <v>1</v>
      </c>
      <c r="O9" s="62" t="str">
        <f t="shared" ca="1" si="3"/>
        <v/>
      </c>
      <c r="P9" s="62" t="str">
        <f t="shared" ca="1" si="3"/>
        <v/>
      </c>
      <c r="Q9" s="59" t="str">
        <f t="shared" ca="1" si="3"/>
        <v/>
      </c>
      <c r="R9" s="59" t="str">
        <f t="shared" ca="1" si="3"/>
        <v/>
      </c>
      <c r="S9" s="59">
        <f t="shared" ca="1" si="3"/>
        <v>1</v>
      </c>
      <c r="T9" s="59" t="str">
        <f t="shared" ca="1" si="3"/>
        <v/>
      </c>
      <c r="U9" s="59" t="str">
        <f t="shared" ca="1" si="4"/>
        <v/>
      </c>
      <c r="V9" s="52" t="str">
        <f t="shared" ca="1" si="3"/>
        <v/>
      </c>
      <c r="W9" s="52" t="str">
        <f t="shared" ca="1" si="3"/>
        <v/>
      </c>
      <c r="X9" s="52" t="str">
        <f t="shared" ca="1" si="3"/>
        <v/>
      </c>
      <c r="Y9" s="33">
        <f t="shared" ca="1" si="6"/>
        <v>4</v>
      </c>
    </row>
    <row r="10" spans="1:25" x14ac:dyDescent="0.3">
      <c r="A10" s="35" t="s">
        <v>43</v>
      </c>
      <c r="B10" s="52" t="str">
        <f t="shared" ca="1" si="5"/>
        <v/>
      </c>
      <c r="C10" s="52">
        <f t="shared" ca="1" si="3"/>
        <v>13</v>
      </c>
      <c r="D10" s="52" t="str">
        <f t="shared" ca="1" si="3"/>
        <v/>
      </c>
      <c r="E10" s="52" t="str">
        <f t="shared" ca="1" si="3"/>
        <v/>
      </c>
      <c r="F10" s="52" t="str">
        <f t="shared" ca="1" si="3"/>
        <v/>
      </c>
      <c r="G10" s="56" t="str">
        <f t="shared" ca="1" si="3"/>
        <v/>
      </c>
      <c r="H10" s="56">
        <f t="shared" ca="1" si="3"/>
        <v>13</v>
      </c>
      <c r="I10" s="56" t="str">
        <f t="shared" ca="1" si="3"/>
        <v/>
      </c>
      <c r="J10" s="56" t="str">
        <f t="shared" ca="1" si="3"/>
        <v/>
      </c>
      <c r="K10" s="56" t="str">
        <f t="shared" ca="1" si="3"/>
        <v/>
      </c>
      <c r="L10" s="62" t="str">
        <f t="shared" ca="1" si="3"/>
        <v/>
      </c>
      <c r="M10" s="62">
        <f t="shared" ca="1" si="3"/>
        <v>13</v>
      </c>
      <c r="N10" s="62" t="str">
        <f t="shared" ca="1" si="3"/>
        <v/>
      </c>
      <c r="O10" s="62" t="str">
        <f t="shared" ca="1" si="3"/>
        <v/>
      </c>
      <c r="P10" s="62" t="str">
        <f t="shared" ca="1" si="3"/>
        <v/>
      </c>
      <c r="Q10" s="59" t="str">
        <f t="shared" ca="1" si="3"/>
        <v/>
      </c>
      <c r="R10" s="59">
        <f t="shared" ca="1" si="3"/>
        <v>13</v>
      </c>
      <c r="S10" s="59" t="str">
        <f t="shared" ca="1" si="3"/>
        <v/>
      </c>
      <c r="T10" s="59" t="str">
        <f t="shared" ca="1" si="3"/>
        <v/>
      </c>
      <c r="U10" s="59" t="str">
        <f t="shared" ca="1" si="4"/>
        <v/>
      </c>
      <c r="V10" s="52" t="str">
        <f t="shared" ca="1" si="3"/>
        <v/>
      </c>
      <c r="W10" s="52">
        <f t="shared" ca="1" si="3"/>
        <v>13</v>
      </c>
      <c r="X10" s="52" t="str">
        <f t="shared" ca="1" si="3"/>
        <v/>
      </c>
      <c r="Y10" s="33">
        <f t="shared" ca="1" si="6"/>
        <v>65</v>
      </c>
    </row>
    <row r="11" spans="1:25" x14ac:dyDescent="0.3">
      <c r="A11" s="35" t="s">
        <v>47</v>
      </c>
      <c r="B11" s="52" t="str">
        <f t="shared" ca="1" si="5"/>
        <v/>
      </c>
      <c r="C11" s="52" t="str">
        <f t="shared" ca="1" si="3"/>
        <v/>
      </c>
      <c r="D11" s="52" t="str">
        <f t="shared" ca="1" si="3"/>
        <v/>
      </c>
      <c r="E11" s="52" t="str">
        <f t="shared" ca="1" si="3"/>
        <v/>
      </c>
      <c r="F11" s="52">
        <f t="shared" ca="1" si="3"/>
        <v>37.5</v>
      </c>
      <c r="G11" s="56" t="str">
        <f t="shared" ca="1" si="3"/>
        <v/>
      </c>
      <c r="H11" s="56" t="str">
        <f t="shared" ca="1" si="3"/>
        <v/>
      </c>
      <c r="I11" s="56" t="str">
        <f t="shared" ca="1" si="3"/>
        <v/>
      </c>
      <c r="J11" s="56" t="str">
        <f t="shared" ca="1" si="3"/>
        <v/>
      </c>
      <c r="K11" s="56">
        <f t="shared" ca="1" si="3"/>
        <v>37.5</v>
      </c>
      <c r="L11" s="62" t="str">
        <f t="shared" ca="1" si="3"/>
        <v/>
      </c>
      <c r="M11" s="62" t="str">
        <f t="shared" ca="1" si="3"/>
        <v/>
      </c>
      <c r="N11" s="62" t="str">
        <f t="shared" ca="1" si="3"/>
        <v/>
      </c>
      <c r="O11" s="62" t="str">
        <f t="shared" ca="1" si="3"/>
        <v/>
      </c>
      <c r="P11" s="62">
        <f t="shared" ca="1" si="3"/>
        <v>37.5</v>
      </c>
      <c r="Q11" s="59" t="str">
        <f t="shared" ca="1" si="3"/>
        <v/>
      </c>
      <c r="R11" s="59" t="str">
        <f t="shared" ca="1" si="3"/>
        <v/>
      </c>
      <c r="S11" s="59" t="str">
        <f t="shared" ca="1" si="3"/>
        <v/>
      </c>
      <c r="T11" s="59" t="str">
        <f t="shared" ca="1" si="3"/>
        <v/>
      </c>
      <c r="U11" s="59">
        <f t="shared" ca="1" si="4"/>
        <v>37.5</v>
      </c>
      <c r="V11" s="52" t="str">
        <f t="shared" ca="1" si="3"/>
        <v/>
      </c>
      <c r="W11" s="52" t="str">
        <f t="shared" ca="1" si="3"/>
        <v/>
      </c>
      <c r="X11" s="52" t="str">
        <f t="shared" ca="1" si="3"/>
        <v/>
      </c>
      <c r="Y11" s="33">
        <f t="shared" ca="1" si="6"/>
        <v>150</v>
      </c>
    </row>
    <row r="12" spans="1:25" x14ac:dyDescent="0.3">
      <c r="A12" s="35" t="s">
        <v>5</v>
      </c>
      <c r="B12" s="52">
        <f t="shared" ca="1" si="5"/>
        <v>28</v>
      </c>
      <c r="C12" s="52">
        <f t="shared" ca="1" si="3"/>
        <v>17</v>
      </c>
      <c r="D12" s="52" t="str">
        <f t="shared" ca="1" si="3"/>
        <v/>
      </c>
      <c r="E12" s="52">
        <f t="shared" ca="1" si="3"/>
        <v>85</v>
      </c>
      <c r="F12" s="52" t="str">
        <f t="shared" ca="1" si="3"/>
        <v/>
      </c>
      <c r="G12" s="56">
        <f t="shared" ca="1" si="3"/>
        <v>28</v>
      </c>
      <c r="H12" s="56">
        <f t="shared" ca="1" si="3"/>
        <v>17</v>
      </c>
      <c r="I12" s="56" t="str">
        <f t="shared" ca="1" si="3"/>
        <v/>
      </c>
      <c r="J12" s="56">
        <f t="shared" ca="1" si="3"/>
        <v>85</v>
      </c>
      <c r="K12" s="56" t="str">
        <f t="shared" ca="1" si="3"/>
        <v/>
      </c>
      <c r="L12" s="62">
        <f t="shared" ca="1" si="3"/>
        <v>28</v>
      </c>
      <c r="M12" s="62">
        <f t="shared" ca="1" si="3"/>
        <v>17</v>
      </c>
      <c r="N12" s="62" t="str">
        <f t="shared" ca="1" si="3"/>
        <v/>
      </c>
      <c r="O12" s="62">
        <f t="shared" ca="1" si="3"/>
        <v>85</v>
      </c>
      <c r="P12" s="62" t="str">
        <f t="shared" ca="1" si="3"/>
        <v/>
      </c>
      <c r="Q12" s="59">
        <f t="shared" ca="1" si="3"/>
        <v>28</v>
      </c>
      <c r="R12" s="59">
        <f t="shared" ca="1" si="3"/>
        <v>17</v>
      </c>
      <c r="S12" s="59" t="str">
        <f t="shared" ca="1" si="3"/>
        <v/>
      </c>
      <c r="T12" s="59">
        <f t="shared" ca="1" si="3"/>
        <v>85</v>
      </c>
      <c r="U12" s="59" t="str">
        <f t="shared" ca="1" si="4"/>
        <v/>
      </c>
      <c r="V12" s="52">
        <f t="shared" ca="1" si="3"/>
        <v>28</v>
      </c>
      <c r="W12" s="52">
        <f t="shared" ca="1" si="3"/>
        <v>17</v>
      </c>
      <c r="X12" s="52" t="str">
        <f t="shared" ca="1" si="3"/>
        <v/>
      </c>
      <c r="Y12" s="33">
        <f t="shared" ca="1" si="6"/>
        <v>565</v>
      </c>
    </row>
    <row r="13" spans="1:25" x14ac:dyDescent="0.3">
      <c r="A13" s="35" t="s">
        <v>16</v>
      </c>
      <c r="B13" s="52">
        <f t="shared" ca="1" si="5"/>
        <v>96</v>
      </c>
      <c r="C13" s="52">
        <f t="shared" ca="1" si="3"/>
        <v>63.75</v>
      </c>
      <c r="D13" s="52">
        <f t="shared" ca="1" si="3"/>
        <v>110.5</v>
      </c>
      <c r="E13" s="52">
        <f t="shared" ca="1" si="3"/>
        <v>102</v>
      </c>
      <c r="F13" s="52">
        <f t="shared" ca="1" si="3"/>
        <v>102</v>
      </c>
      <c r="G13" s="56">
        <f t="shared" ca="1" si="3"/>
        <v>96</v>
      </c>
      <c r="H13" s="56">
        <f t="shared" ca="1" si="3"/>
        <v>63.75</v>
      </c>
      <c r="I13" s="56">
        <f t="shared" ca="1" si="3"/>
        <v>110.5</v>
      </c>
      <c r="J13" s="56">
        <f t="shared" ca="1" si="3"/>
        <v>102</v>
      </c>
      <c r="K13" s="56">
        <f t="shared" ca="1" si="3"/>
        <v>102</v>
      </c>
      <c r="L13" s="62">
        <f t="shared" ca="1" si="3"/>
        <v>96</v>
      </c>
      <c r="M13" s="62">
        <f t="shared" ca="1" si="3"/>
        <v>63.75</v>
      </c>
      <c r="N13" s="62">
        <f t="shared" ca="1" si="3"/>
        <v>110.5</v>
      </c>
      <c r="O13" s="62">
        <f t="shared" ca="1" si="3"/>
        <v>102</v>
      </c>
      <c r="P13" s="62">
        <f t="shared" ca="1" si="3"/>
        <v>102</v>
      </c>
      <c r="Q13" s="59">
        <f t="shared" ca="1" si="3"/>
        <v>96</v>
      </c>
      <c r="R13" s="59">
        <f t="shared" ca="1" si="3"/>
        <v>63.75</v>
      </c>
      <c r="S13" s="59">
        <f t="shared" ca="1" si="3"/>
        <v>110.5</v>
      </c>
      <c r="T13" s="59">
        <f t="shared" ca="1" si="3"/>
        <v>102</v>
      </c>
      <c r="U13" s="59">
        <f t="shared" ca="1" si="4"/>
        <v>102</v>
      </c>
      <c r="V13" s="52">
        <f t="shared" ca="1" si="3"/>
        <v>96</v>
      </c>
      <c r="W13" s="52">
        <f t="shared" ca="1" si="3"/>
        <v>63.75</v>
      </c>
      <c r="X13" s="52" t="str">
        <f t="shared" ca="1" si="3"/>
        <v/>
      </c>
      <c r="Y13" s="33">
        <f t="shared" ca="1" si="6"/>
        <v>2056.75</v>
      </c>
    </row>
    <row r="14" spans="1:25" x14ac:dyDescent="0.3">
      <c r="A14" s="35" t="s">
        <v>42</v>
      </c>
      <c r="B14" s="52" t="str">
        <f t="shared" ca="1" si="5"/>
        <v/>
      </c>
      <c r="C14" s="52">
        <f t="shared" ca="1" si="3"/>
        <v>24</v>
      </c>
      <c r="D14" s="52" t="str">
        <f t="shared" ca="1" si="3"/>
        <v/>
      </c>
      <c r="E14" s="52" t="str">
        <f t="shared" ca="1" si="3"/>
        <v/>
      </c>
      <c r="F14" s="52" t="str">
        <f t="shared" ca="1" si="3"/>
        <v/>
      </c>
      <c r="G14" s="56" t="str">
        <f t="shared" ca="1" si="3"/>
        <v/>
      </c>
      <c r="H14" s="56">
        <f t="shared" ca="1" si="3"/>
        <v>24</v>
      </c>
      <c r="I14" s="56" t="str">
        <f t="shared" ca="1" si="3"/>
        <v/>
      </c>
      <c r="J14" s="56" t="str">
        <f t="shared" ca="1" si="3"/>
        <v/>
      </c>
      <c r="K14" s="56" t="str">
        <f t="shared" ca="1" si="3"/>
        <v/>
      </c>
      <c r="L14" s="62" t="str">
        <f t="shared" ca="1" si="3"/>
        <v/>
      </c>
      <c r="M14" s="62">
        <f t="shared" ca="1" si="3"/>
        <v>24</v>
      </c>
      <c r="N14" s="62" t="str">
        <f t="shared" ca="1" si="3"/>
        <v/>
      </c>
      <c r="O14" s="62" t="str">
        <f t="shared" ca="1" si="3"/>
        <v/>
      </c>
      <c r="P14" s="62" t="str">
        <f t="shared" ca="1" si="3"/>
        <v/>
      </c>
      <c r="Q14" s="59" t="str">
        <f t="shared" ca="1" si="3"/>
        <v/>
      </c>
      <c r="R14" s="59">
        <f t="shared" ca="1" si="3"/>
        <v>24</v>
      </c>
      <c r="S14" s="59" t="str">
        <f t="shared" ca="1" si="3"/>
        <v/>
      </c>
      <c r="T14" s="59" t="str">
        <f t="shared" ca="1" si="3"/>
        <v/>
      </c>
      <c r="U14" s="59" t="str">
        <f t="shared" ca="1" si="4"/>
        <v/>
      </c>
      <c r="V14" s="52" t="str">
        <f t="shared" ca="1" si="3"/>
        <v/>
      </c>
      <c r="W14" s="52">
        <f t="shared" ca="1" si="3"/>
        <v>24</v>
      </c>
      <c r="X14" s="52" t="str">
        <f t="shared" ca="1" si="3"/>
        <v/>
      </c>
      <c r="Y14" s="33">
        <f t="shared" ca="1" si="6"/>
        <v>120</v>
      </c>
    </row>
    <row r="15" spans="1:25" x14ac:dyDescent="0.3">
      <c r="A15" s="35" t="s">
        <v>21</v>
      </c>
      <c r="B15" s="52">
        <f t="shared" ca="1" si="5"/>
        <v>285</v>
      </c>
      <c r="C15" s="52" t="str">
        <f t="shared" ca="1" si="3"/>
        <v/>
      </c>
      <c r="D15" s="52" t="str">
        <f t="shared" ca="1" si="3"/>
        <v/>
      </c>
      <c r="E15" s="52" t="str">
        <f t="shared" ca="1" si="3"/>
        <v/>
      </c>
      <c r="F15" s="52" t="str">
        <f t="shared" ca="1" si="3"/>
        <v/>
      </c>
      <c r="G15" s="56">
        <f t="shared" ca="1" si="3"/>
        <v>285</v>
      </c>
      <c r="H15" s="56" t="str">
        <f t="shared" ca="1" si="3"/>
        <v/>
      </c>
      <c r="I15" s="56" t="str">
        <f t="shared" ca="1" si="3"/>
        <v/>
      </c>
      <c r="J15" s="56" t="str">
        <f t="shared" ca="1" si="3"/>
        <v/>
      </c>
      <c r="K15" s="56" t="str">
        <f t="shared" ca="1" si="3"/>
        <v/>
      </c>
      <c r="L15" s="62">
        <f t="shared" ca="1" si="3"/>
        <v>285</v>
      </c>
      <c r="M15" s="62" t="str">
        <f t="shared" ca="1" si="3"/>
        <v/>
      </c>
      <c r="N15" s="62" t="str">
        <f t="shared" ca="1" si="3"/>
        <v/>
      </c>
      <c r="O15" s="62" t="str">
        <f t="shared" ca="1" si="3"/>
        <v/>
      </c>
      <c r="P15" s="62" t="str">
        <f t="shared" ca="1" si="3"/>
        <v/>
      </c>
      <c r="Q15" s="59">
        <f t="shared" ca="1" si="3"/>
        <v>285</v>
      </c>
      <c r="R15" s="59" t="str">
        <f t="shared" ca="1" si="3"/>
        <v/>
      </c>
      <c r="S15" s="59" t="str">
        <f t="shared" ca="1" si="3"/>
        <v/>
      </c>
      <c r="T15" s="59" t="str">
        <f t="shared" ca="1" si="3"/>
        <v/>
      </c>
      <c r="U15" s="59" t="str">
        <f t="shared" ca="1" si="4"/>
        <v/>
      </c>
      <c r="V15" s="52">
        <f t="shared" ca="1" si="3"/>
        <v>285</v>
      </c>
      <c r="W15" s="52" t="str">
        <f t="shared" ca="1" si="3"/>
        <v/>
      </c>
      <c r="X15" s="52" t="str">
        <f t="shared" ca="1" si="3"/>
        <v/>
      </c>
      <c r="Y15" s="33">
        <f t="shared" ca="1" si="6"/>
        <v>1425</v>
      </c>
    </row>
    <row r="16" spans="1:25" x14ac:dyDescent="0.3">
      <c r="A16" s="35" t="s">
        <v>23</v>
      </c>
      <c r="B16" s="52">
        <f t="shared" ca="1" si="5"/>
        <v>60</v>
      </c>
      <c r="C16" s="52">
        <f t="shared" ca="1" si="3"/>
        <v>140</v>
      </c>
      <c r="D16" s="52" t="str">
        <f t="shared" ca="1" si="3"/>
        <v/>
      </c>
      <c r="E16" s="52">
        <f t="shared" ca="1" si="3"/>
        <v>44</v>
      </c>
      <c r="F16" s="52" t="str">
        <f t="shared" ca="1" si="3"/>
        <v/>
      </c>
      <c r="G16" s="56">
        <f t="shared" ca="1" si="3"/>
        <v>60</v>
      </c>
      <c r="H16" s="56">
        <f t="shared" ca="1" si="3"/>
        <v>140</v>
      </c>
      <c r="I16" s="56" t="str">
        <f t="shared" ca="1" si="3"/>
        <v/>
      </c>
      <c r="J16" s="56">
        <f t="shared" ca="1" si="3"/>
        <v>44</v>
      </c>
      <c r="K16" s="56" t="str">
        <f t="shared" ca="1" si="3"/>
        <v/>
      </c>
      <c r="L16" s="62">
        <f t="shared" ca="1" si="3"/>
        <v>60</v>
      </c>
      <c r="M16" s="62">
        <f t="shared" ca="1" si="3"/>
        <v>140</v>
      </c>
      <c r="N16" s="62" t="str">
        <f t="shared" ca="1" si="3"/>
        <v/>
      </c>
      <c r="O16" s="62">
        <f t="shared" ca="1" si="3"/>
        <v>44</v>
      </c>
      <c r="P16" s="62" t="str">
        <f t="shared" ca="1" si="3"/>
        <v/>
      </c>
      <c r="Q16" s="59">
        <f t="shared" ca="1" si="3"/>
        <v>60</v>
      </c>
      <c r="R16" s="59">
        <f t="shared" ca="1" si="3"/>
        <v>140</v>
      </c>
      <c r="S16" s="59" t="str">
        <f t="shared" ca="1" si="3"/>
        <v/>
      </c>
      <c r="T16" s="59">
        <f t="shared" ca="1" si="3"/>
        <v>44</v>
      </c>
      <c r="U16" s="59" t="str">
        <f t="shared" ca="1" si="4"/>
        <v/>
      </c>
      <c r="V16" s="52">
        <f t="shared" ca="1" si="3"/>
        <v>60</v>
      </c>
      <c r="W16" s="52">
        <f t="shared" ca="1" si="3"/>
        <v>140</v>
      </c>
      <c r="X16" s="52" t="str">
        <f t="shared" ca="1" si="3"/>
        <v/>
      </c>
      <c r="Y16" s="33">
        <f t="shared" ca="1" si="6"/>
        <v>1176</v>
      </c>
    </row>
    <row r="17" spans="1:25" x14ac:dyDescent="0.3">
      <c r="A17" s="35" t="s">
        <v>62</v>
      </c>
      <c r="B17" s="52" t="str">
        <f t="shared" ca="1" si="5"/>
        <v/>
      </c>
      <c r="C17" s="52" t="str">
        <f t="shared" ca="1" si="3"/>
        <v/>
      </c>
      <c r="D17" s="52" t="str">
        <f t="shared" ca="1" si="3"/>
        <v/>
      </c>
      <c r="E17" s="52">
        <f t="shared" ca="1" si="3"/>
        <v>63.25</v>
      </c>
      <c r="F17" s="52" t="str">
        <f t="shared" ca="1" si="3"/>
        <v/>
      </c>
      <c r="G17" s="56" t="str">
        <f t="shared" ca="1" si="3"/>
        <v/>
      </c>
      <c r="H17" s="56" t="str">
        <f t="shared" ca="1" si="3"/>
        <v/>
      </c>
      <c r="I17" s="56" t="str">
        <f t="shared" ref="C17:X28" ca="1" si="7">IFERROR(INDEX(INDIRECT("'День "&amp;I$4&amp;"'!C3:V20"),MATCH("На сумму",INDIRECT("'День "&amp;I$4&amp;"'!A3:A20"),0),MATCH($A17,INDIRECT("'День "&amp;I$4&amp;"'!C2:V2"),0)),"")</f>
        <v/>
      </c>
      <c r="J17" s="56">
        <f t="shared" ca="1" si="7"/>
        <v>63.25</v>
      </c>
      <c r="K17" s="56" t="str">
        <f t="shared" ca="1" si="7"/>
        <v/>
      </c>
      <c r="L17" s="62" t="str">
        <f t="shared" ca="1" si="7"/>
        <v/>
      </c>
      <c r="M17" s="62" t="str">
        <f t="shared" ca="1" si="7"/>
        <v/>
      </c>
      <c r="N17" s="62" t="str">
        <f t="shared" ca="1" si="7"/>
        <v/>
      </c>
      <c r="O17" s="62">
        <f t="shared" ca="1" si="7"/>
        <v>63.25</v>
      </c>
      <c r="P17" s="62" t="str">
        <f t="shared" ca="1" si="7"/>
        <v/>
      </c>
      <c r="Q17" s="59" t="str">
        <f t="shared" ca="1" si="7"/>
        <v/>
      </c>
      <c r="R17" s="59" t="str">
        <f t="shared" ca="1" si="7"/>
        <v/>
      </c>
      <c r="S17" s="59" t="str">
        <f t="shared" ca="1" si="7"/>
        <v/>
      </c>
      <c r="T17" s="59">
        <f t="shared" ca="1" si="7"/>
        <v>63.25</v>
      </c>
      <c r="U17" s="59" t="str">
        <f t="shared" ca="1" si="4"/>
        <v/>
      </c>
      <c r="V17" s="52" t="str">
        <f t="shared" ca="1" si="7"/>
        <v/>
      </c>
      <c r="W17" s="52" t="str">
        <f t="shared" ca="1" si="7"/>
        <v/>
      </c>
      <c r="X17" s="52" t="str">
        <f t="shared" ca="1" si="7"/>
        <v/>
      </c>
      <c r="Y17" s="33">
        <f t="shared" ca="1" si="6"/>
        <v>253</v>
      </c>
    </row>
    <row r="18" spans="1:25" x14ac:dyDescent="0.3">
      <c r="A18" s="35" t="s">
        <v>45</v>
      </c>
      <c r="B18" s="52" t="str">
        <f t="shared" ca="1" si="5"/>
        <v/>
      </c>
      <c r="C18" s="52" t="str">
        <f t="shared" ca="1" si="7"/>
        <v/>
      </c>
      <c r="D18" s="52" t="str">
        <f t="shared" ca="1" si="7"/>
        <v/>
      </c>
      <c r="E18" s="52" t="str">
        <f t="shared" ca="1" si="7"/>
        <v/>
      </c>
      <c r="F18" s="52">
        <f t="shared" ca="1" si="7"/>
        <v>34</v>
      </c>
      <c r="G18" s="56" t="str">
        <f t="shared" ca="1" si="7"/>
        <v/>
      </c>
      <c r="H18" s="56" t="str">
        <f t="shared" ca="1" si="7"/>
        <v/>
      </c>
      <c r="I18" s="56" t="str">
        <f t="shared" ca="1" si="7"/>
        <v/>
      </c>
      <c r="J18" s="56" t="str">
        <f t="shared" ca="1" si="7"/>
        <v/>
      </c>
      <c r="K18" s="56">
        <f t="shared" ca="1" si="7"/>
        <v>34</v>
      </c>
      <c r="L18" s="62" t="str">
        <f t="shared" ca="1" si="7"/>
        <v/>
      </c>
      <c r="M18" s="62" t="str">
        <f t="shared" ca="1" si="7"/>
        <v/>
      </c>
      <c r="N18" s="62" t="str">
        <f t="shared" ca="1" si="7"/>
        <v/>
      </c>
      <c r="O18" s="62" t="str">
        <f t="shared" ca="1" si="7"/>
        <v/>
      </c>
      <c r="P18" s="62">
        <f t="shared" ca="1" si="7"/>
        <v>34</v>
      </c>
      <c r="Q18" s="59" t="str">
        <f t="shared" ca="1" si="7"/>
        <v/>
      </c>
      <c r="R18" s="59" t="str">
        <f t="shared" ca="1" si="7"/>
        <v/>
      </c>
      <c r="S18" s="59" t="str">
        <f t="shared" ca="1" si="7"/>
        <v/>
      </c>
      <c r="T18" s="59" t="str">
        <f t="shared" ca="1" si="7"/>
        <v/>
      </c>
      <c r="U18" s="59">
        <f t="shared" ca="1" si="4"/>
        <v>34</v>
      </c>
      <c r="V18" s="52" t="str">
        <f t="shared" ca="1" si="7"/>
        <v/>
      </c>
      <c r="W18" s="52" t="str">
        <f t="shared" ca="1" si="7"/>
        <v/>
      </c>
      <c r="X18" s="52" t="str">
        <f t="shared" ca="1" si="7"/>
        <v/>
      </c>
      <c r="Y18" s="33">
        <f t="shared" ca="1" si="6"/>
        <v>136</v>
      </c>
    </row>
    <row r="19" spans="1:25" x14ac:dyDescent="0.3">
      <c r="A19" s="35" t="s">
        <v>10</v>
      </c>
      <c r="B19" s="52" t="str">
        <f t="shared" ca="1" si="5"/>
        <v/>
      </c>
      <c r="C19" s="52" t="str">
        <f t="shared" ca="1" si="7"/>
        <v/>
      </c>
      <c r="D19" s="52" t="str">
        <f t="shared" ca="1" si="7"/>
        <v/>
      </c>
      <c r="E19" s="52" t="str">
        <f t="shared" ca="1" si="7"/>
        <v/>
      </c>
      <c r="F19" s="52">
        <f t="shared" ca="1" si="7"/>
        <v>140</v>
      </c>
      <c r="G19" s="56" t="str">
        <f t="shared" ca="1" si="7"/>
        <v/>
      </c>
      <c r="H19" s="56" t="str">
        <f t="shared" ca="1" si="7"/>
        <v/>
      </c>
      <c r="I19" s="56" t="str">
        <f t="shared" ca="1" si="7"/>
        <v/>
      </c>
      <c r="J19" s="56" t="str">
        <f t="shared" ca="1" si="7"/>
        <v/>
      </c>
      <c r="K19" s="56">
        <f t="shared" ca="1" si="7"/>
        <v>140</v>
      </c>
      <c r="L19" s="62" t="str">
        <f t="shared" ca="1" si="7"/>
        <v/>
      </c>
      <c r="M19" s="62" t="str">
        <f t="shared" ca="1" si="7"/>
        <v/>
      </c>
      <c r="N19" s="62" t="str">
        <f t="shared" ca="1" si="7"/>
        <v/>
      </c>
      <c r="O19" s="62" t="str">
        <f t="shared" ca="1" si="7"/>
        <v/>
      </c>
      <c r="P19" s="62">
        <f t="shared" ca="1" si="7"/>
        <v>140</v>
      </c>
      <c r="Q19" s="59" t="str">
        <f t="shared" ca="1" si="7"/>
        <v/>
      </c>
      <c r="R19" s="59" t="str">
        <f t="shared" ca="1" si="7"/>
        <v/>
      </c>
      <c r="S19" s="59" t="str">
        <f t="shared" ca="1" si="7"/>
        <v/>
      </c>
      <c r="T19" s="59" t="str">
        <f t="shared" ca="1" si="7"/>
        <v/>
      </c>
      <c r="U19" s="59">
        <f t="shared" ca="1" si="4"/>
        <v>140</v>
      </c>
      <c r="V19" s="52" t="str">
        <f t="shared" ca="1" si="7"/>
        <v/>
      </c>
      <c r="W19" s="52" t="str">
        <f t="shared" ca="1" si="7"/>
        <v/>
      </c>
      <c r="X19" s="52" t="str">
        <f t="shared" ca="1" si="7"/>
        <v/>
      </c>
      <c r="Y19" s="33">
        <f t="shared" ca="1" si="6"/>
        <v>560</v>
      </c>
    </row>
    <row r="20" spans="1:25" x14ac:dyDescent="0.3">
      <c r="A20" s="35" t="s">
        <v>13</v>
      </c>
      <c r="B20" s="52">
        <f t="shared" ca="1" si="5"/>
        <v>22.2</v>
      </c>
      <c r="C20" s="52">
        <f t="shared" ca="1" si="7"/>
        <v>37</v>
      </c>
      <c r="D20" s="52">
        <f t="shared" ca="1" si="7"/>
        <v>140</v>
      </c>
      <c r="E20" s="52">
        <f t="shared" ca="1" si="7"/>
        <v>140</v>
      </c>
      <c r="F20" s="52">
        <f t="shared" ca="1" si="7"/>
        <v>14.8</v>
      </c>
      <c r="G20" s="56">
        <f t="shared" ca="1" si="7"/>
        <v>22.2</v>
      </c>
      <c r="H20" s="56">
        <f t="shared" ca="1" si="7"/>
        <v>37</v>
      </c>
      <c r="I20" s="56">
        <f t="shared" ca="1" si="7"/>
        <v>140</v>
      </c>
      <c r="J20" s="56">
        <f t="shared" ca="1" si="7"/>
        <v>140</v>
      </c>
      <c r="K20" s="56">
        <f t="shared" ca="1" si="7"/>
        <v>14.8</v>
      </c>
      <c r="L20" s="62">
        <f t="shared" ca="1" si="7"/>
        <v>22.2</v>
      </c>
      <c r="M20" s="62">
        <f t="shared" ca="1" si="7"/>
        <v>37</v>
      </c>
      <c r="N20" s="62">
        <f t="shared" ca="1" si="7"/>
        <v>140</v>
      </c>
      <c r="O20" s="62">
        <f t="shared" ca="1" si="7"/>
        <v>140</v>
      </c>
      <c r="P20" s="62">
        <f t="shared" ca="1" si="7"/>
        <v>14.8</v>
      </c>
      <c r="Q20" s="59">
        <f t="shared" ca="1" si="7"/>
        <v>22.2</v>
      </c>
      <c r="R20" s="59">
        <f t="shared" ca="1" si="7"/>
        <v>37</v>
      </c>
      <c r="S20" s="59">
        <f t="shared" ca="1" si="7"/>
        <v>140</v>
      </c>
      <c r="T20" s="59">
        <f t="shared" ca="1" si="7"/>
        <v>140</v>
      </c>
      <c r="U20" s="59">
        <f t="shared" ca="1" si="4"/>
        <v>14.8</v>
      </c>
      <c r="V20" s="52">
        <f t="shared" ca="1" si="7"/>
        <v>22.2</v>
      </c>
      <c r="W20" s="52">
        <f t="shared" ca="1" si="7"/>
        <v>37</v>
      </c>
      <c r="X20" s="52" t="str">
        <f t="shared" ca="1" si="7"/>
        <v/>
      </c>
      <c r="Y20" s="33">
        <f t="shared" ca="1" si="6"/>
        <v>1475.2</v>
      </c>
    </row>
    <row r="21" spans="1:25" x14ac:dyDescent="0.3">
      <c r="A21" s="35" t="s">
        <v>2</v>
      </c>
      <c r="B21" s="52" t="str">
        <f t="shared" ca="1" si="5"/>
        <v/>
      </c>
      <c r="C21" s="52" t="str">
        <f t="shared" ca="1" si="7"/>
        <v/>
      </c>
      <c r="D21" s="52" t="str">
        <f t="shared" ca="1" si="7"/>
        <v/>
      </c>
      <c r="E21" s="52" t="str">
        <f t="shared" ca="1" si="7"/>
        <v/>
      </c>
      <c r="F21" s="52">
        <f t="shared" ca="1" si="7"/>
        <v>1</v>
      </c>
      <c r="G21" s="56" t="str">
        <f t="shared" ca="1" si="7"/>
        <v/>
      </c>
      <c r="H21" s="56" t="str">
        <f t="shared" ca="1" si="7"/>
        <v/>
      </c>
      <c r="I21" s="56" t="str">
        <f t="shared" ca="1" si="7"/>
        <v/>
      </c>
      <c r="J21" s="56" t="str">
        <f t="shared" ca="1" si="7"/>
        <v/>
      </c>
      <c r="K21" s="56">
        <f t="shared" ca="1" si="7"/>
        <v>1</v>
      </c>
      <c r="L21" s="62" t="str">
        <f t="shared" ca="1" si="7"/>
        <v/>
      </c>
      <c r="M21" s="62" t="str">
        <f t="shared" ca="1" si="7"/>
        <v/>
      </c>
      <c r="N21" s="62" t="str">
        <f t="shared" ca="1" si="7"/>
        <v/>
      </c>
      <c r="O21" s="62" t="str">
        <f t="shared" ca="1" si="7"/>
        <v/>
      </c>
      <c r="P21" s="62">
        <f t="shared" ca="1" si="7"/>
        <v>1</v>
      </c>
      <c r="Q21" s="59" t="str">
        <f t="shared" ca="1" si="7"/>
        <v/>
      </c>
      <c r="R21" s="59" t="str">
        <f t="shared" ca="1" si="7"/>
        <v/>
      </c>
      <c r="S21" s="59" t="str">
        <f t="shared" ca="1" si="7"/>
        <v/>
      </c>
      <c r="T21" s="59" t="str">
        <f t="shared" ca="1" si="7"/>
        <v/>
      </c>
      <c r="U21" s="59">
        <f t="shared" ca="1" si="4"/>
        <v>1</v>
      </c>
      <c r="V21" s="52" t="str">
        <f t="shared" ca="1" si="7"/>
        <v/>
      </c>
      <c r="W21" s="52" t="str">
        <f t="shared" ca="1" si="7"/>
        <v/>
      </c>
      <c r="X21" s="52" t="str">
        <f t="shared" ca="1" si="7"/>
        <v/>
      </c>
      <c r="Y21" s="33">
        <f t="shared" ca="1" si="6"/>
        <v>4</v>
      </c>
    </row>
    <row r="22" spans="1:25" x14ac:dyDescent="0.3">
      <c r="A22" s="35" t="s">
        <v>17</v>
      </c>
      <c r="B22" s="52">
        <f t="shared" ca="1" si="5"/>
        <v>10.5</v>
      </c>
      <c r="C22" s="52">
        <f t="shared" ca="1" si="7"/>
        <v>10.5</v>
      </c>
      <c r="D22" s="52">
        <f t="shared" ca="1" si="7"/>
        <v>21</v>
      </c>
      <c r="E22" s="52">
        <f t="shared" ca="1" si="7"/>
        <v>14</v>
      </c>
      <c r="F22" s="52">
        <f t="shared" ca="1" si="7"/>
        <v>14</v>
      </c>
      <c r="G22" s="56">
        <f t="shared" ca="1" si="7"/>
        <v>10.5</v>
      </c>
      <c r="H22" s="56">
        <f t="shared" ca="1" si="7"/>
        <v>10.5</v>
      </c>
      <c r="I22" s="56">
        <f t="shared" ca="1" si="7"/>
        <v>21</v>
      </c>
      <c r="J22" s="56">
        <f t="shared" ca="1" si="7"/>
        <v>14</v>
      </c>
      <c r="K22" s="56">
        <f t="shared" ca="1" si="7"/>
        <v>14</v>
      </c>
      <c r="L22" s="62">
        <f t="shared" ca="1" si="7"/>
        <v>10.5</v>
      </c>
      <c r="M22" s="62">
        <f t="shared" ca="1" si="7"/>
        <v>10.5</v>
      </c>
      <c r="N22" s="62">
        <f t="shared" ca="1" si="7"/>
        <v>21</v>
      </c>
      <c r="O22" s="62">
        <f t="shared" ca="1" si="7"/>
        <v>14</v>
      </c>
      <c r="P22" s="62">
        <f t="shared" ca="1" si="7"/>
        <v>14</v>
      </c>
      <c r="Q22" s="59">
        <f t="shared" ca="1" si="7"/>
        <v>10.5</v>
      </c>
      <c r="R22" s="59">
        <f t="shared" ca="1" si="7"/>
        <v>10.5</v>
      </c>
      <c r="S22" s="59">
        <f t="shared" ca="1" si="7"/>
        <v>21</v>
      </c>
      <c r="T22" s="59">
        <f t="shared" ca="1" si="7"/>
        <v>14</v>
      </c>
      <c r="U22" s="59">
        <f t="shared" ca="1" si="4"/>
        <v>14</v>
      </c>
      <c r="V22" s="52">
        <f t="shared" ca="1" si="7"/>
        <v>10.5</v>
      </c>
      <c r="W22" s="52">
        <f t="shared" ca="1" si="7"/>
        <v>10.5</v>
      </c>
      <c r="X22" s="52" t="str">
        <f t="shared" ca="1" si="7"/>
        <v/>
      </c>
      <c r="Y22" s="33">
        <f t="shared" ca="1" si="6"/>
        <v>301</v>
      </c>
    </row>
    <row r="23" spans="1:25" x14ac:dyDescent="0.3">
      <c r="A23" s="35" t="s">
        <v>9</v>
      </c>
      <c r="B23" s="52" t="str">
        <f t="shared" ca="1" si="5"/>
        <v/>
      </c>
      <c r="C23" s="52">
        <f t="shared" ca="1" si="7"/>
        <v>44</v>
      </c>
      <c r="D23" s="52">
        <f t="shared" ca="1" si="7"/>
        <v>44</v>
      </c>
      <c r="E23" s="52">
        <f t="shared" ca="1" si="7"/>
        <v>70</v>
      </c>
      <c r="F23" s="52" t="str">
        <f t="shared" ca="1" si="7"/>
        <v/>
      </c>
      <c r="G23" s="56" t="str">
        <f t="shared" ca="1" si="7"/>
        <v/>
      </c>
      <c r="H23" s="56">
        <f t="shared" ca="1" si="7"/>
        <v>44</v>
      </c>
      <c r="I23" s="56">
        <f t="shared" ca="1" si="7"/>
        <v>44</v>
      </c>
      <c r="J23" s="56">
        <f t="shared" ca="1" si="7"/>
        <v>70</v>
      </c>
      <c r="K23" s="56" t="str">
        <f t="shared" ca="1" si="7"/>
        <v/>
      </c>
      <c r="L23" s="62" t="str">
        <f t="shared" ca="1" si="7"/>
        <v/>
      </c>
      <c r="M23" s="62">
        <f t="shared" ca="1" si="7"/>
        <v>44</v>
      </c>
      <c r="N23" s="62">
        <f t="shared" ca="1" si="7"/>
        <v>44</v>
      </c>
      <c r="O23" s="62">
        <f t="shared" ca="1" si="7"/>
        <v>70</v>
      </c>
      <c r="P23" s="62" t="str">
        <f t="shared" ca="1" si="7"/>
        <v/>
      </c>
      <c r="Q23" s="59" t="str">
        <f t="shared" ca="1" si="7"/>
        <v/>
      </c>
      <c r="R23" s="59">
        <f t="shared" ca="1" si="7"/>
        <v>44</v>
      </c>
      <c r="S23" s="59">
        <f t="shared" ca="1" si="7"/>
        <v>44</v>
      </c>
      <c r="T23" s="59">
        <f t="shared" ca="1" si="7"/>
        <v>70</v>
      </c>
      <c r="U23" s="59" t="str">
        <f t="shared" ca="1" si="4"/>
        <v/>
      </c>
      <c r="V23" s="52" t="str">
        <f t="shared" ca="1" si="7"/>
        <v/>
      </c>
      <c r="W23" s="52">
        <f t="shared" ca="1" si="7"/>
        <v>44</v>
      </c>
      <c r="X23" s="52" t="str">
        <f t="shared" ca="1" si="7"/>
        <v/>
      </c>
      <c r="Y23" s="33">
        <f t="shared" ca="1" si="6"/>
        <v>676</v>
      </c>
    </row>
    <row r="24" spans="1:25" x14ac:dyDescent="0.3">
      <c r="A24" s="35" t="s">
        <v>67</v>
      </c>
      <c r="B24" s="52" t="str">
        <f t="shared" ca="1" si="5"/>
        <v/>
      </c>
      <c r="C24" s="52" t="str">
        <f t="shared" ca="1" si="7"/>
        <v/>
      </c>
      <c r="D24" s="52" t="str">
        <f t="shared" ca="1" si="7"/>
        <v/>
      </c>
      <c r="E24" s="52" t="str">
        <f t="shared" ca="1" si="7"/>
        <v/>
      </c>
      <c r="F24" s="52" t="str">
        <f t="shared" ca="1" si="7"/>
        <v/>
      </c>
      <c r="G24" s="56" t="str">
        <f t="shared" ca="1" si="7"/>
        <v/>
      </c>
      <c r="H24" s="56" t="str">
        <f t="shared" ca="1" si="7"/>
        <v/>
      </c>
      <c r="I24" s="56" t="str">
        <f t="shared" ca="1" si="7"/>
        <v/>
      </c>
      <c r="J24" s="56" t="str">
        <f t="shared" ca="1" si="7"/>
        <v/>
      </c>
      <c r="K24" s="56" t="str">
        <f t="shared" ca="1" si="7"/>
        <v/>
      </c>
      <c r="L24" s="62" t="str">
        <f t="shared" ca="1" si="7"/>
        <v/>
      </c>
      <c r="M24" s="62" t="str">
        <f t="shared" ca="1" si="7"/>
        <v/>
      </c>
      <c r="N24" s="62" t="str">
        <f t="shared" ca="1" si="7"/>
        <v/>
      </c>
      <c r="O24" s="62" t="str">
        <f t="shared" ca="1" si="7"/>
        <v/>
      </c>
      <c r="P24" s="62" t="str">
        <f t="shared" ca="1" si="7"/>
        <v/>
      </c>
      <c r="Q24" s="59" t="str">
        <f t="shared" ca="1" si="7"/>
        <v/>
      </c>
      <c r="R24" s="59" t="str">
        <f t="shared" ca="1" si="7"/>
        <v/>
      </c>
      <c r="S24" s="59" t="str">
        <f t="shared" ca="1" si="7"/>
        <v/>
      </c>
      <c r="T24" s="59" t="str">
        <f t="shared" ca="1" si="7"/>
        <v/>
      </c>
      <c r="U24" s="59" t="str">
        <f t="shared" ca="1" si="4"/>
        <v/>
      </c>
      <c r="V24" s="52" t="str">
        <f t="shared" ca="1" si="7"/>
        <v/>
      </c>
      <c r="W24" s="52" t="str">
        <f t="shared" ca="1" si="7"/>
        <v/>
      </c>
      <c r="X24" s="52" t="str">
        <f t="shared" ca="1" si="7"/>
        <v/>
      </c>
      <c r="Y24" s="33">
        <f t="shared" ca="1" si="6"/>
        <v>0</v>
      </c>
    </row>
    <row r="25" spans="1:25" x14ac:dyDescent="0.3">
      <c r="A25" s="35" t="s">
        <v>22</v>
      </c>
      <c r="B25" s="52">
        <f t="shared" ca="1" si="5"/>
        <v>44</v>
      </c>
      <c r="C25" s="52" t="str">
        <f t="shared" ca="1" si="7"/>
        <v/>
      </c>
      <c r="D25" s="52">
        <f t="shared" ca="1" si="7"/>
        <v>37.5</v>
      </c>
      <c r="E25" s="52">
        <f t="shared" ca="1" si="7"/>
        <v>37.5</v>
      </c>
      <c r="F25" s="52">
        <f t="shared" ca="1" si="7"/>
        <v>45.694000000000003</v>
      </c>
      <c r="G25" s="56">
        <f t="shared" ca="1" si="7"/>
        <v>44</v>
      </c>
      <c r="H25" s="56" t="str">
        <f t="shared" ca="1" si="7"/>
        <v/>
      </c>
      <c r="I25" s="56">
        <f t="shared" ca="1" si="7"/>
        <v>37.5</v>
      </c>
      <c r="J25" s="56">
        <f t="shared" ca="1" si="7"/>
        <v>37.5</v>
      </c>
      <c r="K25" s="56">
        <f t="shared" ca="1" si="7"/>
        <v>45.694000000000003</v>
      </c>
      <c r="L25" s="62">
        <f t="shared" ca="1" si="7"/>
        <v>44</v>
      </c>
      <c r="M25" s="62" t="str">
        <f t="shared" ca="1" si="7"/>
        <v/>
      </c>
      <c r="N25" s="62">
        <f t="shared" ca="1" si="7"/>
        <v>37.5</v>
      </c>
      <c r="O25" s="62">
        <f t="shared" ca="1" si="7"/>
        <v>37.5</v>
      </c>
      <c r="P25" s="62">
        <f t="shared" ca="1" si="7"/>
        <v>45.694000000000003</v>
      </c>
      <c r="Q25" s="59">
        <f t="shared" ca="1" si="7"/>
        <v>44</v>
      </c>
      <c r="R25" s="59" t="str">
        <f t="shared" ca="1" si="7"/>
        <v/>
      </c>
      <c r="S25" s="59">
        <f t="shared" ca="1" si="7"/>
        <v>37.5</v>
      </c>
      <c r="T25" s="59">
        <f t="shared" ca="1" si="7"/>
        <v>37.5</v>
      </c>
      <c r="U25" s="59">
        <f t="shared" ca="1" si="4"/>
        <v>45.694000000000003</v>
      </c>
      <c r="V25" s="52">
        <f t="shared" ca="1" si="7"/>
        <v>44</v>
      </c>
      <c r="W25" s="52" t="str">
        <f t="shared" ca="1" si="7"/>
        <v/>
      </c>
      <c r="X25" s="52" t="str">
        <f t="shared" ca="1" si="7"/>
        <v/>
      </c>
      <c r="Y25" s="33">
        <f t="shared" ca="1" si="6"/>
        <v>702.77600000000007</v>
      </c>
    </row>
    <row r="26" spans="1:25" x14ac:dyDescent="0.3">
      <c r="A26" s="35" t="s">
        <v>44</v>
      </c>
      <c r="B26" s="52" t="str">
        <f t="shared" ca="1" si="5"/>
        <v/>
      </c>
      <c r="C26" s="52" t="str">
        <f t="shared" ca="1" si="7"/>
        <v/>
      </c>
      <c r="D26" s="52">
        <f t="shared" ca="1" si="7"/>
        <v>85</v>
      </c>
      <c r="E26" s="52" t="str">
        <f t="shared" ca="1" si="7"/>
        <v/>
      </c>
      <c r="F26" s="52" t="str">
        <f t="shared" ca="1" si="7"/>
        <v/>
      </c>
      <c r="G26" s="56" t="str">
        <f t="shared" ca="1" si="7"/>
        <v/>
      </c>
      <c r="H26" s="56" t="str">
        <f t="shared" ca="1" si="7"/>
        <v/>
      </c>
      <c r="I26" s="56">
        <f t="shared" ca="1" si="7"/>
        <v>85</v>
      </c>
      <c r="J26" s="56" t="str">
        <f t="shared" ca="1" si="7"/>
        <v/>
      </c>
      <c r="K26" s="56" t="str">
        <f t="shared" ca="1" si="7"/>
        <v/>
      </c>
      <c r="L26" s="62" t="str">
        <f t="shared" ca="1" si="7"/>
        <v/>
      </c>
      <c r="M26" s="62" t="str">
        <f t="shared" ca="1" si="7"/>
        <v/>
      </c>
      <c r="N26" s="62">
        <f t="shared" ca="1" si="7"/>
        <v>85</v>
      </c>
      <c r="O26" s="62" t="str">
        <f t="shared" ca="1" si="7"/>
        <v/>
      </c>
      <c r="P26" s="62" t="str">
        <f t="shared" ca="1" si="7"/>
        <v/>
      </c>
      <c r="Q26" s="59" t="str">
        <f t="shared" ca="1" si="7"/>
        <v/>
      </c>
      <c r="R26" s="59" t="str">
        <f t="shared" ca="1" si="7"/>
        <v/>
      </c>
      <c r="S26" s="59">
        <f t="shared" ca="1" si="7"/>
        <v>85</v>
      </c>
      <c r="T26" s="59" t="str">
        <f t="shared" ca="1" si="7"/>
        <v/>
      </c>
      <c r="U26" s="59" t="str">
        <f t="shared" ca="1" si="4"/>
        <v/>
      </c>
      <c r="V26" s="52" t="str">
        <f t="shared" ca="1" si="7"/>
        <v/>
      </c>
      <c r="W26" s="52" t="str">
        <f t="shared" ca="1" si="7"/>
        <v/>
      </c>
      <c r="X26" s="52" t="str">
        <f t="shared" ca="1" si="7"/>
        <v/>
      </c>
      <c r="Y26" s="33">
        <f t="shared" ca="1" si="6"/>
        <v>340</v>
      </c>
    </row>
    <row r="27" spans="1:25" x14ac:dyDescent="0.3">
      <c r="A27" s="35" t="s">
        <v>46</v>
      </c>
      <c r="B27" s="52" t="str">
        <f t="shared" ca="1" si="5"/>
        <v/>
      </c>
      <c r="C27" s="52" t="str">
        <f t="shared" ca="1" si="7"/>
        <v/>
      </c>
      <c r="D27" s="52">
        <f t="shared" ca="1" si="7"/>
        <v>45.694000000000003</v>
      </c>
      <c r="E27" s="52" t="str">
        <f t="shared" ca="1" si="7"/>
        <v/>
      </c>
      <c r="F27" s="52" t="str">
        <f t="shared" ca="1" si="7"/>
        <v/>
      </c>
      <c r="G27" s="56" t="str">
        <f t="shared" ca="1" si="7"/>
        <v/>
      </c>
      <c r="H27" s="56" t="str">
        <f t="shared" ca="1" si="7"/>
        <v/>
      </c>
      <c r="I27" s="56">
        <f t="shared" ca="1" si="7"/>
        <v>45.694000000000003</v>
      </c>
      <c r="J27" s="56" t="str">
        <f t="shared" ca="1" si="7"/>
        <v/>
      </c>
      <c r="K27" s="56" t="str">
        <f t="shared" ca="1" si="7"/>
        <v/>
      </c>
      <c r="L27" s="62" t="str">
        <f t="shared" ca="1" si="7"/>
        <v/>
      </c>
      <c r="M27" s="62" t="str">
        <f t="shared" ca="1" si="7"/>
        <v/>
      </c>
      <c r="N27" s="62">
        <f t="shared" ca="1" si="7"/>
        <v>45.694000000000003</v>
      </c>
      <c r="O27" s="62" t="str">
        <f t="shared" ca="1" si="7"/>
        <v/>
      </c>
      <c r="P27" s="62" t="str">
        <f t="shared" ca="1" si="7"/>
        <v/>
      </c>
      <c r="Q27" s="59" t="str">
        <f t="shared" ca="1" si="7"/>
        <v/>
      </c>
      <c r="R27" s="59" t="str">
        <f t="shared" ca="1" si="7"/>
        <v/>
      </c>
      <c r="S27" s="59">
        <f t="shared" ca="1" si="7"/>
        <v>45.694000000000003</v>
      </c>
      <c r="T27" s="59" t="str">
        <f t="shared" ca="1" si="7"/>
        <v/>
      </c>
      <c r="U27" s="59" t="str">
        <f t="shared" ca="1" si="4"/>
        <v/>
      </c>
      <c r="V27" s="52" t="str">
        <f t="shared" ca="1" si="7"/>
        <v/>
      </c>
      <c r="W27" s="52" t="str">
        <f t="shared" ca="1" si="7"/>
        <v/>
      </c>
      <c r="X27" s="52" t="str">
        <f t="shared" ca="1" si="7"/>
        <v/>
      </c>
      <c r="Y27" s="33">
        <f t="shared" ca="1" si="6"/>
        <v>182.77600000000001</v>
      </c>
    </row>
    <row r="28" spans="1:25" x14ac:dyDescent="0.3">
      <c r="A28" s="35" t="s">
        <v>12</v>
      </c>
      <c r="B28" s="52" t="str">
        <f t="shared" ca="1" si="5"/>
        <v/>
      </c>
      <c r="C28" s="52" t="str">
        <f t="shared" ca="1" si="7"/>
        <v/>
      </c>
      <c r="D28" s="52" t="str">
        <f t="shared" ca="1" si="7"/>
        <v/>
      </c>
      <c r="E28" s="52" t="str">
        <f t="shared" ca="1" si="7"/>
        <v/>
      </c>
      <c r="F28" s="52" t="str">
        <f t="shared" ca="1" si="7"/>
        <v/>
      </c>
      <c r="G28" s="56" t="str">
        <f t="shared" ca="1" si="7"/>
        <v/>
      </c>
      <c r="H28" s="56" t="str">
        <f t="shared" ca="1" si="7"/>
        <v/>
      </c>
      <c r="I28" s="56" t="str">
        <f t="shared" ca="1" si="7"/>
        <v/>
      </c>
      <c r="J28" s="56" t="str">
        <f t="shared" ca="1" si="7"/>
        <v/>
      </c>
      <c r="K28" s="56" t="str">
        <f t="shared" ca="1" si="7"/>
        <v/>
      </c>
      <c r="L28" s="62" t="str">
        <f t="shared" ca="1" si="7"/>
        <v/>
      </c>
      <c r="M28" s="62" t="str">
        <f t="shared" ca="1" si="7"/>
        <v/>
      </c>
      <c r="N28" s="62" t="str">
        <f t="shared" ca="1" si="7"/>
        <v/>
      </c>
      <c r="O28" s="62" t="str">
        <f t="shared" ca="1" si="7"/>
        <v/>
      </c>
      <c r="P28" s="62" t="str">
        <f t="shared" ca="1" si="7"/>
        <v/>
      </c>
      <c r="Q28" s="59" t="str">
        <f t="shared" ca="1" si="7"/>
        <v/>
      </c>
      <c r="R28" s="59" t="str">
        <f t="shared" ca="1" si="7"/>
        <v/>
      </c>
      <c r="S28" s="59" t="str">
        <f t="shared" ca="1" si="7"/>
        <v/>
      </c>
      <c r="T28" s="59" t="str">
        <f t="shared" ca="1" si="7"/>
        <v/>
      </c>
      <c r="U28" s="59" t="str">
        <f t="shared" ca="1" si="4"/>
        <v/>
      </c>
      <c r="V28" s="52" t="str">
        <f t="shared" ref="C28:X40" ca="1" si="8">IFERROR(INDEX(INDIRECT("'День "&amp;V$4&amp;"'!C3:V20"),MATCH("На сумму",INDIRECT("'День "&amp;V$4&amp;"'!A3:A20"),0),MATCH($A28,INDIRECT("'День "&amp;V$4&amp;"'!C2:V2"),0)),"")</f>
        <v/>
      </c>
      <c r="W28" s="52" t="str">
        <f t="shared" ca="1" si="8"/>
        <v/>
      </c>
      <c r="X28" s="52" t="str">
        <f t="shared" ca="1" si="8"/>
        <v/>
      </c>
      <c r="Y28" s="33">
        <f t="shared" ca="1" si="6"/>
        <v>0</v>
      </c>
    </row>
    <row r="29" spans="1:25" x14ac:dyDescent="0.3">
      <c r="A29" s="35" t="s">
        <v>63</v>
      </c>
      <c r="B29" s="52" t="str">
        <f t="shared" ca="1" si="5"/>
        <v/>
      </c>
      <c r="C29" s="52" t="str">
        <f t="shared" ca="1" si="8"/>
        <v/>
      </c>
      <c r="D29" s="52" t="str">
        <f t="shared" ca="1" si="8"/>
        <v/>
      </c>
      <c r="E29" s="52">
        <f t="shared" ca="1" si="8"/>
        <v>90</v>
      </c>
      <c r="F29" s="52" t="str">
        <f t="shared" ca="1" si="8"/>
        <v/>
      </c>
      <c r="G29" s="56" t="str">
        <f t="shared" ca="1" si="8"/>
        <v/>
      </c>
      <c r="H29" s="56" t="str">
        <f t="shared" ca="1" si="8"/>
        <v/>
      </c>
      <c r="I29" s="56" t="str">
        <f t="shared" ca="1" si="8"/>
        <v/>
      </c>
      <c r="J29" s="56">
        <f t="shared" ca="1" si="8"/>
        <v>90</v>
      </c>
      <c r="K29" s="56" t="str">
        <f t="shared" ca="1" si="8"/>
        <v/>
      </c>
      <c r="L29" s="62" t="str">
        <f t="shared" ca="1" si="8"/>
        <v/>
      </c>
      <c r="M29" s="62" t="str">
        <f t="shared" ca="1" si="8"/>
        <v/>
      </c>
      <c r="N29" s="62" t="str">
        <f t="shared" ca="1" si="8"/>
        <v/>
      </c>
      <c r="O29" s="62">
        <f t="shared" ca="1" si="8"/>
        <v>90</v>
      </c>
      <c r="P29" s="62" t="str">
        <f t="shared" ca="1" si="8"/>
        <v/>
      </c>
      <c r="Q29" s="59" t="str">
        <f t="shared" ca="1" si="8"/>
        <v/>
      </c>
      <c r="R29" s="59" t="str">
        <f t="shared" ca="1" si="8"/>
        <v/>
      </c>
      <c r="S29" s="59" t="str">
        <f t="shared" ca="1" si="8"/>
        <v/>
      </c>
      <c r="T29" s="59">
        <f t="shared" ca="1" si="8"/>
        <v>90</v>
      </c>
      <c r="U29" s="59" t="str">
        <f t="shared" ca="1" si="4"/>
        <v/>
      </c>
      <c r="V29" s="52" t="str">
        <f t="shared" ca="1" si="8"/>
        <v/>
      </c>
      <c r="W29" s="52" t="str">
        <f t="shared" ca="1" si="8"/>
        <v/>
      </c>
      <c r="X29" s="52" t="str">
        <f t="shared" ca="1" si="8"/>
        <v/>
      </c>
      <c r="Y29" s="33">
        <f t="shared" ca="1" si="6"/>
        <v>360</v>
      </c>
    </row>
    <row r="30" spans="1:25" x14ac:dyDescent="0.3">
      <c r="A30" s="35" t="s">
        <v>57</v>
      </c>
      <c r="B30" s="52" t="str">
        <f t="shared" ca="1" si="5"/>
        <v/>
      </c>
      <c r="C30" s="52" t="str">
        <f t="shared" ca="1" si="8"/>
        <v/>
      </c>
      <c r="D30" s="52" t="str">
        <f t="shared" ca="1" si="8"/>
        <v/>
      </c>
      <c r="E30" s="52" t="str">
        <f t="shared" ca="1" si="8"/>
        <v/>
      </c>
      <c r="F30" s="52" t="str">
        <f t="shared" ca="1" si="8"/>
        <v/>
      </c>
      <c r="G30" s="56" t="str">
        <f t="shared" ca="1" si="8"/>
        <v/>
      </c>
      <c r="H30" s="56" t="str">
        <f t="shared" ca="1" si="8"/>
        <v/>
      </c>
      <c r="I30" s="56" t="str">
        <f t="shared" ca="1" si="8"/>
        <v/>
      </c>
      <c r="J30" s="56" t="str">
        <f t="shared" ca="1" si="8"/>
        <v/>
      </c>
      <c r="K30" s="56" t="str">
        <f t="shared" ca="1" si="8"/>
        <v/>
      </c>
      <c r="L30" s="62" t="str">
        <f t="shared" ca="1" si="8"/>
        <v/>
      </c>
      <c r="M30" s="62" t="str">
        <f t="shared" ca="1" si="8"/>
        <v/>
      </c>
      <c r="N30" s="62" t="str">
        <f t="shared" ca="1" si="8"/>
        <v/>
      </c>
      <c r="O30" s="62" t="str">
        <f t="shared" ca="1" si="8"/>
        <v/>
      </c>
      <c r="P30" s="62" t="str">
        <f t="shared" ca="1" si="8"/>
        <v/>
      </c>
      <c r="Q30" s="59" t="str">
        <f t="shared" ca="1" si="8"/>
        <v/>
      </c>
      <c r="R30" s="59" t="str">
        <f t="shared" ca="1" si="8"/>
        <v/>
      </c>
      <c r="S30" s="59" t="str">
        <f t="shared" ca="1" si="8"/>
        <v/>
      </c>
      <c r="T30" s="59" t="str">
        <f t="shared" ca="1" si="8"/>
        <v/>
      </c>
      <c r="U30" s="59" t="str">
        <f t="shared" ca="1" si="4"/>
        <v/>
      </c>
      <c r="V30" s="52" t="str">
        <f t="shared" ca="1" si="8"/>
        <v/>
      </c>
      <c r="W30" s="52" t="str">
        <f t="shared" ca="1" si="8"/>
        <v/>
      </c>
      <c r="X30" s="52" t="str">
        <f t="shared" ca="1" si="8"/>
        <v/>
      </c>
      <c r="Y30" s="33">
        <f t="shared" ca="1" si="6"/>
        <v>0</v>
      </c>
    </row>
    <row r="31" spans="1:25" x14ac:dyDescent="0.3">
      <c r="A31" s="35" t="s">
        <v>19</v>
      </c>
      <c r="B31" s="52">
        <f t="shared" ca="1" si="5"/>
        <v>20.7</v>
      </c>
      <c r="C31" s="52">
        <f t="shared" ca="1" si="8"/>
        <v>18</v>
      </c>
      <c r="D31" s="52">
        <f t="shared" ca="1" si="8"/>
        <v>14.8</v>
      </c>
      <c r="E31" s="52">
        <f t="shared" ca="1" si="8"/>
        <v>14.8</v>
      </c>
      <c r="F31" s="52" t="str">
        <f t="shared" ca="1" si="8"/>
        <v/>
      </c>
      <c r="G31" s="56">
        <f t="shared" ca="1" si="8"/>
        <v>20.7</v>
      </c>
      <c r="H31" s="56">
        <f t="shared" ca="1" si="8"/>
        <v>18</v>
      </c>
      <c r="I31" s="56">
        <f t="shared" ca="1" si="8"/>
        <v>14.8</v>
      </c>
      <c r="J31" s="56">
        <f t="shared" ca="1" si="8"/>
        <v>14.8</v>
      </c>
      <c r="K31" s="56" t="str">
        <f t="shared" ca="1" si="8"/>
        <v/>
      </c>
      <c r="L31" s="62">
        <f t="shared" ca="1" si="8"/>
        <v>20.7</v>
      </c>
      <c r="M31" s="62">
        <f t="shared" ca="1" si="8"/>
        <v>18</v>
      </c>
      <c r="N31" s="62">
        <f t="shared" ca="1" si="8"/>
        <v>14.8</v>
      </c>
      <c r="O31" s="62">
        <f t="shared" ca="1" si="8"/>
        <v>14.8</v>
      </c>
      <c r="P31" s="62" t="str">
        <f t="shared" ca="1" si="8"/>
        <v/>
      </c>
      <c r="Q31" s="59">
        <f t="shared" ca="1" si="8"/>
        <v>20.7</v>
      </c>
      <c r="R31" s="59">
        <f t="shared" ca="1" si="8"/>
        <v>18</v>
      </c>
      <c r="S31" s="59">
        <f t="shared" ca="1" si="8"/>
        <v>14.8</v>
      </c>
      <c r="T31" s="59">
        <f t="shared" ca="1" si="8"/>
        <v>14.8</v>
      </c>
      <c r="U31" s="59" t="str">
        <f t="shared" ca="1" si="4"/>
        <v/>
      </c>
      <c r="V31" s="52">
        <f t="shared" ca="1" si="8"/>
        <v>20.7</v>
      </c>
      <c r="W31" s="52">
        <f t="shared" ca="1" si="8"/>
        <v>18</v>
      </c>
      <c r="X31" s="52" t="str">
        <f t="shared" ca="1" si="8"/>
        <v/>
      </c>
      <c r="Y31" s="33">
        <f t="shared" ca="1" si="6"/>
        <v>311.89999999999998</v>
      </c>
    </row>
    <row r="32" spans="1:25" x14ac:dyDescent="0.3">
      <c r="A32" s="35" t="s">
        <v>64</v>
      </c>
      <c r="B32" s="52" t="str">
        <f t="shared" ca="1" si="5"/>
        <v/>
      </c>
      <c r="C32" s="52" t="str">
        <f t="shared" ca="1" si="8"/>
        <v/>
      </c>
      <c r="D32" s="52" t="str">
        <f t="shared" ca="1" si="8"/>
        <v/>
      </c>
      <c r="E32" s="52" t="str">
        <f t="shared" ca="1" si="8"/>
        <v/>
      </c>
      <c r="F32" s="52" t="str">
        <f t="shared" ca="1" si="8"/>
        <v/>
      </c>
      <c r="G32" s="56" t="str">
        <f t="shared" ca="1" si="8"/>
        <v/>
      </c>
      <c r="H32" s="56" t="str">
        <f t="shared" ca="1" si="8"/>
        <v/>
      </c>
      <c r="I32" s="56" t="str">
        <f t="shared" ca="1" si="8"/>
        <v/>
      </c>
      <c r="J32" s="56" t="str">
        <f t="shared" ca="1" si="8"/>
        <v/>
      </c>
      <c r="K32" s="56" t="str">
        <f t="shared" ca="1" si="8"/>
        <v/>
      </c>
      <c r="L32" s="62" t="str">
        <f t="shared" ca="1" si="8"/>
        <v/>
      </c>
      <c r="M32" s="62" t="str">
        <f t="shared" ca="1" si="8"/>
        <v/>
      </c>
      <c r="N32" s="62" t="str">
        <f t="shared" ca="1" si="8"/>
        <v/>
      </c>
      <c r="O32" s="62" t="str">
        <f t="shared" ca="1" si="8"/>
        <v/>
      </c>
      <c r="P32" s="62" t="str">
        <f t="shared" ca="1" si="8"/>
        <v/>
      </c>
      <c r="Q32" s="59" t="str">
        <f t="shared" ca="1" si="8"/>
        <v/>
      </c>
      <c r="R32" s="59" t="str">
        <f t="shared" ca="1" si="8"/>
        <v/>
      </c>
      <c r="S32" s="59" t="str">
        <f t="shared" ca="1" si="8"/>
        <v/>
      </c>
      <c r="T32" s="59" t="str">
        <f t="shared" ca="1" si="8"/>
        <v/>
      </c>
      <c r="U32" s="59" t="str">
        <f t="shared" ca="1" si="4"/>
        <v/>
      </c>
      <c r="V32" s="52" t="str">
        <f t="shared" ca="1" si="8"/>
        <v/>
      </c>
      <c r="W32" s="52" t="str">
        <f t="shared" ca="1" si="8"/>
        <v/>
      </c>
      <c r="X32" s="52" t="str">
        <f t="shared" ca="1" si="8"/>
        <v/>
      </c>
      <c r="Y32" s="33">
        <f t="shared" ca="1" si="6"/>
        <v>0</v>
      </c>
    </row>
    <row r="33" spans="1:26" x14ac:dyDescent="0.3">
      <c r="A33" s="35" t="s">
        <v>20</v>
      </c>
      <c r="B33" s="52">
        <f t="shared" ca="1" si="5"/>
        <v>1</v>
      </c>
      <c r="C33" s="52">
        <f t="shared" ca="1" si="8"/>
        <v>1</v>
      </c>
      <c r="D33" s="52">
        <f t="shared" ca="1" si="8"/>
        <v>18</v>
      </c>
      <c r="E33" s="52">
        <f t="shared" ca="1" si="8"/>
        <v>18</v>
      </c>
      <c r="F33" s="52">
        <f t="shared" ca="1" si="8"/>
        <v>18</v>
      </c>
      <c r="G33" s="56">
        <f t="shared" ca="1" si="8"/>
        <v>1</v>
      </c>
      <c r="H33" s="56">
        <f t="shared" ca="1" si="8"/>
        <v>1</v>
      </c>
      <c r="I33" s="56">
        <f t="shared" ca="1" si="8"/>
        <v>18</v>
      </c>
      <c r="J33" s="56">
        <f t="shared" ca="1" si="8"/>
        <v>18</v>
      </c>
      <c r="K33" s="56">
        <f t="shared" ca="1" si="8"/>
        <v>18</v>
      </c>
      <c r="L33" s="62">
        <f t="shared" ca="1" si="8"/>
        <v>1</v>
      </c>
      <c r="M33" s="62">
        <f t="shared" ca="1" si="8"/>
        <v>1</v>
      </c>
      <c r="N33" s="62">
        <f t="shared" ca="1" si="8"/>
        <v>18</v>
      </c>
      <c r="O33" s="62">
        <f t="shared" ca="1" si="8"/>
        <v>18</v>
      </c>
      <c r="P33" s="62">
        <f t="shared" ca="1" si="8"/>
        <v>18</v>
      </c>
      <c r="Q33" s="59">
        <f t="shared" ca="1" si="8"/>
        <v>1</v>
      </c>
      <c r="R33" s="59">
        <f t="shared" ca="1" si="8"/>
        <v>1</v>
      </c>
      <c r="S33" s="59">
        <f t="shared" ca="1" si="8"/>
        <v>18</v>
      </c>
      <c r="T33" s="59">
        <f t="shared" ca="1" si="8"/>
        <v>18</v>
      </c>
      <c r="U33" s="59">
        <f t="shared" ca="1" si="4"/>
        <v>18</v>
      </c>
      <c r="V33" s="52">
        <f t="shared" ca="1" si="8"/>
        <v>1</v>
      </c>
      <c r="W33" s="52">
        <f t="shared" ca="1" si="8"/>
        <v>1</v>
      </c>
      <c r="X33" s="52" t="str">
        <f t="shared" ca="1" si="8"/>
        <v/>
      </c>
      <c r="Y33" s="33">
        <f t="shared" ca="1" si="6"/>
        <v>226</v>
      </c>
    </row>
    <row r="34" spans="1:26" x14ac:dyDescent="0.3">
      <c r="A34" s="35" t="s">
        <v>11</v>
      </c>
      <c r="B34" s="52" t="str">
        <f t="shared" ca="1" si="5"/>
        <v/>
      </c>
      <c r="C34" s="52">
        <f t="shared" ca="1" si="8"/>
        <v>45.694000000000003</v>
      </c>
      <c r="D34" s="52" t="str">
        <f t="shared" ca="1" si="8"/>
        <v/>
      </c>
      <c r="E34" s="52">
        <f t="shared" ca="1" si="8"/>
        <v>225</v>
      </c>
      <c r="F34" s="52" t="str">
        <f t="shared" ca="1" si="8"/>
        <v/>
      </c>
      <c r="G34" s="56" t="str">
        <f t="shared" ca="1" si="8"/>
        <v/>
      </c>
      <c r="H34" s="56">
        <f t="shared" ca="1" si="8"/>
        <v>45.694000000000003</v>
      </c>
      <c r="I34" s="56" t="str">
        <f t="shared" ca="1" si="8"/>
        <v/>
      </c>
      <c r="J34" s="56">
        <f t="shared" ca="1" si="8"/>
        <v>225</v>
      </c>
      <c r="K34" s="56" t="str">
        <f t="shared" ca="1" si="8"/>
        <v/>
      </c>
      <c r="L34" s="62" t="str">
        <f t="shared" ca="1" si="8"/>
        <v/>
      </c>
      <c r="M34" s="62">
        <f t="shared" ca="1" si="8"/>
        <v>45.694000000000003</v>
      </c>
      <c r="N34" s="62" t="str">
        <f t="shared" ca="1" si="8"/>
        <v/>
      </c>
      <c r="O34" s="62">
        <f t="shared" ca="1" si="8"/>
        <v>225</v>
      </c>
      <c r="P34" s="62" t="str">
        <f t="shared" ca="1" si="8"/>
        <v/>
      </c>
      <c r="Q34" s="59" t="str">
        <f t="shared" ca="1" si="8"/>
        <v/>
      </c>
      <c r="R34" s="59">
        <f t="shared" ca="1" si="8"/>
        <v>45.694000000000003</v>
      </c>
      <c r="S34" s="59" t="str">
        <f t="shared" ca="1" si="8"/>
        <v/>
      </c>
      <c r="T34" s="59">
        <f t="shared" ca="1" si="8"/>
        <v>225</v>
      </c>
      <c r="U34" s="59" t="str">
        <f t="shared" ca="1" si="4"/>
        <v/>
      </c>
      <c r="V34" s="52" t="str">
        <f t="shared" ca="1" si="8"/>
        <v/>
      </c>
      <c r="W34" s="52">
        <f t="shared" ca="1" si="8"/>
        <v>45.694000000000003</v>
      </c>
      <c r="X34" s="52" t="str">
        <f t="shared" ca="1" si="8"/>
        <v/>
      </c>
      <c r="Y34" s="33">
        <f t="shared" ca="1" si="6"/>
        <v>1128.4699999999998</v>
      </c>
    </row>
    <row r="35" spans="1:26" x14ac:dyDescent="0.3">
      <c r="A35" s="35" t="s">
        <v>58</v>
      </c>
      <c r="B35" s="52" t="str">
        <f t="shared" ca="1" si="5"/>
        <v/>
      </c>
      <c r="C35" s="52" t="str">
        <f t="shared" ca="1" si="8"/>
        <v/>
      </c>
      <c r="D35" s="52" t="str">
        <f t="shared" ca="1" si="8"/>
        <v/>
      </c>
      <c r="E35" s="52" t="str">
        <f t="shared" ca="1" si="8"/>
        <v/>
      </c>
      <c r="F35" s="52" t="str">
        <f t="shared" ca="1" si="8"/>
        <v/>
      </c>
      <c r="G35" s="56" t="str">
        <f t="shared" ca="1" si="8"/>
        <v/>
      </c>
      <c r="H35" s="56" t="str">
        <f t="shared" ca="1" si="8"/>
        <v/>
      </c>
      <c r="I35" s="56" t="str">
        <f t="shared" ca="1" si="8"/>
        <v/>
      </c>
      <c r="J35" s="56" t="str">
        <f t="shared" ca="1" si="8"/>
        <v/>
      </c>
      <c r="K35" s="56" t="str">
        <f t="shared" ca="1" si="8"/>
        <v/>
      </c>
      <c r="L35" s="62" t="str">
        <f t="shared" ca="1" si="8"/>
        <v/>
      </c>
      <c r="M35" s="62" t="str">
        <f t="shared" ca="1" si="8"/>
        <v/>
      </c>
      <c r="N35" s="62" t="str">
        <f t="shared" ca="1" si="8"/>
        <v/>
      </c>
      <c r="O35" s="62" t="str">
        <f t="shared" ca="1" si="8"/>
        <v/>
      </c>
      <c r="P35" s="62" t="str">
        <f t="shared" ca="1" si="8"/>
        <v/>
      </c>
      <c r="Q35" s="59" t="str">
        <f t="shared" ca="1" si="8"/>
        <v/>
      </c>
      <c r="R35" s="59" t="str">
        <f t="shared" ca="1" si="8"/>
        <v/>
      </c>
      <c r="S35" s="59" t="str">
        <f t="shared" ca="1" si="8"/>
        <v/>
      </c>
      <c r="T35" s="59" t="str">
        <f t="shared" ca="1" si="8"/>
        <v/>
      </c>
      <c r="U35" s="59" t="str">
        <f t="shared" ca="1" si="4"/>
        <v/>
      </c>
      <c r="V35" s="52" t="str">
        <f t="shared" ca="1" si="8"/>
        <v/>
      </c>
      <c r="W35" s="52" t="str">
        <f t="shared" ca="1" si="8"/>
        <v/>
      </c>
      <c r="X35" s="52" t="str">
        <f t="shared" ca="1" si="8"/>
        <v/>
      </c>
      <c r="Y35" s="33">
        <f t="shared" ca="1" si="6"/>
        <v>0</v>
      </c>
    </row>
    <row r="36" spans="1:26" x14ac:dyDescent="0.3">
      <c r="A36" s="35" t="s">
        <v>59</v>
      </c>
      <c r="B36" s="52" t="str">
        <f t="shared" ca="1" si="5"/>
        <v/>
      </c>
      <c r="C36" s="52" t="str">
        <f t="shared" ca="1" si="8"/>
        <v/>
      </c>
      <c r="D36" s="52" t="str">
        <f t="shared" ca="1" si="8"/>
        <v/>
      </c>
      <c r="E36" s="52" t="str">
        <f t="shared" ca="1" si="8"/>
        <v/>
      </c>
      <c r="F36" s="52" t="str">
        <f t="shared" ca="1" si="8"/>
        <v/>
      </c>
      <c r="G36" s="56" t="str">
        <f t="shared" ca="1" si="8"/>
        <v/>
      </c>
      <c r="H36" s="56" t="str">
        <f t="shared" ca="1" si="8"/>
        <v/>
      </c>
      <c r="I36" s="56" t="str">
        <f t="shared" ca="1" si="8"/>
        <v/>
      </c>
      <c r="J36" s="56" t="str">
        <f t="shared" ca="1" si="8"/>
        <v/>
      </c>
      <c r="K36" s="56" t="str">
        <f t="shared" ca="1" si="8"/>
        <v/>
      </c>
      <c r="L36" s="62" t="str">
        <f t="shared" ca="1" si="8"/>
        <v/>
      </c>
      <c r="M36" s="62" t="str">
        <f t="shared" ca="1" si="8"/>
        <v/>
      </c>
      <c r="N36" s="62" t="str">
        <f t="shared" ca="1" si="8"/>
        <v/>
      </c>
      <c r="O36" s="62" t="str">
        <f t="shared" ca="1" si="8"/>
        <v/>
      </c>
      <c r="P36" s="62" t="str">
        <f t="shared" ca="1" si="8"/>
        <v/>
      </c>
      <c r="Q36" s="59" t="str">
        <f t="shared" ca="1" si="8"/>
        <v/>
      </c>
      <c r="R36" s="59" t="str">
        <f t="shared" ca="1" si="8"/>
        <v/>
      </c>
      <c r="S36" s="59" t="str">
        <f t="shared" ca="1" si="8"/>
        <v/>
      </c>
      <c r="T36" s="59" t="str">
        <f t="shared" ca="1" si="8"/>
        <v/>
      </c>
      <c r="U36" s="59" t="str">
        <f t="shared" ca="1" si="4"/>
        <v/>
      </c>
      <c r="V36" s="52" t="str">
        <f t="shared" ca="1" si="8"/>
        <v/>
      </c>
      <c r="W36" s="52" t="str">
        <f t="shared" ca="1" si="8"/>
        <v/>
      </c>
      <c r="X36" s="52" t="str">
        <f t="shared" ca="1" si="8"/>
        <v/>
      </c>
      <c r="Y36" s="33">
        <f t="shared" ca="1" si="6"/>
        <v>0</v>
      </c>
    </row>
    <row r="37" spans="1:26" x14ac:dyDescent="0.3">
      <c r="A37" s="35" t="s">
        <v>18</v>
      </c>
      <c r="B37" s="52">
        <f t="shared" ca="1" si="5"/>
        <v>10.5</v>
      </c>
      <c r="C37" s="52">
        <f t="shared" ca="1" si="8"/>
        <v>21</v>
      </c>
      <c r="D37" s="52">
        <f t="shared" ca="1" si="8"/>
        <v>10.5</v>
      </c>
      <c r="E37" s="52">
        <f t="shared" ca="1" si="8"/>
        <v>14</v>
      </c>
      <c r="F37" s="52">
        <f t="shared" ca="1" si="8"/>
        <v>10.5</v>
      </c>
      <c r="G37" s="56">
        <f t="shared" ca="1" si="8"/>
        <v>10.5</v>
      </c>
      <c r="H37" s="56">
        <f t="shared" ca="1" si="8"/>
        <v>21</v>
      </c>
      <c r="I37" s="56">
        <f t="shared" ca="1" si="8"/>
        <v>10.5</v>
      </c>
      <c r="J37" s="56">
        <f t="shared" ca="1" si="8"/>
        <v>14</v>
      </c>
      <c r="K37" s="56">
        <f t="shared" ca="1" si="8"/>
        <v>10.5</v>
      </c>
      <c r="L37" s="62">
        <f t="shared" ca="1" si="8"/>
        <v>10.5</v>
      </c>
      <c r="M37" s="62">
        <f t="shared" ca="1" si="8"/>
        <v>21</v>
      </c>
      <c r="N37" s="62">
        <f t="shared" ca="1" si="8"/>
        <v>10.5</v>
      </c>
      <c r="O37" s="62">
        <f t="shared" ca="1" si="8"/>
        <v>14</v>
      </c>
      <c r="P37" s="62">
        <f t="shared" ca="1" si="8"/>
        <v>10.5</v>
      </c>
      <c r="Q37" s="59">
        <f t="shared" ca="1" si="8"/>
        <v>10.5</v>
      </c>
      <c r="R37" s="59">
        <f t="shared" ca="1" si="8"/>
        <v>21</v>
      </c>
      <c r="S37" s="59">
        <f t="shared" ca="1" si="8"/>
        <v>10.5</v>
      </c>
      <c r="T37" s="59">
        <f t="shared" ca="1" si="8"/>
        <v>14</v>
      </c>
      <c r="U37" s="59">
        <f t="shared" ca="1" si="4"/>
        <v>10.5</v>
      </c>
      <c r="V37" s="52">
        <f t="shared" ca="1" si="8"/>
        <v>10.5</v>
      </c>
      <c r="W37" s="52">
        <f t="shared" ca="1" si="8"/>
        <v>21</v>
      </c>
      <c r="X37" s="52" t="str">
        <f t="shared" ca="1" si="8"/>
        <v/>
      </c>
      <c r="Y37" s="33">
        <f t="shared" ca="1" si="6"/>
        <v>297.5</v>
      </c>
    </row>
    <row r="38" spans="1:26" x14ac:dyDescent="0.3">
      <c r="A38" s="35" t="s">
        <v>24</v>
      </c>
      <c r="B38" s="52">
        <f t="shared" ca="1" si="5"/>
        <v>20.77</v>
      </c>
      <c r="C38" s="52">
        <f t="shared" ca="1" si="8"/>
        <v>13</v>
      </c>
      <c r="D38" s="52" t="str">
        <f t="shared" ca="1" si="8"/>
        <v/>
      </c>
      <c r="E38" s="52">
        <f t="shared" ca="1" si="8"/>
        <v>16.25</v>
      </c>
      <c r="F38" s="52">
        <f t="shared" ca="1" si="8"/>
        <v>16.25</v>
      </c>
      <c r="G38" s="56">
        <f t="shared" ca="1" si="8"/>
        <v>20.77</v>
      </c>
      <c r="H38" s="56">
        <f t="shared" ca="1" si="8"/>
        <v>13</v>
      </c>
      <c r="I38" s="56" t="str">
        <f t="shared" ca="1" si="8"/>
        <v/>
      </c>
      <c r="J38" s="56">
        <f t="shared" ca="1" si="8"/>
        <v>16.25</v>
      </c>
      <c r="K38" s="56">
        <f t="shared" ca="1" si="8"/>
        <v>16.25</v>
      </c>
      <c r="L38" s="62">
        <f t="shared" ca="1" si="8"/>
        <v>20.77</v>
      </c>
      <c r="M38" s="62">
        <f t="shared" ca="1" si="8"/>
        <v>13</v>
      </c>
      <c r="N38" s="62" t="str">
        <f t="shared" ca="1" si="8"/>
        <v/>
      </c>
      <c r="O38" s="62">
        <f t="shared" ca="1" si="8"/>
        <v>16.25</v>
      </c>
      <c r="P38" s="62">
        <f t="shared" ca="1" si="8"/>
        <v>16.25</v>
      </c>
      <c r="Q38" s="59">
        <f t="shared" ca="1" si="8"/>
        <v>20.77</v>
      </c>
      <c r="R38" s="59">
        <f t="shared" ca="1" si="8"/>
        <v>13</v>
      </c>
      <c r="S38" s="59" t="str">
        <f t="shared" ca="1" si="8"/>
        <v/>
      </c>
      <c r="T38" s="59">
        <f t="shared" ca="1" si="8"/>
        <v>16.25</v>
      </c>
      <c r="U38" s="59">
        <f t="shared" ca="1" si="4"/>
        <v>16.25</v>
      </c>
      <c r="V38" s="52">
        <f t="shared" ca="1" si="8"/>
        <v>20.77</v>
      </c>
      <c r="W38" s="52">
        <f t="shared" ca="1" si="8"/>
        <v>13</v>
      </c>
      <c r="X38" s="52" t="str">
        <f t="shared" ca="1" si="8"/>
        <v/>
      </c>
      <c r="Y38" s="33">
        <f t="shared" ca="1" si="6"/>
        <v>298.85000000000002</v>
      </c>
    </row>
    <row r="39" spans="1:26" x14ac:dyDescent="0.3">
      <c r="A39" s="35" t="s">
        <v>3</v>
      </c>
      <c r="B39" s="52">
        <f t="shared" ca="1" si="5"/>
        <v>2.7777777777777777</v>
      </c>
      <c r="C39" s="52">
        <f t="shared" ca="1" si="8"/>
        <v>2.7777777777777777</v>
      </c>
      <c r="D39" s="52" t="str">
        <f t="shared" ca="1" si="8"/>
        <v/>
      </c>
      <c r="E39" s="52">
        <f t="shared" ca="1" si="8"/>
        <v>27.777777777777779</v>
      </c>
      <c r="F39" s="52">
        <f t="shared" ca="1" si="8"/>
        <v>2.7777777777777777</v>
      </c>
      <c r="G39" s="56">
        <f t="shared" ca="1" si="8"/>
        <v>2.7777777777777777</v>
      </c>
      <c r="H39" s="56">
        <f t="shared" ca="1" si="8"/>
        <v>2.7777777777777777</v>
      </c>
      <c r="I39" s="56" t="str">
        <f t="shared" ca="1" si="8"/>
        <v/>
      </c>
      <c r="J39" s="56">
        <f t="shared" ca="1" si="8"/>
        <v>27.777777777777779</v>
      </c>
      <c r="K39" s="56">
        <f t="shared" ca="1" si="8"/>
        <v>2.7777777777777777</v>
      </c>
      <c r="L39" s="62">
        <f t="shared" ca="1" si="8"/>
        <v>2.7777777777777777</v>
      </c>
      <c r="M39" s="62">
        <f t="shared" ca="1" si="8"/>
        <v>2.7777777777777777</v>
      </c>
      <c r="N39" s="62" t="str">
        <f t="shared" ca="1" si="8"/>
        <v/>
      </c>
      <c r="O39" s="62">
        <f t="shared" ca="1" si="8"/>
        <v>27.777777777777779</v>
      </c>
      <c r="P39" s="62">
        <f t="shared" ca="1" si="8"/>
        <v>2.7777777777777777</v>
      </c>
      <c r="Q39" s="59">
        <f t="shared" ca="1" si="8"/>
        <v>2.7777777777777777</v>
      </c>
      <c r="R39" s="59">
        <f t="shared" ca="1" si="8"/>
        <v>2.7777777777777777</v>
      </c>
      <c r="S39" s="59" t="str">
        <f t="shared" ca="1" si="8"/>
        <v/>
      </c>
      <c r="T39" s="59">
        <f t="shared" ca="1" si="8"/>
        <v>27.777777777777779</v>
      </c>
      <c r="U39" s="59">
        <f t="shared" ca="1" si="4"/>
        <v>2.7777777777777777</v>
      </c>
      <c r="V39" s="52">
        <f t="shared" ca="1" si="8"/>
        <v>2.7777777777777777</v>
      </c>
      <c r="W39" s="52">
        <f t="shared" ca="1" si="8"/>
        <v>2.7777777777777777</v>
      </c>
      <c r="X39" s="52" t="str">
        <f t="shared" ca="1" si="8"/>
        <v/>
      </c>
      <c r="Y39" s="33">
        <f t="shared" ca="1" si="6"/>
        <v>149.99999999999994</v>
      </c>
    </row>
    <row r="40" spans="1:26" x14ac:dyDescent="0.3">
      <c r="A40" s="35" t="s">
        <v>60</v>
      </c>
      <c r="B40" s="52">
        <f t="shared" ca="1" si="5"/>
        <v>101.19999999999999</v>
      </c>
      <c r="C40" s="52" t="str">
        <f t="shared" ca="1" si="8"/>
        <v/>
      </c>
      <c r="D40" s="52" t="str">
        <f t="shared" ca="1" si="8"/>
        <v/>
      </c>
      <c r="E40" s="52">
        <f t="shared" ca="1" si="8"/>
        <v>57.499999999999993</v>
      </c>
      <c r="F40" s="52" t="str">
        <f t="shared" ca="1" si="8"/>
        <v/>
      </c>
      <c r="G40" s="56">
        <f t="shared" ca="1" si="8"/>
        <v>101.19999999999999</v>
      </c>
      <c r="H40" s="56" t="str">
        <f t="shared" ca="1" si="8"/>
        <v/>
      </c>
      <c r="I40" s="56" t="str">
        <f t="shared" ca="1" si="8"/>
        <v/>
      </c>
      <c r="J40" s="56">
        <f t="shared" ca="1" si="8"/>
        <v>57.499999999999993</v>
      </c>
      <c r="K40" s="56" t="str">
        <f t="shared" ca="1" si="8"/>
        <v/>
      </c>
      <c r="L40" s="62">
        <f t="shared" ca="1" si="8"/>
        <v>101.19999999999999</v>
      </c>
      <c r="M40" s="62" t="str">
        <f t="shared" ref="C40:X45" ca="1" si="9">IFERROR(INDEX(INDIRECT("'День "&amp;M$4&amp;"'!C3:V20"),MATCH("На сумму",INDIRECT("'День "&amp;M$4&amp;"'!A3:A20"),0),MATCH($A40,INDIRECT("'День "&amp;M$4&amp;"'!C2:V2"),0)),"")</f>
        <v/>
      </c>
      <c r="N40" s="62" t="str">
        <f t="shared" ca="1" si="9"/>
        <v/>
      </c>
      <c r="O40" s="62">
        <f t="shared" ca="1" si="9"/>
        <v>57.499999999999993</v>
      </c>
      <c r="P40" s="62" t="str">
        <f t="shared" ca="1" si="9"/>
        <v/>
      </c>
      <c r="Q40" s="59">
        <f t="shared" ca="1" si="9"/>
        <v>101.19999999999999</v>
      </c>
      <c r="R40" s="59" t="str">
        <f t="shared" ca="1" si="9"/>
        <v/>
      </c>
      <c r="S40" s="59" t="str">
        <f t="shared" ca="1" si="9"/>
        <v/>
      </c>
      <c r="T40" s="59">
        <f t="shared" ca="1" si="9"/>
        <v>57.499999999999993</v>
      </c>
      <c r="U40" s="59" t="str">
        <f t="shared" ca="1" si="9"/>
        <v/>
      </c>
      <c r="V40" s="52">
        <f t="shared" ca="1" si="9"/>
        <v>101.19999999999999</v>
      </c>
      <c r="W40" s="52" t="str">
        <f t="shared" ca="1" si="9"/>
        <v/>
      </c>
      <c r="X40" s="52" t="str">
        <f t="shared" ca="1" si="9"/>
        <v/>
      </c>
      <c r="Y40" s="33">
        <f t="shared" ca="1" si="6"/>
        <v>736</v>
      </c>
    </row>
    <row r="41" spans="1:26" x14ac:dyDescent="0.3">
      <c r="A41" s="35"/>
      <c r="B41" s="52" t="str">
        <f t="shared" ca="1" si="5"/>
        <v/>
      </c>
      <c r="C41" s="52" t="str">
        <f t="shared" ca="1" si="9"/>
        <v/>
      </c>
      <c r="D41" s="52" t="str">
        <f t="shared" ca="1" si="9"/>
        <v/>
      </c>
      <c r="E41" s="52" t="str">
        <f t="shared" ca="1" si="9"/>
        <v/>
      </c>
      <c r="F41" s="52" t="str">
        <f t="shared" ca="1" si="9"/>
        <v/>
      </c>
      <c r="G41" s="56" t="str">
        <f t="shared" ca="1" si="9"/>
        <v/>
      </c>
      <c r="H41" s="56" t="str">
        <f t="shared" ca="1" si="9"/>
        <v/>
      </c>
      <c r="I41" s="56" t="str">
        <f t="shared" ca="1" si="9"/>
        <v/>
      </c>
      <c r="J41" s="56" t="str">
        <f t="shared" ca="1" si="9"/>
        <v/>
      </c>
      <c r="K41" s="56" t="str">
        <f t="shared" ca="1" si="9"/>
        <v/>
      </c>
      <c r="L41" s="62" t="str">
        <f t="shared" ca="1" si="9"/>
        <v/>
      </c>
      <c r="M41" s="62" t="str">
        <f t="shared" ca="1" si="9"/>
        <v/>
      </c>
      <c r="N41" s="62" t="str">
        <f t="shared" ca="1" si="9"/>
        <v/>
      </c>
      <c r="O41" s="62" t="str">
        <f t="shared" ca="1" si="9"/>
        <v/>
      </c>
      <c r="P41" s="62" t="str">
        <f t="shared" ca="1" si="9"/>
        <v/>
      </c>
      <c r="Q41" s="59" t="str">
        <f t="shared" ca="1" si="9"/>
        <v/>
      </c>
      <c r="R41" s="59" t="str">
        <f t="shared" ca="1" si="9"/>
        <v/>
      </c>
      <c r="S41" s="59" t="str">
        <f t="shared" ca="1" si="9"/>
        <v/>
      </c>
      <c r="T41" s="59" t="str">
        <f t="shared" ca="1" si="9"/>
        <v/>
      </c>
      <c r="U41" s="59" t="str">
        <f t="shared" ca="1" si="9"/>
        <v/>
      </c>
      <c r="V41" s="52" t="str">
        <f t="shared" ca="1" si="9"/>
        <v/>
      </c>
      <c r="W41" s="52" t="str">
        <f t="shared" ca="1" si="9"/>
        <v/>
      </c>
      <c r="X41" s="52" t="str">
        <f t="shared" ca="1" si="9"/>
        <v/>
      </c>
      <c r="Y41" s="33">
        <f t="shared" ca="1" si="6"/>
        <v>0</v>
      </c>
    </row>
    <row r="42" spans="1:26" x14ac:dyDescent="0.3">
      <c r="A42" s="35"/>
      <c r="B42" s="52" t="str">
        <f t="shared" ca="1" si="5"/>
        <v/>
      </c>
      <c r="C42" s="52" t="str">
        <f t="shared" ca="1" si="9"/>
        <v/>
      </c>
      <c r="D42" s="52" t="str">
        <f t="shared" ca="1" si="9"/>
        <v/>
      </c>
      <c r="E42" s="52" t="str">
        <f t="shared" ca="1" si="9"/>
        <v/>
      </c>
      <c r="F42" s="52" t="str">
        <f t="shared" ca="1" si="9"/>
        <v/>
      </c>
      <c r="G42" s="56" t="str">
        <f t="shared" ca="1" si="9"/>
        <v/>
      </c>
      <c r="H42" s="56" t="str">
        <f t="shared" ca="1" si="9"/>
        <v/>
      </c>
      <c r="I42" s="56" t="str">
        <f t="shared" ca="1" si="9"/>
        <v/>
      </c>
      <c r="J42" s="56" t="str">
        <f t="shared" ca="1" si="9"/>
        <v/>
      </c>
      <c r="K42" s="56" t="str">
        <f t="shared" ca="1" si="9"/>
        <v/>
      </c>
      <c r="L42" s="62" t="str">
        <f t="shared" ca="1" si="9"/>
        <v/>
      </c>
      <c r="M42" s="62" t="str">
        <f t="shared" ca="1" si="9"/>
        <v/>
      </c>
      <c r="N42" s="62" t="str">
        <f t="shared" ca="1" si="9"/>
        <v/>
      </c>
      <c r="O42" s="62" t="str">
        <f t="shared" ca="1" si="9"/>
        <v/>
      </c>
      <c r="P42" s="62" t="str">
        <f t="shared" ca="1" si="9"/>
        <v/>
      </c>
      <c r="Q42" s="59" t="str">
        <f t="shared" ca="1" si="9"/>
        <v/>
      </c>
      <c r="R42" s="59" t="str">
        <f t="shared" ca="1" si="9"/>
        <v/>
      </c>
      <c r="S42" s="59" t="str">
        <f t="shared" ca="1" si="9"/>
        <v/>
      </c>
      <c r="T42" s="59" t="str">
        <f t="shared" ca="1" si="9"/>
        <v/>
      </c>
      <c r="U42" s="59" t="str">
        <f t="shared" ca="1" si="9"/>
        <v/>
      </c>
      <c r="V42" s="52" t="str">
        <f t="shared" ca="1" si="9"/>
        <v/>
      </c>
      <c r="W42" s="52" t="str">
        <f t="shared" ca="1" si="9"/>
        <v/>
      </c>
      <c r="X42" s="52" t="str">
        <f t="shared" ca="1" si="9"/>
        <v/>
      </c>
      <c r="Y42" s="33">
        <f t="shared" ca="1" si="6"/>
        <v>0</v>
      </c>
    </row>
    <row r="43" spans="1:26" x14ac:dyDescent="0.3">
      <c r="A43" s="35"/>
      <c r="B43" s="52" t="str">
        <f t="shared" ca="1" si="5"/>
        <v/>
      </c>
      <c r="C43" s="52" t="str">
        <f t="shared" ca="1" si="9"/>
        <v/>
      </c>
      <c r="D43" s="52" t="str">
        <f t="shared" ca="1" si="9"/>
        <v/>
      </c>
      <c r="E43" s="52" t="str">
        <f t="shared" ca="1" si="9"/>
        <v/>
      </c>
      <c r="F43" s="52" t="str">
        <f t="shared" ca="1" si="9"/>
        <v/>
      </c>
      <c r="G43" s="56" t="str">
        <f t="shared" ca="1" si="9"/>
        <v/>
      </c>
      <c r="H43" s="56" t="str">
        <f t="shared" ca="1" si="9"/>
        <v/>
      </c>
      <c r="I43" s="56" t="str">
        <f t="shared" ca="1" si="9"/>
        <v/>
      </c>
      <c r="J43" s="56" t="str">
        <f t="shared" ca="1" si="9"/>
        <v/>
      </c>
      <c r="K43" s="56" t="str">
        <f t="shared" ca="1" si="9"/>
        <v/>
      </c>
      <c r="L43" s="62" t="str">
        <f t="shared" ca="1" si="9"/>
        <v/>
      </c>
      <c r="M43" s="62" t="str">
        <f t="shared" ca="1" si="9"/>
        <v/>
      </c>
      <c r="N43" s="62" t="str">
        <f t="shared" ca="1" si="9"/>
        <v/>
      </c>
      <c r="O43" s="62" t="str">
        <f t="shared" ca="1" si="9"/>
        <v/>
      </c>
      <c r="P43" s="62" t="str">
        <f t="shared" ca="1" si="9"/>
        <v/>
      </c>
      <c r="Q43" s="59" t="str">
        <f t="shared" ca="1" si="9"/>
        <v/>
      </c>
      <c r="R43" s="59" t="str">
        <f t="shared" ca="1" si="9"/>
        <v/>
      </c>
      <c r="S43" s="59" t="str">
        <f t="shared" ca="1" si="9"/>
        <v/>
      </c>
      <c r="T43" s="59" t="str">
        <f t="shared" ca="1" si="9"/>
        <v/>
      </c>
      <c r="U43" s="59" t="str">
        <f t="shared" ca="1" si="9"/>
        <v/>
      </c>
      <c r="V43" s="52" t="str">
        <f t="shared" ca="1" si="9"/>
        <v/>
      </c>
      <c r="W43" s="52" t="str">
        <f t="shared" ca="1" si="9"/>
        <v/>
      </c>
      <c r="X43" s="52" t="str">
        <f t="shared" ca="1" si="9"/>
        <v/>
      </c>
      <c r="Y43" s="33">
        <f t="shared" ca="1" si="6"/>
        <v>0</v>
      </c>
    </row>
    <row r="44" spans="1:26" x14ac:dyDescent="0.3">
      <c r="A44" s="35"/>
      <c r="B44" s="52" t="str">
        <f t="shared" ca="1" si="5"/>
        <v/>
      </c>
      <c r="C44" s="52" t="str">
        <f t="shared" ca="1" si="9"/>
        <v/>
      </c>
      <c r="D44" s="52" t="str">
        <f t="shared" ca="1" si="9"/>
        <v/>
      </c>
      <c r="E44" s="52" t="str">
        <f t="shared" ca="1" si="9"/>
        <v/>
      </c>
      <c r="F44" s="52" t="str">
        <f t="shared" ca="1" si="9"/>
        <v/>
      </c>
      <c r="G44" s="56" t="str">
        <f t="shared" ca="1" si="9"/>
        <v/>
      </c>
      <c r="H44" s="56" t="str">
        <f t="shared" ca="1" si="9"/>
        <v/>
      </c>
      <c r="I44" s="56" t="str">
        <f t="shared" ca="1" si="9"/>
        <v/>
      </c>
      <c r="J44" s="56" t="str">
        <f t="shared" ca="1" si="9"/>
        <v/>
      </c>
      <c r="K44" s="56" t="str">
        <f t="shared" ca="1" si="9"/>
        <v/>
      </c>
      <c r="L44" s="62" t="str">
        <f t="shared" ca="1" si="9"/>
        <v/>
      </c>
      <c r="M44" s="62" t="str">
        <f t="shared" ca="1" si="9"/>
        <v/>
      </c>
      <c r="N44" s="62" t="str">
        <f t="shared" ca="1" si="9"/>
        <v/>
      </c>
      <c r="O44" s="62" t="str">
        <f t="shared" ca="1" si="9"/>
        <v/>
      </c>
      <c r="P44" s="62" t="str">
        <f t="shared" ca="1" si="9"/>
        <v/>
      </c>
      <c r="Q44" s="59" t="str">
        <f t="shared" ca="1" si="9"/>
        <v/>
      </c>
      <c r="R44" s="59" t="str">
        <f t="shared" ca="1" si="9"/>
        <v/>
      </c>
      <c r="S44" s="59" t="str">
        <f t="shared" ca="1" si="9"/>
        <v/>
      </c>
      <c r="T44" s="59" t="str">
        <f t="shared" ca="1" si="9"/>
        <v/>
      </c>
      <c r="U44" s="59" t="str">
        <f t="shared" ca="1" si="9"/>
        <v/>
      </c>
      <c r="V44" s="52" t="str">
        <f t="shared" ca="1" si="9"/>
        <v/>
      </c>
      <c r="W44" s="52" t="str">
        <f t="shared" ca="1" si="9"/>
        <v/>
      </c>
      <c r="X44" s="52" t="str">
        <f t="shared" ca="1" si="9"/>
        <v/>
      </c>
      <c r="Y44" s="33">
        <f t="shared" ca="1" si="6"/>
        <v>0</v>
      </c>
    </row>
    <row r="45" spans="1:26" x14ac:dyDescent="0.3">
      <c r="A45" s="35"/>
      <c r="B45" s="52" t="str">
        <f t="shared" ca="1" si="5"/>
        <v/>
      </c>
      <c r="C45" s="52" t="str">
        <f t="shared" ca="1" si="9"/>
        <v/>
      </c>
      <c r="D45" s="52" t="str">
        <f t="shared" ca="1" si="9"/>
        <v/>
      </c>
      <c r="E45" s="52" t="str">
        <f t="shared" ca="1" si="9"/>
        <v/>
      </c>
      <c r="F45" s="52" t="str">
        <f t="shared" ca="1" si="9"/>
        <v/>
      </c>
      <c r="G45" s="56" t="str">
        <f t="shared" ca="1" si="9"/>
        <v/>
      </c>
      <c r="H45" s="56" t="str">
        <f t="shared" ca="1" si="9"/>
        <v/>
      </c>
      <c r="I45" s="56" t="str">
        <f t="shared" ca="1" si="9"/>
        <v/>
      </c>
      <c r="J45" s="56" t="str">
        <f t="shared" ca="1" si="9"/>
        <v/>
      </c>
      <c r="K45" s="56" t="str">
        <f t="shared" ca="1" si="9"/>
        <v/>
      </c>
      <c r="L45" s="62" t="str">
        <f t="shared" ca="1" si="9"/>
        <v/>
      </c>
      <c r="M45" s="62" t="str">
        <f t="shared" ca="1" si="9"/>
        <v/>
      </c>
      <c r="N45" s="62" t="str">
        <f t="shared" ca="1" si="9"/>
        <v/>
      </c>
      <c r="O45" s="62" t="str">
        <f t="shared" ca="1" si="9"/>
        <v/>
      </c>
      <c r="P45" s="62" t="str">
        <f t="shared" ca="1" si="9"/>
        <v/>
      </c>
      <c r="Q45" s="59" t="str">
        <f t="shared" ca="1" si="9"/>
        <v/>
      </c>
      <c r="R45" s="59" t="str">
        <f t="shared" ca="1" si="9"/>
        <v/>
      </c>
      <c r="S45" s="59" t="str">
        <f t="shared" ca="1" si="9"/>
        <v/>
      </c>
      <c r="T45" s="59" t="str">
        <f t="shared" ca="1" si="9"/>
        <v/>
      </c>
      <c r="U45" s="59" t="str">
        <f t="shared" ca="1" si="9"/>
        <v/>
      </c>
      <c r="V45" s="52" t="str">
        <f t="shared" ca="1" si="9"/>
        <v/>
      </c>
      <c r="W45" s="52" t="str">
        <f t="shared" ca="1" si="9"/>
        <v/>
      </c>
      <c r="X45" s="52" t="str">
        <f t="shared" ca="1" si="9"/>
        <v/>
      </c>
      <c r="Y45" s="33">
        <f t="shared" ca="1" si="6"/>
        <v>0</v>
      </c>
    </row>
    <row r="46" spans="1:26" x14ac:dyDescent="0.3">
      <c r="A46" s="34" t="s">
        <v>61</v>
      </c>
      <c r="B46" s="12">
        <f ca="1">SUM(B5:B45)</f>
        <v>922.39777777777795</v>
      </c>
      <c r="C46" s="12">
        <f t="shared" ref="C46:W46" ca="1" si="10">SUM(C5:C45)</f>
        <v>486.97177777777779</v>
      </c>
      <c r="D46" s="12">
        <f t="shared" ca="1" si="10"/>
        <v>564.24399999999991</v>
      </c>
      <c r="E46" s="12">
        <f t="shared" ca="1" si="10"/>
        <v>1056.3277777777778</v>
      </c>
      <c r="F46" s="12">
        <f t="shared" ca="1" si="10"/>
        <v>628.02177777777774</v>
      </c>
      <c r="G46" s="12">
        <f t="shared" ca="1" si="10"/>
        <v>922.39777777777795</v>
      </c>
      <c r="H46" s="12">
        <f t="shared" ca="1" si="10"/>
        <v>486.97177777777779</v>
      </c>
      <c r="I46" s="12">
        <f t="shared" ca="1" si="10"/>
        <v>564.24399999999991</v>
      </c>
      <c r="J46" s="12">
        <f t="shared" ca="1" si="10"/>
        <v>1056.3277777777778</v>
      </c>
      <c r="K46" s="12">
        <f t="shared" ca="1" si="10"/>
        <v>628.02177777777774</v>
      </c>
      <c r="L46" s="12">
        <f t="shared" ca="1" si="10"/>
        <v>922.39777777777795</v>
      </c>
      <c r="M46" s="12">
        <f t="shared" ca="1" si="10"/>
        <v>486.97177777777779</v>
      </c>
      <c r="N46" s="12">
        <f t="shared" ca="1" si="10"/>
        <v>564.24399999999991</v>
      </c>
      <c r="O46" s="12">
        <f t="shared" ca="1" si="10"/>
        <v>1056.3277777777778</v>
      </c>
      <c r="P46" s="12">
        <f t="shared" ca="1" si="10"/>
        <v>628.02177777777774</v>
      </c>
      <c r="Q46" s="12">
        <f t="shared" ca="1" si="10"/>
        <v>922.39777777777795</v>
      </c>
      <c r="R46" s="12">
        <f t="shared" ca="1" si="10"/>
        <v>486.97177777777779</v>
      </c>
      <c r="S46" s="12">
        <f t="shared" ca="1" si="10"/>
        <v>564.24399999999991</v>
      </c>
      <c r="T46" s="12">
        <f t="shared" ca="1" si="10"/>
        <v>1056.3277777777778</v>
      </c>
      <c r="U46" s="12">
        <f t="shared" ca="1" si="10"/>
        <v>628.02177777777774</v>
      </c>
      <c r="V46" s="12">
        <f t="shared" ca="1" si="10"/>
        <v>922.39777777777795</v>
      </c>
      <c r="W46" s="12">
        <f t="shared" ca="1" si="10"/>
        <v>486.97177777777779</v>
      </c>
      <c r="X46" s="12"/>
      <c r="Y46" s="33">
        <f ca="1">SUM(B46:X46)</f>
        <v>16041.222000000002</v>
      </c>
      <c r="Z46" s="32"/>
    </row>
  </sheetData>
  <phoneticPr fontId="2" type="noConversion"/>
  <pageMargins left="0.15748031496062992" right="0.15748031496062992" top="0.15748031496062992" bottom="0.15748031496062992" header="0.15748031496062992" footer="0.15748031496062992"/>
  <pageSetup paperSize="9" scale="9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Лист1!$A$1:$A$12</xm:f>
          </x14:formula1>
          <xm:sqref>A1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13"/>
  <sheetViews>
    <sheetView workbookViewId="0">
      <selection activeCell="L29" sqref="L29"/>
    </sheetView>
  </sheetViews>
  <sheetFormatPr defaultRowHeight="12.75" x14ac:dyDescent="0.2"/>
  <cols>
    <col min="1" max="1" width="10.140625" bestFit="1" customWidth="1"/>
    <col min="3" max="7" width="12.28515625" customWidth="1"/>
  </cols>
  <sheetData>
    <row r="1" spans="1:7" x14ac:dyDescent="0.2">
      <c r="A1" s="44">
        <v>42736</v>
      </c>
      <c r="C1" s="38">
        <v>1</v>
      </c>
      <c r="D1" s="38">
        <v>2</v>
      </c>
      <c r="E1" s="38">
        <v>3</v>
      </c>
      <c r="F1" s="38">
        <v>4</v>
      </c>
      <c r="G1" s="38">
        <v>5</v>
      </c>
    </row>
    <row r="2" spans="1:7" x14ac:dyDescent="0.2">
      <c r="A2" s="44">
        <v>42767</v>
      </c>
      <c r="C2" s="45">
        <f t="array" ref="C2">IFERROR(SMALL(IF('Отчет (сумма) '!$B$4:$X$4=C$1,'Отчет (сумма) '!$B$3:$X$3,""),ROW(A1)),"")</f>
        <v>43010</v>
      </c>
      <c r="D2" s="45">
        <f t="array" ref="D2">IFERROR(SMALL(IF('Отчет (сумма) '!$B$4:$X$4=D$1,'Отчет (сумма) '!$B$3:$X$3,""),ROW(B1)),"")</f>
        <v>43011</v>
      </c>
      <c r="E2" s="45">
        <f t="array" ref="E2">IFERROR(SMALL(IF('Отчет (сумма) '!$B$4:$X$4=E$1,'Отчет (сумма) '!$B$3:$X$3,""),ROW(C1)),"")</f>
        <v>43012</v>
      </c>
      <c r="F2" s="45">
        <f t="array" ref="F2">IFERROR(SMALL(IF('Отчет (сумма) '!$B$4:$X$4=F$1,'Отчет (сумма) '!$B$3:$X$3,""),ROW(D1)),"")</f>
        <v>43013</v>
      </c>
      <c r="G2" s="45">
        <f t="array" ref="G2">IFERROR(SMALL(IF('Отчет (сумма) '!$B$4:$X$4=G$1,'Отчет (сумма) '!$B$3:$X$3,""),ROW(E1)),"")</f>
        <v>43014</v>
      </c>
    </row>
    <row r="3" spans="1:7" x14ac:dyDescent="0.2">
      <c r="A3" s="44">
        <v>42795</v>
      </c>
      <c r="C3" s="45">
        <f t="array" ref="C3">IFERROR(SMALL(IF('Отчет (сумма) '!$B$4:$X$4=C$1,'Отчет (сумма) '!$B$3:$X$3,""),ROW(A2)),"")</f>
        <v>43017</v>
      </c>
      <c r="D3" s="45">
        <f t="array" ref="D3">IFERROR(SMALL(IF('Отчет (сумма) '!$B$4:$X$4=D$1,'Отчет (сумма) '!$B$3:$X$3,""),ROW(B2)),"")</f>
        <v>43018</v>
      </c>
      <c r="E3" s="45">
        <f t="array" ref="E3">IFERROR(SMALL(IF('Отчет (сумма) '!$B$4:$X$4=E$1,'Отчет (сумма) '!$B$3:$X$3,""),ROW(C2)),"")</f>
        <v>43019</v>
      </c>
      <c r="F3" s="45">
        <f t="array" ref="F3">IFERROR(SMALL(IF('Отчет (сумма) '!$B$4:$X$4=F$1,'Отчет (сумма) '!$B$3:$X$3,""),ROW(D2)),"")</f>
        <v>43020</v>
      </c>
      <c r="G3" s="45">
        <f t="array" ref="G3">IFERROR(SMALL(IF('Отчет (сумма) '!$B$4:$X$4=G$1,'Отчет (сумма) '!$B$3:$X$3,""),ROW(E2)),"")</f>
        <v>43021</v>
      </c>
    </row>
    <row r="4" spans="1:7" x14ac:dyDescent="0.2">
      <c r="A4" s="44">
        <v>42826</v>
      </c>
      <c r="C4" s="45">
        <f t="array" ref="C4">IFERROR(SMALL(IF('Отчет (сумма) '!$B$4:$X$4=C$1,'Отчет (сумма) '!$B$3:$X$3,""),ROW(A3)),"")</f>
        <v>43024</v>
      </c>
      <c r="D4" s="45">
        <f t="array" ref="D4">IFERROR(SMALL(IF('Отчет (сумма) '!$B$4:$X$4=D$1,'Отчет (сумма) '!$B$3:$X$3,""),ROW(B3)),"")</f>
        <v>43025</v>
      </c>
      <c r="E4" s="45">
        <f t="array" ref="E4">IFERROR(SMALL(IF('Отчет (сумма) '!$B$4:$X$4=E$1,'Отчет (сумма) '!$B$3:$X$3,""),ROW(C3)),"")</f>
        <v>43026</v>
      </c>
      <c r="F4" s="45">
        <f t="array" ref="F4">IFERROR(SMALL(IF('Отчет (сумма) '!$B$4:$X$4=F$1,'Отчет (сумма) '!$B$3:$X$3,""),ROW(D3)),"")</f>
        <v>43027</v>
      </c>
      <c r="G4" s="45">
        <f t="array" ref="G4">IFERROR(SMALL(IF('Отчет (сумма) '!$B$4:$X$4=G$1,'Отчет (сумма) '!$B$3:$X$3,""),ROW(E3)),"")</f>
        <v>43028</v>
      </c>
    </row>
    <row r="5" spans="1:7" x14ac:dyDescent="0.2">
      <c r="A5" s="44">
        <v>42856</v>
      </c>
      <c r="C5" s="45">
        <f t="array" ref="C5">IFERROR(SMALL(IF('Отчет (сумма) '!$B$4:$X$4=C$1,'Отчет (сумма) '!$B$3:$X$3,""),ROW(A4)),"")</f>
        <v>43031</v>
      </c>
      <c r="D5" s="45">
        <f t="array" ref="D5">IFERROR(SMALL(IF('Отчет (сумма) '!$B$4:$X$4=D$1,'Отчет (сумма) '!$B$3:$X$3,""),ROW(B4)),"")</f>
        <v>43032</v>
      </c>
      <c r="E5" s="45">
        <f t="array" ref="E5">IFERROR(SMALL(IF('Отчет (сумма) '!$B$4:$X$4=E$1,'Отчет (сумма) '!$B$3:$X$3,""),ROW(C4)),"")</f>
        <v>43033</v>
      </c>
      <c r="F5" s="45">
        <f t="array" ref="F5">IFERROR(SMALL(IF('Отчет (сумма) '!$B$4:$X$4=F$1,'Отчет (сумма) '!$B$3:$X$3,""),ROW(D4)),"")</f>
        <v>43034</v>
      </c>
      <c r="G5" s="45">
        <f t="array" ref="G5">IFERROR(SMALL(IF('Отчет (сумма) '!$B$4:$X$4=G$1,'Отчет (сумма) '!$B$3:$X$3,""),ROW(E4)),"")</f>
        <v>43035</v>
      </c>
    </row>
    <row r="6" spans="1:7" x14ac:dyDescent="0.2">
      <c r="A6" s="44">
        <v>42887</v>
      </c>
      <c r="C6" s="45">
        <f t="array" ref="C6">IFERROR(SMALL(IF('Отчет (сумма) '!$B$4:$X$4=C$1,'Отчет (сумма) '!$B$3:$X$3,""),ROW(A5)),"")</f>
        <v>43038</v>
      </c>
      <c r="D6" s="45">
        <f t="array" ref="D6">IFERROR(SMALL(IF('Отчет (сумма) '!$B$4:$X$4=D$1,'Отчет (сумма) '!$B$3:$X$3,""),ROW(B5)),"")</f>
        <v>43039</v>
      </c>
      <c r="E6" s="45" t="str">
        <f t="array" ref="E6">IFERROR(SMALL(IF('Отчет (сумма) '!$B$4:$X$4=E$1,'Отчет (сумма) '!$B$3:$X$3,""),ROW(C5)),"")</f>
        <v/>
      </c>
      <c r="F6" s="45" t="str">
        <f t="array" ref="F6">IFERROR(SMALL(IF('Отчет (сумма) '!$B$4:$X$4=F$1,'Отчет (сумма) '!$B$3:$X$3,""),ROW(D5)),"")</f>
        <v/>
      </c>
      <c r="G6" s="45" t="str">
        <f t="array" ref="G6">IFERROR(SMALL(IF('Отчет (сумма) '!$B$4:$X$4=G$1,'Отчет (сумма) '!$B$3:$X$3,""),ROW(E5)),"")</f>
        <v/>
      </c>
    </row>
    <row r="7" spans="1:7" x14ac:dyDescent="0.2">
      <c r="A7" s="44">
        <v>42917</v>
      </c>
      <c r="C7" s="45" t="str">
        <f t="array" ref="C7">IFERROR(SMALL(IF('Отчет (сумма) '!$B$4:$X$4=C$1,'Отчет (сумма) '!$B$3:$X$3,""),ROW(A6)),"")</f>
        <v/>
      </c>
      <c r="D7" s="45" t="str">
        <f t="array" ref="D7">IFERROR(SMALL(IF('Отчет (сумма) '!$B$4:$X$4=D$1,'Отчет (сумма) '!$B$3:$X$3,""),ROW(B6)),"")</f>
        <v/>
      </c>
      <c r="E7" s="45" t="str">
        <f t="array" ref="E7">IFERROR(SMALL(IF('Отчет (сумма) '!$B$4:$X$4=E$1,'Отчет (сумма) '!$B$3:$X$3,""),ROW(C6)),"")</f>
        <v/>
      </c>
      <c r="F7" s="45" t="str">
        <f t="array" ref="F7">IFERROR(SMALL(IF('Отчет (сумма) '!$B$4:$X$4=F$1,'Отчет (сумма) '!$B$3:$X$3,""),ROW(D6)),"")</f>
        <v/>
      </c>
      <c r="G7" s="45" t="str">
        <f t="array" ref="G7">IFERROR(SMALL(IF('Отчет (сумма) '!$B$4:$X$4=G$1,'Отчет (сумма) '!$B$3:$X$3,""),ROW(E6)),"")</f>
        <v/>
      </c>
    </row>
    <row r="8" spans="1:7" x14ac:dyDescent="0.2">
      <c r="A8" s="44">
        <v>42948</v>
      </c>
      <c r="C8" s="43"/>
      <c r="D8" s="43"/>
      <c r="E8" s="43"/>
      <c r="F8" s="43"/>
      <c r="G8" s="43"/>
    </row>
    <row r="9" spans="1:7" x14ac:dyDescent="0.2">
      <c r="A9" s="44">
        <v>42979</v>
      </c>
      <c r="C9" s="43"/>
      <c r="D9" s="43"/>
      <c r="E9" s="43"/>
      <c r="F9" s="43"/>
      <c r="G9" s="43"/>
    </row>
    <row r="10" spans="1:7" x14ac:dyDescent="0.2">
      <c r="A10" s="44">
        <v>43009</v>
      </c>
      <c r="C10" s="43"/>
      <c r="D10" s="43"/>
      <c r="E10" s="43"/>
      <c r="F10" s="43"/>
      <c r="G10" s="43"/>
    </row>
    <row r="11" spans="1:7" x14ac:dyDescent="0.2">
      <c r="A11" s="44">
        <v>43040</v>
      </c>
      <c r="C11" s="43"/>
      <c r="D11" s="43"/>
      <c r="E11" s="43"/>
      <c r="F11" s="43"/>
      <c r="G11" s="43"/>
    </row>
    <row r="12" spans="1:7" x14ac:dyDescent="0.2">
      <c r="A12" s="44">
        <v>43070</v>
      </c>
      <c r="C12" s="43"/>
      <c r="D12" s="43"/>
      <c r="E12" s="43"/>
      <c r="F12" s="43"/>
      <c r="G12" s="43"/>
    </row>
    <row r="13" spans="1:7" x14ac:dyDescent="0.2">
      <c r="C13" s="43"/>
      <c r="D13" s="43"/>
      <c r="E13" s="43"/>
      <c r="F13" s="43"/>
      <c r="G13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10)</vt:lpstr>
      <vt:lpstr>День 11</vt:lpstr>
      <vt:lpstr>День 12</vt:lpstr>
      <vt:lpstr>День 13 </vt:lpstr>
      <vt:lpstr>День 14</vt:lpstr>
      <vt:lpstr>День 15</vt:lpstr>
      <vt:lpstr>День 16</vt:lpstr>
      <vt:lpstr>День 17</vt:lpstr>
      <vt:lpstr>День 18</vt:lpstr>
      <vt:lpstr>Отчет (сумма) </vt:lpstr>
      <vt:lpstr>Лист1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Asp.Net</cp:lastModifiedBy>
  <cp:lastPrinted>2017-10-05T09:33:29Z</cp:lastPrinted>
  <dcterms:created xsi:type="dcterms:W3CDTF">2017-09-27T07:27:41Z</dcterms:created>
  <dcterms:modified xsi:type="dcterms:W3CDTF">2017-10-15T04:48:05Z</dcterms:modified>
</cp:coreProperties>
</file>