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hidePivotFieldList="1" defaultThemeVersion="124226"/>
  <bookViews>
    <workbookView xWindow="360" yWindow="60" windowWidth="11340" windowHeight="9090" activeTab="1"/>
  </bookViews>
  <sheets>
    <sheet name="Учёт" sheetId="1" r:id="rId1"/>
    <sheet name="Вывод" sheetId="3" r:id="rId2"/>
    <sheet name="Расчётный лист" sheetId="2" r:id="rId3"/>
  </sheets>
  <definedNames>
    <definedName name="Годовая" localSheetId="0">Учёт!$D$5:$AC$5</definedName>
    <definedName name="_xlnm.Print_Titles" localSheetId="0">Учёт!$1:$5</definedName>
    <definedName name="_xlnm.Print_Area" localSheetId="0">Учёт!$A$1:$AD$88</definedName>
  </definedNames>
  <calcPr calcId="125725"/>
</workbook>
</file>

<file path=xl/calcChain.xml><?xml version="1.0" encoding="utf-8"?>
<calcChain xmlns="http://schemas.openxmlformats.org/spreadsheetml/2006/main">
  <c r="R3" i="3"/>
  <c r="Q3"/>
  <c r="H3"/>
  <c r="J3"/>
  <c r="N3"/>
  <c r="L3"/>
  <c r="O3"/>
  <c r="F3"/>
  <c r="D3"/>
  <c r="B49" i="2"/>
  <c r="B48"/>
  <c r="B47"/>
  <c r="B46"/>
  <c r="B45"/>
  <c r="B44"/>
  <c r="B43"/>
  <c r="B39"/>
  <c r="B38"/>
  <c r="B37"/>
  <c r="B36"/>
  <c r="B35"/>
  <c r="B34"/>
  <c r="B33"/>
  <c r="B29"/>
  <c r="B28"/>
  <c r="B27"/>
  <c r="B26"/>
  <c r="B25"/>
  <c r="B24"/>
  <c r="B23"/>
  <c r="B19"/>
  <c r="B18"/>
  <c r="B17"/>
  <c r="B16"/>
  <c r="C16" s="1"/>
  <c r="B15"/>
  <c r="B14"/>
  <c r="C14" s="1"/>
  <c r="B13"/>
  <c r="B9"/>
  <c r="B8"/>
  <c r="B7"/>
  <c r="B6"/>
  <c r="B5"/>
  <c r="B4"/>
  <c r="D4" s="1"/>
  <c r="B3"/>
  <c r="C19"/>
  <c r="C13"/>
  <c r="C38"/>
  <c r="C37"/>
  <c r="C34"/>
  <c r="C33"/>
  <c r="C47"/>
  <c r="C49"/>
  <c r="B59"/>
  <c r="F59" s="1"/>
  <c r="B58"/>
  <c r="F58" s="1"/>
  <c r="B57"/>
  <c r="B56"/>
  <c r="D56" s="1"/>
  <c r="B55"/>
  <c r="B53"/>
  <c r="C53" s="1"/>
  <c r="B54"/>
  <c r="F57"/>
  <c r="F55"/>
  <c r="D57"/>
  <c r="D55"/>
  <c r="F8"/>
  <c r="F4"/>
  <c r="F5"/>
  <c r="F6"/>
  <c r="F7"/>
  <c r="F3"/>
  <c r="D8"/>
  <c r="D5"/>
  <c r="D6"/>
  <c r="D7"/>
  <c r="D3"/>
  <c r="R57"/>
  <c r="T57" s="1"/>
  <c r="R59"/>
  <c r="T59" s="1"/>
  <c r="R55"/>
  <c r="T55" s="1"/>
  <c r="R8"/>
  <c r="T8" s="1"/>
  <c r="R7"/>
  <c r="T7" s="1"/>
  <c r="R6"/>
  <c r="T6" s="1"/>
  <c r="C59"/>
  <c r="C57"/>
  <c r="C56"/>
  <c r="C55"/>
  <c r="C48"/>
  <c r="C46"/>
  <c r="C45"/>
  <c r="C44"/>
  <c r="C43"/>
  <c r="C39"/>
  <c r="C36"/>
  <c r="C35"/>
  <c r="C29"/>
  <c r="C28"/>
  <c r="C27"/>
  <c r="C26"/>
  <c r="C25"/>
  <c r="C24"/>
  <c r="C23"/>
  <c r="C18"/>
  <c r="C17"/>
  <c r="C15"/>
  <c r="R5"/>
  <c r="C9"/>
  <c r="C8"/>
  <c r="C7"/>
  <c r="C6"/>
  <c r="C5"/>
  <c r="T5"/>
  <c r="C4"/>
  <c r="R3"/>
  <c r="T3" s="1"/>
  <c r="P59"/>
  <c r="P58"/>
  <c r="P57"/>
  <c r="P56"/>
  <c r="P55"/>
  <c r="P54"/>
  <c r="P53"/>
  <c r="N59"/>
  <c r="N58"/>
  <c r="M59"/>
  <c r="M58"/>
  <c r="L59"/>
  <c r="L58"/>
  <c r="J57"/>
  <c r="J56"/>
  <c r="J55"/>
  <c r="J54"/>
  <c r="J53"/>
  <c r="I57"/>
  <c r="I56"/>
  <c r="I55"/>
  <c r="I54"/>
  <c r="I53"/>
  <c r="H57"/>
  <c r="H56"/>
  <c r="H55"/>
  <c r="H54"/>
  <c r="H53"/>
  <c r="P49"/>
  <c r="P48"/>
  <c r="P47"/>
  <c r="P46"/>
  <c r="P45"/>
  <c r="P44"/>
  <c r="P43"/>
  <c r="N49"/>
  <c r="N48"/>
  <c r="M49"/>
  <c r="M48"/>
  <c r="L49"/>
  <c r="P39"/>
  <c r="P38"/>
  <c r="P37"/>
  <c r="P36"/>
  <c r="P35"/>
  <c r="P34"/>
  <c r="P33"/>
  <c r="N39"/>
  <c r="N38"/>
  <c r="M39"/>
  <c r="M38"/>
  <c r="L39"/>
  <c r="L38"/>
  <c r="D38" s="1"/>
  <c r="J37"/>
  <c r="J36"/>
  <c r="J35"/>
  <c r="J34"/>
  <c r="J33"/>
  <c r="I37"/>
  <c r="I36"/>
  <c r="I35"/>
  <c r="I34"/>
  <c r="I33"/>
  <c r="L48"/>
  <c r="D48" s="1"/>
  <c r="J47"/>
  <c r="J46"/>
  <c r="J45"/>
  <c r="J44"/>
  <c r="J43"/>
  <c r="I47"/>
  <c r="I46"/>
  <c r="I45"/>
  <c r="I44"/>
  <c r="I43"/>
  <c r="H47"/>
  <c r="F47" s="1"/>
  <c r="H46"/>
  <c r="D46" s="1"/>
  <c r="H45"/>
  <c r="F45" s="1"/>
  <c r="H44"/>
  <c r="D44" s="1"/>
  <c r="H43"/>
  <c r="F43" s="1"/>
  <c r="H37"/>
  <c r="F37" s="1"/>
  <c r="H36"/>
  <c r="D36" s="1"/>
  <c r="H35"/>
  <c r="F35" s="1"/>
  <c r="H34"/>
  <c r="F34" s="1"/>
  <c r="H33"/>
  <c r="D33" s="1"/>
  <c r="P29"/>
  <c r="P28"/>
  <c r="P27"/>
  <c r="P26"/>
  <c r="P25"/>
  <c r="P24"/>
  <c r="P23"/>
  <c r="N29"/>
  <c r="N28"/>
  <c r="M29"/>
  <c r="M28"/>
  <c r="L29"/>
  <c r="F29" s="1"/>
  <c r="L28"/>
  <c r="D28" s="1"/>
  <c r="J27"/>
  <c r="J26"/>
  <c r="J25"/>
  <c r="J24"/>
  <c r="J23"/>
  <c r="I26"/>
  <c r="I25"/>
  <c r="I24"/>
  <c r="I23"/>
  <c r="H27"/>
  <c r="H26"/>
  <c r="F26" s="1"/>
  <c r="H25"/>
  <c r="D25" s="1"/>
  <c r="H24"/>
  <c r="H23"/>
  <c r="F23" s="1"/>
  <c r="P19"/>
  <c r="P18"/>
  <c r="P17"/>
  <c r="P16"/>
  <c r="P15"/>
  <c r="P14"/>
  <c r="P13"/>
  <c r="N19"/>
  <c r="N18"/>
  <c r="M19"/>
  <c r="M18"/>
  <c r="L19"/>
  <c r="D19" s="1"/>
  <c r="L18"/>
  <c r="J17"/>
  <c r="J16"/>
  <c r="J15"/>
  <c r="J14"/>
  <c r="J13"/>
  <c r="I17"/>
  <c r="I16"/>
  <c r="I15"/>
  <c r="I14"/>
  <c r="I13"/>
  <c r="H17"/>
  <c r="F17" s="1"/>
  <c r="H16"/>
  <c r="H15"/>
  <c r="F15" s="1"/>
  <c r="H14"/>
  <c r="H13"/>
  <c r="D13" s="1"/>
  <c r="P9"/>
  <c r="P8"/>
  <c r="P7"/>
  <c r="P6"/>
  <c r="P5"/>
  <c r="P4"/>
  <c r="P3"/>
  <c r="J7"/>
  <c r="J6"/>
  <c r="J5"/>
  <c r="J4"/>
  <c r="N9"/>
  <c r="N8"/>
  <c r="M9"/>
  <c r="M8"/>
  <c r="L9"/>
  <c r="D9" s="1"/>
  <c r="L8"/>
  <c r="J3"/>
  <c r="I7"/>
  <c r="I6"/>
  <c r="I5"/>
  <c r="I4"/>
  <c r="I3"/>
  <c r="H7"/>
  <c r="H6"/>
  <c r="H5"/>
  <c r="H4"/>
  <c r="H3"/>
  <c r="I27"/>
  <c r="C54"/>
  <c r="D16" l="1"/>
  <c r="R4"/>
  <c r="T4" s="1"/>
  <c r="F49"/>
  <c r="F56"/>
  <c r="C58"/>
  <c r="D59"/>
  <c r="R58"/>
  <c r="T58" s="1"/>
  <c r="D58"/>
  <c r="R56"/>
  <c r="T56" s="1"/>
  <c r="D53"/>
  <c r="F54"/>
  <c r="F14"/>
  <c r="F18"/>
  <c r="D24"/>
  <c r="F39"/>
  <c r="R15"/>
  <c r="T15" s="1"/>
  <c r="R17"/>
  <c r="T17" s="1"/>
  <c r="R23"/>
  <c r="T23" s="1"/>
  <c r="R26"/>
  <c r="T26" s="1"/>
  <c r="R29"/>
  <c r="T29" s="1"/>
  <c r="R35"/>
  <c r="T35" s="1"/>
  <c r="R37"/>
  <c r="T37" s="1"/>
  <c r="R43"/>
  <c r="T43" s="1"/>
  <c r="R45"/>
  <c r="T45" s="1"/>
  <c r="R47"/>
  <c r="T47" s="1"/>
  <c r="R49"/>
  <c r="T49" s="1"/>
  <c r="R54"/>
  <c r="T54" s="1"/>
  <c r="D15"/>
  <c r="D17"/>
  <c r="D23"/>
  <c r="D26"/>
  <c r="D29"/>
  <c r="D35"/>
  <c r="D37"/>
  <c r="D43"/>
  <c r="D45"/>
  <c r="D47"/>
  <c r="D49"/>
  <c r="D54"/>
  <c r="F13"/>
  <c r="F16"/>
  <c r="F19"/>
  <c r="F25"/>
  <c r="F28"/>
  <c r="F33"/>
  <c r="F36"/>
  <c r="F38"/>
  <c r="F44"/>
  <c r="F51" s="1"/>
  <c r="F46"/>
  <c r="F48"/>
  <c r="F53"/>
  <c r="F27"/>
  <c r="R13"/>
  <c r="T13" s="1"/>
  <c r="R16"/>
  <c r="T16" s="1"/>
  <c r="R19"/>
  <c r="T19" s="1"/>
  <c r="R25"/>
  <c r="T25" s="1"/>
  <c r="R28"/>
  <c r="T28" s="1"/>
  <c r="R33"/>
  <c r="T33" s="1"/>
  <c r="R36"/>
  <c r="T36" s="1"/>
  <c r="R38"/>
  <c r="T38" s="1"/>
  <c r="R44"/>
  <c r="T44" s="1"/>
  <c r="R46"/>
  <c r="T46" s="1"/>
  <c r="R48"/>
  <c r="T48" s="1"/>
  <c r="R53"/>
  <c r="T53" s="1"/>
  <c r="R39"/>
  <c r="T39" s="1"/>
  <c r="D39"/>
  <c r="R34"/>
  <c r="T34" s="1"/>
  <c r="D34"/>
  <c r="R27"/>
  <c r="T27" s="1"/>
  <c r="D27"/>
  <c r="F24"/>
  <c r="R24"/>
  <c r="T24" s="1"/>
  <c r="R18"/>
  <c r="T18" s="1"/>
  <c r="D18"/>
  <c r="R14"/>
  <c r="T14" s="1"/>
  <c r="D14"/>
  <c r="R9"/>
  <c r="T9" s="1"/>
  <c r="F9"/>
  <c r="C3"/>
  <c r="D51" l="1"/>
  <c r="M3" i="3" s="1"/>
  <c r="T21" i="2"/>
  <c r="T51"/>
  <c r="R61"/>
  <c r="D41"/>
  <c r="K3" i="3" s="1"/>
  <c r="T41" i="2"/>
  <c r="R41"/>
  <c r="R31"/>
  <c r="R21"/>
  <c r="R11"/>
  <c r="R51"/>
  <c r="D31"/>
  <c r="I3" i="3" s="1"/>
  <c r="F31" i="2"/>
  <c r="T31"/>
  <c r="D21"/>
  <c r="G3" i="3" s="1"/>
  <c r="F21" i="2"/>
  <c r="F11"/>
  <c r="D11"/>
  <c r="E3" i="3" s="1"/>
  <c r="T11" i="2"/>
  <c r="F61"/>
  <c r="T61"/>
  <c r="D61"/>
  <c r="F41"/>
  <c r="R65" l="1"/>
  <c r="D65"/>
  <c r="T65"/>
  <c r="F65"/>
</calcChain>
</file>

<file path=xl/comments1.xml><?xml version="1.0" encoding="utf-8"?>
<comments xmlns="http://schemas.openxmlformats.org/spreadsheetml/2006/main">
  <authors>
    <author>user</author>
    <author>Computer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В.А:</t>
        </r>
        <r>
          <rPr>
            <sz val="9"/>
            <color indexed="81"/>
            <rFont val="Tahoma"/>
            <family val="2"/>
            <charset val="204"/>
          </rPr>
          <t xml:space="preserve">
Клиент</t>
        </r>
      </text>
    </comment>
    <comment ref="C3" authorId="1">
      <text>
        <r>
          <rPr>
            <b/>
            <sz val="9"/>
            <color indexed="81"/>
            <rFont val="Tahoma"/>
            <family val="2"/>
            <charset val="204"/>
          </rPr>
          <t>В.А:</t>
        </r>
        <r>
          <rPr>
            <sz val="9"/>
            <color indexed="81"/>
            <rFont val="Tahoma"/>
            <family val="2"/>
            <charset val="204"/>
          </rPr>
          <t xml:space="preserve">
Признак расчёта цены</t>
        </r>
      </text>
    </comment>
    <comment ref="R3" authorId="1">
      <text>
        <r>
          <rPr>
            <b/>
            <sz val="9"/>
            <color indexed="81"/>
            <rFont val="Tahoma"/>
            <family val="2"/>
            <charset val="204"/>
          </rPr>
          <t>В.А.:</t>
        </r>
        <r>
          <rPr>
            <sz val="9"/>
            <color indexed="81"/>
            <rFont val="Tahoma"/>
            <family val="2"/>
            <charset val="204"/>
          </rPr>
          <t xml:space="preserve">
Здесь сумма оплаты</t>
        </r>
      </text>
    </comment>
  </commentList>
</comments>
</file>

<file path=xl/sharedStrings.xml><?xml version="1.0" encoding="utf-8"?>
<sst xmlns="http://schemas.openxmlformats.org/spreadsheetml/2006/main" count="283" uniqueCount="76">
  <si>
    <t>гр.1</t>
  </si>
  <si>
    <t>гр.2</t>
  </si>
  <si>
    <t>№ корт</t>
  </si>
  <si>
    <t>9:30- 10.00</t>
  </si>
  <si>
    <t>9:00- 9:30</t>
  </si>
  <si>
    <t>10:00- 10:30</t>
  </si>
  <si>
    <t>10:30- 11:00</t>
  </si>
  <si>
    <t>11:00- 11:30</t>
  </si>
  <si>
    <t>11:30- 12:00</t>
  </si>
  <si>
    <t>12:00- 12:30</t>
  </si>
  <si>
    <t>12:30- 13:00</t>
  </si>
  <si>
    <t>13:00- 13:30</t>
  </si>
  <si>
    <t>13:30- 14:00</t>
  </si>
  <si>
    <t>15:30- 16:00</t>
  </si>
  <si>
    <t>17:30- 18:00</t>
  </si>
  <si>
    <t>19:30- 20:00</t>
  </si>
  <si>
    <t>14:00- 14:30</t>
  </si>
  <si>
    <t>14:30- 15:00</t>
  </si>
  <si>
    <t>15:00- 15:30</t>
  </si>
  <si>
    <t>16:00- 16:30</t>
  </si>
  <si>
    <t>16:30- 17:00</t>
  </si>
  <si>
    <t>17:00- 17:30</t>
  </si>
  <si>
    <t>18:00- 18:30</t>
  </si>
  <si>
    <t>18:30- 19:00</t>
  </si>
  <si>
    <t>19:00- 19:30</t>
  </si>
  <si>
    <t>20:00- 20:30</t>
  </si>
  <si>
    <t>20:30- 21:00</t>
  </si>
  <si>
    <t>ОФП</t>
  </si>
  <si>
    <t xml:space="preserve"> (месяц)</t>
  </si>
  <si>
    <t>время</t>
  </si>
  <si>
    <t>день недели</t>
  </si>
  <si>
    <t xml:space="preserve">число </t>
  </si>
  <si>
    <t>пн</t>
  </si>
  <si>
    <t>вт</t>
  </si>
  <si>
    <t>ср</t>
  </si>
  <si>
    <t>чт</t>
  </si>
  <si>
    <t>пт</t>
  </si>
  <si>
    <t>сб</t>
  </si>
  <si>
    <t>вс</t>
  </si>
  <si>
    <t>Иванов И.И.</t>
  </si>
  <si>
    <t>08:30- 09:00</t>
  </si>
  <si>
    <t>07:30- 08:00</t>
  </si>
  <si>
    <t>08:00- 08:30</t>
  </si>
  <si>
    <t>С мячами организации</t>
  </si>
  <si>
    <t>Мячи</t>
  </si>
  <si>
    <t>Со своими мячами</t>
  </si>
  <si>
    <t>Дни</t>
  </si>
  <si>
    <t>Число</t>
  </si>
  <si>
    <t>ФИО</t>
  </si>
  <si>
    <t>1-я Неделя</t>
  </si>
  <si>
    <t>2-я Неделя</t>
  </si>
  <si>
    <t>3-я Неделя</t>
  </si>
  <si>
    <t>4-я Неделя</t>
  </si>
  <si>
    <t>5-я Неделя</t>
  </si>
  <si>
    <t>Итог за 2-ю неделю</t>
  </si>
  <si>
    <t>Итог за 1-ю неделю</t>
  </si>
  <si>
    <t>Итог за 3-ю неделю</t>
  </si>
  <si>
    <t>Итог за 4-ю неделю</t>
  </si>
  <si>
    <t>Итог за 5-ю неделю</t>
  </si>
  <si>
    <t>Итог за Месяц</t>
  </si>
  <si>
    <t>График учета времени аренды теннисных кортов</t>
  </si>
  <si>
    <t>К опляте</t>
  </si>
  <si>
    <t>Часы</t>
  </si>
  <si>
    <t>8.00 - 17.00</t>
  </si>
  <si>
    <t>17.00 - 22.00</t>
  </si>
  <si>
    <t>22.00 - 8.00</t>
  </si>
  <si>
    <t>8.00 -10.00</t>
  </si>
  <si>
    <t>10.00 - 19.00</t>
  </si>
  <si>
    <t>19.00 - 08.00</t>
  </si>
  <si>
    <t>пн 16.00-17.30 и 17.30-18-00 ОФП           ср. 07.30-08.30 и 08.30-09.00 ОФП</t>
  </si>
  <si>
    <t>Мячи клиента</t>
  </si>
  <si>
    <t>Цикл</t>
  </si>
  <si>
    <t>Минуты</t>
  </si>
  <si>
    <t>Сумма</t>
  </si>
  <si>
    <t>6-я Неделя</t>
  </si>
  <si>
    <t>Часов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</si>
</sst>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6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0" fillId="0" borderId="0" xfId="0" applyFill="1"/>
    <xf numFmtId="0" fontId="0" fillId="0" borderId="5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10" xfId="0" applyFill="1" applyBorder="1" applyAlignment="1">
      <alignment horizontal="center"/>
    </xf>
    <xf numFmtId="0" fontId="0" fillId="0" borderId="11" xfId="0" applyBorder="1"/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/>
    </xf>
    <xf numFmtId="0" fontId="0" fillId="0" borderId="21" xfId="0" applyBorder="1"/>
    <xf numFmtId="0" fontId="2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257"/>
  <sheetViews>
    <sheetView zoomScaleNormal="100" workbookViewId="0">
      <pane ySplit="5" topLeftCell="A237" activePane="bottomLeft" state="frozen"/>
      <selection pane="bottomLeft" activeCell="E234" sqref="E234"/>
    </sheetView>
  </sheetViews>
  <sheetFormatPr defaultRowHeight="12.75"/>
  <cols>
    <col min="1" max="1" width="6" customWidth="1"/>
    <col min="2" max="2" width="8.5703125" customWidth="1"/>
    <col min="3" max="3" width="5.140625" customWidth="1"/>
    <col min="4" max="4" width="8.140625" customWidth="1"/>
    <col min="5" max="5" width="7" customWidth="1"/>
    <col min="6" max="6" width="6.140625" customWidth="1"/>
    <col min="7" max="7" width="5.5703125" style="1" customWidth="1"/>
    <col min="8" max="8" width="7" style="1" customWidth="1"/>
    <col min="9" max="9" width="5.5703125" style="1" customWidth="1"/>
    <col min="10" max="10" width="5.7109375" style="1" customWidth="1"/>
    <col min="11" max="12" width="7.42578125" style="1" customWidth="1"/>
    <col min="13" max="18" width="5.5703125" style="1" customWidth="1"/>
    <col min="19" max="20" width="5.5703125" customWidth="1"/>
    <col min="21" max="21" width="7.5703125" customWidth="1"/>
    <col min="22" max="23" width="5.5703125" customWidth="1"/>
    <col min="24" max="24" width="6.85546875" customWidth="1"/>
    <col min="25" max="29" width="5.5703125" customWidth="1"/>
    <col min="30" max="30" width="6" customWidth="1"/>
    <col min="31" max="31" width="6.140625" customWidth="1"/>
  </cols>
  <sheetData>
    <row r="1" spans="1:32">
      <c r="A1" s="48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3"/>
      <c r="AB2" s="3"/>
      <c r="AC2" s="3"/>
    </row>
    <row r="3" spans="1:32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56" t="s">
        <v>28</v>
      </c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3"/>
      <c r="AB3" s="3"/>
      <c r="AC3" s="3"/>
    </row>
    <row r="4" spans="1:32" ht="15" customHeight="1">
      <c r="A4" s="55" t="s">
        <v>31</v>
      </c>
      <c r="B4" s="57" t="s">
        <v>30</v>
      </c>
      <c r="C4" s="54" t="s">
        <v>2</v>
      </c>
      <c r="D4" s="45" t="s">
        <v>29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7"/>
    </row>
    <row r="5" spans="1:32" ht="59.25" customHeight="1" thickBot="1">
      <c r="A5" s="55"/>
      <c r="B5" s="58"/>
      <c r="C5" s="54"/>
      <c r="D5" s="23" t="s">
        <v>41</v>
      </c>
      <c r="E5" s="23" t="s">
        <v>42</v>
      </c>
      <c r="F5" s="23" t="s">
        <v>40</v>
      </c>
      <c r="G5" s="23" t="s">
        <v>4</v>
      </c>
      <c r="H5" s="23" t="s">
        <v>3</v>
      </c>
      <c r="I5" s="23" t="s">
        <v>5</v>
      </c>
      <c r="J5" s="23" t="s">
        <v>6</v>
      </c>
      <c r="K5" s="23" t="s">
        <v>7</v>
      </c>
      <c r="L5" s="23" t="s">
        <v>8</v>
      </c>
      <c r="M5" s="23" t="s">
        <v>9</v>
      </c>
      <c r="N5" s="23" t="s">
        <v>10</v>
      </c>
      <c r="O5" s="23" t="s">
        <v>11</v>
      </c>
      <c r="P5" s="23" t="s">
        <v>12</v>
      </c>
      <c r="Q5" s="23" t="s">
        <v>16</v>
      </c>
      <c r="R5" s="23" t="s">
        <v>17</v>
      </c>
      <c r="S5" s="23" t="s">
        <v>18</v>
      </c>
      <c r="T5" s="23" t="s">
        <v>13</v>
      </c>
      <c r="U5" s="23" t="s">
        <v>19</v>
      </c>
      <c r="V5" s="23" t="s">
        <v>20</v>
      </c>
      <c r="W5" s="23" t="s">
        <v>21</v>
      </c>
      <c r="X5" s="23" t="s">
        <v>14</v>
      </c>
      <c r="Y5" s="23" t="s">
        <v>22</v>
      </c>
      <c r="Z5" s="23" t="s">
        <v>23</v>
      </c>
      <c r="AA5" s="23" t="s">
        <v>24</v>
      </c>
      <c r="AB5" s="23" t="s">
        <v>15</v>
      </c>
      <c r="AC5" s="23" t="s">
        <v>25</v>
      </c>
      <c r="AD5" s="24" t="s">
        <v>26</v>
      </c>
    </row>
    <row r="6" spans="1:32">
      <c r="A6" s="43"/>
      <c r="B6" s="43" t="s">
        <v>32</v>
      </c>
      <c r="C6" s="10">
        <v>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8"/>
      <c r="AF6" s="11"/>
    </row>
    <row r="7" spans="1:32">
      <c r="A7" s="43"/>
      <c r="B7" s="43"/>
      <c r="C7" s="2">
        <v>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9"/>
    </row>
    <row r="8" spans="1:32">
      <c r="A8" s="43"/>
      <c r="B8" s="43"/>
      <c r="C8" s="2">
        <v>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9"/>
    </row>
    <row r="9" spans="1:32">
      <c r="A9" s="43"/>
      <c r="B9" s="43"/>
      <c r="C9" s="2" t="s">
        <v>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9"/>
    </row>
    <row r="10" spans="1:32">
      <c r="A10" s="43"/>
      <c r="B10" s="43"/>
      <c r="C10" s="9" t="s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9"/>
    </row>
    <row r="11" spans="1:32" ht="13.5" thickBot="1">
      <c r="A11" s="44"/>
      <c r="B11" s="44"/>
      <c r="C11" s="5" t="s">
        <v>27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/>
    </row>
    <row r="12" spans="1:32">
      <c r="A12" s="49"/>
      <c r="B12" s="43" t="s">
        <v>33</v>
      </c>
      <c r="C12" s="6">
        <v>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8"/>
    </row>
    <row r="13" spans="1:32">
      <c r="A13" s="50"/>
      <c r="B13" s="43"/>
      <c r="C13" s="2">
        <v>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9"/>
    </row>
    <row r="14" spans="1:32">
      <c r="A14" s="50"/>
      <c r="B14" s="43"/>
      <c r="C14" s="2">
        <v>3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9"/>
    </row>
    <row r="15" spans="1:32">
      <c r="A15" s="50"/>
      <c r="B15" s="43"/>
      <c r="C15" s="2" t="s"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9"/>
    </row>
    <row r="16" spans="1:32">
      <c r="A16" s="51"/>
      <c r="B16" s="43"/>
      <c r="C16" s="9" t="s">
        <v>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9"/>
    </row>
    <row r="17" spans="1:30" ht="13.5" thickBot="1">
      <c r="A17" s="52"/>
      <c r="B17" s="44"/>
      <c r="C17" s="5" t="s">
        <v>27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/>
    </row>
    <row r="18" spans="1:30">
      <c r="A18" s="43"/>
      <c r="B18" s="43" t="s">
        <v>34</v>
      </c>
      <c r="C18" s="8">
        <v>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8"/>
    </row>
    <row r="19" spans="1:30">
      <c r="A19" s="43"/>
      <c r="B19" s="43"/>
      <c r="C19" s="7">
        <v>2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9"/>
    </row>
    <row r="20" spans="1:30">
      <c r="A20" s="43"/>
      <c r="B20" s="43"/>
      <c r="C20" s="7">
        <v>3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9"/>
    </row>
    <row r="21" spans="1:30">
      <c r="A21" s="43"/>
      <c r="B21" s="43"/>
      <c r="C21" s="2" t="s">
        <v>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9"/>
    </row>
    <row r="22" spans="1:30">
      <c r="A22" s="43"/>
      <c r="B22" s="43"/>
      <c r="C22" s="9" t="s">
        <v>1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9"/>
    </row>
    <row r="23" spans="1:30" ht="13.5" thickBot="1">
      <c r="A23" s="44"/>
      <c r="B23" s="44"/>
      <c r="C23" s="5" t="s">
        <v>27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1"/>
    </row>
    <row r="24" spans="1:30">
      <c r="A24" s="49"/>
      <c r="B24" s="43" t="s">
        <v>35</v>
      </c>
      <c r="C24" s="6">
        <v>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8"/>
    </row>
    <row r="25" spans="1:30">
      <c r="A25" s="50"/>
      <c r="B25" s="43"/>
      <c r="C25" s="2">
        <v>2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9"/>
    </row>
    <row r="26" spans="1:30">
      <c r="A26" s="50"/>
      <c r="B26" s="43"/>
      <c r="C26" s="2">
        <v>3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9"/>
    </row>
    <row r="27" spans="1:30">
      <c r="A27" s="50"/>
      <c r="B27" s="43"/>
      <c r="C27" s="2" t="s">
        <v>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9"/>
    </row>
    <row r="28" spans="1:30">
      <c r="A28" s="51"/>
      <c r="B28" s="43"/>
      <c r="C28" s="9" t="s">
        <v>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9"/>
    </row>
    <row r="29" spans="1:30" ht="13.5" thickBot="1">
      <c r="A29" s="52"/>
      <c r="B29" s="44"/>
      <c r="C29" s="5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1"/>
    </row>
    <row r="30" spans="1:30" ht="12.75" customHeight="1">
      <c r="A30" s="43"/>
      <c r="B30" s="43" t="s">
        <v>36</v>
      </c>
      <c r="C30" s="6">
        <v>1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8"/>
    </row>
    <row r="31" spans="1:30">
      <c r="A31" s="43"/>
      <c r="B31" s="43"/>
      <c r="C31" s="2">
        <v>2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9"/>
    </row>
    <row r="32" spans="1:30">
      <c r="A32" s="43"/>
      <c r="B32" s="43"/>
      <c r="C32" s="2">
        <v>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9"/>
    </row>
    <row r="33" spans="1:30">
      <c r="A33" s="43"/>
      <c r="B33" s="43"/>
      <c r="C33" s="2" t="s">
        <v>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9"/>
    </row>
    <row r="34" spans="1:30">
      <c r="A34" s="43"/>
      <c r="B34" s="43"/>
      <c r="C34" s="9" t="s">
        <v>1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9"/>
    </row>
    <row r="35" spans="1:30" ht="13.5" thickBot="1">
      <c r="A35" s="44"/>
      <c r="B35" s="44"/>
      <c r="C35" s="5" t="s">
        <v>27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1"/>
    </row>
    <row r="36" spans="1:30" ht="12.75" customHeight="1">
      <c r="A36" s="49"/>
      <c r="B36" s="43" t="s">
        <v>37</v>
      </c>
      <c r="C36" s="6">
        <v>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8"/>
    </row>
    <row r="37" spans="1:30">
      <c r="A37" s="50"/>
      <c r="B37" s="43"/>
      <c r="C37" s="2">
        <v>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9"/>
    </row>
    <row r="38" spans="1:30">
      <c r="A38" s="50"/>
      <c r="B38" s="43"/>
      <c r="C38" s="2">
        <v>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9"/>
    </row>
    <row r="39" spans="1:30">
      <c r="A39" s="50"/>
      <c r="B39" s="43"/>
      <c r="C39" s="2" t="s">
        <v>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9"/>
    </row>
    <row r="40" spans="1:30">
      <c r="A40" s="51"/>
      <c r="B40" s="43"/>
      <c r="C40" s="9" t="s">
        <v>1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9"/>
    </row>
    <row r="41" spans="1:30" ht="13.5" thickBot="1">
      <c r="A41" s="52"/>
      <c r="B41" s="44"/>
      <c r="C41" s="5" t="s">
        <v>27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1"/>
    </row>
    <row r="42" spans="1:30" ht="12.75" customHeight="1">
      <c r="A42" s="43">
        <v>1</v>
      </c>
      <c r="B42" s="43" t="s">
        <v>38</v>
      </c>
      <c r="C42" s="6">
        <v>1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8"/>
    </row>
    <row r="43" spans="1:30">
      <c r="A43" s="43"/>
      <c r="B43" s="43"/>
      <c r="C43" s="2">
        <v>2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9"/>
    </row>
    <row r="44" spans="1:30">
      <c r="A44" s="43"/>
      <c r="B44" s="43"/>
      <c r="C44" s="2">
        <v>3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9"/>
    </row>
    <row r="45" spans="1:30">
      <c r="A45" s="43"/>
      <c r="B45" s="43"/>
      <c r="C45" s="2" t="s">
        <v>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9"/>
    </row>
    <row r="46" spans="1:30">
      <c r="A46" s="43"/>
      <c r="B46" s="43"/>
      <c r="C46" s="2" t="s">
        <v>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9"/>
    </row>
    <row r="47" spans="1:30" ht="13.5" thickBot="1">
      <c r="A47" s="44"/>
      <c r="B47" s="44"/>
      <c r="C47" s="5" t="s">
        <v>27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1"/>
    </row>
    <row r="48" spans="1:30" ht="12.75" customHeight="1">
      <c r="A48" s="43">
        <v>2</v>
      </c>
      <c r="B48" s="43" t="s">
        <v>32</v>
      </c>
      <c r="C48" s="6">
        <v>1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22"/>
    </row>
    <row r="49" spans="1:30">
      <c r="A49" s="43"/>
      <c r="B49" s="43"/>
      <c r="C49" s="2">
        <v>2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9"/>
    </row>
    <row r="50" spans="1:30">
      <c r="A50" s="43"/>
      <c r="B50" s="43"/>
      <c r="C50" s="2">
        <v>3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9"/>
    </row>
    <row r="51" spans="1:30">
      <c r="A51" s="43"/>
      <c r="B51" s="43"/>
      <c r="C51" s="2" t="s"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9"/>
    </row>
    <row r="52" spans="1:30">
      <c r="A52" s="43"/>
      <c r="B52" s="43"/>
      <c r="C52" s="9" t="s">
        <v>1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9"/>
    </row>
    <row r="53" spans="1:30" ht="13.5" thickBot="1">
      <c r="A53" s="44"/>
      <c r="B53" s="44"/>
      <c r="C53" s="5" t="s">
        <v>27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1"/>
    </row>
    <row r="54" spans="1:30" ht="12.75" customHeight="1">
      <c r="A54" s="43">
        <v>3</v>
      </c>
      <c r="B54" s="43" t="s">
        <v>33</v>
      </c>
      <c r="C54" s="6">
        <v>1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9"/>
    </row>
    <row r="55" spans="1:30">
      <c r="A55" s="43"/>
      <c r="B55" s="43"/>
      <c r="C55" s="2">
        <v>2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9"/>
    </row>
    <row r="56" spans="1:30">
      <c r="A56" s="43"/>
      <c r="B56" s="43"/>
      <c r="C56" s="2">
        <v>3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9"/>
    </row>
    <row r="57" spans="1:30">
      <c r="A57" s="43"/>
      <c r="B57" s="43"/>
      <c r="C57" s="2" t="s">
        <v>0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9"/>
    </row>
    <row r="58" spans="1:30">
      <c r="A58" s="43"/>
      <c r="B58" s="43"/>
      <c r="C58" s="9" t="s">
        <v>1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9"/>
    </row>
    <row r="59" spans="1:30" ht="13.5" thickBot="1">
      <c r="A59" s="44"/>
      <c r="B59" s="44"/>
      <c r="C59" s="5" t="s">
        <v>27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1"/>
    </row>
    <row r="60" spans="1:30" ht="12.75" customHeight="1">
      <c r="A60" s="43">
        <v>4</v>
      </c>
      <c r="B60" s="43" t="s">
        <v>34</v>
      </c>
      <c r="C60" s="10">
        <v>1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9"/>
    </row>
    <row r="61" spans="1:30">
      <c r="A61" s="43"/>
      <c r="B61" s="43"/>
      <c r="C61" s="2">
        <v>2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9"/>
    </row>
    <row r="62" spans="1:30">
      <c r="A62" s="43"/>
      <c r="B62" s="43"/>
      <c r="C62" s="2">
        <v>3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9"/>
    </row>
    <row r="63" spans="1:30">
      <c r="A63" s="43"/>
      <c r="B63" s="43"/>
      <c r="C63" s="2" t="s">
        <v>0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9"/>
    </row>
    <row r="64" spans="1:30">
      <c r="A64" s="43"/>
      <c r="B64" s="43"/>
      <c r="C64" s="9" t="s">
        <v>1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9"/>
    </row>
    <row r="65" spans="1:30" ht="13.5" thickBot="1">
      <c r="A65" s="44"/>
      <c r="B65" s="44"/>
      <c r="C65" s="5" t="s">
        <v>27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1"/>
    </row>
    <row r="66" spans="1:30" ht="12.75" customHeight="1">
      <c r="A66" s="43">
        <v>5</v>
      </c>
      <c r="B66" s="43" t="s">
        <v>35</v>
      </c>
      <c r="C66" s="10">
        <v>1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9"/>
    </row>
    <row r="67" spans="1:30">
      <c r="A67" s="43"/>
      <c r="B67" s="43"/>
      <c r="C67" s="2">
        <v>2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9"/>
    </row>
    <row r="68" spans="1:30">
      <c r="A68" s="43"/>
      <c r="B68" s="43"/>
      <c r="C68" s="2">
        <v>3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9"/>
    </row>
    <row r="69" spans="1:30">
      <c r="A69" s="43"/>
      <c r="B69" s="43"/>
      <c r="C69" s="2" t="s">
        <v>0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9"/>
    </row>
    <row r="70" spans="1:30">
      <c r="A70" s="43"/>
      <c r="B70" s="43"/>
      <c r="C70" s="9" t="s">
        <v>1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9"/>
    </row>
    <row r="71" spans="1:30" ht="13.5" thickBot="1">
      <c r="A71" s="44"/>
      <c r="B71" s="44"/>
      <c r="C71" s="5" t="s">
        <v>27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1"/>
    </row>
    <row r="72" spans="1:30" ht="12.75" customHeight="1">
      <c r="A72" s="43">
        <v>6</v>
      </c>
      <c r="B72" s="43" t="s">
        <v>36</v>
      </c>
      <c r="C72" s="6">
        <v>1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9"/>
    </row>
    <row r="73" spans="1:30">
      <c r="A73" s="43"/>
      <c r="B73" s="43"/>
      <c r="C73" s="2">
        <v>2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9"/>
    </row>
    <row r="74" spans="1:30">
      <c r="A74" s="43"/>
      <c r="B74" s="43"/>
      <c r="C74" s="2">
        <v>3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9"/>
    </row>
    <row r="75" spans="1:30">
      <c r="A75" s="43"/>
      <c r="B75" s="43"/>
      <c r="C75" s="2" t="s">
        <v>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9"/>
    </row>
    <row r="76" spans="1:30">
      <c r="A76" s="43"/>
      <c r="B76" s="43"/>
      <c r="C76" s="9" t="s">
        <v>1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9"/>
    </row>
    <row r="77" spans="1:30" ht="13.5" thickBot="1">
      <c r="A77" s="44"/>
      <c r="B77" s="44"/>
      <c r="C77" s="5" t="s">
        <v>27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1"/>
    </row>
    <row r="78" spans="1:30" ht="12.75" customHeight="1">
      <c r="A78" s="43">
        <v>7</v>
      </c>
      <c r="B78" s="43" t="s">
        <v>37</v>
      </c>
      <c r="C78" s="12">
        <v>1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9"/>
    </row>
    <row r="79" spans="1:30">
      <c r="A79" s="43"/>
      <c r="B79" s="43"/>
      <c r="C79" s="7">
        <v>2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9"/>
    </row>
    <row r="80" spans="1:30">
      <c r="A80" s="43"/>
      <c r="B80" s="43"/>
      <c r="C80" s="7">
        <v>3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9"/>
    </row>
    <row r="81" spans="1:31">
      <c r="A81" s="43"/>
      <c r="B81" s="43"/>
      <c r="C81" s="2" t="s">
        <v>0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9"/>
    </row>
    <row r="82" spans="1:31">
      <c r="A82" s="43"/>
      <c r="B82" s="43"/>
      <c r="C82" s="9" t="s">
        <v>1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9"/>
    </row>
    <row r="83" spans="1:31" ht="13.5" thickBot="1">
      <c r="A83" s="44"/>
      <c r="B83" s="44"/>
      <c r="C83" s="5" t="s">
        <v>27</v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1"/>
    </row>
    <row r="84" spans="1:31" ht="12.75" customHeight="1">
      <c r="A84" s="43">
        <v>8</v>
      </c>
      <c r="B84" s="43" t="s">
        <v>38</v>
      </c>
      <c r="C84" s="12">
        <v>1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9"/>
      <c r="AE84" s="3"/>
    </row>
    <row r="85" spans="1:31">
      <c r="A85" s="43"/>
      <c r="B85" s="43"/>
      <c r="C85" s="7">
        <v>2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9"/>
      <c r="AE85" s="3"/>
    </row>
    <row r="86" spans="1:31">
      <c r="A86" s="43"/>
      <c r="B86" s="43"/>
      <c r="C86" s="7">
        <v>3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9"/>
      <c r="AE86" s="3"/>
    </row>
    <row r="87" spans="1:31">
      <c r="A87" s="43"/>
      <c r="B87" s="43"/>
      <c r="C87" s="2" t="s">
        <v>0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9"/>
      <c r="AE87" s="3"/>
    </row>
    <row r="88" spans="1:31">
      <c r="A88" s="43"/>
      <c r="B88" s="43"/>
      <c r="C88" s="9" t="s">
        <v>1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9"/>
      <c r="AE88" s="3"/>
    </row>
    <row r="89" spans="1:31" ht="13.5" thickBot="1">
      <c r="A89" s="44"/>
      <c r="B89" s="44"/>
      <c r="C89" s="5" t="s">
        <v>27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1"/>
    </row>
    <row r="90" spans="1:31">
      <c r="A90" s="43">
        <v>9</v>
      </c>
      <c r="B90" s="43" t="s">
        <v>32</v>
      </c>
      <c r="C90" s="10">
        <v>1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9"/>
    </row>
    <row r="91" spans="1:31">
      <c r="A91" s="43"/>
      <c r="B91" s="43"/>
      <c r="C91" s="2">
        <v>2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9"/>
    </row>
    <row r="92" spans="1:31">
      <c r="A92" s="43"/>
      <c r="B92" s="43"/>
      <c r="C92" s="2">
        <v>3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9"/>
    </row>
    <row r="93" spans="1:31">
      <c r="A93" s="43"/>
      <c r="B93" s="43"/>
      <c r="C93" s="2" t="s">
        <v>0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9"/>
    </row>
    <row r="94" spans="1:31">
      <c r="A94" s="43"/>
      <c r="B94" s="43"/>
      <c r="C94" s="9" t="s">
        <v>1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9"/>
    </row>
    <row r="95" spans="1:31" ht="13.5" thickBot="1">
      <c r="A95" s="44"/>
      <c r="B95" s="44"/>
      <c r="C95" s="5" t="s">
        <v>27</v>
      </c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1"/>
    </row>
    <row r="96" spans="1:31">
      <c r="A96" s="43">
        <v>10</v>
      </c>
      <c r="B96" s="43" t="s">
        <v>33</v>
      </c>
      <c r="C96" s="6">
        <v>1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9"/>
    </row>
    <row r="97" spans="1:30">
      <c r="A97" s="43"/>
      <c r="B97" s="43"/>
      <c r="C97" s="2">
        <v>2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9"/>
    </row>
    <row r="98" spans="1:30">
      <c r="A98" s="43"/>
      <c r="B98" s="43"/>
      <c r="C98" s="2">
        <v>3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9"/>
    </row>
    <row r="99" spans="1:30">
      <c r="A99" s="43"/>
      <c r="B99" s="43"/>
      <c r="C99" s="2" t="s">
        <v>0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9"/>
    </row>
    <row r="100" spans="1:30">
      <c r="A100" s="43"/>
      <c r="B100" s="43"/>
      <c r="C100" s="9" t="s">
        <v>1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9"/>
    </row>
    <row r="101" spans="1:30" ht="13.5" thickBot="1">
      <c r="A101" s="44"/>
      <c r="B101" s="44"/>
      <c r="C101" s="5" t="s">
        <v>27</v>
      </c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1"/>
    </row>
    <row r="102" spans="1:30">
      <c r="A102" s="43">
        <v>11</v>
      </c>
      <c r="B102" s="43" t="s">
        <v>34</v>
      </c>
      <c r="C102" s="8">
        <v>1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9"/>
    </row>
    <row r="103" spans="1:30">
      <c r="A103" s="43"/>
      <c r="B103" s="43"/>
      <c r="C103" s="7">
        <v>2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9"/>
    </row>
    <row r="104" spans="1:30">
      <c r="A104" s="43"/>
      <c r="B104" s="43"/>
      <c r="C104" s="7">
        <v>3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9"/>
    </row>
    <row r="105" spans="1:30">
      <c r="A105" s="43"/>
      <c r="B105" s="43"/>
      <c r="C105" s="2" t="s">
        <v>0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9"/>
    </row>
    <row r="106" spans="1:30">
      <c r="A106" s="43"/>
      <c r="B106" s="43"/>
      <c r="C106" s="9" t="s">
        <v>1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9"/>
    </row>
    <row r="107" spans="1:30" ht="13.5" thickBot="1">
      <c r="A107" s="44"/>
      <c r="B107" s="44"/>
      <c r="C107" s="5" t="s">
        <v>27</v>
      </c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1"/>
    </row>
    <row r="108" spans="1:30">
      <c r="A108" s="43">
        <v>12</v>
      </c>
      <c r="B108" s="43" t="s">
        <v>35</v>
      </c>
      <c r="C108" s="6">
        <v>1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9"/>
    </row>
    <row r="109" spans="1:30">
      <c r="A109" s="43"/>
      <c r="B109" s="43"/>
      <c r="C109" s="2">
        <v>2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9"/>
    </row>
    <row r="110" spans="1:30">
      <c r="A110" s="43"/>
      <c r="B110" s="43"/>
      <c r="C110" s="2">
        <v>3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9"/>
    </row>
    <row r="111" spans="1:30">
      <c r="A111" s="43"/>
      <c r="B111" s="43"/>
      <c r="C111" s="2" t="s">
        <v>0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9"/>
    </row>
    <row r="112" spans="1:30">
      <c r="A112" s="43"/>
      <c r="B112" s="43"/>
      <c r="C112" s="9" t="s">
        <v>1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9"/>
    </row>
    <row r="113" spans="1:30" ht="13.5" thickBot="1">
      <c r="A113" s="44"/>
      <c r="B113" s="44"/>
      <c r="C113" s="5" t="s">
        <v>27</v>
      </c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1"/>
    </row>
    <row r="114" spans="1:30">
      <c r="A114" s="43">
        <v>13</v>
      </c>
      <c r="B114" s="43" t="s">
        <v>36</v>
      </c>
      <c r="C114" s="6">
        <v>1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9"/>
    </row>
    <row r="115" spans="1:30">
      <c r="A115" s="43"/>
      <c r="B115" s="43"/>
      <c r="C115" s="2">
        <v>2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9"/>
    </row>
    <row r="116" spans="1:30">
      <c r="A116" s="43"/>
      <c r="B116" s="43"/>
      <c r="C116" s="2">
        <v>3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9"/>
    </row>
    <row r="117" spans="1:30">
      <c r="A117" s="43"/>
      <c r="B117" s="43"/>
      <c r="C117" s="2" t="s">
        <v>0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9"/>
    </row>
    <row r="118" spans="1:30">
      <c r="A118" s="43"/>
      <c r="B118" s="43"/>
      <c r="C118" s="9" t="s">
        <v>1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9"/>
    </row>
    <row r="119" spans="1:30" ht="13.5" thickBot="1">
      <c r="A119" s="44"/>
      <c r="B119" s="44"/>
      <c r="C119" s="5" t="s">
        <v>27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1"/>
    </row>
    <row r="120" spans="1:30">
      <c r="A120" s="43">
        <v>14</v>
      </c>
      <c r="B120" s="43" t="s">
        <v>37</v>
      </c>
      <c r="C120" s="6">
        <v>1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9"/>
    </row>
    <row r="121" spans="1:30">
      <c r="A121" s="43"/>
      <c r="B121" s="43"/>
      <c r="C121" s="2">
        <v>2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9"/>
    </row>
    <row r="122" spans="1:30">
      <c r="A122" s="43"/>
      <c r="B122" s="43"/>
      <c r="C122" s="2">
        <v>3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9"/>
    </row>
    <row r="123" spans="1:30">
      <c r="A123" s="43"/>
      <c r="B123" s="43"/>
      <c r="C123" s="2" t="s">
        <v>0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9"/>
    </row>
    <row r="124" spans="1:30">
      <c r="A124" s="43"/>
      <c r="B124" s="43"/>
      <c r="C124" s="9" t="s">
        <v>1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9"/>
    </row>
    <row r="125" spans="1:30" ht="13.5" thickBot="1">
      <c r="A125" s="44"/>
      <c r="B125" s="44"/>
      <c r="C125" s="5" t="s">
        <v>27</v>
      </c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1"/>
    </row>
    <row r="126" spans="1:30">
      <c r="A126" s="43">
        <v>15</v>
      </c>
      <c r="B126" s="43" t="s">
        <v>38</v>
      </c>
      <c r="C126" s="6">
        <v>1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9"/>
    </row>
    <row r="127" spans="1:30">
      <c r="A127" s="43"/>
      <c r="B127" s="43"/>
      <c r="C127" s="2">
        <v>2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9"/>
    </row>
    <row r="128" spans="1:30">
      <c r="A128" s="43"/>
      <c r="B128" s="43"/>
      <c r="C128" s="2">
        <v>3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9"/>
    </row>
    <row r="129" spans="1:30">
      <c r="A129" s="43"/>
      <c r="B129" s="43"/>
      <c r="C129" s="2" t="s">
        <v>0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9"/>
    </row>
    <row r="130" spans="1:30">
      <c r="A130" s="43"/>
      <c r="B130" s="43"/>
      <c r="C130" s="2" t="s">
        <v>1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9"/>
    </row>
    <row r="131" spans="1:30" ht="13.5" thickBot="1">
      <c r="A131" s="44"/>
      <c r="B131" s="44"/>
      <c r="C131" s="5" t="s">
        <v>27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1"/>
    </row>
    <row r="132" spans="1:30">
      <c r="A132" s="43">
        <v>16</v>
      </c>
      <c r="B132" s="43" t="s">
        <v>32</v>
      </c>
      <c r="C132" s="6">
        <v>1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9"/>
    </row>
    <row r="133" spans="1:30">
      <c r="A133" s="43"/>
      <c r="B133" s="43"/>
      <c r="C133" s="2">
        <v>2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9"/>
    </row>
    <row r="134" spans="1:30">
      <c r="A134" s="43"/>
      <c r="B134" s="43"/>
      <c r="C134" s="2">
        <v>3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9"/>
    </row>
    <row r="135" spans="1:30">
      <c r="A135" s="43"/>
      <c r="B135" s="43"/>
      <c r="C135" s="2" t="s">
        <v>0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9"/>
    </row>
    <row r="136" spans="1:30">
      <c r="A136" s="43"/>
      <c r="B136" s="43"/>
      <c r="C136" s="9" t="s">
        <v>1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9"/>
    </row>
    <row r="137" spans="1:30" ht="13.5" thickBot="1">
      <c r="A137" s="44"/>
      <c r="B137" s="44"/>
      <c r="C137" s="5" t="s">
        <v>27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1"/>
    </row>
    <row r="138" spans="1:30">
      <c r="A138" s="43">
        <v>17</v>
      </c>
      <c r="B138" s="43" t="s">
        <v>33</v>
      </c>
      <c r="C138" s="6">
        <v>1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9"/>
    </row>
    <row r="139" spans="1:30">
      <c r="A139" s="43"/>
      <c r="B139" s="43"/>
      <c r="C139" s="2">
        <v>2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9"/>
    </row>
    <row r="140" spans="1:30">
      <c r="A140" s="43"/>
      <c r="B140" s="43"/>
      <c r="C140" s="2">
        <v>3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9"/>
    </row>
    <row r="141" spans="1:30">
      <c r="A141" s="43"/>
      <c r="B141" s="43"/>
      <c r="C141" s="2" t="s">
        <v>0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9"/>
    </row>
    <row r="142" spans="1:30">
      <c r="A142" s="43"/>
      <c r="B142" s="43"/>
      <c r="C142" s="9" t="s">
        <v>1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9"/>
    </row>
    <row r="143" spans="1:30" ht="13.5" thickBot="1">
      <c r="A143" s="44"/>
      <c r="B143" s="44"/>
      <c r="C143" s="5" t="s">
        <v>27</v>
      </c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1"/>
    </row>
    <row r="144" spans="1:30">
      <c r="A144" s="43">
        <v>18</v>
      </c>
      <c r="B144" s="43" t="s">
        <v>34</v>
      </c>
      <c r="C144" s="10">
        <v>1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9"/>
    </row>
    <row r="145" spans="1:30">
      <c r="A145" s="43"/>
      <c r="B145" s="43"/>
      <c r="C145" s="2">
        <v>2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9"/>
    </row>
    <row r="146" spans="1:30">
      <c r="A146" s="43"/>
      <c r="B146" s="43"/>
      <c r="C146" s="2">
        <v>3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9"/>
    </row>
    <row r="147" spans="1:30">
      <c r="A147" s="43"/>
      <c r="B147" s="43"/>
      <c r="C147" s="2" t="s">
        <v>0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9"/>
    </row>
    <row r="148" spans="1:30">
      <c r="A148" s="43"/>
      <c r="B148" s="43"/>
      <c r="C148" s="9" t="s">
        <v>1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9"/>
    </row>
    <row r="149" spans="1:30" ht="13.5" thickBot="1">
      <c r="A149" s="44"/>
      <c r="B149" s="44"/>
      <c r="C149" s="5" t="s">
        <v>27</v>
      </c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1"/>
    </row>
    <row r="150" spans="1:30">
      <c r="A150" s="43">
        <v>19</v>
      </c>
      <c r="B150" s="43" t="s">
        <v>35</v>
      </c>
      <c r="C150" s="10">
        <v>1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9"/>
    </row>
    <row r="151" spans="1:30">
      <c r="A151" s="43"/>
      <c r="B151" s="43"/>
      <c r="C151" s="2">
        <v>2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9"/>
    </row>
    <row r="152" spans="1:30">
      <c r="A152" s="43"/>
      <c r="B152" s="43"/>
      <c r="C152" s="2">
        <v>3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9"/>
    </row>
    <row r="153" spans="1:30">
      <c r="A153" s="43"/>
      <c r="B153" s="43"/>
      <c r="C153" s="2" t="s">
        <v>0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9"/>
    </row>
    <row r="154" spans="1:30">
      <c r="A154" s="43"/>
      <c r="B154" s="43"/>
      <c r="C154" s="9" t="s">
        <v>1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9"/>
    </row>
    <row r="155" spans="1:30" ht="13.5" thickBot="1">
      <c r="A155" s="44"/>
      <c r="B155" s="44"/>
      <c r="C155" s="5" t="s">
        <v>27</v>
      </c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1"/>
    </row>
    <row r="156" spans="1:30">
      <c r="A156" s="43">
        <v>20</v>
      </c>
      <c r="B156" s="43" t="s">
        <v>36</v>
      </c>
      <c r="C156" s="6">
        <v>1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9"/>
    </row>
    <row r="157" spans="1:30">
      <c r="A157" s="43"/>
      <c r="B157" s="43"/>
      <c r="C157" s="2">
        <v>2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9"/>
    </row>
    <row r="158" spans="1:30">
      <c r="A158" s="43"/>
      <c r="B158" s="43"/>
      <c r="C158" s="2">
        <v>3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9"/>
    </row>
    <row r="159" spans="1:30">
      <c r="A159" s="43"/>
      <c r="B159" s="43"/>
      <c r="C159" s="2" t="s">
        <v>0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9"/>
    </row>
    <row r="160" spans="1:30">
      <c r="A160" s="43"/>
      <c r="B160" s="43"/>
      <c r="C160" s="9" t="s">
        <v>1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9"/>
    </row>
    <row r="161" spans="1:30" ht="13.5" thickBot="1">
      <c r="A161" s="44"/>
      <c r="B161" s="44"/>
      <c r="C161" s="5" t="s">
        <v>27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1"/>
    </row>
    <row r="162" spans="1:30">
      <c r="A162" s="43">
        <v>21</v>
      </c>
      <c r="B162" s="43" t="s">
        <v>37</v>
      </c>
      <c r="C162" s="12">
        <v>1</v>
      </c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9"/>
    </row>
    <row r="163" spans="1:30">
      <c r="A163" s="43"/>
      <c r="B163" s="43"/>
      <c r="C163" s="7">
        <v>2</v>
      </c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9"/>
    </row>
    <row r="164" spans="1:30">
      <c r="A164" s="43"/>
      <c r="B164" s="43"/>
      <c r="C164" s="7">
        <v>3</v>
      </c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9"/>
    </row>
    <row r="165" spans="1:30">
      <c r="A165" s="43"/>
      <c r="B165" s="43"/>
      <c r="C165" s="2" t="s">
        <v>0</v>
      </c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9"/>
    </row>
    <row r="166" spans="1:30">
      <c r="A166" s="43"/>
      <c r="B166" s="43"/>
      <c r="C166" s="9" t="s">
        <v>1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9"/>
    </row>
    <row r="167" spans="1:30" ht="13.5" thickBot="1">
      <c r="A167" s="44"/>
      <c r="B167" s="44"/>
      <c r="C167" s="5" t="s">
        <v>27</v>
      </c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1"/>
    </row>
    <row r="168" spans="1:30">
      <c r="A168" s="43">
        <v>22</v>
      </c>
      <c r="B168" s="43" t="s">
        <v>38</v>
      </c>
      <c r="C168" s="12">
        <v>1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9"/>
    </row>
    <row r="169" spans="1:30">
      <c r="A169" s="43"/>
      <c r="B169" s="43"/>
      <c r="C169" s="7">
        <v>2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9"/>
    </row>
    <row r="170" spans="1:30">
      <c r="A170" s="43"/>
      <c r="B170" s="43"/>
      <c r="C170" s="7">
        <v>3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9"/>
    </row>
    <row r="171" spans="1:30">
      <c r="A171" s="43"/>
      <c r="B171" s="43"/>
      <c r="C171" s="2" t="s">
        <v>0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9"/>
    </row>
    <row r="172" spans="1:30">
      <c r="A172" s="43"/>
      <c r="B172" s="43"/>
      <c r="C172" s="9" t="s">
        <v>1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9"/>
    </row>
    <row r="173" spans="1:30" ht="13.5" thickBot="1">
      <c r="A173" s="44"/>
      <c r="B173" s="44"/>
      <c r="C173" s="5" t="s">
        <v>27</v>
      </c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1"/>
    </row>
    <row r="174" spans="1:30">
      <c r="A174" s="43">
        <v>23</v>
      </c>
      <c r="B174" s="43" t="s">
        <v>32</v>
      </c>
      <c r="C174" s="12">
        <v>1</v>
      </c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9"/>
    </row>
    <row r="175" spans="1:30">
      <c r="A175" s="43"/>
      <c r="B175" s="43"/>
      <c r="C175" s="7">
        <v>2</v>
      </c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9"/>
    </row>
    <row r="176" spans="1:30">
      <c r="A176" s="43"/>
      <c r="B176" s="43"/>
      <c r="C176" s="7">
        <v>3</v>
      </c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9"/>
    </row>
    <row r="177" spans="1:30">
      <c r="A177" s="43"/>
      <c r="B177" s="43"/>
      <c r="C177" s="2" t="s">
        <v>0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9"/>
    </row>
    <row r="178" spans="1:30">
      <c r="A178" s="43"/>
      <c r="B178" s="43"/>
      <c r="C178" s="9" t="s">
        <v>1</v>
      </c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9"/>
    </row>
    <row r="179" spans="1:30" ht="13.5" thickBot="1">
      <c r="A179" s="44"/>
      <c r="B179" s="44"/>
      <c r="C179" s="5" t="s">
        <v>27</v>
      </c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1"/>
    </row>
    <row r="180" spans="1:30">
      <c r="A180" s="43">
        <v>24</v>
      </c>
      <c r="B180" s="43" t="s">
        <v>33</v>
      </c>
      <c r="C180" s="12">
        <v>1</v>
      </c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9"/>
    </row>
    <row r="181" spans="1:30">
      <c r="A181" s="43"/>
      <c r="B181" s="43"/>
      <c r="C181" s="7">
        <v>2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9"/>
    </row>
    <row r="182" spans="1:30">
      <c r="A182" s="43"/>
      <c r="B182" s="43"/>
      <c r="C182" s="7">
        <v>3</v>
      </c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9"/>
    </row>
    <row r="183" spans="1:30">
      <c r="A183" s="43"/>
      <c r="B183" s="43"/>
      <c r="C183" s="2" t="s">
        <v>0</v>
      </c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9"/>
    </row>
    <row r="184" spans="1:30">
      <c r="A184" s="43"/>
      <c r="B184" s="43"/>
      <c r="C184" s="9" t="s">
        <v>1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9"/>
    </row>
    <row r="185" spans="1:30" ht="13.5" thickBot="1">
      <c r="A185" s="44"/>
      <c r="B185" s="44"/>
      <c r="C185" s="5" t="s">
        <v>27</v>
      </c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1"/>
    </row>
    <row r="186" spans="1:30">
      <c r="A186" s="43">
        <v>25</v>
      </c>
      <c r="B186" s="43" t="s">
        <v>34</v>
      </c>
      <c r="C186" s="12">
        <v>1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9"/>
    </row>
    <row r="187" spans="1:30">
      <c r="A187" s="43"/>
      <c r="B187" s="43"/>
      <c r="C187" s="7">
        <v>2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9"/>
    </row>
    <row r="188" spans="1:30">
      <c r="A188" s="43"/>
      <c r="B188" s="43"/>
      <c r="C188" s="7">
        <v>3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9"/>
    </row>
    <row r="189" spans="1:30">
      <c r="A189" s="43"/>
      <c r="B189" s="43"/>
      <c r="C189" s="2" t="s">
        <v>0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9"/>
    </row>
    <row r="190" spans="1:30">
      <c r="A190" s="43"/>
      <c r="B190" s="43"/>
      <c r="C190" s="9" t="s">
        <v>1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9"/>
    </row>
    <row r="191" spans="1:30" ht="13.5" thickBot="1">
      <c r="A191" s="44"/>
      <c r="B191" s="44"/>
      <c r="C191" s="5" t="s">
        <v>27</v>
      </c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1"/>
    </row>
    <row r="192" spans="1:30">
      <c r="A192" s="43">
        <v>26</v>
      </c>
      <c r="B192" s="43" t="s">
        <v>35</v>
      </c>
      <c r="C192" s="12">
        <v>1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9"/>
    </row>
    <row r="193" spans="1:30">
      <c r="A193" s="43"/>
      <c r="B193" s="43"/>
      <c r="C193" s="7">
        <v>2</v>
      </c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9"/>
    </row>
    <row r="194" spans="1:30">
      <c r="A194" s="43"/>
      <c r="B194" s="43"/>
      <c r="C194" s="7">
        <v>3</v>
      </c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9"/>
    </row>
    <row r="195" spans="1:30" ht="12.75" customHeight="1">
      <c r="A195" s="43"/>
      <c r="B195" s="43"/>
      <c r="C195" s="2" t="s">
        <v>0</v>
      </c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9"/>
    </row>
    <row r="196" spans="1:30">
      <c r="A196" s="43"/>
      <c r="B196" s="43"/>
      <c r="C196" s="9" t="s">
        <v>1</v>
      </c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9"/>
    </row>
    <row r="197" spans="1:30" ht="13.5" thickBot="1">
      <c r="A197" s="44"/>
      <c r="B197" s="44"/>
      <c r="C197" s="5" t="s">
        <v>27</v>
      </c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1"/>
    </row>
    <row r="198" spans="1:30">
      <c r="A198" s="43">
        <v>27</v>
      </c>
      <c r="B198" s="43" t="s">
        <v>36</v>
      </c>
      <c r="C198" s="12">
        <v>1</v>
      </c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9"/>
    </row>
    <row r="199" spans="1:30">
      <c r="A199" s="43"/>
      <c r="B199" s="43"/>
      <c r="C199" s="7">
        <v>2</v>
      </c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9"/>
    </row>
    <row r="200" spans="1:30">
      <c r="A200" s="43"/>
      <c r="B200" s="43"/>
      <c r="C200" s="7">
        <v>3</v>
      </c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9"/>
    </row>
    <row r="201" spans="1:30">
      <c r="A201" s="43"/>
      <c r="B201" s="43"/>
      <c r="C201" s="2" t="s">
        <v>0</v>
      </c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9"/>
    </row>
    <row r="202" spans="1:30">
      <c r="A202" s="43"/>
      <c r="B202" s="43"/>
      <c r="C202" s="9" t="s">
        <v>1</v>
      </c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9"/>
    </row>
    <row r="203" spans="1:30" ht="13.5" thickBot="1">
      <c r="A203" s="44"/>
      <c r="B203" s="44"/>
      <c r="C203" s="5" t="s">
        <v>27</v>
      </c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1"/>
    </row>
    <row r="204" spans="1:30">
      <c r="A204" s="43">
        <v>28</v>
      </c>
      <c r="B204" s="43" t="s">
        <v>37</v>
      </c>
      <c r="C204" s="12">
        <v>1</v>
      </c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9"/>
    </row>
    <row r="205" spans="1:30">
      <c r="A205" s="43"/>
      <c r="B205" s="43"/>
      <c r="C205" s="7">
        <v>2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9"/>
    </row>
    <row r="206" spans="1:30">
      <c r="A206" s="43"/>
      <c r="B206" s="43"/>
      <c r="C206" s="7">
        <v>3</v>
      </c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9"/>
    </row>
    <row r="207" spans="1:30">
      <c r="A207" s="43"/>
      <c r="B207" s="43"/>
      <c r="C207" s="2" t="s">
        <v>0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9"/>
    </row>
    <row r="208" spans="1:30">
      <c r="A208" s="43"/>
      <c r="B208" s="43"/>
      <c r="C208" s="9" t="s">
        <v>1</v>
      </c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9"/>
    </row>
    <row r="209" spans="1:30" ht="13.5" thickBot="1">
      <c r="A209" s="44"/>
      <c r="B209" s="44"/>
      <c r="C209" s="5" t="s">
        <v>27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1"/>
    </row>
    <row r="210" spans="1:30">
      <c r="A210" s="43">
        <v>29</v>
      </c>
      <c r="B210" s="43" t="s">
        <v>38</v>
      </c>
      <c r="C210" s="12">
        <v>1</v>
      </c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9"/>
    </row>
    <row r="211" spans="1:30">
      <c r="A211" s="43"/>
      <c r="B211" s="43"/>
      <c r="C211" s="7">
        <v>2</v>
      </c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9"/>
    </row>
    <row r="212" spans="1:30">
      <c r="A212" s="43"/>
      <c r="B212" s="43"/>
      <c r="C212" s="7">
        <v>3</v>
      </c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9"/>
    </row>
    <row r="213" spans="1:30">
      <c r="A213" s="43"/>
      <c r="B213" s="43"/>
      <c r="C213" s="2" t="s">
        <v>0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9"/>
    </row>
    <row r="214" spans="1:30">
      <c r="A214" s="43"/>
      <c r="B214" s="43"/>
      <c r="C214" s="9" t="s">
        <v>1</v>
      </c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9"/>
    </row>
    <row r="215" spans="1:30" ht="13.5" thickBot="1">
      <c r="A215" s="44"/>
      <c r="B215" s="44"/>
      <c r="C215" s="5" t="s">
        <v>27</v>
      </c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1"/>
    </row>
    <row r="216" spans="1:30">
      <c r="A216" s="43">
        <v>30</v>
      </c>
      <c r="B216" s="43" t="s">
        <v>32</v>
      </c>
      <c r="C216" s="12">
        <v>1</v>
      </c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9"/>
    </row>
    <row r="217" spans="1:30">
      <c r="A217" s="43"/>
      <c r="B217" s="43"/>
      <c r="C217" s="7">
        <v>2</v>
      </c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9"/>
    </row>
    <row r="218" spans="1:30">
      <c r="A218" s="43"/>
      <c r="B218" s="43"/>
      <c r="C218" s="7">
        <v>3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9"/>
    </row>
    <row r="219" spans="1:30">
      <c r="A219" s="43"/>
      <c r="B219" s="43"/>
      <c r="C219" s="2" t="s">
        <v>0</v>
      </c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9"/>
    </row>
    <row r="220" spans="1:30">
      <c r="A220" s="43"/>
      <c r="B220" s="43"/>
      <c r="C220" s="9" t="s">
        <v>1</v>
      </c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9"/>
    </row>
    <row r="221" spans="1:30" ht="13.5" thickBot="1">
      <c r="A221" s="44"/>
      <c r="B221" s="44"/>
      <c r="C221" s="5" t="s">
        <v>27</v>
      </c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1"/>
    </row>
    <row r="222" spans="1:30">
      <c r="A222" s="43">
        <v>31</v>
      </c>
      <c r="B222" s="43" t="s">
        <v>33</v>
      </c>
      <c r="C222" s="12">
        <v>1</v>
      </c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9"/>
    </row>
    <row r="223" spans="1:30">
      <c r="A223" s="43"/>
      <c r="B223" s="43"/>
      <c r="C223" s="7">
        <v>2</v>
      </c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9"/>
    </row>
    <row r="224" spans="1:30">
      <c r="A224" s="43"/>
      <c r="B224" s="43"/>
      <c r="C224" s="7">
        <v>3</v>
      </c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9"/>
    </row>
    <row r="225" spans="1:30">
      <c r="A225" s="43"/>
      <c r="B225" s="43"/>
      <c r="C225" s="2" t="s">
        <v>0</v>
      </c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9"/>
    </row>
    <row r="226" spans="1:30">
      <c r="A226" s="43"/>
      <c r="B226" s="43"/>
      <c r="C226" s="9" t="s">
        <v>1</v>
      </c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9"/>
    </row>
    <row r="227" spans="1:30" ht="13.5" thickBot="1">
      <c r="A227" s="44"/>
      <c r="B227" s="44"/>
      <c r="C227" s="5" t="s">
        <v>27</v>
      </c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1"/>
    </row>
    <row r="228" spans="1:30">
      <c r="A228" s="59"/>
      <c r="B228" s="43" t="s">
        <v>34</v>
      </c>
      <c r="C228" s="12">
        <v>1</v>
      </c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9"/>
    </row>
    <row r="229" spans="1:30">
      <c r="A229" s="43"/>
      <c r="B229" s="43"/>
      <c r="C229" s="7">
        <v>2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9"/>
    </row>
    <row r="230" spans="1:30">
      <c r="A230" s="43"/>
      <c r="B230" s="43"/>
      <c r="C230" s="7">
        <v>3</v>
      </c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9"/>
    </row>
    <row r="231" spans="1:30">
      <c r="A231" s="43"/>
      <c r="B231" s="43"/>
      <c r="C231" s="2" t="s">
        <v>0</v>
      </c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9"/>
    </row>
    <row r="232" spans="1:30">
      <c r="A232" s="43"/>
      <c r="B232" s="43"/>
      <c r="C232" s="9" t="s">
        <v>1</v>
      </c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9"/>
    </row>
    <row r="233" spans="1:30" ht="13.5" thickBot="1">
      <c r="A233" s="44"/>
      <c r="B233" s="44"/>
      <c r="C233" s="5" t="s">
        <v>27</v>
      </c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1"/>
    </row>
    <row r="234" spans="1:30">
      <c r="A234" s="59"/>
      <c r="B234" s="43" t="s">
        <v>35</v>
      </c>
      <c r="C234" s="12">
        <v>1</v>
      </c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9"/>
    </row>
    <row r="235" spans="1:30">
      <c r="A235" s="43"/>
      <c r="B235" s="43"/>
      <c r="C235" s="7">
        <v>2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9"/>
    </row>
    <row r="236" spans="1:30">
      <c r="A236" s="43"/>
      <c r="B236" s="43"/>
      <c r="C236" s="7">
        <v>3</v>
      </c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9"/>
    </row>
    <row r="237" spans="1:30">
      <c r="A237" s="43"/>
      <c r="B237" s="43"/>
      <c r="C237" s="2" t="s">
        <v>0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9"/>
    </row>
    <row r="238" spans="1:30">
      <c r="A238" s="43"/>
      <c r="B238" s="43"/>
      <c r="C238" s="9" t="s">
        <v>1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9"/>
    </row>
    <row r="239" spans="1:30" ht="13.5" thickBot="1">
      <c r="A239" s="44"/>
      <c r="B239" s="44"/>
      <c r="C239" s="5" t="s">
        <v>27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1"/>
    </row>
    <row r="240" spans="1:30">
      <c r="A240" s="59"/>
      <c r="B240" s="43" t="s">
        <v>36</v>
      </c>
      <c r="C240" s="12">
        <v>1</v>
      </c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9"/>
    </row>
    <row r="241" spans="1:30">
      <c r="A241" s="43"/>
      <c r="B241" s="43"/>
      <c r="C241" s="7">
        <v>2</v>
      </c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9"/>
    </row>
    <row r="242" spans="1:30">
      <c r="A242" s="43"/>
      <c r="B242" s="43"/>
      <c r="C242" s="7">
        <v>3</v>
      </c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9"/>
    </row>
    <row r="243" spans="1:30">
      <c r="A243" s="43"/>
      <c r="B243" s="43"/>
      <c r="C243" s="2" t="s">
        <v>0</v>
      </c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9"/>
    </row>
    <row r="244" spans="1:30">
      <c r="A244" s="43"/>
      <c r="B244" s="43"/>
      <c r="C244" s="9" t="s">
        <v>1</v>
      </c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9"/>
    </row>
    <row r="245" spans="1:30" ht="13.5" thickBot="1">
      <c r="A245" s="44"/>
      <c r="B245" s="44"/>
      <c r="C245" s="5" t="s">
        <v>27</v>
      </c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1"/>
    </row>
    <row r="246" spans="1:30">
      <c r="A246" s="59"/>
      <c r="B246" s="43" t="s">
        <v>37</v>
      </c>
      <c r="C246" s="12">
        <v>1</v>
      </c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9"/>
    </row>
    <row r="247" spans="1:30">
      <c r="A247" s="43"/>
      <c r="B247" s="43"/>
      <c r="C247" s="7">
        <v>2</v>
      </c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9"/>
    </row>
    <row r="248" spans="1:30">
      <c r="A248" s="43"/>
      <c r="B248" s="43"/>
      <c r="C248" s="7">
        <v>3</v>
      </c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9"/>
    </row>
    <row r="249" spans="1:30">
      <c r="A249" s="43"/>
      <c r="B249" s="43"/>
      <c r="C249" s="2" t="s">
        <v>0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9"/>
    </row>
    <row r="250" spans="1:30">
      <c r="A250" s="43"/>
      <c r="B250" s="43"/>
      <c r="C250" s="9" t="s">
        <v>1</v>
      </c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9"/>
    </row>
    <row r="251" spans="1:30" ht="13.5" thickBot="1">
      <c r="A251" s="44"/>
      <c r="B251" s="44"/>
      <c r="C251" s="5" t="s">
        <v>27</v>
      </c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1"/>
    </row>
    <row r="252" spans="1:30">
      <c r="A252" s="59"/>
      <c r="B252" s="43" t="s">
        <v>38</v>
      </c>
      <c r="C252" s="12">
        <v>1</v>
      </c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9"/>
    </row>
    <row r="253" spans="1:30">
      <c r="A253" s="43"/>
      <c r="B253" s="43"/>
      <c r="C253" s="7">
        <v>2</v>
      </c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9"/>
    </row>
    <row r="254" spans="1:30">
      <c r="A254" s="43"/>
      <c r="B254" s="43"/>
      <c r="C254" s="7">
        <v>3</v>
      </c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9"/>
    </row>
    <row r="255" spans="1:30">
      <c r="A255" s="43"/>
      <c r="B255" s="43"/>
      <c r="C255" s="2" t="s">
        <v>0</v>
      </c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9"/>
    </row>
    <row r="256" spans="1:30">
      <c r="A256" s="43"/>
      <c r="B256" s="43"/>
      <c r="C256" s="9" t="s">
        <v>1</v>
      </c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9"/>
    </row>
    <row r="257" spans="1:30" ht="13.5" thickBot="1">
      <c r="A257" s="44"/>
      <c r="B257" s="44"/>
      <c r="C257" s="5" t="s">
        <v>27</v>
      </c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1"/>
    </row>
  </sheetData>
  <mergeCells count="91">
    <mergeCell ref="B246:B251"/>
    <mergeCell ref="B252:B257"/>
    <mergeCell ref="A216:A221"/>
    <mergeCell ref="A222:A227"/>
    <mergeCell ref="A228:A233"/>
    <mergeCell ref="A234:A239"/>
    <mergeCell ref="A240:A245"/>
    <mergeCell ref="A246:A251"/>
    <mergeCell ref="A252:A257"/>
    <mergeCell ref="B216:B221"/>
    <mergeCell ref="B222:B227"/>
    <mergeCell ref="B228:B233"/>
    <mergeCell ref="B234:B239"/>
    <mergeCell ref="B240:B245"/>
    <mergeCell ref="A186:A191"/>
    <mergeCell ref="B186:B191"/>
    <mergeCell ref="A168:A173"/>
    <mergeCell ref="B168:B173"/>
    <mergeCell ref="B156:B161"/>
    <mergeCell ref="A174:A179"/>
    <mergeCell ref="B174:B179"/>
    <mergeCell ref="A180:A185"/>
    <mergeCell ref="B180:B185"/>
    <mergeCell ref="A120:A125"/>
    <mergeCell ref="A126:A131"/>
    <mergeCell ref="A132:A137"/>
    <mergeCell ref="A138:A143"/>
    <mergeCell ref="B138:B143"/>
    <mergeCell ref="A144:A149"/>
    <mergeCell ref="A150:A155"/>
    <mergeCell ref="A156:A161"/>
    <mergeCell ref="A162:A167"/>
    <mergeCell ref="B162:B167"/>
    <mergeCell ref="B144:B149"/>
    <mergeCell ref="B150:B155"/>
    <mergeCell ref="B90:B95"/>
    <mergeCell ref="B132:B137"/>
    <mergeCell ref="B6:B11"/>
    <mergeCell ref="B12:B17"/>
    <mergeCell ref="B18:B23"/>
    <mergeCell ref="B24:B29"/>
    <mergeCell ref="B30:B35"/>
    <mergeCell ref="B54:B59"/>
    <mergeCell ref="B42:B47"/>
    <mergeCell ref="B48:B53"/>
    <mergeCell ref="B126:B131"/>
    <mergeCell ref="B102:B107"/>
    <mergeCell ref="B78:B83"/>
    <mergeCell ref="B84:B89"/>
    <mergeCell ref="B60:B65"/>
    <mergeCell ref="B120:B125"/>
    <mergeCell ref="A108:A113"/>
    <mergeCell ref="A114:A119"/>
    <mergeCell ref="A42:A47"/>
    <mergeCell ref="A48:A53"/>
    <mergeCell ref="A54:A59"/>
    <mergeCell ref="A60:A65"/>
    <mergeCell ref="A96:A101"/>
    <mergeCell ref="A102:A107"/>
    <mergeCell ref="A72:A77"/>
    <mergeCell ref="A84:A89"/>
    <mergeCell ref="B66:B71"/>
    <mergeCell ref="B72:B77"/>
    <mergeCell ref="A1:AD1"/>
    <mergeCell ref="A18:A23"/>
    <mergeCell ref="A24:A29"/>
    <mergeCell ref="A30:A35"/>
    <mergeCell ref="A36:A41"/>
    <mergeCell ref="A6:A11"/>
    <mergeCell ref="A12:A17"/>
    <mergeCell ref="N2:Z2"/>
    <mergeCell ref="C4:C5"/>
    <mergeCell ref="A4:A5"/>
    <mergeCell ref="N3:Z3"/>
    <mergeCell ref="B4:B5"/>
    <mergeCell ref="A210:A215"/>
    <mergeCell ref="B210:B215"/>
    <mergeCell ref="D4:AD4"/>
    <mergeCell ref="A192:A197"/>
    <mergeCell ref="B192:B197"/>
    <mergeCell ref="A198:A203"/>
    <mergeCell ref="B198:B203"/>
    <mergeCell ref="A204:A209"/>
    <mergeCell ref="B204:B209"/>
    <mergeCell ref="B114:B119"/>
    <mergeCell ref="B108:B113"/>
    <mergeCell ref="B96:B101"/>
    <mergeCell ref="A90:A95"/>
    <mergeCell ref="A78:A83"/>
    <mergeCell ref="B36:B41"/>
    <mergeCell ref="A66:A71"/>
  </mergeCells>
  <phoneticPr fontId="1" type="noConversion"/>
  <pageMargins left="0" right="0" top="0.27559055118110237" bottom="0.27559055118110237" header="0.23622047244094491" footer="0.23622047244094491"/>
  <pageSetup paperSize="9" scale="98" orientation="landscape" r:id="rId1"/>
  <headerFooter alignWithMargins="0"/>
  <rowBreaks count="1" manualBreakCount="1">
    <brk id="47" max="16383" man="1"/>
  </rowBreaks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R7"/>
  <sheetViews>
    <sheetView tabSelected="1" workbookViewId="0">
      <selection activeCell="J36" sqref="J36"/>
    </sheetView>
  </sheetViews>
  <sheetFormatPr defaultRowHeight="12.75"/>
  <cols>
    <col min="1" max="1" width="16" customWidth="1"/>
    <col min="2" max="2" width="31" customWidth="1"/>
    <col min="3" max="3" width="20.28515625" customWidth="1"/>
    <col min="4" max="4" width="12" customWidth="1"/>
    <col min="5" max="5" width="13.140625" customWidth="1"/>
    <col min="6" max="6" width="13" customWidth="1"/>
    <col min="7" max="7" width="11.42578125" customWidth="1"/>
    <col min="8" max="8" width="12.42578125" customWidth="1"/>
    <col min="9" max="9" width="11" customWidth="1"/>
    <col min="10" max="10" width="12.28515625" customWidth="1"/>
    <col min="11" max="11" width="11.7109375" customWidth="1"/>
    <col min="12" max="12" width="11.140625" customWidth="1"/>
    <col min="13" max="13" width="11.85546875" customWidth="1"/>
  </cols>
  <sheetData>
    <row r="1" spans="1:18" ht="13.5" thickBot="1">
      <c r="D1" s="68" t="s">
        <v>49</v>
      </c>
      <c r="E1" s="68"/>
      <c r="F1" s="68" t="s">
        <v>50</v>
      </c>
      <c r="G1" s="68"/>
      <c r="H1" s="68" t="s">
        <v>51</v>
      </c>
      <c r="I1" s="68"/>
      <c r="J1" s="68" t="s">
        <v>52</v>
      </c>
      <c r="K1" s="68"/>
      <c r="L1" s="68" t="s">
        <v>53</v>
      </c>
      <c r="M1" s="68"/>
      <c r="N1" s="68" t="s">
        <v>74</v>
      </c>
      <c r="O1" s="68"/>
    </row>
    <row r="2" spans="1:18" ht="27.75" customHeight="1" thickBot="1">
      <c r="A2" s="62" t="s">
        <v>48</v>
      </c>
      <c r="B2" s="63" t="s">
        <v>46</v>
      </c>
      <c r="C2" s="62" t="s">
        <v>44</v>
      </c>
      <c r="D2" s="67" t="s">
        <v>62</v>
      </c>
      <c r="E2" s="67" t="s">
        <v>73</v>
      </c>
      <c r="F2" s="67" t="s">
        <v>62</v>
      </c>
      <c r="G2" s="67" t="s">
        <v>73</v>
      </c>
      <c r="H2" s="67" t="s">
        <v>62</v>
      </c>
      <c r="I2" s="67" t="s">
        <v>73</v>
      </c>
      <c r="J2" s="67" t="s">
        <v>62</v>
      </c>
      <c r="K2" s="67" t="s">
        <v>73</v>
      </c>
      <c r="L2" s="67" t="s">
        <v>62</v>
      </c>
      <c r="M2" s="67" t="s">
        <v>73</v>
      </c>
      <c r="N2" s="67" t="s">
        <v>62</v>
      </c>
      <c r="O2" s="70" t="s">
        <v>73</v>
      </c>
      <c r="Q2" s="74" t="s">
        <v>75</v>
      </c>
      <c r="R2" s="72" t="s">
        <v>61</v>
      </c>
    </row>
    <row r="3" spans="1:18" ht="23.25" thickBot="1">
      <c r="A3" s="61" t="s">
        <v>39</v>
      </c>
      <c r="B3" s="41" t="s">
        <v>69</v>
      </c>
      <c r="C3" s="64" t="s">
        <v>70</v>
      </c>
      <c r="D3" s="69">
        <f>'Расчётный лист'!$T$11</f>
        <v>0</v>
      </c>
      <c r="E3" s="65">
        <f>IF(C3="Мячи клиента",'Расчётный лист'!$D$11,IF(C3="Наши",'Расчётный лист'!$F$21,0))</f>
        <v>0</v>
      </c>
      <c r="F3" s="66">
        <f>'Расчётный лист'!$R$21</f>
        <v>0</v>
      </c>
      <c r="G3" s="65">
        <f>IF(C3="Мячи клиента",'Расчётный лист'!$D$21,IF(C3="Наши",'Расчётный лист'!$F$21,0))</f>
        <v>0</v>
      </c>
      <c r="H3" s="66">
        <f>'Расчётный лист'!$R$31</f>
        <v>0</v>
      </c>
      <c r="I3" s="65">
        <f>IF(C3="Мячи клиента",'Расчётный лист'!$D$31,IF(C3="Организации",'Расчётный лист'!$F$31,0))</f>
        <v>0</v>
      </c>
      <c r="J3" s="66">
        <f>'Расчётный лист'!$R$41</f>
        <v>0</v>
      </c>
      <c r="K3" s="65">
        <f>IF(C3="Мячи клиента",'Расчётный лист'!$D$41,IF(C3="Наши",'Расчётный лист'!$F$41,0))</f>
        <v>0</v>
      </c>
      <c r="L3" s="66">
        <f>'Расчётный лист'!$R$51</f>
        <v>0</v>
      </c>
      <c r="M3" s="65">
        <f>IF(C3="Мячи клиента",'Расчётный лист'!$D$51,IF(C3="Наши",'Расчётный лист'!$F$51,0))</f>
        <v>0</v>
      </c>
      <c r="N3" s="66">
        <f>'Расчётный лист'!$R$61</f>
        <v>0</v>
      </c>
      <c r="O3" s="71">
        <f>IF(C3="Мячи клиента",'Расчётный лист'!$D$61,IF(C3="Наши",'Расчётный лист'!$F$61,0))</f>
        <v>0</v>
      </c>
      <c r="Q3" s="75">
        <f>SUM(D3,F3,H3,J3,L3,N3)</f>
        <v>0</v>
      </c>
      <c r="R3" s="73">
        <f>SUM(E3,G3,I3,K3,M3,O3)</f>
        <v>0</v>
      </c>
    </row>
    <row r="6" spans="1:18">
      <c r="B6" s="32"/>
    </row>
    <row r="7" spans="1:18" ht="12.75" customHeight="1"/>
  </sheetData>
  <mergeCells count="6"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T68"/>
  <sheetViews>
    <sheetView topLeftCell="A25" workbookViewId="0">
      <selection activeCell="R61" sqref="R61"/>
    </sheetView>
  </sheetViews>
  <sheetFormatPr defaultRowHeight="12.75"/>
  <cols>
    <col min="1" max="1" width="11.28515625" customWidth="1"/>
    <col min="2" max="2" width="20.28515625" customWidth="1"/>
    <col min="3" max="3" width="11" customWidth="1"/>
    <col min="4" max="4" width="21.5703125" customWidth="1"/>
    <col min="5" max="5" width="7.28515625" customWidth="1"/>
    <col min="6" max="6" width="23.28515625" customWidth="1"/>
    <col min="7" max="7" width="7.28515625" customWidth="1"/>
    <col min="8" max="8" width="11.28515625" customWidth="1"/>
    <col min="9" max="9" width="12" customWidth="1"/>
    <col min="10" max="10" width="12.7109375" customWidth="1"/>
    <col min="11" max="11" width="6.85546875" customWidth="1"/>
    <col min="12" max="12" width="11.42578125" customWidth="1"/>
    <col min="13" max="14" width="12" customWidth="1"/>
    <col min="15" max="15" width="6" customWidth="1"/>
    <col min="17" max="17" width="5.5703125" customWidth="1"/>
  </cols>
  <sheetData>
    <row r="1" spans="1:20">
      <c r="D1" s="36"/>
    </row>
    <row r="2" spans="1:20">
      <c r="A2" s="33" t="s">
        <v>71</v>
      </c>
      <c r="B2" s="33" t="s">
        <v>47</v>
      </c>
      <c r="C2" s="33" t="s">
        <v>46</v>
      </c>
      <c r="D2" s="34" t="s">
        <v>45</v>
      </c>
      <c r="F2" s="34" t="s">
        <v>43</v>
      </c>
      <c r="H2" s="33" t="s">
        <v>63</v>
      </c>
      <c r="I2" s="33" t="s">
        <v>64</v>
      </c>
      <c r="J2" s="33" t="s">
        <v>65</v>
      </c>
      <c r="P2" s="37" t="s">
        <v>27</v>
      </c>
      <c r="R2" s="33" t="s">
        <v>72</v>
      </c>
      <c r="T2" s="33" t="s">
        <v>62</v>
      </c>
    </row>
    <row r="3" spans="1:20">
      <c r="A3" s="60">
        <v>1</v>
      </c>
      <c r="B3" s="13" t="str">
        <f>IF(Учёт!$A$6="","",Учёт!$A$6)</f>
        <v/>
      </c>
      <c r="C3" s="13" t="str">
        <f>IF(B3="","","Пн")</f>
        <v/>
      </c>
      <c r="D3" s="14" t="str">
        <f>IF(B3="","",(400*H3)+(500*I3)+(325*J3)+(140*P3))</f>
        <v/>
      </c>
      <c r="F3" s="14" t="str">
        <f>IF(B3="","",(425*H3)+(525*I3)+(350*J3)+(140*P3))</f>
        <v/>
      </c>
      <c r="H3" s="25">
        <f>COUNTA(Учёт!$E$6:$V$10)</f>
        <v>0</v>
      </c>
      <c r="I3" s="25">
        <f>COUNTA(Учёт!$W$6:$AD$10)</f>
        <v>0</v>
      </c>
      <c r="J3" s="25">
        <f>COUNTA(Учёт!$D$6:$D$10)</f>
        <v>0</v>
      </c>
      <c r="P3" s="13">
        <f>COUNTA(Учёт!$D$11:$AD$11)</f>
        <v>0</v>
      </c>
      <c r="R3" s="13" t="str">
        <f>IF(B3="","",SUM(H3:J3,P3)*30)</f>
        <v/>
      </c>
      <c r="T3" s="13" t="str">
        <f t="shared" ref="T3:T9" si="0">IF(R3="","",R3/60)</f>
        <v/>
      </c>
    </row>
    <row r="4" spans="1:20">
      <c r="A4" s="60"/>
      <c r="B4" s="13" t="str">
        <f>IF(Учёт!$A$12="","",Учёт!$A$12)</f>
        <v/>
      </c>
      <c r="C4" s="13" t="str">
        <f>IF(B4="","","Вт")</f>
        <v/>
      </c>
      <c r="D4" s="14" t="str">
        <f>IF(B4="","",(400*H4)+(500*I4)+(325*J4)+(140*P4))</f>
        <v/>
      </c>
      <c r="F4" s="14" t="str">
        <f t="shared" ref="F4:F7" si="1">IF(B4="","",(425*H4)+(525*I4)+(350*J4)+(140*P4))</f>
        <v/>
      </c>
      <c r="H4" s="13">
        <f>COUNTA(Учёт!$E$12:$V$16)</f>
        <v>0</v>
      </c>
      <c r="I4" s="13">
        <f>COUNTA(Учёт!$W$12:$AD$16)</f>
        <v>0</v>
      </c>
      <c r="J4" s="13">
        <f>COUNTA(Учёт!$D$12:$D$16)</f>
        <v>0</v>
      </c>
      <c r="P4" s="13">
        <f>COUNTA(Учёт!$D$17:$AD$17)</f>
        <v>0</v>
      </c>
      <c r="R4" s="13" t="str">
        <f>IF(B4="","",SUM(H4:J4,P4)*30)</f>
        <v/>
      </c>
      <c r="T4" s="13" t="str">
        <f t="shared" si="0"/>
        <v/>
      </c>
    </row>
    <row r="5" spans="1:20">
      <c r="A5" s="60"/>
      <c r="B5" s="13" t="str">
        <f>IF(Учёт!$A$18="","",Учёт!$A$18)</f>
        <v/>
      </c>
      <c r="C5" s="13" t="str">
        <f>IF(B5="","","Ср")</f>
        <v/>
      </c>
      <c r="D5" s="14" t="str">
        <f t="shared" ref="D5:D7" si="2">IF(B5="","",(400*H5)+(500*I5)+(325*J5)+(140*P5))</f>
        <v/>
      </c>
      <c r="F5" s="14" t="str">
        <f t="shared" si="1"/>
        <v/>
      </c>
      <c r="H5" s="13">
        <f>COUNTA(Учёт!$E$18:$V$22)</f>
        <v>0</v>
      </c>
      <c r="I5" s="13">
        <f>COUNTA(Учёт!$W$18:$AD$22)</f>
        <v>0</v>
      </c>
      <c r="J5" s="13">
        <f>COUNTA(Учёт!$D$18:$D$22)</f>
        <v>0</v>
      </c>
      <c r="P5" s="13">
        <f>COUNTA(Учёт!$D$23:$AD$23)</f>
        <v>0</v>
      </c>
      <c r="R5" s="13" t="str">
        <f>IF(B5="","",SUM(H5:J5,P5)*30)</f>
        <v/>
      </c>
      <c r="T5" s="13" t="str">
        <f t="shared" si="0"/>
        <v/>
      </c>
    </row>
    <row r="6" spans="1:20">
      <c r="A6" s="60"/>
      <c r="B6" s="31" t="str">
        <f>IF(Учёт!$A$24="","",Учёт!$A$24)</f>
        <v/>
      </c>
      <c r="C6" s="13" t="str">
        <f>IF(B6="","","Чт")</f>
        <v/>
      </c>
      <c r="D6" s="14" t="str">
        <f t="shared" si="2"/>
        <v/>
      </c>
      <c r="F6" s="14" t="str">
        <f t="shared" si="1"/>
        <v/>
      </c>
      <c r="H6" s="13">
        <f>COUNTA(Учёт!$E$24:$V$28)</f>
        <v>0</v>
      </c>
      <c r="I6" s="13">
        <f>COUNTA(Учёт!$W$24:$AD$28)</f>
        <v>0</v>
      </c>
      <c r="J6" s="13">
        <f>COUNTA(Учёт!$D$24:$D$28)</f>
        <v>0</v>
      </c>
      <c r="P6" s="13">
        <f>COUNTA(Учёт!$D$29:$AD$29)</f>
        <v>0</v>
      </c>
      <c r="R6" s="13" t="str">
        <f>IF(B6="","",SUM(H6:J6,P6)*30)</f>
        <v/>
      </c>
      <c r="T6" s="13" t="str">
        <f t="shared" si="0"/>
        <v/>
      </c>
    </row>
    <row r="7" spans="1:20">
      <c r="A7" s="60"/>
      <c r="B7" s="13" t="str">
        <f>IF(Учёт!$A$30="","",Учёт!$A$30)</f>
        <v/>
      </c>
      <c r="C7" s="13" t="str">
        <f>IF(B7="","","Пт")</f>
        <v/>
      </c>
      <c r="D7" s="14" t="str">
        <f t="shared" si="2"/>
        <v/>
      </c>
      <c r="F7" s="14" t="str">
        <f t="shared" si="1"/>
        <v/>
      </c>
      <c r="H7" s="13">
        <f>COUNTA(Учёт!$E$30:$V$34)</f>
        <v>0</v>
      </c>
      <c r="I7" s="13">
        <f>COUNTA(Учёт!$W$30:$AD$34)</f>
        <v>0</v>
      </c>
      <c r="J7" s="13">
        <f>COUNTA(Учёт!$D$30:$D$34)</f>
        <v>0</v>
      </c>
      <c r="L7" s="33" t="s">
        <v>66</v>
      </c>
      <c r="M7" s="33" t="s">
        <v>67</v>
      </c>
      <c r="N7" s="33" t="s">
        <v>68</v>
      </c>
      <c r="P7" s="13">
        <f>COUNTA(Учёт!$D$35:$AD$35)</f>
        <v>0</v>
      </c>
      <c r="R7" s="13" t="str">
        <f>IF(B7="","",SUM(H7:J7,P7)*30)</f>
        <v/>
      </c>
      <c r="T7" s="13" t="str">
        <f t="shared" si="0"/>
        <v/>
      </c>
    </row>
    <row r="8" spans="1:20">
      <c r="A8" s="60"/>
      <c r="B8" s="13" t="str">
        <f>IF(Учёт!$A$36="","",Учёт!$A$36)</f>
        <v/>
      </c>
      <c r="C8" s="13" t="str">
        <f>IF(B8="","","Сб")</f>
        <v/>
      </c>
      <c r="D8" s="14" t="str">
        <f>IF(B8="","",(400*L8)+(500*M8)+(325*N8)+(140*P8))</f>
        <v/>
      </c>
      <c r="F8" s="14" t="str">
        <f>IF(B8="","",(425*L8)+(525*M8)+(350*N8)+(140*P8))</f>
        <v/>
      </c>
      <c r="L8" s="13">
        <f>COUNTA(Учёт!$E$36:$H$40)</f>
        <v>0</v>
      </c>
      <c r="M8" s="13">
        <f>COUNTA(Учёт!$I$36:$AB$40)</f>
        <v>0</v>
      </c>
      <c r="N8" s="13">
        <f>COUNTA(Учёт!$AA$36:$AD$40)+COUNT(Учёт!$D$30:$D$34)</f>
        <v>0</v>
      </c>
      <c r="P8" s="13">
        <f>COUNTA(Учёт!$D$41:$AD$41)</f>
        <v>0</v>
      </c>
      <c r="R8" s="13" t="str">
        <f>IF(B8="","",SUM(L8:N8,P8)*30)</f>
        <v/>
      </c>
      <c r="T8" s="13" t="str">
        <f t="shared" si="0"/>
        <v/>
      </c>
    </row>
    <row r="9" spans="1:20">
      <c r="A9" s="60"/>
      <c r="B9" s="13">
        <f>IF(Учёт!$A$42="","",Учёт!$A$42)</f>
        <v>1</v>
      </c>
      <c r="C9" s="13" t="str">
        <f>IF(B9="","","Вс")</f>
        <v>Вс</v>
      </c>
      <c r="D9" s="14">
        <f>IF(B9="","",(400*L9)+(500*M9)+(325*N9)+(140*P9))</f>
        <v>0</v>
      </c>
      <c r="F9" s="14">
        <f>IF(B9="","",(425*L9)+(525*M9)+(350*N9)+(140*P9))</f>
        <v>0</v>
      </c>
      <c r="L9" s="13">
        <f>COUNTA(Учёт!$E$42:$H$46)</f>
        <v>0</v>
      </c>
      <c r="M9" s="13">
        <f>COUNTA(Учёт!$I$42:$Z$46)</f>
        <v>0</v>
      </c>
      <c r="N9" s="13">
        <f>COUNTA(Учёт!$AA$42:$AD$46)+COUNT(Учёт!$D$42:$D$46)</f>
        <v>0</v>
      </c>
      <c r="P9" s="13">
        <f>COUNTA(Учёт!$D$47:$AD$47)</f>
        <v>0</v>
      </c>
      <c r="R9" s="13">
        <f>IF(B9="","",SUM(L9:N9,P9)*30)</f>
        <v>0</v>
      </c>
      <c r="T9" s="13">
        <f t="shared" si="0"/>
        <v>0</v>
      </c>
    </row>
    <row r="11" spans="1:20">
      <c r="B11" s="34" t="s">
        <v>55</v>
      </c>
      <c r="D11" s="35">
        <f>SUM(D3:D9)</f>
        <v>0</v>
      </c>
      <c r="F11" s="29">
        <f>SUM(F3:F9)</f>
        <v>0</v>
      </c>
      <c r="R11" s="38">
        <f>SUM(R3:R9)</f>
        <v>0</v>
      </c>
      <c r="T11" s="38">
        <f>SUM(T3:T9)</f>
        <v>0</v>
      </c>
    </row>
    <row r="12" spans="1:20">
      <c r="H12" s="33" t="s">
        <v>63</v>
      </c>
      <c r="I12" s="33" t="s">
        <v>64</v>
      </c>
      <c r="J12" s="33" t="s">
        <v>65</v>
      </c>
      <c r="P12" s="37" t="s">
        <v>27</v>
      </c>
    </row>
    <row r="13" spans="1:20">
      <c r="A13" s="60">
        <v>2</v>
      </c>
      <c r="B13" s="13">
        <f>IF(Учёт!$A$48="","",Учёт!$A$48)</f>
        <v>2</v>
      </c>
      <c r="C13" s="13" t="str">
        <f>IF(B13="","","Пн")</f>
        <v>Пн</v>
      </c>
      <c r="D13" s="14">
        <f>IF(B13="","",(400*H13)+(500*I13)+(325*J13)+(140*P13))</f>
        <v>0</v>
      </c>
      <c r="F13" s="14">
        <f>IF(B13="","",(425*H13)+(525*I13)+(350*J13)+(140*P13))</f>
        <v>0</v>
      </c>
      <c r="H13" s="25">
        <f>COUNTA(Учёт!$E$48:$V$52)</f>
        <v>0</v>
      </c>
      <c r="I13" s="25">
        <f>COUNTA(Учёт!$W$48:$AD$52)</f>
        <v>0</v>
      </c>
      <c r="J13" s="25">
        <f>COUNTA(Учёт!$D$48:$D$52)</f>
        <v>0</v>
      </c>
      <c r="P13" s="13">
        <f>COUNTA(Учёт!$D$53:$AD$53)</f>
        <v>0</v>
      </c>
      <c r="R13" s="13">
        <f>IF(B13="","",SUM(H13:J13,P13)*30)</f>
        <v>0</v>
      </c>
      <c r="T13" s="13">
        <f t="shared" ref="T13:T19" si="3">IF(R13="","",R13/60)</f>
        <v>0</v>
      </c>
    </row>
    <row r="14" spans="1:20">
      <c r="A14" s="60"/>
      <c r="B14" s="13">
        <f>IF(Учёт!$A$54="","",Учёт!$A$54)</f>
        <v>3</v>
      </c>
      <c r="C14" s="13" t="str">
        <f>IF(B14="","","Вт")</f>
        <v>Вт</v>
      </c>
      <c r="D14" s="14">
        <f>IF(B14="","",(400*H14)+(500*I14)+(325*J14)+(140*P14))</f>
        <v>0</v>
      </c>
      <c r="F14" s="14">
        <f t="shared" ref="F14:F17" si="4">IF(B14="","",(425*H14)+(525*I14)+(350*J14)+(140*P14))</f>
        <v>0</v>
      </c>
      <c r="H14" s="13">
        <f>COUNTA(Учёт!$E$54:$V$58)</f>
        <v>0</v>
      </c>
      <c r="I14" s="13">
        <f>COUNTA(Учёт!$W$54:$AD$58)</f>
        <v>0</v>
      </c>
      <c r="J14" s="13">
        <f>COUNTA(Учёт!$D$54:$D$58)</f>
        <v>0</v>
      </c>
      <c r="P14" s="13">
        <f>COUNTA(Учёт!$D$59:$AD$59)</f>
        <v>0</v>
      </c>
      <c r="R14" s="13">
        <f>IF(B14="","",SUM(H14:J14,P14)*30)</f>
        <v>0</v>
      </c>
      <c r="T14" s="13">
        <f t="shared" si="3"/>
        <v>0</v>
      </c>
    </row>
    <row r="15" spans="1:20">
      <c r="A15" s="60"/>
      <c r="B15" s="13">
        <f>IF(Учёт!$A$60="","",Учёт!$A$60)</f>
        <v>4</v>
      </c>
      <c r="C15" s="13" t="str">
        <f>IF(B15="","","Ср")</f>
        <v>Ср</v>
      </c>
      <c r="D15" s="14">
        <f t="shared" ref="D15:D17" si="5">IF(B15="","",(400*H15)+(500*I15)+(325*J15)+(140*P15))</f>
        <v>0</v>
      </c>
      <c r="F15" s="14">
        <f t="shared" si="4"/>
        <v>0</v>
      </c>
      <c r="H15" s="25">
        <f>COUNTA(Учёт!$E$60:$V$64)</f>
        <v>0</v>
      </c>
      <c r="I15" s="25">
        <f>COUNTA(Учёт!$W$60:$AD$64)</f>
        <v>0</v>
      </c>
      <c r="J15" s="25">
        <f>COUNTA(Учёт!$D$60:$D$64)</f>
        <v>0</v>
      </c>
      <c r="P15" s="13">
        <f>COUNTA(Учёт!$D$65:$AD$65)</f>
        <v>0</v>
      </c>
      <c r="R15" s="13">
        <f>IF(B15="","",SUM(H15:J15,P15)*30)</f>
        <v>0</v>
      </c>
      <c r="T15" s="13">
        <f t="shared" si="3"/>
        <v>0</v>
      </c>
    </row>
    <row r="16" spans="1:20">
      <c r="A16" s="60"/>
      <c r="B16" s="13">
        <f>IF(Учёт!$A$66="","",Учёт!$A$66)</f>
        <v>5</v>
      </c>
      <c r="C16" s="13" t="str">
        <f>IF(B16="","","Чт")</f>
        <v>Чт</v>
      </c>
      <c r="D16" s="14">
        <f t="shared" si="5"/>
        <v>0</v>
      </c>
      <c r="F16" s="14">
        <f t="shared" si="4"/>
        <v>0</v>
      </c>
      <c r="H16" s="13">
        <f>COUNTA(Учёт!$E$66:$V$70)</f>
        <v>0</v>
      </c>
      <c r="I16" s="13">
        <f>COUNTA(Учёт!$W$66:$AD$70)</f>
        <v>0</v>
      </c>
      <c r="J16" s="13">
        <f>COUNTA(Учёт!$D$66:$D$70)</f>
        <v>0</v>
      </c>
      <c r="P16" s="13">
        <f>COUNTA(Учёт!$D$71:$AD$71)</f>
        <v>0</v>
      </c>
      <c r="R16" s="13">
        <f>IF(B16="","",SUM(H16:J16,P16)*30)</f>
        <v>0</v>
      </c>
      <c r="T16" s="13">
        <f t="shared" si="3"/>
        <v>0</v>
      </c>
    </row>
    <row r="17" spans="1:20">
      <c r="A17" s="60"/>
      <c r="B17" s="13">
        <f>IF(Учёт!$A$72="","",Учёт!$A$72)</f>
        <v>6</v>
      </c>
      <c r="C17" s="13" t="str">
        <f>IF(B17="","","Пт")</f>
        <v>Пт</v>
      </c>
      <c r="D17" s="14">
        <f t="shared" si="5"/>
        <v>0</v>
      </c>
      <c r="F17" s="14">
        <f t="shared" si="4"/>
        <v>0</v>
      </c>
      <c r="H17" s="13">
        <f>COUNTA(Учёт!$E$72:$V$76)</f>
        <v>0</v>
      </c>
      <c r="I17" s="13">
        <f>COUNTA(Учёт!$W$72:$AD$76)</f>
        <v>0</v>
      </c>
      <c r="J17" s="13">
        <f>COUNTA(Учёт!$D$72:$D$76)</f>
        <v>0</v>
      </c>
      <c r="L17" s="33" t="s">
        <v>66</v>
      </c>
      <c r="M17" s="33" t="s">
        <v>67</v>
      </c>
      <c r="N17" s="33" t="s">
        <v>68</v>
      </c>
      <c r="P17" s="13">
        <f>COUNTA(Учёт!$D$77:$AD$77)</f>
        <v>0</v>
      </c>
      <c r="R17" s="13">
        <f>IF(B17="","",SUM(H17:J17,P17)*30)</f>
        <v>0</v>
      </c>
      <c r="T17" s="13">
        <f t="shared" si="3"/>
        <v>0</v>
      </c>
    </row>
    <row r="18" spans="1:20">
      <c r="A18" s="60"/>
      <c r="B18" s="13">
        <f>IF(Учёт!$A$78="","",Учёт!$A$78)</f>
        <v>7</v>
      </c>
      <c r="C18" s="13" t="str">
        <f>IF(B18="","","Сб")</f>
        <v>Сб</v>
      </c>
      <c r="D18" s="14">
        <f>IF(B18="","",(400*L18)+(500*M18)+(325*N18)+(140*P18))</f>
        <v>0</v>
      </c>
      <c r="F18" s="14">
        <f>IF(B18="","",(425*L18)+(525*M18)+(350*N18)+(140*P18))</f>
        <v>0</v>
      </c>
      <c r="L18" s="13">
        <f>COUNTA(Учёт!$E$78:$V$82)</f>
        <v>0</v>
      </c>
      <c r="M18" s="13">
        <f>COUNTA(Учёт!$W$78:$AD$82)</f>
        <v>0</v>
      </c>
      <c r="N18" s="13">
        <f>COUNTA(Учёт!$AA$78:$AD$82)+COUNT(Учёт!$D$78:$D$82)</f>
        <v>0</v>
      </c>
      <c r="P18" s="13">
        <f>COUNTA(Учёт!$D$83:$AD$83)</f>
        <v>0</v>
      </c>
      <c r="R18" s="13">
        <f>IF(B18="","",SUM(L18:N18,P18)*30)</f>
        <v>0</v>
      </c>
      <c r="T18" s="13">
        <f t="shared" si="3"/>
        <v>0</v>
      </c>
    </row>
    <row r="19" spans="1:20">
      <c r="A19" s="60"/>
      <c r="B19" s="13">
        <f>IF(Учёт!$A$84="","",Учёт!$A$84)</f>
        <v>8</v>
      </c>
      <c r="C19" s="13" t="str">
        <f>IF(B19="","","Вс")</f>
        <v>Вс</v>
      </c>
      <c r="D19" s="14">
        <f>IF(B19="","",(400*L19)+(500*M19)+(325*N19)+(140*P19))</f>
        <v>0</v>
      </c>
      <c r="F19" s="14">
        <f>IF(B19="","",(425*L19)+(525*M19)+(350*N19)+(140*P19))</f>
        <v>0</v>
      </c>
      <c r="L19" s="13">
        <f>COUNTA(Учёт!$E$84:$V$88)</f>
        <v>0</v>
      </c>
      <c r="M19" s="13">
        <f>COUNTA(Учёт!$W$84:$AD$88)</f>
        <v>0</v>
      </c>
      <c r="N19" s="13">
        <f>COUNTA(Учёт!$AA$84:$AD$88)+COUNT(Учёт!$D$84:$D$88)</f>
        <v>0</v>
      </c>
      <c r="P19" s="13">
        <f>COUNTA(Учёт!$D$89:$AD$89)</f>
        <v>0</v>
      </c>
      <c r="R19" s="13">
        <f>IF(B19="","",SUM(L19:N19,P19)*30)</f>
        <v>0</v>
      </c>
      <c r="T19" s="13">
        <f t="shared" si="3"/>
        <v>0</v>
      </c>
    </row>
    <row r="20" spans="1:20">
      <c r="B20" s="27"/>
      <c r="C20" s="28"/>
    </row>
    <row r="21" spans="1:20">
      <c r="B21" s="34" t="s">
        <v>54</v>
      </c>
      <c r="D21" s="35">
        <f>SUM(D13:D19)</f>
        <v>0</v>
      </c>
      <c r="F21" s="29">
        <f>SUM(F13:F19)</f>
        <v>0</v>
      </c>
      <c r="R21" s="39">
        <f>SUM(R13:R19)</f>
        <v>0</v>
      </c>
      <c r="T21" s="39">
        <f>SUM(T13:T19)</f>
        <v>0</v>
      </c>
    </row>
    <row r="22" spans="1:20">
      <c r="H22" s="33" t="s">
        <v>63</v>
      </c>
      <c r="I22" s="33" t="s">
        <v>64</v>
      </c>
      <c r="J22" s="33" t="s">
        <v>65</v>
      </c>
      <c r="P22" s="37" t="s">
        <v>27</v>
      </c>
    </row>
    <row r="23" spans="1:20">
      <c r="A23" s="60">
        <v>3</v>
      </c>
      <c r="B23" s="13">
        <f>IF(Учёт!$A$90="","",Учёт!$A$90)</f>
        <v>9</v>
      </c>
      <c r="C23" s="13" t="str">
        <f>IF(B23="","","Пн")</f>
        <v>Пн</v>
      </c>
      <c r="D23" s="14">
        <f>IF(B23="","",(400*H23)+(500*I23)+(325*J23)+(140*P23))</f>
        <v>0</v>
      </c>
      <c r="F23" s="14">
        <f>IF(B23="","",(425*H23)+(525*I23)+(350*J23)+(140*P23))</f>
        <v>0</v>
      </c>
      <c r="H23" s="25">
        <f>COUNTA(Учёт!$E$90:$V$94)</f>
        <v>0</v>
      </c>
      <c r="I23" s="25">
        <f>COUNTA(Учёт!$W$90:$AD$94)</f>
        <v>0</v>
      </c>
      <c r="J23" s="25">
        <f>COUNTA(Учёт!$D$90:$D$94)</f>
        <v>0</v>
      </c>
      <c r="P23" s="13">
        <f>COUNTA(Учёт!$D$95:$AD$95)</f>
        <v>0</v>
      </c>
      <c r="R23" s="13">
        <f>IF(B23="","",SUM(H23:J23,P23)*30)</f>
        <v>0</v>
      </c>
      <c r="T23" s="13">
        <f t="shared" ref="T23:T29" si="6">IF(R23="","",R23/60)</f>
        <v>0</v>
      </c>
    </row>
    <row r="24" spans="1:20">
      <c r="A24" s="60"/>
      <c r="B24" s="13">
        <f>IF(Учёт!$A$96="","",Учёт!$A$96)</f>
        <v>10</v>
      </c>
      <c r="C24" s="13" t="str">
        <f>IF(B24="","","Вт")</f>
        <v>Вт</v>
      </c>
      <c r="D24" s="14">
        <f>IF(B24="","",(400*H24)+(500*I24)+(325*J24)+(140*P24))</f>
        <v>0</v>
      </c>
      <c r="F24" s="14">
        <f t="shared" ref="F24:F27" si="7">IF(B24="","",(425*H24)+(525*I24)+(350*J24)+(140*P24))</f>
        <v>0</v>
      </c>
      <c r="H24" s="13">
        <f>COUNTA(Учёт!$E$96:$V$100)</f>
        <v>0</v>
      </c>
      <c r="I24" s="13">
        <f>COUNTA(Учёт!$W$96:$AD$100)</f>
        <v>0</v>
      </c>
      <c r="J24" s="13">
        <f>COUNTA(Учёт!$D$96:$D$100)</f>
        <v>0</v>
      </c>
      <c r="P24" s="13">
        <f>COUNTA(Учёт!$D$101:$AD$101)</f>
        <v>0</v>
      </c>
      <c r="R24" s="13">
        <f>IF(B24="","",SUM(H24:J24,P24)*30)</f>
        <v>0</v>
      </c>
      <c r="T24" s="13">
        <f t="shared" si="6"/>
        <v>0</v>
      </c>
    </row>
    <row r="25" spans="1:20">
      <c r="A25" s="60"/>
      <c r="B25" s="13">
        <f>IF(Учёт!$A$102="","",Учёт!$A$102)</f>
        <v>11</v>
      </c>
      <c r="C25" s="13" t="str">
        <f>IF(B25="","","Ср")</f>
        <v>Ср</v>
      </c>
      <c r="D25" s="14">
        <f t="shared" ref="D25:D27" si="8">IF(B25="","",(400*H25)+(500*I25)+(325*J25)+(140*P25))</f>
        <v>0</v>
      </c>
      <c r="F25" s="14">
        <f t="shared" si="7"/>
        <v>0</v>
      </c>
      <c r="H25" s="13">
        <f>COUNTA(Учёт!$E$102:$V$106)</f>
        <v>0</v>
      </c>
      <c r="I25" s="13">
        <f>COUNTA(Учёт!$W$102:$AD$106)</f>
        <v>0</v>
      </c>
      <c r="J25" s="13">
        <f>COUNTA(Учёт!$D$102:$D$106)</f>
        <v>0</v>
      </c>
      <c r="P25" s="13">
        <f>COUNTA(Учёт!$D$107:$AD$107)</f>
        <v>0</v>
      </c>
      <c r="R25" s="13">
        <f>IF(B25="","",SUM(H25:J25,P25)*30)</f>
        <v>0</v>
      </c>
      <c r="T25" s="13">
        <f t="shared" si="6"/>
        <v>0</v>
      </c>
    </row>
    <row r="26" spans="1:20">
      <c r="A26" s="60"/>
      <c r="B26" s="13">
        <f>IF(Учёт!$A$108="","",Учёт!$A$108)</f>
        <v>12</v>
      </c>
      <c r="C26" s="13" t="str">
        <f>IF(B26="","","Чт")</f>
        <v>Чт</v>
      </c>
      <c r="D26" s="14">
        <f t="shared" si="8"/>
        <v>0</v>
      </c>
      <c r="F26" s="14">
        <f t="shared" si="7"/>
        <v>0</v>
      </c>
      <c r="H26" s="13">
        <f>COUNTA(Учёт!$E$108:$V$112)</f>
        <v>0</v>
      </c>
      <c r="I26" s="13">
        <f>COUNTA(Учёт!$W$108:$AD$112)</f>
        <v>0</v>
      </c>
      <c r="J26" s="13">
        <f>COUNTA(Учёт!$D$108:$D$112)</f>
        <v>0</v>
      </c>
      <c r="P26" s="13">
        <f>COUNTA(Учёт!$D$113:$AD$113)</f>
        <v>0</v>
      </c>
      <c r="R26" s="13">
        <f>IF(B26="","",SUM(H26:J26,P26)*30)</f>
        <v>0</v>
      </c>
      <c r="T26" s="13">
        <f t="shared" si="6"/>
        <v>0</v>
      </c>
    </row>
    <row r="27" spans="1:20">
      <c r="A27" s="60"/>
      <c r="B27" s="13">
        <f>IF(Учёт!$A$114="","",Учёт!$A$114)</f>
        <v>13</v>
      </c>
      <c r="C27" s="13" t="str">
        <f>IF(B27="","","Пт")</f>
        <v>Пт</v>
      </c>
      <c r="D27" s="14">
        <f t="shared" si="8"/>
        <v>0</v>
      </c>
      <c r="F27" s="14">
        <f t="shared" si="7"/>
        <v>0</v>
      </c>
      <c r="H27" s="13">
        <f>COUNTA(Учёт!$E$114:$V$118)</f>
        <v>0</v>
      </c>
      <c r="I27" s="13">
        <f>COUNTA(Учёт!W114:AD118)</f>
        <v>0</v>
      </c>
      <c r="J27" s="13">
        <f>COUNTA(Учёт!$D$114:$D$118)</f>
        <v>0</v>
      </c>
      <c r="L27" s="33" t="s">
        <v>66</v>
      </c>
      <c r="M27" s="33" t="s">
        <v>67</v>
      </c>
      <c r="N27" s="33" t="s">
        <v>68</v>
      </c>
      <c r="P27" s="13">
        <f>COUNTA(Учёт!$D$119:$AD$119)</f>
        <v>0</v>
      </c>
      <c r="R27" s="13">
        <f>IF(B27="","",SUM(H27:J27,P27)*30)</f>
        <v>0</v>
      </c>
      <c r="T27" s="13">
        <f t="shared" si="6"/>
        <v>0</v>
      </c>
    </row>
    <row r="28" spans="1:20">
      <c r="A28" s="60"/>
      <c r="B28" s="13">
        <f>IF(Учёт!$A$120="","",Учёт!$A$120)</f>
        <v>14</v>
      </c>
      <c r="C28" s="13" t="str">
        <f>IF(B28="","","Сб")</f>
        <v>Сб</v>
      </c>
      <c r="D28" s="14">
        <f>IF(B28="","",(400*L28)+(500*M28)+(325*N28)+(140*P28))</f>
        <v>0</v>
      </c>
      <c r="F28" s="14">
        <f>IF(B28="","",(425*L28)+(525*M28)+(350*N28)+(140*P28))</f>
        <v>0</v>
      </c>
      <c r="L28" s="13">
        <f>COUNTA(Учёт!$E$120:$V$124)</f>
        <v>0</v>
      </c>
      <c r="M28" s="13">
        <f>COUNTA(Учёт!$W$120:$AD$124)</f>
        <v>0</v>
      </c>
      <c r="N28" s="13">
        <f>COUNTA(Учёт!$AA$120:$AD$124)+COUNT(Учёт!$D$120:$D$124)</f>
        <v>0</v>
      </c>
      <c r="P28" s="13">
        <f>COUNTA(Учёт!$D$125:$AD$125)</f>
        <v>0</v>
      </c>
      <c r="R28" s="13">
        <f>IF(B28="","",SUM(L28:N28,P28)*30)</f>
        <v>0</v>
      </c>
      <c r="T28" s="13">
        <f t="shared" si="6"/>
        <v>0</v>
      </c>
    </row>
    <row r="29" spans="1:20">
      <c r="A29" s="60"/>
      <c r="B29" s="13">
        <f>IF(Учёт!$A$126="","",Учёт!$A$126)</f>
        <v>15</v>
      </c>
      <c r="C29" s="13" t="str">
        <f>IF(B29="","","Вс")</f>
        <v>Вс</v>
      </c>
      <c r="D29" s="14">
        <f>IF(B29="","",(400*L29)+(500*M29)+(325*N29)+(140*P29))</f>
        <v>0</v>
      </c>
      <c r="F29" s="14">
        <f>IF(B29="","",(425*L29)+(525*M29)+(350*N29)+(140*P29))</f>
        <v>0</v>
      </c>
      <c r="L29" s="13">
        <f>COUNTA(Учёт!$E$126:$V$130)</f>
        <v>0</v>
      </c>
      <c r="M29" s="13">
        <f>COUNTA(Учёт!$W$126:$AD$130)</f>
        <v>0</v>
      </c>
      <c r="N29" s="13">
        <f>COUNTA(Учёт!$AA$126:$AD$130)+COUNT(Учёт!$D$126:$D$130)</f>
        <v>0</v>
      </c>
      <c r="P29" s="13">
        <f>COUNTA(Учёт!$D$131:$AD$131)</f>
        <v>0</v>
      </c>
      <c r="R29" s="13">
        <f>IF(B29="","",SUM(L29:N29,P29)*30)</f>
        <v>0</v>
      </c>
      <c r="T29" s="13">
        <f t="shared" si="6"/>
        <v>0</v>
      </c>
    </row>
    <row r="30" spans="1:20">
      <c r="B30" s="27"/>
      <c r="C30" s="26"/>
    </row>
    <row r="31" spans="1:20">
      <c r="B31" s="34" t="s">
        <v>56</v>
      </c>
      <c r="D31" s="29">
        <f>SUM(D23:D29)</f>
        <v>0</v>
      </c>
      <c r="F31" s="29">
        <f>SUM(F23:F29)</f>
        <v>0</v>
      </c>
      <c r="R31" s="38">
        <f>SUM(R23:R29)</f>
        <v>0</v>
      </c>
      <c r="T31" s="38">
        <f>SUM(T23:T29)</f>
        <v>0</v>
      </c>
    </row>
    <row r="32" spans="1:20">
      <c r="H32" s="33" t="s">
        <v>63</v>
      </c>
      <c r="I32" s="33" t="s">
        <v>64</v>
      </c>
      <c r="J32" s="33" t="s">
        <v>65</v>
      </c>
      <c r="P32" s="37" t="s">
        <v>27</v>
      </c>
    </row>
    <row r="33" spans="1:20">
      <c r="A33" s="60">
        <v>4</v>
      </c>
      <c r="B33" s="13">
        <f>IF(Учёт!$A$132="","",Учёт!$A$132)</f>
        <v>16</v>
      </c>
      <c r="C33" s="13" t="str">
        <f>IF(B33="","","Пн")</f>
        <v>Пн</v>
      </c>
      <c r="D33" s="14">
        <f>IF(B33="","",(400*H33)+(500*I33)+(325*J33)+(140*P33))</f>
        <v>0</v>
      </c>
      <c r="F33" s="14">
        <f>IF(B33="","",(425*H33)+(525*I33)+(350*J33)+(140*P33))</f>
        <v>0</v>
      </c>
      <c r="H33" s="25">
        <f>COUNTA(Учёт!$E$132:$V$134)</f>
        <v>0</v>
      </c>
      <c r="I33" s="25">
        <f>COUNTA(Учёт!$W$132:$AD$134)</f>
        <v>0</v>
      </c>
      <c r="J33" s="25">
        <f>COUNTA(Учёт!$D$132:$D$134)</f>
        <v>0</v>
      </c>
      <c r="P33" s="13">
        <f>COUNTA(Учёт!$D$137:$AD$137)</f>
        <v>0</v>
      </c>
      <c r="R33" s="13">
        <f>IF(B33="","",SUM(H33:J33,P33)*30)</f>
        <v>0</v>
      </c>
      <c r="T33" s="13">
        <f t="shared" ref="T33:T39" si="9">IF(R33="","",R33/60)</f>
        <v>0</v>
      </c>
    </row>
    <row r="34" spans="1:20">
      <c r="A34" s="60"/>
      <c r="B34" s="13">
        <f>IF(Учёт!$A$138="","",Учёт!$A$138)</f>
        <v>17</v>
      </c>
      <c r="C34" s="13" t="str">
        <f>IF(B34="","","Вт")</f>
        <v>Вт</v>
      </c>
      <c r="D34" s="14">
        <f>IF(B34="","",(400*H34)+(500*I34)+(325*J34)+(140*P34))</f>
        <v>0</v>
      </c>
      <c r="F34" s="14">
        <f t="shared" ref="F34:F37" si="10">IF(B34="","",(425*H34)+(525*I34)+(350*J34)+(140*P34))</f>
        <v>0</v>
      </c>
      <c r="H34" s="13">
        <f>COUNTA(Учёт!$E$138:$V$142)</f>
        <v>0</v>
      </c>
      <c r="I34" s="13">
        <f>COUNTA(Учёт!$W$138:$AD$142)</f>
        <v>0</v>
      </c>
      <c r="J34" s="13">
        <f>COUNTA(Учёт!$D$138:$D$142)</f>
        <v>0</v>
      </c>
      <c r="P34" s="13">
        <f>COUNTA(Учёт!$D$143:$AD$143)</f>
        <v>0</v>
      </c>
      <c r="R34" s="13">
        <f>IF(B34="","",SUM(H34:J34,P34)*30)</f>
        <v>0</v>
      </c>
      <c r="T34" s="13">
        <f t="shared" si="9"/>
        <v>0</v>
      </c>
    </row>
    <row r="35" spans="1:20">
      <c r="A35" s="60"/>
      <c r="B35" s="13">
        <f>IF(Учёт!$A$144="","",Учёт!$A$144)</f>
        <v>18</v>
      </c>
      <c r="C35" s="13" t="str">
        <f>IF(B35="","","Ср")</f>
        <v>Ср</v>
      </c>
      <c r="D35" s="14">
        <f t="shared" ref="D35:D37" si="11">IF(B35="","",(400*H35)+(500*I35)+(325*J35)+(140*P35))</f>
        <v>0</v>
      </c>
      <c r="F35" s="14">
        <f t="shared" si="10"/>
        <v>0</v>
      </c>
      <c r="H35" s="13">
        <f>COUNTA(Учёт!$E$144:$V$148)</f>
        <v>0</v>
      </c>
      <c r="I35" s="13">
        <f>COUNTA(Учёт!$W$144:$AD$148)</f>
        <v>0</v>
      </c>
      <c r="J35" s="13">
        <f>COUNTA(Учёт!$D$144:$D$148)</f>
        <v>0</v>
      </c>
      <c r="P35" s="13">
        <f>COUNTA(Учёт!$D$149:$AD$149)</f>
        <v>0</v>
      </c>
      <c r="R35" s="13">
        <f>IF(B35="","",SUM(H35:J35,P35)*30)</f>
        <v>0</v>
      </c>
      <c r="T35" s="13">
        <f t="shared" si="9"/>
        <v>0</v>
      </c>
    </row>
    <row r="36" spans="1:20">
      <c r="A36" s="60"/>
      <c r="B36" s="13">
        <f>IF(Учёт!$A$150="","",Учёт!$A$150)</f>
        <v>19</v>
      </c>
      <c r="C36" s="13" t="str">
        <f>IF(B36="","","Чт")</f>
        <v>Чт</v>
      </c>
      <c r="D36" s="14">
        <f t="shared" si="11"/>
        <v>0</v>
      </c>
      <c r="F36" s="14">
        <f t="shared" si="10"/>
        <v>0</v>
      </c>
      <c r="H36" s="13">
        <f>COUNTA(Учёт!$E$150:$V$154)</f>
        <v>0</v>
      </c>
      <c r="I36" s="13">
        <f>COUNTA(Учёт!$W$150:$AD$154)</f>
        <v>0</v>
      </c>
      <c r="J36" s="13">
        <f>COUNTA(Учёт!$D$150:$D$154)</f>
        <v>0</v>
      </c>
      <c r="P36" s="13">
        <f>COUNTA(Учёт!$D$155:$AD$155)</f>
        <v>0</v>
      </c>
      <c r="R36" s="13">
        <f>IF(B36="","",SUM(H36:J36,P36)*30)</f>
        <v>0</v>
      </c>
      <c r="T36" s="13">
        <f t="shared" si="9"/>
        <v>0</v>
      </c>
    </row>
    <row r="37" spans="1:20">
      <c r="A37" s="60"/>
      <c r="B37" s="13">
        <f>IF(Учёт!$A$156="","",Учёт!$A$156)</f>
        <v>20</v>
      </c>
      <c r="C37" s="13" t="str">
        <f>IF(B37="","","Пт")</f>
        <v>Пт</v>
      </c>
      <c r="D37" s="14">
        <f t="shared" si="11"/>
        <v>0</v>
      </c>
      <c r="F37" s="14">
        <f t="shared" si="10"/>
        <v>0</v>
      </c>
      <c r="H37" s="13">
        <f>COUNTA(Учёт!$E$156:$V$160)</f>
        <v>0</v>
      </c>
      <c r="I37" s="13">
        <f>COUNTA(Учёт!$W$156:$AD$160)</f>
        <v>0</v>
      </c>
      <c r="J37" s="13">
        <f>COUNTA(Учёт!$D$156:$D$160)</f>
        <v>0</v>
      </c>
      <c r="L37" s="33" t="s">
        <v>66</v>
      </c>
      <c r="M37" s="33" t="s">
        <v>67</v>
      </c>
      <c r="N37" s="33" t="s">
        <v>68</v>
      </c>
      <c r="P37" s="13">
        <f>COUNTA(Учёт!$D$161:$AD$161)</f>
        <v>0</v>
      </c>
      <c r="R37" s="13">
        <f>IF(B37="","",SUM(H37:J37,P37)*30)</f>
        <v>0</v>
      </c>
      <c r="T37" s="13">
        <f t="shared" si="9"/>
        <v>0</v>
      </c>
    </row>
    <row r="38" spans="1:20">
      <c r="A38" s="60"/>
      <c r="B38" s="13">
        <f>IF(Учёт!$A$162="","",Учёт!$A$162)</f>
        <v>21</v>
      </c>
      <c r="C38" s="13" t="str">
        <f>IF(B38="","","Сб")</f>
        <v>Сб</v>
      </c>
      <c r="D38" s="14">
        <f>IF(B38="","",(400*L38)+(500*M38)+(325*N38)+(140*P38))</f>
        <v>0</v>
      </c>
      <c r="F38" s="14">
        <f>IF(B38="","",(425*L38)+(525*M38)+(350*N38)+(140*P38))</f>
        <v>0</v>
      </c>
      <c r="L38" s="13">
        <f>COUNTA(Учёт!$E$162:$V$166)</f>
        <v>0</v>
      </c>
      <c r="M38" s="13">
        <f>COUNTA(Учёт!$W$162:$AD$166)</f>
        <v>0</v>
      </c>
      <c r="N38" s="13">
        <f>COUNTA(Учёт!$AA$162:$AD$166)+COUNT(Учёт!$D$162:$D$166)</f>
        <v>0</v>
      </c>
      <c r="P38" s="13">
        <f>COUNTA(Учёт!$D$167:$AD$167)</f>
        <v>0</v>
      </c>
      <c r="R38" s="13">
        <f>IF(B38="","",SUM(L38:N38,P38)*30)</f>
        <v>0</v>
      </c>
      <c r="T38" s="13">
        <f t="shared" si="9"/>
        <v>0</v>
      </c>
    </row>
    <row r="39" spans="1:20">
      <c r="A39" s="60"/>
      <c r="B39" s="13">
        <f>IF(Учёт!$A$168="","",Учёт!$A$168)</f>
        <v>22</v>
      </c>
      <c r="C39" s="13" t="str">
        <f>IF(B39="","","Вс")</f>
        <v>Вс</v>
      </c>
      <c r="D39" s="14">
        <f>IF(B39="","",(400*L39)+(500*M39)+(325*N39)+(140*P39))</f>
        <v>0</v>
      </c>
      <c r="F39" s="14">
        <f>IF(B39="","",(425*L39)+(525*M39)+(350*N39)+(140*P39))</f>
        <v>0</v>
      </c>
      <c r="L39" s="13">
        <f>COUNTA(Учёт!$E$168:$V$172)</f>
        <v>0</v>
      </c>
      <c r="M39" s="13">
        <f>COUNTA(Учёт!$W$168:$AD$172)</f>
        <v>0</v>
      </c>
      <c r="N39" s="13">
        <f>COUNTA(Учёт!$AA$168:$AD$172)+COUNT(Учёт!$D$168:$D$172)</f>
        <v>0</v>
      </c>
      <c r="P39" s="13">
        <f>COUNTA(Учёт!$D$173:$AD$173)</f>
        <v>0</v>
      </c>
      <c r="R39" s="13">
        <f>IF(B39="","",SUM(L39:N39,P39)*30)</f>
        <v>0</v>
      </c>
      <c r="T39" s="13">
        <f t="shared" si="9"/>
        <v>0</v>
      </c>
    </row>
    <row r="41" spans="1:20">
      <c r="B41" s="34" t="s">
        <v>57</v>
      </c>
      <c r="D41" s="29">
        <f>SUM(D33:D39)</f>
        <v>0</v>
      </c>
      <c r="F41" s="29">
        <f>SUM(F33:F39)</f>
        <v>0</v>
      </c>
      <c r="R41" s="38">
        <f>SUM(R33:R39)</f>
        <v>0</v>
      </c>
      <c r="T41" s="38">
        <f>SUM(T33:T39)</f>
        <v>0</v>
      </c>
    </row>
    <row r="42" spans="1:20">
      <c r="H42" s="33" t="s">
        <v>63</v>
      </c>
      <c r="I42" s="33" t="s">
        <v>64</v>
      </c>
      <c r="J42" s="33" t="s">
        <v>65</v>
      </c>
      <c r="P42" s="37" t="s">
        <v>27</v>
      </c>
    </row>
    <row r="43" spans="1:20">
      <c r="A43" s="60">
        <v>5</v>
      </c>
      <c r="B43" s="13">
        <f>IF(Учёт!$A$174="","",Учёт!$A$174)</f>
        <v>23</v>
      </c>
      <c r="C43" s="13" t="str">
        <f>IF(B43="","","Пн")</f>
        <v>Пн</v>
      </c>
      <c r="D43" s="14">
        <f>IF(B43="","",(400*H43)+(500*I43)+(325*J43)+(140*P43))</f>
        <v>0</v>
      </c>
      <c r="F43" s="14">
        <f>IF(B43="","",(425*H43)+(525*I43)+(350*J43)+(140*P43))</f>
        <v>0</v>
      </c>
      <c r="H43" s="25">
        <f>COUNTA(Учёт!$E$174:$V$178)</f>
        <v>0</v>
      </c>
      <c r="I43" s="25">
        <f>COUNTA(Учёт!$W$174:$AD$178)</f>
        <v>0</v>
      </c>
      <c r="J43" s="25">
        <f>COUNTA(Учёт!$D$174:$D$178)</f>
        <v>0</v>
      </c>
      <c r="P43" s="13">
        <f>COUNTA(Учёт!$D$179:$AD$179)</f>
        <v>0</v>
      </c>
      <c r="R43" s="13">
        <f>IF(B43="","",SUM(H43:J43,P43)*30)</f>
        <v>0</v>
      </c>
      <c r="T43" s="13">
        <f t="shared" ref="T43:T49" si="12">IF(R43="","",R43/60)</f>
        <v>0</v>
      </c>
    </row>
    <row r="44" spans="1:20">
      <c r="A44" s="60"/>
      <c r="B44" s="13">
        <f>IF(Учёт!$A$180="","",Учёт!$A$180)</f>
        <v>24</v>
      </c>
      <c r="C44" s="13" t="str">
        <f>IF(B44="","","Вт")</f>
        <v>Вт</v>
      </c>
      <c r="D44" s="14">
        <f>IF(B44="","",(400*H44)+(500*I44)+(325*J44)+(140*P44))</f>
        <v>0</v>
      </c>
      <c r="F44" s="14">
        <f t="shared" ref="F44:F47" si="13">IF(B44="","",(425*H44)+(525*I44)+(350*J44)+(140*P44))</f>
        <v>0</v>
      </c>
      <c r="H44" s="13">
        <f>COUNTA(Учёт!$E$180:$V$184)</f>
        <v>0</v>
      </c>
      <c r="I44" s="13">
        <f>COUNTA(Учёт!$W$180:$AD$184)</f>
        <v>0</v>
      </c>
      <c r="J44" s="13">
        <f>COUNTA(Учёт!$D$180:$D$184)</f>
        <v>0</v>
      </c>
      <c r="P44" s="13">
        <f>COUNTA(Учёт!$D$185:$AD$185)</f>
        <v>0</v>
      </c>
      <c r="R44" s="13">
        <f>IF(B44="","",SUM(H44:J44,P44)*30)</f>
        <v>0</v>
      </c>
      <c r="T44" s="13">
        <f t="shared" si="12"/>
        <v>0</v>
      </c>
    </row>
    <row r="45" spans="1:20">
      <c r="A45" s="60"/>
      <c r="B45" s="13">
        <f>IF(Учёт!$A$186="","",Учёт!$A$186)</f>
        <v>25</v>
      </c>
      <c r="C45" s="13" t="str">
        <f>IF(B45="","","Ср")</f>
        <v>Ср</v>
      </c>
      <c r="D45" s="14">
        <f t="shared" ref="D45:D47" si="14">IF(B45="","",(400*H45)+(500*I45)+(325*J45)+(140*P45))</f>
        <v>0</v>
      </c>
      <c r="F45" s="14">
        <f t="shared" si="13"/>
        <v>0</v>
      </c>
      <c r="H45" s="13">
        <f>COUNTA(Учёт!$E$186:$V$190)</f>
        <v>0</v>
      </c>
      <c r="I45" s="13">
        <f>COUNTA(Учёт!$W$186:$AD$190)</f>
        <v>0</v>
      </c>
      <c r="J45" s="13">
        <f>COUNTA(Учёт!$D$186:$D$190)</f>
        <v>0</v>
      </c>
      <c r="P45" s="13">
        <f>COUNTA(Учёт!$D$191:$AD$191)</f>
        <v>0</v>
      </c>
      <c r="R45" s="13">
        <f>IF(B45="","",SUM(H45:J45,P45)*30)</f>
        <v>0</v>
      </c>
      <c r="T45" s="13">
        <f t="shared" si="12"/>
        <v>0</v>
      </c>
    </row>
    <row r="46" spans="1:20">
      <c r="A46" s="60"/>
      <c r="B46" s="13">
        <f>IF(Учёт!$A$192="","",Учёт!$A$192)</f>
        <v>26</v>
      </c>
      <c r="C46" s="13" t="str">
        <f>IF(B46="","","Чт")</f>
        <v>Чт</v>
      </c>
      <c r="D46" s="14">
        <f t="shared" si="14"/>
        <v>0</v>
      </c>
      <c r="F46" s="14">
        <f t="shared" si="13"/>
        <v>0</v>
      </c>
      <c r="H46" s="13">
        <f>COUNTA(Учёт!$E$192:$V$196)</f>
        <v>0</v>
      </c>
      <c r="I46" s="13">
        <f>COUNTA(Учёт!$W$192:$AD$196)</f>
        <v>0</v>
      </c>
      <c r="J46" s="13">
        <f>COUNTA(Учёт!$D$192:$D$196)</f>
        <v>0</v>
      </c>
      <c r="P46" s="13">
        <f>COUNTA(Учёт!$D$197:$AD$197)</f>
        <v>0</v>
      </c>
      <c r="R46" s="13">
        <f>IF(B46="","",SUM(H46:J46,P46)*30)</f>
        <v>0</v>
      </c>
      <c r="T46" s="13">
        <f t="shared" si="12"/>
        <v>0</v>
      </c>
    </row>
    <row r="47" spans="1:20">
      <c r="A47" s="60"/>
      <c r="B47" s="13">
        <f>IF(Учёт!$A$192="","",Учёт!$A$198)</f>
        <v>27</v>
      </c>
      <c r="C47" s="13" t="str">
        <f>IF(B47="","","Пт")</f>
        <v>Пт</v>
      </c>
      <c r="D47" s="14">
        <f t="shared" si="14"/>
        <v>0</v>
      </c>
      <c r="F47" s="14">
        <f t="shared" si="13"/>
        <v>0</v>
      </c>
      <c r="H47" s="13">
        <f>COUNTA(Учёт!$E$198:$V$202)</f>
        <v>0</v>
      </c>
      <c r="I47" s="13">
        <f>COUNTA(Учёт!$W$198:$AD$202)</f>
        <v>0</v>
      </c>
      <c r="J47" s="13">
        <f>COUNTA(Учёт!$D$198:$D$202)</f>
        <v>0</v>
      </c>
      <c r="L47" s="33" t="s">
        <v>66</v>
      </c>
      <c r="M47" s="33" t="s">
        <v>67</v>
      </c>
      <c r="N47" s="33" t="s">
        <v>68</v>
      </c>
      <c r="P47" s="13">
        <f>COUNTA(Учёт!$D$203:$AD$203)</f>
        <v>0</v>
      </c>
      <c r="R47" s="13">
        <f>IF(B47="","",SUM(H47:J47,P47)*30)</f>
        <v>0</v>
      </c>
      <c r="T47" s="13">
        <f t="shared" si="12"/>
        <v>0</v>
      </c>
    </row>
    <row r="48" spans="1:20">
      <c r="A48" s="60"/>
      <c r="B48" s="13">
        <f>IF(Учёт!$A$204="","",Учёт!$A$204)</f>
        <v>28</v>
      </c>
      <c r="C48" s="13" t="str">
        <f>IF(B48="","","Сб")</f>
        <v>Сб</v>
      </c>
      <c r="D48" s="14">
        <f>IF(B48="","",(400*L48)+(500*M48)+(325*N48)+(140*P48))</f>
        <v>0</v>
      </c>
      <c r="F48" s="14">
        <f>IF(B48="","",(425*L48)+(525*M48)+(350*N48)+(140*P48))</f>
        <v>0</v>
      </c>
      <c r="L48" s="13">
        <f>COUNTA(Учёт!$E$204:$V$208)</f>
        <v>0</v>
      </c>
      <c r="M48" s="13">
        <f>COUNTA(Учёт!$W$204:$AD$208)</f>
        <v>0</v>
      </c>
      <c r="N48" s="13">
        <f>COUNTA(Учёт!AA204:AD208)+COUNT(Учёт!$D$204:$D$208)</f>
        <v>0</v>
      </c>
      <c r="P48" s="13">
        <f>COUNTA(Учёт!$D$209:$AD$209)</f>
        <v>0</v>
      </c>
      <c r="R48" s="13">
        <f>IF(B48="","",SUM(L48:N48,P48)*30)</f>
        <v>0</v>
      </c>
      <c r="T48" s="13">
        <f t="shared" si="12"/>
        <v>0</v>
      </c>
    </row>
    <row r="49" spans="1:20">
      <c r="A49" s="60"/>
      <c r="B49" s="13">
        <f>IF(Учёт!$A$210="","",Учёт!$A$210)</f>
        <v>29</v>
      </c>
      <c r="C49" s="13" t="str">
        <f>IF(B49="","","Вс")</f>
        <v>Вс</v>
      </c>
      <c r="D49" s="14">
        <f>IF(B49="","",(400*L49)+(500*M49)+(325*N49)+(140*P49))</f>
        <v>0</v>
      </c>
      <c r="F49" s="14">
        <f>IF(B49="","",(425*L49)+(525*M49)+(350*N49)+(140*P49))</f>
        <v>0</v>
      </c>
      <c r="L49" s="13">
        <f>COUNTA(Учёт!$E$210:$V$214)</f>
        <v>0</v>
      </c>
      <c r="M49" s="13">
        <f>COUNTA(Учёт!$W$210:$AD$214)</f>
        <v>0</v>
      </c>
      <c r="N49" s="13">
        <f>COUNTA(Учёт!$AA$210:$AD$214)+COUNT(Учёт!$D$210:$D$214)</f>
        <v>0</v>
      </c>
      <c r="P49" s="13">
        <f>COUNTA(Учёт!$D$215:$AD$215)</f>
        <v>0</v>
      </c>
      <c r="R49" s="13">
        <f>IF(B49="","",SUM(L49:N49,P49)*30)</f>
        <v>0</v>
      </c>
      <c r="T49" s="13">
        <f t="shared" si="12"/>
        <v>0</v>
      </c>
    </row>
    <row r="51" spans="1:20">
      <c r="B51" s="34" t="s">
        <v>58</v>
      </c>
      <c r="D51" s="29">
        <f>SUM(D43:D45)</f>
        <v>0</v>
      </c>
      <c r="F51" s="29">
        <f>SUM(F43:F45)</f>
        <v>0</v>
      </c>
      <c r="R51" s="38">
        <f>SUM(R43:R49)</f>
        <v>0</v>
      </c>
      <c r="T51" s="38">
        <f>SUM(T43:T49)</f>
        <v>0</v>
      </c>
    </row>
    <row r="52" spans="1:20">
      <c r="H52" s="33" t="s">
        <v>63</v>
      </c>
      <c r="I52" s="33" t="s">
        <v>64</v>
      </c>
      <c r="J52" s="33" t="s">
        <v>65</v>
      </c>
      <c r="P52" s="37" t="s">
        <v>27</v>
      </c>
    </row>
    <row r="53" spans="1:20">
      <c r="A53" s="60">
        <v>6</v>
      </c>
      <c r="B53" s="13">
        <f>IF(Учёт!A216="","",Учёт!A216)</f>
        <v>30</v>
      </c>
      <c r="C53" s="13" t="str">
        <f>IF(B53="","","Пн")</f>
        <v>Пн</v>
      </c>
      <c r="D53" s="14">
        <f>IF(B53="","",(400*H53)+(500*I53)+(325*J53)+(140*P53))</f>
        <v>0</v>
      </c>
      <c r="F53" s="14">
        <f>IF(B53="","",(425*H53)+(525*I53)+(350*J53)+(140*P53))</f>
        <v>0</v>
      </c>
      <c r="H53" s="25">
        <f>COUNTA(Учёт!$E$216:$V$220)</f>
        <v>0</v>
      </c>
      <c r="I53" s="25">
        <f>COUNTA(Учёт!$W$216:$AD$220)</f>
        <v>0</v>
      </c>
      <c r="J53" s="25">
        <f>COUNTA(Учёт!$D$216:$D$220)</f>
        <v>0</v>
      </c>
      <c r="P53" s="13">
        <f>COUNTA(Учёт!$D$221:$AD$221)</f>
        <v>0</v>
      </c>
      <c r="R53" s="13">
        <f>IF(B53="","",SUM(H53:J53,P53)*30)</f>
        <v>0</v>
      </c>
      <c r="T53" s="13">
        <f t="shared" ref="T53:T59" si="15">IF(R53="","",R53/60)</f>
        <v>0</v>
      </c>
    </row>
    <row r="54" spans="1:20">
      <c r="A54" s="60"/>
      <c r="B54" s="13">
        <f>IF(Учёт!A222="","",Учёт!A222)</f>
        <v>31</v>
      </c>
      <c r="C54" s="13" t="str">
        <f>IF(B54="","","Вт")</f>
        <v>Вт</v>
      </c>
      <c r="D54" s="14">
        <f>IF(B54="","",(400*H54)+(500*I54)+(325*J54)+(140*P54))</f>
        <v>0</v>
      </c>
      <c r="F54" s="14">
        <f t="shared" ref="F54:F57" si="16">IF(B54="","",(425*H54)+(525*I54)+(350*J54)+(140*P54))</f>
        <v>0</v>
      </c>
      <c r="H54" s="13">
        <f>COUNTA(Учёт!$E$222:$V$226)</f>
        <v>0</v>
      </c>
      <c r="I54" s="13">
        <f>COUNTA(Учёт!$W$222:$AD$226)</f>
        <v>0</v>
      </c>
      <c r="J54" s="13">
        <f>COUNTA(Учёт!$D$222:$D$226)</f>
        <v>0</v>
      </c>
      <c r="P54" s="13">
        <f>COUNTA(Учёт!$D$227:$AD$227)</f>
        <v>0</v>
      </c>
      <c r="R54" s="13">
        <f>IF(B54="","",SUM(H54:J54,P54)*30)</f>
        <v>0</v>
      </c>
      <c r="T54" s="13">
        <f t="shared" si="15"/>
        <v>0</v>
      </c>
    </row>
    <row r="55" spans="1:20">
      <c r="A55" s="60"/>
      <c r="B55" s="13" t="str">
        <f>IF(Учёт!A228="","",Учёт!A228)</f>
        <v/>
      </c>
      <c r="C55" s="13" t="str">
        <f>IF(B55="","","Ср")</f>
        <v/>
      </c>
      <c r="D55" s="14" t="str">
        <f t="shared" ref="D55:D57" si="17">IF(B55="","",(400*H55)+(500*I55)+(325*J55)+(140*P55))</f>
        <v/>
      </c>
      <c r="F55" s="14" t="str">
        <f t="shared" si="16"/>
        <v/>
      </c>
      <c r="H55" s="13">
        <f>COUNTA(Учёт!$E$228:$V$232)</f>
        <v>0</v>
      </c>
      <c r="I55" s="13">
        <f>COUNTA(Учёт!$W$228:$AD$232)</f>
        <v>0</v>
      </c>
      <c r="J55" s="13">
        <f>COUNTA(Учёт!$D$228:$D$232)</f>
        <v>0</v>
      </c>
      <c r="P55" s="13">
        <f>COUNTA(Учёт!$D$233:$AD$233)</f>
        <v>0</v>
      </c>
      <c r="R55" s="13" t="str">
        <f>IF(B55="","",SUM(H55:J55,P55)*30)</f>
        <v/>
      </c>
      <c r="T55" s="13" t="str">
        <f t="shared" si="15"/>
        <v/>
      </c>
    </row>
    <row r="56" spans="1:20">
      <c r="A56" s="60"/>
      <c r="B56" s="13" t="str">
        <f>IF(Учёт!A234="","",Учёт!A234)</f>
        <v/>
      </c>
      <c r="C56" s="13" t="str">
        <f>IF(B56="","","Чт")</f>
        <v/>
      </c>
      <c r="D56" s="14" t="str">
        <f t="shared" si="17"/>
        <v/>
      </c>
      <c r="F56" s="14" t="str">
        <f t="shared" si="16"/>
        <v/>
      </c>
      <c r="H56" s="13">
        <f>COUNTA(Учёт!$E$234:$V$238)</f>
        <v>0</v>
      </c>
      <c r="I56" s="13">
        <f>COUNTA(Учёт!$W$234:$AD$238)</f>
        <v>0</v>
      </c>
      <c r="J56" s="13">
        <f>COUNTA(Учёт!$D$234:$D$238)</f>
        <v>0</v>
      </c>
      <c r="P56" s="13">
        <f>COUNTA(Учёт!$D$239:$AD$239)</f>
        <v>0</v>
      </c>
      <c r="R56" s="13" t="str">
        <f>IF(B56="","",SUM(H56:J56,P56)*30)</f>
        <v/>
      </c>
      <c r="T56" s="13" t="str">
        <f t="shared" si="15"/>
        <v/>
      </c>
    </row>
    <row r="57" spans="1:20">
      <c r="A57" s="60"/>
      <c r="B57" s="13" t="str">
        <f>IF(Учёт!A240="","",Учёт!A240)</f>
        <v/>
      </c>
      <c r="C57" s="13" t="str">
        <f>IF(B57="","","Пт")</f>
        <v/>
      </c>
      <c r="D57" s="14" t="str">
        <f t="shared" si="17"/>
        <v/>
      </c>
      <c r="F57" s="14" t="str">
        <f t="shared" si="16"/>
        <v/>
      </c>
      <c r="H57" s="13">
        <f>COUNTA(Учёт!$E$240:$V$244)</f>
        <v>0</v>
      </c>
      <c r="I57" s="13">
        <f>COUNTA(Учёт!$W$240:$AD$244)</f>
        <v>0</v>
      </c>
      <c r="J57" s="13">
        <f>COUNTA(Учёт!$D$240:$D$244)</f>
        <v>0</v>
      </c>
      <c r="L57" s="33" t="s">
        <v>66</v>
      </c>
      <c r="M57" s="33" t="s">
        <v>67</v>
      </c>
      <c r="N57" s="33" t="s">
        <v>68</v>
      </c>
      <c r="P57" s="13">
        <f>COUNTA(Учёт!$D$245:$AD$245)</f>
        <v>0</v>
      </c>
      <c r="R57" s="13" t="str">
        <f>IF(B57="","",SUM(H57:J57,P57)*30)</f>
        <v/>
      </c>
      <c r="T57" s="13" t="str">
        <f t="shared" si="15"/>
        <v/>
      </c>
    </row>
    <row r="58" spans="1:20">
      <c r="A58" s="60"/>
      <c r="B58" s="13" t="str">
        <f>IF(Учёт!A246="","",Учёт!A246)</f>
        <v/>
      </c>
      <c r="C58" s="13" t="str">
        <f>IF(B58="","","Сб")</f>
        <v/>
      </c>
      <c r="D58" s="14" t="str">
        <f>IF(B58="","",(400*L58)+(500*M58)+(325*N58)+(140*P58))</f>
        <v/>
      </c>
      <c r="F58" s="14" t="str">
        <f>IF(B58="","",(425*L58)+(525*M58)+(350*N58)+(140*P58))</f>
        <v/>
      </c>
      <c r="L58" s="13">
        <f>COUNTA(Учёт!$E$246:$V$250)</f>
        <v>0</v>
      </c>
      <c r="M58" s="13">
        <f>COUNTA(Учёт!$W$246:$AD$250)</f>
        <v>0</v>
      </c>
      <c r="N58" s="13">
        <f>COUNTA(Учёт!$AA$246:$AD$250)+COUNT(Учёт!$D$246:$D$250)</f>
        <v>0</v>
      </c>
      <c r="P58" s="13">
        <f>COUNTA(Учёт!$D$251:$AD$251)</f>
        <v>0</v>
      </c>
      <c r="R58" s="13" t="str">
        <f>IF(B58="","",SUM(L58:N58,P58)*30)</f>
        <v/>
      </c>
      <c r="T58" s="13" t="str">
        <f t="shared" si="15"/>
        <v/>
      </c>
    </row>
    <row r="59" spans="1:20">
      <c r="A59" s="60"/>
      <c r="B59" s="13" t="str">
        <f>IF(Учёт!A252="","",Учёт!A252)</f>
        <v/>
      </c>
      <c r="C59" s="13" t="str">
        <f>IF(B59="","","Вс")</f>
        <v/>
      </c>
      <c r="D59" s="14" t="str">
        <f>IF(B59="","",(400*L59)+(500*M59)+(325*N59)+(140*P59))</f>
        <v/>
      </c>
      <c r="F59" s="14" t="str">
        <f>IF(B59="","",(425*L59)+(525*M59)+(350*N59)+(140*P59))</f>
        <v/>
      </c>
      <c r="L59" s="13">
        <f>COUNTA(Учёт!$E$252:$V$256)</f>
        <v>0</v>
      </c>
      <c r="M59" s="13">
        <f>COUNTA(Учёт!$W$252:$AD$256)</f>
        <v>0</v>
      </c>
      <c r="N59" s="13">
        <f>COUNTA(Учёт!$AA$252:$AD$256)+COUNT(Учёт!$D$252:$D$256)</f>
        <v>0</v>
      </c>
      <c r="P59" s="13">
        <f>COUNTA(Учёт!$D$257:$AD$257)</f>
        <v>0</v>
      </c>
      <c r="R59" s="13" t="str">
        <f>IF(B59="","",SUM(L59:N59,P59)*30)</f>
        <v/>
      </c>
      <c r="T59" s="13" t="str">
        <f t="shared" si="15"/>
        <v/>
      </c>
    </row>
    <row r="61" spans="1:20">
      <c r="B61" s="34" t="s">
        <v>58</v>
      </c>
      <c r="D61" s="29">
        <f>SUM(D53:D59)</f>
        <v>0</v>
      </c>
      <c r="F61" s="29">
        <f>SUM(F53:F59)</f>
        <v>0</v>
      </c>
      <c r="R61" s="38">
        <f>SUM(R53:R59)</f>
        <v>0</v>
      </c>
      <c r="T61" s="38">
        <f>SUM(T53:T59)</f>
        <v>0</v>
      </c>
    </row>
    <row r="65" spans="2:20">
      <c r="B65" s="33" t="s">
        <v>59</v>
      </c>
      <c r="D65" s="30">
        <f>SUM(D11,D21,D31,D41,D51,D61)</f>
        <v>0</v>
      </c>
      <c r="F65" s="30">
        <f>SUM(F11,F21,F31,F41,F51,F61)</f>
        <v>0</v>
      </c>
      <c r="R65" s="40">
        <f>SUM(R11,R21,R31,R41,R51,R61)</f>
        <v>0</v>
      </c>
      <c r="T65" s="40">
        <f>SUM(T11,T21,T31,T41,T51,T61)</f>
        <v>0</v>
      </c>
    </row>
    <row r="68" spans="2:20">
      <c r="E68" s="42"/>
    </row>
  </sheetData>
  <mergeCells count="6">
    <mergeCell ref="A53:A59"/>
    <mergeCell ref="A3:A9"/>
    <mergeCell ref="A13:A19"/>
    <mergeCell ref="A23:A29"/>
    <mergeCell ref="A33:A39"/>
    <mergeCell ref="A43:A49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Учёт</vt:lpstr>
      <vt:lpstr>Вывод</vt:lpstr>
      <vt:lpstr>Расчётный лист</vt:lpstr>
      <vt:lpstr>Учёт!Годовая</vt:lpstr>
      <vt:lpstr>Учёт!Заголовки_для_печати</vt:lpstr>
      <vt:lpstr>Учёт!Область_печати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Zolya</dc:creator>
  <cp:lastModifiedBy>Computer</cp:lastModifiedBy>
  <cp:lastPrinted>2013-03-19T07:06:00Z</cp:lastPrinted>
  <dcterms:created xsi:type="dcterms:W3CDTF">2011-08-04T07:44:21Z</dcterms:created>
  <dcterms:modified xsi:type="dcterms:W3CDTF">2017-10-16T20:40:20Z</dcterms:modified>
</cp:coreProperties>
</file>