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Администратор\Desktop\для работы с контрагентами\"/>
    </mc:Choice>
  </mc:AlternateContent>
  <bookViews>
    <workbookView xWindow="0" yWindow="0" windowWidth="28800" windowHeight="12300" activeTab="1"/>
  </bookViews>
  <sheets>
    <sheet name="Контрагенты" sheetId="6" r:id="rId1"/>
    <sheet name="Лист1" sheetId="1" r:id="rId2"/>
    <sheet name="Лист2" sheetId="2" r:id="rId3"/>
    <sheet name="Лист5" sheetId="5" r:id="rId4"/>
    <sheet name="Справочник" sheetId="3" r:id="rId5"/>
  </sheets>
  <definedNames>
    <definedName name="_xlnm._FilterDatabase" localSheetId="0" hidden="1">Контрагенты!$A$4:$G$5</definedName>
    <definedName name="_xlnm._FilterDatabase" localSheetId="3" hidden="1">Лист5!$A$123:$D$124</definedName>
    <definedName name="_xlnm._FilterDatabase" localSheetId="4" hidden="1">Справочник!$A$2:$C$54</definedName>
    <definedName name="Контрагенты">Справочник!$B$3:$B$102</definedName>
    <definedName name="Отсрочки">Справочник!$C$3:$C$102</definedName>
  </definedNam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26" i="5" l="1"/>
  <c r="A127" i="5" s="1"/>
  <c r="A128" i="5" s="1"/>
  <c r="A125" i="5"/>
  <c r="G5" i="1"/>
  <c r="H5" i="1" s="1"/>
  <c r="H6" i="1" s="1"/>
  <c r="H7" i="1" s="1"/>
  <c r="H8" i="1" s="1"/>
  <c r="H9" i="1" s="1"/>
  <c r="H10" i="1" s="1"/>
  <c r="H11" i="1" s="1"/>
  <c r="H12" i="1" s="1"/>
  <c r="H13" i="1" s="1"/>
  <c r="H14" i="1" s="1"/>
  <c r="H15" i="1" s="1"/>
  <c r="H16" i="1" s="1"/>
  <c r="H17" i="1" s="1"/>
  <c r="H18" i="1" s="1"/>
  <c r="H19" i="1" s="1"/>
  <c r="H20" i="1" s="1"/>
  <c r="H21" i="1" s="1"/>
  <c r="H22" i="1" s="1"/>
  <c r="H23" i="1" s="1"/>
  <c r="H24" i="1" s="1"/>
  <c r="H25" i="1" s="1"/>
  <c r="H26" i="1" s="1"/>
  <c r="H27" i="1" s="1"/>
  <c r="H28" i="1" s="1"/>
  <c r="H29" i="1" s="1"/>
  <c r="H30" i="1" s="1"/>
  <c r="H31" i="1" s="1"/>
  <c r="H32" i="1" s="1"/>
  <c r="H33" i="1" s="1"/>
  <c r="H34" i="1" s="1"/>
  <c r="H35" i="1" s="1"/>
  <c r="H36" i="1" s="1"/>
  <c r="H37" i="1" s="1"/>
  <c r="H38" i="1" s="1"/>
  <c r="H39" i="1" s="1"/>
  <c r="H40" i="1" s="1"/>
  <c r="H41" i="1" s="1"/>
  <c r="H42" i="1" s="1"/>
  <c r="H43" i="1" s="1"/>
  <c r="H44" i="1" s="1"/>
  <c r="H45" i="1" s="1"/>
  <c r="H46" i="1" s="1"/>
  <c r="H47" i="1" s="1"/>
  <c r="H48" i="1" s="1"/>
  <c r="H49" i="1" s="1"/>
  <c r="H50" i="1" s="1"/>
  <c r="H51" i="1" s="1"/>
  <c r="H52" i="1" s="1"/>
  <c r="H53" i="1" s="1"/>
  <c r="H54" i="1" s="1"/>
  <c r="H55" i="1" s="1"/>
  <c r="H56" i="1" s="1"/>
  <c r="H57" i="1" s="1"/>
  <c r="H58" i="1" s="1"/>
  <c r="H59" i="1" s="1"/>
  <c r="H60" i="1" s="1"/>
  <c r="H61" i="1" s="1"/>
  <c r="H62" i="1" s="1"/>
  <c r="H63" i="1" s="1"/>
  <c r="H64" i="1" s="1"/>
  <c r="H65" i="1" s="1"/>
  <c r="H66" i="1" s="1"/>
  <c r="H67" i="1" s="1"/>
  <c r="H68" i="1" s="1"/>
  <c r="H69" i="1" s="1"/>
  <c r="U19" i="1"/>
  <c r="U7" i="1"/>
  <c r="U8" i="1" s="1"/>
  <c r="U9" i="1" s="1"/>
  <c r="U10" i="1" s="1"/>
  <c r="U11" i="1" s="1"/>
  <c r="U12" i="1" s="1"/>
  <c r="U13" i="1" s="1"/>
  <c r="U14" i="1" s="1"/>
  <c r="U15" i="1" s="1"/>
  <c r="U16" i="1" s="1"/>
  <c r="U17" i="1" s="1"/>
  <c r="U18" i="1" s="1"/>
  <c r="U6" i="1"/>
  <c r="U5" i="1"/>
  <c r="T6" i="1"/>
  <c r="T7" i="1"/>
  <c r="T8" i="1"/>
  <c r="T9" i="1"/>
  <c r="T10" i="1"/>
  <c r="T11" i="1"/>
  <c r="T12" i="1"/>
  <c r="T13" i="1"/>
  <c r="T14" i="1"/>
  <c r="T15" i="1"/>
  <c r="T16" i="1"/>
  <c r="T17" i="1"/>
  <c r="T18" i="1"/>
  <c r="T19" i="1"/>
  <c r="T5" i="1"/>
  <c r="R70" i="1"/>
  <c r="N29" i="1"/>
  <c r="N30" i="1" s="1"/>
  <c r="N31" i="1" s="1"/>
  <c r="N32" i="1" s="1"/>
  <c r="N33" i="1" s="1"/>
  <c r="N34" i="1" s="1"/>
  <c r="N35" i="1" s="1"/>
  <c r="N36" i="1" s="1"/>
  <c r="N37" i="1" s="1"/>
  <c r="N38" i="1" s="1"/>
  <c r="N39" i="1" s="1"/>
  <c r="N40" i="1" s="1"/>
  <c r="N41" i="1" s="1"/>
  <c r="N42" i="1" s="1"/>
  <c r="N43" i="1" s="1"/>
  <c r="N44" i="1" s="1"/>
  <c r="N45" i="1" s="1"/>
  <c r="N46" i="1" s="1"/>
  <c r="N47" i="1" s="1"/>
  <c r="N48" i="1" s="1"/>
  <c r="N49" i="1" s="1"/>
  <c r="N50" i="1" s="1"/>
  <c r="N51" i="1" s="1"/>
  <c r="N52" i="1" s="1"/>
  <c r="N53" i="1" s="1"/>
  <c r="N55" i="1" s="1"/>
  <c r="N56" i="1" s="1"/>
  <c r="N57" i="1" s="1"/>
  <c r="N58" i="1" s="1"/>
  <c r="N59" i="1" s="1"/>
  <c r="N60" i="1" s="1"/>
  <c r="N61" i="1" s="1"/>
  <c r="N62" i="1" s="1"/>
  <c r="N63" i="1" s="1"/>
  <c r="N64" i="1" s="1"/>
  <c r="N65" i="1" s="1"/>
  <c r="N66" i="1" s="1"/>
  <c r="N67" i="1" s="1"/>
  <c r="N68" i="1" s="1"/>
  <c r="N69" i="1" s="1"/>
  <c r="N12" i="1"/>
  <c r="N13" i="1" s="1"/>
  <c r="N14" i="1" s="1"/>
  <c r="N15" i="1" s="1"/>
  <c r="N16" i="1" s="1"/>
  <c r="N17" i="1" s="1"/>
  <c r="N18" i="1" s="1"/>
  <c r="N19" i="1" s="1"/>
  <c r="N20" i="1" s="1"/>
  <c r="N21" i="1" s="1"/>
  <c r="N22" i="1" s="1"/>
  <c r="N23" i="1" s="1"/>
  <c r="N24" i="1" s="1"/>
  <c r="N25" i="1" s="1"/>
  <c r="N26" i="1" s="1"/>
  <c r="N27" i="1" s="1"/>
  <c r="N6" i="1"/>
  <c r="N7" i="1" s="1"/>
  <c r="N8" i="1" s="1"/>
  <c r="N9" i="1" s="1"/>
  <c r="G6" i="1"/>
  <c r="A62" i="1"/>
  <c r="A63" i="1" s="1"/>
  <c r="A64" i="1" s="1"/>
  <c r="A65" i="1" s="1"/>
  <c r="A66" i="1" s="1"/>
  <c r="A67" i="1" s="1"/>
  <c r="A68" i="1" s="1"/>
  <c r="A69" i="1" s="1"/>
  <c r="A61"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E70" i="1"/>
  <c r="A29" i="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12" i="1"/>
  <c r="A13" i="1" s="1"/>
  <c r="A14" i="1" s="1"/>
  <c r="A15" i="1" s="1"/>
  <c r="A16" i="1" s="1"/>
  <c r="A17" i="1" s="1"/>
  <c r="A18" i="1" s="1"/>
  <c r="A19" i="1" s="1"/>
  <c r="A20" i="1" s="1"/>
  <c r="A21" i="1" s="1"/>
  <c r="A22" i="1" s="1"/>
  <c r="A23" i="1" s="1"/>
  <c r="A24" i="1" s="1"/>
  <c r="A25" i="1" s="1"/>
  <c r="A26" i="1" s="1"/>
  <c r="A27" i="1" s="1"/>
  <c r="A6" i="1"/>
  <c r="A7" i="1" s="1"/>
  <c r="A8" i="1" s="1"/>
  <c r="A9" i="1" s="1"/>
  <c r="H78" i="5"/>
  <c r="F78" i="5"/>
  <c r="F77" i="5"/>
  <c r="H77" i="5" s="1"/>
  <c r="D79" i="5"/>
  <c r="H33" i="2" l="1"/>
  <c r="H76" i="5" l="1"/>
  <c r="F76" i="5"/>
  <c r="C126" i="5" s="1"/>
  <c r="H108" i="5"/>
  <c r="H112" i="5"/>
  <c r="F118" i="5"/>
  <c r="H118" i="5" s="1"/>
  <c r="F117" i="5"/>
  <c r="H117" i="5" s="1"/>
  <c r="F116" i="5"/>
  <c r="H115" i="5"/>
  <c r="F115" i="5"/>
  <c r="H114" i="5"/>
  <c r="F114" i="5"/>
  <c r="H113" i="5"/>
  <c r="F113" i="5"/>
  <c r="F112" i="5"/>
  <c r="H111" i="5"/>
  <c r="F111" i="5"/>
  <c r="H110" i="5"/>
  <c r="F110" i="5"/>
  <c r="H109" i="5"/>
  <c r="F109" i="5"/>
  <c r="F108" i="5"/>
  <c r="H107" i="5"/>
  <c r="F107" i="5"/>
  <c r="A107" i="5"/>
  <c r="A108" i="5" s="1"/>
  <c r="A109" i="5" s="1"/>
  <c r="A110" i="5" s="1"/>
  <c r="A111" i="5" s="1"/>
  <c r="A112" i="5" s="1"/>
  <c r="A113" i="5" s="1"/>
  <c r="A114" i="5" s="1"/>
  <c r="A115" i="5" s="1"/>
  <c r="A116" i="5" s="1"/>
  <c r="A117" i="5" s="1"/>
  <c r="A118" i="5" s="1"/>
  <c r="F101" i="5"/>
  <c r="H101" i="5" s="1"/>
  <c r="I101" i="5" s="1"/>
  <c r="I102" i="5" s="1"/>
  <c r="E1" i="5"/>
  <c r="D97" i="5"/>
  <c r="D102" i="5" s="1"/>
  <c r="D44" i="5"/>
  <c r="F96" i="5"/>
  <c r="H96" i="5" s="1"/>
  <c r="F95" i="5"/>
  <c r="H95" i="5" s="1"/>
  <c r="F94" i="5"/>
  <c r="H94" i="5" s="1"/>
  <c r="F93" i="5"/>
  <c r="H93" i="5" s="1"/>
  <c r="H92" i="5"/>
  <c r="F92" i="5"/>
  <c r="F91" i="5"/>
  <c r="H91" i="5" s="1"/>
  <c r="H90" i="5"/>
  <c r="F90" i="5"/>
  <c r="F89" i="5"/>
  <c r="H89" i="5" s="1"/>
  <c r="H88" i="5"/>
  <c r="F88" i="5"/>
  <c r="F87" i="5"/>
  <c r="H87" i="5" s="1"/>
  <c r="H86" i="5"/>
  <c r="F86" i="5"/>
  <c r="F85" i="5"/>
  <c r="H85" i="5" s="1"/>
  <c r="H84" i="5"/>
  <c r="F84" i="5"/>
  <c r="F83" i="5"/>
  <c r="H83" i="5" s="1"/>
  <c r="I83" i="5" s="1"/>
  <c r="A84" i="5"/>
  <c r="A85" i="5" s="1"/>
  <c r="A86" i="5" s="1"/>
  <c r="A87" i="5" s="1"/>
  <c r="A88" i="5" s="1"/>
  <c r="A89" i="5" s="1"/>
  <c r="A90" i="5" s="1"/>
  <c r="A91" i="5" s="1"/>
  <c r="A92" i="5" s="1"/>
  <c r="A93" i="5" s="1"/>
  <c r="A94" i="5" s="1"/>
  <c r="A95" i="5" s="1"/>
  <c r="A96" i="5" s="1"/>
  <c r="H12" i="5"/>
  <c r="H11" i="5"/>
  <c r="H10" i="5"/>
  <c r="H9" i="5"/>
  <c r="H8" i="5"/>
  <c r="H7" i="5"/>
  <c r="H6" i="5"/>
  <c r="H5" i="5"/>
  <c r="H70" i="5"/>
  <c r="I70" i="5" s="1"/>
  <c r="H69" i="5"/>
  <c r="I69" i="5" s="1"/>
  <c r="H68" i="5"/>
  <c r="I68" i="5" s="1"/>
  <c r="H67" i="5"/>
  <c r="H66" i="5"/>
  <c r="H65" i="5"/>
  <c r="H64" i="5"/>
  <c r="H63" i="5"/>
  <c r="H62" i="5"/>
  <c r="H61" i="5"/>
  <c r="H60" i="5"/>
  <c r="H59" i="5"/>
  <c r="H58" i="5"/>
  <c r="H57" i="5"/>
  <c r="H56" i="5"/>
  <c r="H55" i="5"/>
  <c r="H54" i="5"/>
  <c r="H53" i="5"/>
  <c r="H52" i="5"/>
  <c r="H51" i="5"/>
  <c r="H50" i="5"/>
  <c r="H49" i="5"/>
  <c r="H48" i="5"/>
  <c r="F75" i="5"/>
  <c r="H75" i="5" s="1"/>
  <c r="F74" i="5"/>
  <c r="H74" i="5" s="1"/>
  <c r="F73" i="5"/>
  <c r="H73" i="5" s="1"/>
  <c r="F72" i="5"/>
  <c r="H72" i="5" s="1"/>
  <c r="F71" i="5"/>
  <c r="H71" i="5" s="1"/>
  <c r="F70" i="5"/>
  <c r="F69" i="5"/>
  <c r="F68" i="5"/>
  <c r="F67" i="5"/>
  <c r="F66" i="5"/>
  <c r="F65" i="5"/>
  <c r="F64" i="5"/>
  <c r="F63" i="5"/>
  <c r="F62" i="5"/>
  <c r="F61" i="5"/>
  <c r="F60" i="5"/>
  <c r="F59" i="5"/>
  <c r="F58" i="5"/>
  <c r="F57" i="5"/>
  <c r="F56" i="5"/>
  <c r="F55" i="5"/>
  <c r="F54" i="5"/>
  <c r="F53" i="5"/>
  <c r="F52" i="5"/>
  <c r="F51" i="5"/>
  <c r="F50" i="5"/>
  <c r="F49" i="5"/>
  <c r="F48" i="5"/>
  <c r="I67" i="5"/>
  <c r="A49" i="5"/>
  <c r="H116" i="5" l="1"/>
  <c r="I107" i="5"/>
  <c r="I108" i="5" s="1"/>
  <c r="I109" i="5" s="1"/>
  <c r="I110" i="5" s="1"/>
  <c r="I111" i="5" s="1"/>
  <c r="I112" i="5" s="1"/>
  <c r="I113" i="5" s="1"/>
  <c r="I114" i="5" s="1"/>
  <c r="I115" i="5" s="1"/>
  <c r="I84" i="5"/>
  <c r="I85" i="5" s="1"/>
  <c r="I86" i="5" s="1"/>
  <c r="I87" i="5" s="1"/>
  <c r="I88" i="5" s="1"/>
  <c r="I89" i="5" s="1"/>
  <c r="I90" i="5" s="1"/>
  <c r="I91" i="5" s="1"/>
  <c r="I92" i="5" s="1"/>
  <c r="I71" i="5"/>
  <c r="I116" i="5" l="1"/>
  <c r="I117" i="5" s="1"/>
  <c r="I118" i="5" s="1"/>
  <c r="I93" i="5"/>
  <c r="I94" i="5" s="1"/>
  <c r="I95" i="5" s="1"/>
  <c r="I96" i="5" s="1"/>
  <c r="I72" i="5"/>
  <c r="I73" i="5" s="1"/>
  <c r="I74" i="5" s="1"/>
  <c r="I75" i="5" s="1"/>
  <c r="I119" i="5" l="1"/>
  <c r="I79" i="5"/>
  <c r="I76" i="5"/>
  <c r="I77" i="5" s="1"/>
  <c r="I78" i="5" s="1"/>
  <c r="I97" i="5"/>
  <c r="D23" i="5"/>
  <c r="D15" i="5"/>
  <c r="F43" i="5"/>
  <c r="H43" i="5" s="1"/>
  <c r="F42" i="5"/>
  <c r="H42" i="5" s="1"/>
  <c r="F41" i="5"/>
  <c r="H41" i="5" s="1"/>
  <c r="F40" i="5"/>
  <c r="H40" i="5" s="1"/>
  <c r="F39" i="5"/>
  <c r="H39" i="5" s="1"/>
  <c r="F38" i="5"/>
  <c r="H38" i="5" s="1"/>
  <c r="F37" i="5"/>
  <c r="H37" i="5" s="1"/>
  <c r="F36" i="5"/>
  <c r="H36" i="5" s="1"/>
  <c r="F35" i="5"/>
  <c r="F34" i="5"/>
  <c r="F33" i="5"/>
  <c r="F32" i="5"/>
  <c r="H32" i="5" s="1"/>
  <c r="F31" i="5"/>
  <c r="F30" i="5"/>
  <c r="F29" i="5"/>
  <c r="F28" i="5"/>
  <c r="H28" i="5" s="1"/>
  <c r="F27" i="5"/>
  <c r="A28" i="5"/>
  <c r="A20" i="5"/>
  <c r="H35" i="5"/>
  <c r="H34" i="5"/>
  <c r="H33" i="5"/>
  <c r="H31" i="5"/>
  <c r="H30" i="5"/>
  <c r="H29" i="5"/>
  <c r="H27" i="5"/>
  <c r="I27" i="5" s="1"/>
  <c r="H19" i="5"/>
  <c r="I19" i="5" s="1"/>
  <c r="F19" i="5"/>
  <c r="F22" i="5"/>
  <c r="H22" i="5" s="1"/>
  <c r="F21" i="5"/>
  <c r="H21" i="5" s="1"/>
  <c r="F20" i="5"/>
  <c r="H20" i="5" s="1"/>
  <c r="I5" i="5"/>
  <c r="I66" i="5"/>
  <c r="I65" i="5"/>
  <c r="I63" i="5"/>
  <c r="I64" i="5" s="1"/>
  <c r="I62" i="5"/>
  <c r="I61" i="5"/>
  <c r="I60" i="5"/>
  <c r="I59" i="5"/>
  <c r="I58" i="5"/>
  <c r="I57" i="5"/>
  <c r="I56" i="5"/>
  <c r="I55" i="5"/>
  <c r="I54" i="5"/>
  <c r="I53" i="5"/>
  <c r="I52" i="5"/>
  <c r="I51" i="5"/>
  <c r="I50" i="5"/>
  <c r="I49" i="5"/>
  <c r="I48" i="5"/>
  <c r="I12" i="5"/>
  <c r="I11" i="5"/>
  <c r="I10" i="5"/>
  <c r="I9" i="5"/>
  <c r="I8" i="5"/>
  <c r="I7" i="5"/>
  <c r="I6" i="5"/>
  <c r="F9" i="5"/>
  <c r="F14" i="5"/>
  <c r="H14" i="5" s="1"/>
  <c r="F13" i="5"/>
  <c r="H13" i="5" s="1"/>
  <c r="F12" i="5"/>
  <c r="F11" i="5"/>
  <c r="F10" i="5"/>
  <c r="F8" i="5"/>
  <c r="F7" i="5"/>
  <c r="F6" i="5"/>
  <c r="F5" i="5"/>
  <c r="A6" i="5"/>
  <c r="A7" i="5" s="1"/>
  <c r="A8" i="5" s="1"/>
  <c r="A9" i="5" s="1"/>
  <c r="A10" i="5" s="1"/>
  <c r="H52" i="2"/>
  <c r="H51" i="2"/>
  <c r="H50" i="2"/>
  <c r="H49" i="2"/>
  <c r="H48" i="2"/>
  <c r="H47" i="2"/>
  <c r="H46" i="2"/>
  <c r="H45" i="2"/>
  <c r="H44" i="2"/>
  <c r="I20" i="5" l="1"/>
  <c r="I28" i="5"/>
  <c r="I29" i="5" s="1"/>
  <c r="I30" i="5" s="1"/>
  <c r="I31" i="5" s="1"/>
  <c r="I32" i="5" s="1"/>
  <c r="I33" i="5" s="1"/>
  <c r="I34" i="5" s="1"/>
  <c r="I35" i="5" s="1"/>
  <c r="I36" i="5" s="1"/>
  <c r="I37" i="5" s="1"/>
  <c r="I13" i="5"/>
  <c r="A11" i="5"/>
  <c r="A12" i="5" s="1"/>
  <c r="A13" i="5" s="1"/>
  <c r="A14" i="5" s="1"/>
  <c r="A4" i="3"/>
  <c r="A5" i="3" s="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I33" i="2"/>
  <c r="I23" i="2"/>
  <c r="I24" i="2" s="1"/>
  <c r="I25" i="2" s="1"/>
  <c r="I26" i="2" s="1"/>
  <c r="I27" i="2" s="1"/>
  <c r="I28" i="2" s="1"/>
  <c r="I29" i="2" s="1"/>
  <c r="I30" i="2" s="1"/>
  <c r="I31" i="2" s="1"/>
  <c r="I32" i="2" s="1"/>
  <c r="I34" i="2" s="1"/>
  <c r="I35" i="2" s="1"/>
  <c r="I36" i="2" s="1"/>
  <c r="I37" i="2" s="1"/>
  <c r="I38" i="2" s="1"/>
  <c r="I39" i="2" s="1"/>
  <c r="I40" i="2" s="1"/>
  <c r="I41" i="2" s="1"/>
  <c r="I22" i="2"/>
  <c r="H40" i="2"/>
  <c r="H39" i="2"/>
  <c r="H38" i="2"/>
  <c r="H37" i="2"/>
  <c r="H36" i="2"/>
  <c r="H35" i="2"/>
  <c r="H34" i="2"/>
  <c r="H32" i="2"/>
  <c r="H31" i="2"/>
  <c r="H30" i="2"/>
  <c r="H29" i="2"/>
  <c r="H28" i="2"/>
  <c r="H27" i="2"/>
  <c r="H26" i="2"/>
  <c r="H25" i="2"/>
  <c r="H24" i="2"/>
  <c r="H23" i="2"/>
  <c r="H22" i="2"/>
  <c r="H21" i="2"/>
  <c r="H20" i="2"/>
  <c r="H19" i="2"/>
  <c r="H18" i="2"/>
  <c r="H17" i="2"/>
  <c r="H16" i="2"/>
  <c r="H15" i="2"/>
  <c r="H14" i="2"/>
  <c r="H13" i="2"/>
  <c r="H12" i="2"/>
  <c r="H11" i="2"/>
  <c r="H10" i="2"/>
  <c r="H41" i="2"/>
  <c r="I38" i="5" l="1"/>
  <c r="I39" i="5" s="1"/>
  <c r="I40" i="5" s="1"/>
  <c r="I41" i="5" s="1"/>
  <c r="I42" i="5" s="1"/>
  <c r="I43" i="5" s="1"/>
  <c r="I21" i="5"/>
  <c r="I22" i="5" s="1"/>
  <c r="I14" i="5"/>
  <c r="A21" i="5"/>
  <c r="A22" i="5" s="1"/>
  <c r="A29" i="5" s="1"/>
  <c r="A30" i="5" s="1"/>
  <c r="A31" i="5" s="1"/>
  <c r="A32" i="5" s="1"/>
  <c r="A33" i="5" s="1"/>
  <c r="A34" i="5" s="1"/>
  <c r="A35" i="5" s="1"/>
  <c r="A36" i="5" s="1"/>
  <c r="A37" i="5" s="1"/>
  <c r="A38" i="5" s="1"/>
  <c r="A39" i="5" s="1"/>
  <c r="A40" i="5" s="1"/>
  <c r="A41" i="5" s="1"/>
  <c r="A42" i="5" s="1"/>
  <c r="A43"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I9" i="2"/>
  <c r="I10" i="2" s="1"/>
  <c r="I11" i="2" s="1"/>
  <c r="I12" i="2" s="1"/>
  <c r="I13" i="2" s="1"/>
  <c r="I14" i="2" s="1"/>
  <c r="I15" i="2" s="1"/>
  <c r="I16" i="2" s="1"/>
  <c r="I17" i="2" s="1"/>
  <c r="I18" i="2" s="1"/>
  <c r="I19" i="2" s="1"/>
  <c r="K9" i="2"/>
  <c r="K10" i="2" s="1"/>
  <c r="K11" i="2" s="1"/>
  <c r="K12" i="2" s="1"/>
  <c r="K13" i="2" s="1"/>
  <c r="K14" i="2" s="1"/>
  <c r="K15" i="2" s="1"/>
  <c r="K16" i="2" s="1"/>
  <c r="K17" i="2" s="1"/>
  <c r="K18" i="2" s="1"/>
  <c r="K19" i="2" s="1"/>
  <c r="K20" i="2" s="1"/>
  <c r="K21" i="2" s="1"/>
  <c r="K22" i="2" s="1"/>
  <c r="G57" i="2"/>
  <c r="E57" i="2"/>
  <c r="A9" i="2"/>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I44" i="5" l="1"/>
  <c r="I15" i="5"/>
  <c r="I23" i="5"/>
  <c r="K23" i="2"/>
  <c r="K24" i="2" s="1"/>
  <c r="K25" i="2" s="1"/>
  <c r="K26" i="2" s="1"/>
  <c r="K27" i="2" s="1"/>
  <c r="K28" i="2" s="1"/>
  <c r="K29" i="2" s="1"/>
  <c r="K30" i="2" s="1"/>
  <c r="K31" i="2" s="1"/>
  <c r="K32" i="2" s="1"/>
  <c r="K33" i="2" s="1"/>
  <c r="K34" i="2" s="1"/>
  <c r="K35" i="2" s="1"/>
  <c r="K36" i="2" s="1"/>
  <c r="K37" i="2" s="1"/>
  <c r="K38" i="2" s="1"/>
  <c r="K39" i="2" s="1"/>
  <c r="K40" i="2" s="1"/>
  <c r="K41" i="2" s="1"/>
  <c r="K42" i="2" s="1"/>
  <c r="I20" i="2"/>
  <c r="I21" i="2" s="1"/>
  <c r="H9" i="2"/>
  <c r="H8" i="2"/>
  <c r="A6" i="6"/>
  <c r="A7" i="6"/>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D130" i="5"/>
</calcChain>
</file>

<file path=xl/sharedStrings.xml><?xml version="1.0" encoding="utf-8"?>
<sst xmlns="http://schemas.openxmlformats.org/spreadsheetml/2006/main" count="506" uniqueCount="182">
  <si>
    <t>Дата</t>
  </si>
  <si>
    <t>Сумма</t>
  </si>
  <si>
    <t>Контрагент</t>
  </si>
  <si>
    <t>ИТОГО</t>
  </si>
  <si>
    <t>Мочалов</t>
  </si>
  <si>
    <t>Минюк</t>
  </si>
  <si>
    <t>Наумов</t>
  </si>
  <si>
    <t>НОХТ</t>
  </si>
  <si>
    <t>Любимова</t>
  </si>
  <si>
    <t>№</t>
  </si>
  <si>
    <t>Способ оплаты</t>
  </si>
  <si>
    <t>Наличные</t>
  </si>
  <si>
    <t>Безналичные</t>
  </si>
  <si>
    <t>Отсрочка</t>
  </si>
  <si>
    <t>продажи</t>
  </si>
  <si>
    <t>Николаев ИП</t>
  </si>
  <si>
    <t>Николаев КОРТ</t>
  </si>
  <si>
    <t>Косарева</t>
  </si>
  <si>
    <t>Гребенский</t>
  </si>
  <si>
    <t>Коркин</t>
  </si>
  <si>
    <t>Крылова</t>
  </si>
  <si>
    <t>Удачный</t>
  </si>
  <si>
    <t>Ваева</t>
  </si>
  <si>
    <t>Курочкин</t>
  </si>
  <si>
    <t>Антонов</t>
  </si>
  <si>
    <t>Морозова</t>
  </si>
  <si>
    <t>Ретекс</t>
  </si>
  <si>
    <t>Шарова</t>
  </si>
  <si>
    <t>Ефимкин</t>
  </si>
  <si>
    <t>Дягин</t>
  </si>
  <si>
    <t>Клюхин</t>
  </si>
  <si>
    <t>Сироткина</t>
  </si>
  <si>
    <t>Мастер</t>
  </si>
  <si>
    <t>Хачатрян</t>
  </si>
  <si>
    <t>Гырдымов</t>
  </si>
  <si>
    <t>Елихов</t>
  </si>
  <si>
    <t>Добров</t>
  </si>
  <si>
    <t>Иванов</t>
  </si>
  <si>
    <t>Виноградова</t>
  </si>
  <si>
    <t>Хоз. Двор</t>
  </si>
  <si>
    <t>Барселона</t>
  </si>
  <si>
    <t>Аникин</t>
  </si>
  <si>
    <t>сф</t>
  </si>
  <si>
    <t>нал.</t>
  </si>
  <si>
    <t>Дата платежа</t>
  </si>
  <si>
    <t>Сумма наличных</t>
  </si>
  <si>
    <t>поступлений</t>
  </si>
  <si>
    <t>Сумма безналичных</t>
  </si>
  <si>
    <t>Гринцентр</t>
  </si>
  <si>
    <t>Сойда</t>
  </si>
  <si>
    <t>Стройторг</t>
  </si>
  <si>
    <t>Тонэкс</t>
  </si>
  <si>
    <t>Дышкант</t>
  </si>
  <si>
    <t>Гермес</t>
  </si>
  <si>
    <t>Садко</t>
  </si>
  <si>
    <t>Гита</t>
  </si>
  <si>
    <t>Рубин</t>
  </si>
  <si>
    <t>Урожай Плюс</t>
  </si>
  <si>
    <t>Антонов В.Л.</t>
  </si>
  <si>
    <t>Зеленстрой</t>
  </si>
  <si>
    <t>Хозяйский двор</t>
  </si>
  <si>
    <t>Флораторг</t>
  </si>
  <si>
    <t>Мичуринцы</t>
  </si>
  <si>
    <t>Шоричева</t>
  </si>
  <si>
    <t>Авантаж</t>
  </si>
  <si>
    <t>Тарасова</t>
  </si>
  <si>
    <t>ГарденМаркет</t>
  </si>
  <si>
    <t>Алексеев</t>
  </si>
  <si>
    <t>Шамилов</t>
  </si>
  <si>
    <t>Элерон-строй</t>
  </si>
  <si>
    <t>Мир семян</t>
  </si>
  <si>
    <t>Булава</t>
  </si>
  <si>
    <t>МХТ</t>
  </si>
  <si>
    <t>Полякова</t>
  </si>
  <si>
    <t>Дубинина</t>
  </si>
  <si>
    <t>Синяков</t>
  </si>
  <si>
    <t>Иванова</t>
  </si>
  <si>
    <t>Первая торговая компания</t>
  </si>
  <si>
    <t>Вассма-крым</t>
  </si>
  <si>
    <t>Тимофеева</t>
  </si>
  <si>
    <t>Агрохимторг</t>
  </si>
  <si>
    <t>Аграриус</t>
  </si>
  <si>
    <t xml:space="preserve"> Ожидаемые деньги на</t>
  </si>
  <si>
    <t>Дата продажи</t>
  </si>
  <si>
    <t>Просроченно</t>
  </si>
  <si>
    <t>дней</t>
  </si>
  <si>
    <t>Просроченная</t>
  </si>
  <si>
    <t>сумма</t>
  </si>
  <si>
    <t>Оплата</t>
  </si>
  <si>
    <t>Тонекс</t>
  </si>
  <si>
    <t>Дата заключения</t>
  </si>
  <si>
    <t xml:space="preserve">Способ </t>
  </si>
  <si>
    <t>Примечание</t>
  </si>
  <si>
    <t>ООО Агрохим ПКФ</t>
  </si>
  <si>
    <t>ИП Аникин В.С.</t>
  </si>
  <si>
    <t>ООО Барселона</t>
  </si>
  <si>
    <t>ИП Ваева С.Н.</t>
  </si>
  <si>
    <t>ООО Гита</t>
  </si>
  <si>
    <t>ООО ГРИНЦЕНТР</t>
  </si>
  <si>
    <t>ИП Ефимкин С.В.</t>
  </si>
  <si>
    <t>ИП Минюк К.Г.</t>
  </si>
  <si>
    <t>ООО МИР СЕМЯН</t>
  </si>
  <si>
    <t>ООО МИЧУРИНЦЫ</t>
  </si>
  <si>
    <t>ИП Мочалов Г.А.</t>
  </si>
  <si>
    <t>ООО Нов-агро ТПК</t>
  </si>
  <si>
    <t>АО НОХТ</t>
  </si>
  <si>
    <t>ООО Тонэкс</t>
  </si>
  <si>
    <t>ООО ТД "Твэнти"</t>
  </si>
  <si>
    <t>ООО ФлораТорг</t>
  </si>
  <si>
    <t>ООО ХОЗТОРГ</t>
  </si>
  <si>
    <t>ИП Шарова Ю.И.</t>
  </si>
  <si>
    <t>Шоричева Т.А.</t>
  </si>
  <si>
    <t>100% предоплаты</t>
  </si>
  <si>
    <t>рассрочка</t>
  </si>
  <si>
    <t xml:space="preserve">Срок завершения </t>
  </si>
  <si>
    <r>
      <t xml:space="preserve">Договор заключен на неопределенный срок и действует доего прекращения по основаниям, предусмотренным законом или настоящим Договором.                                  115230, Москва, ул. Нагатинская, д.2, корп.2          Генеральный директор: </t>
    </r>
    <r>
      <rPr>
        <b/>
        <sz val="11"/>
        <color theme="1"/>
        <rFont val="Calibri"/>
        <family val="2"/>
        <charset val="204"/>
        <scheme val="minor"/>
      </rPr>
      <t xml:space="preserve">8 495 663 7251, 8 985 118 0023 </t>
    </r>
  </si>
  <si>
    <t>Бессрочный</t>
  </si>
  <si>
    <r>
      <t xml:space="preserve">Если за один месяц до истечения срока договора ни одна сторона не заявит об его расторжении, то данный договор пролангируется на неопределенный срок на тех же условиях.тел.                                                                                    141100 Московская обл., г. Щелково, ул. Комарова, д. 4А, кв. 22                                                                                                                                                                                             </t>
    </r>
    <r>
      <rPr>
        <b/>
        <sz val="11"/>
        <color theme="1"/>
        <rFont val="Calibri"/>
        <family val="2"/>
        <charset val="204"/>
        <scheme val="minor"/>
      </rPr>
      <t>8 (495)777-39-09
тел.8-985-803-55-20 
тел.8-985-803-55-16
тел.8-901-591-83-45
тел.8-901-591-39-09
тел.8-926-096-23-01</t>
    </r>
    <r>
      <rPr>
        <sz val="11"/>
        <color theme="1"/>
        <rFont val="Calibri"/>
        <family val="2"/>
        <charset val="204"/>
        <scheme val="minor"/>
      </rPr>
      <t xml:space="preserve">
e-mail: xenoton@yandex.ru</t>
    </r>
  </si>
  <si>
    <r>
      <t xml:space="preserve">Если за один месяц до истечения срока договора ни одна сторона не заявит об его расторжении, то данный договор пролонгируется на неопределенный срок на тех же условиях.                                                                                               295001 г. Симферополь, ул. Большевитская, д.24                       Телефон: </t>
    </r>
    <r>
      <rPr>
        <b/>
        <sz val="11"/>
        <color theme="1"/>
        <rFont val="Calibri"/>
        <family val="2"/>
        <charset val="204"/>
        <scheme val="minor"/>
      </rPr>
      <t xml:space="preserve">8 978 824  95 84   </t>
    </r>
    <r>
      <rPr>
        <sz val="11"/>
        <color theme="1"/>
        <rFont val="Calibri"/>
        <family val="2"/>
        <charset val="204"/>
        <scheme val="minor"/>
      </rPr>
      <t xml:space="preserve">email: </t>
    </r>
    <r>
      <rPr>
        <b/>
        <sz val="11"/>
        <color theme="1"/>
        <rFont val="Calibri"/>
        <family val="2"/>
        <charset val="204"/>
        <scheme val="minor"/>
      </rPr>
      <t>vassma-krim@mail.ru</t>
    </r>
  </si>
  <si>
    <t>ООО Идеальный сад</t>
  </si>
  <si>
    <r>
      <t>Если за один месяц до истечения срока договора ни одна сторона не заявит об его изменении, то договор считается продленным на следующий год.                                                              143185 Московская обл., г. Звенигород,м-н Супонево, корп. 12, кв. 142                                                                                        Телефон:</t>
    </r>
    <r>
      <rPr>
        <b/>
        <sz val="11"/>
        <color theme="1"/>
        <rFont val="Calibri"/>
        <family val="2"/>
        <charset val="204"/>
        <scheme val="minor"/>
      </rPr>
      <t xml:space="preserve"> 8 964 728 13 16</t>
    </r>
    <r>
      <rPr>
        <sz val="11"/>
        <color theme="1"/>
        <rFont val="Calibri"/>
        <family val="2"/>
        <charset val="204"/>
        <scheme val="minor"/>
      </rPr>
      <t xml:space="preserve"> </t>
    </r>
  </si>
  <si>
    <r>
      <t xml:space="preserve">620137 Свердловская обл., г. Екатеринбург, ул. Советская, д 44, кв. 145-146                                                                                      почта: </t>
    </r>
    <r>
      <rPr>
        <b/>
        <sz val="11"/>
        <color theme="1"/>
        <rFont val="Calibri"/>
        <family val="2"/>
        <charset val="204"/>
        <scheme val="minor"/>
      </rPr>
      <t xml:space="preserve">manager@hitseason.ru,                                                 </t>
    </r>
    <r>
      <rPr>
        <sz val="11"/>
        <color theme="1"/>
        <rFont val="Calibri"/>
        <family val="2"/>
        <charset val="204"/>
        <scheme val="minor"/>
      </rPr>
      <t>телефон:</t>
    </r>
    <r>
      <rPr>
        <b/>
        <sz val="11"/>
        <color theme="1"/>
        <rFont val="Calibri"/>
        <family val="2"/>
        <charset val="204"/>
        <scheme val="minor"/>
      </rPr>
      <t>(343) 2-166-433, 2-166-444, 3-789-789,                 (34369) 3-12-12</t>
    </r>
  </si>
  <si>
    <r>
      <t xml:space="preserve">Телефон: </t>
    </r>
    <r>
      <rPr>
        <b/>
        <sz val="11"/>
        <color theme="1"/>
        <rFont val="Calibri"/>
        <family val="2"/>
        <charset val="204"/>
        <scheme val="minor"/>
      </rPr>
      <t>8 903 692 49 14, (4852) 670 680</t>
    </r>
  </si>
  <si>
    <r>
      <t xml:space="preserve">Телефон: </t>
    </r>
    <r>
      <rPr>
        <b/>
        <sz val="11"/>
        <color theme="1"/>
        <rFont val="Calibri"/>
        <family val="2"/>
        <charset val="204"/>
        <scheme val="minor"/>
      </rPr>
      <t xml:space="preserve"> 8 (4942) 319 041</t>
    </r>
  </si>
  <si>
    <r>
      <t xml:space="preserve">Телефон: </t>
    </r>
    <r>
      <rPr>
        <b/>
        <sz val="11"/>
        <color theme="1"/>
        <rFont val="Calibri"/>
        <family val="2"/>
        <charset val="204"/>
        <scheme val="minor"/>
      </rPr>
      <t xml:space="preserve"> (8482) 670 506, (8482) 670 504</t>
    </r>
  </si>
  <si>
    <r>
      <t xml:space="preserve">Телефон: </t>
    </r>
    <r>
      <rPr>
        <b/>
        <sz val="11"/>
        <color theme="1"/>
        <rFont val="Calibri"/>
        <family val="2"/>
        <charset val="204"/>
        <scheme val="minor"/>
      </rPr>
      <t>(4912) 248 694, 8 910 500 90 37, 8 910 500 90 36</t>
    </r>
  </si>
  <si>
    <r>
      <t xml:space="preserve">Телефон: </t>
    </r>
    <r>
      <rPr>
        <b/>
        <sz val="11"/>
        <color theme="1"/>
        <rFont val="Calibri"/>
        <family val="2"/>
        <charset val="204"/>
        <scheme val="minor"/>
      </rPr>
      <t xml:space="preserve"> 8 921 143 57 27, (8172) 285 353</t>
    </r>
  </si>
  <si>
    <r>
      <t xml:space="preserve">Телефон: </t>
    </r>
    <r>
      <rPr>
        <b/>
        <sz val="11"/>
        <color theme="1"/>
        <rFont val="Calibri"/>
        <family val="2"/>
        <charset val="204"/>
        <scheme val="minor"/>
      </rPr>
      <t>(4852) 454 607</t>
    </r>
  </si>
  <si>
    <r>
      <t xml:space="preserve">Телефон: </t>
    </r>
    <r>
      <rPr>
        <b/>
        <sz val="11"/>
        <color theme="1"/>
        <rFont val="Calibri"/>
        <family val="2"/>
        <charset val="204"/>
        <scheme val="minor"/>
      </rPr>
      <t>8 812 932 00 94, 8 921 340 20 15</t>
    </r>
  </si>
  <si>
    <r>
      <t xml:space="preserve">Если за один месяц до истечения срока договора ни одна сторона не заявит об его расторжении, то данный договор пролонгируется на неопределенный срок на тех же условиях.                                                                                              600035 г. Владимир,ул. Безыменского 9В-41, корп. 12, кв. 142                                                                                                                    Телефон:  </t>
    </r>
    <r>
      <rPr>
        <b/>
        <sz val="11"/>
        <color theme="1"/>
        <rFont val="Calibri"/>
        <family val="2"/>
        <charset val="204"/>
        <scheme val="minor"/>
      </rPr>
      <t>8 0922 53 43 61 ,8 0922 43 16 32</t>
    </r>
  </si>
  <si>
    <r>
      <t xml:space="preserve">Телефон: </t>
    </r>
    <r>
      <rPr>
        <b/>
        <sz val="11"/>
        <color theme="1"/>
        <rFont val="Calibri"/>
        <family val="2"/>
        <charset val="204"/>
        <scheme val="minor"/>
      </rPr>
      <t>8 987 435 69 49</t>
    </r>
  </si>
  <si>
    <r>
      <t xml:space="preserve">Телефон: </t>
    </r>
    <r>
      <rPr>
        <b/>
        <sz val="11"/>
        <color theme="1"/>
        <rFont val="Calibri"/>
        <family val="2"/>
        <charset val="204"/>
        <scheme val="minor"/>
      </rPr>
      <t xml:space="preserve"> (4852) 452 647</t>
    </r>
  </si>
  <si>
    <r>
      <t xml:space="preserve">Телефон: </t>
    </r>
    <r>
      <rPr>
        <b/>
        <sz val="11"/>
        <color theme="1"/>
        <rFont val="Calibri"/>
        <family val="2"/>
        <charset val="204"/>
        <scheme val="minor"/>
      </rPr>
      <t>8 812 388-31-00, 8 812 600‑70-62</t>
    </r>
  </si>
  <si>
    <t xml:space="preserve">ООО Гермес </t>
  </si>
  <si>
    <t xml:space="preserve">Если за один месяц до истечения срока договора ни одна сторона не заявит об его изменении, то договор считается продленным на следующий год. </t>
  </si>
  <si>
    <r>
      <t xml:space="preserve">Если за один месяц до истечения срока договора ни одна сторона не заявит об его расторжении, то данный договор пролонгируется на неопределенный срок на тех же условиях.                                                                             Юридический адрес: 644043, г.Омск                              ул.Волочаевская 15/1 кв. 59                                                                                           Фактический адрес: 644021, г.Омск ул.9 Линия 169-2 Телефон: </t>
    </r>
    <r>
      <rPr>
        <b/>
        <sz val="11"/>
        <color rgb="FF000000"/>
        <rFont val="Calibri"/>
        <family val="2"/>
        <charset val="204"/>
        <scheme val="minor"/>
      </rPr>
      <t>(38-12) 322-033</t>
    </r>
  </si>
  <si>
    <t>ТД "Урожай Плюс"</t>
  </si>
  <si>
    <r>
      <t xml:space="preserve">Если за один месяц до истечения срока договора ни одна сторона не заявит об его изменении, то договор считается продленным на следующий год.                                              603107 Нижний Новгород, ул. Маршала Голованова,             д. 110, пом. 2                                                                                          Телефон: </t>
    </r>
    <r>
      <rPr>
        <b/>
        <sz val="11"/>
        <color theme="1"/>
        <rFont val="Calibri"/>
        <family val="2"/>
        <charset val="204"/>
        <scheme val="minor"/>
      </rPr>
      <t>8831 262 11 15</t>
    </r>
  </si>
  <si>
    <t>ИП Антонов В.Л.</t>
  </si>
  <si>
    <t>ООО ВАССМА-КРЫМ       ИП Зейтулаев А.А.</t>
  </si>
  <si>
    <r>
      <t xml:space="preserve">Если за один месяц до истечения срока договора ни одна сторона не заявит об его расторжении, то данный договор пролонгируется на неопределенный срок на тех же условиях.                                                                                                 156005 г. Кострома, ул. Советсткая, дом 92                   Телефон: </t>
    </r>
    <r>
      <rPr>
        <b/>
        <sz val="11"/>
        <color theme="1"/>
        <rFont val="Calibri"/>
        <family val="2"/>
        <charset val="204"/>
        <scheme val="minor"/>
      </rPr>
      <t>8 4942 350 661</t>
    </r>
  </si>
  <si>
    <r>
      <t xml:space="preserve">Если за один месяц до истечения срока договора ни одна сторона не заявит об его изменении, то договор считается продленным на следующий год.                                               603028 Нижегородская обл., г. Нижний Новгород, пр. Бредихина, д. 9, корпум А                                                         Телефон: </t>
    </r>
    <r>
      <rPr>
        <b/>
        <sz val="11"/>
        <color theme="1"/>
        <rFont val="Calibri"/>
        <family val="2"/>
        <charset val="204"/>
        <scheme val="minor"/>
      </rPr>
      <t>8 831 279 04 49, 464 484</t>
    </r>
  </si>
  <si>
    <t>ИП Иванов О.Н.</t>
  </si>
  <si>
    <r>
      <t xml:space="preserve">Если за один месяц до истечения срока договора ни одна сторона не заявит об его изменении, то договор считается продленным на следующий год.                                             188302, Ленинградская обл., Гатчинский р-н, д. Малые Колпаны, ул. Западная, д. 25, кв. 2                                        Телефон: </t>
    </r>
    <r>
      <rPr>
        <b/>
        <sz val="11"/>
        <color theme="1"/>
        <rFont val="Calibri"/>
        <family val="2"/>
        <charset val="204"/>
        <scheme val="minor"/>
      </rPr>
      <t>8 812 932 00 94</t>
    </r>
  </si>
  <si>
    <t>ООО РИНН</t>
  </si>
  <si>
    <t>Если за один месяц до истечения срока договора ни одна сторона не заявит об его изменении, то договор считается продленным на следующий год.                                                  302027, Орловская обл., г. Орёл, ул. Игнатова,                          д, 25а, помещение 4                                                                  Телефон:</t>
  </si>
  <si>
    <t>ООО АгроХимТорг</t>
  </si>
  <si>
    <t>Если за один месяц до истечения срока договора ни одна сторона не заявит об его изменении, то договор считается продленным на следующий год.                                          Новгородская обл., г. Великий Новгород,                                   пр-т А. Корсунова, д.14А                                                                Телефон:</t>
  </si>
  <si>
    <t>оплата при получении</t>
  </si>
  <si>
    <t>ООО Ветер в ивах</t>
  </si>
  <si>
    <t xml:space="preserve">Если за один месяц до истечения срока договора ни одна сторона не заявит об его изменении, то договор считается продленным на следующий год.                                                  175036 Новгородская обл., Солецкий р-н, дер. Толчино,    ул. Ветеранов, д.4                                                                                Телефон: </t>
  </si>
  <si>
    <t>ООО Полянка</t>
  </si>
  <si>
    <t>ИП Дубинина Е.С.</t>
  </si>
  <si>
    <r>
      <t xml:space="preserve">Если за один месяц до истечения срока договора ни одна сторона не заявит об его изменении, то договор считается продленным на следующий год.                                                  390020 г. Рязань, 185 Окружная дорога, стр. 6                     Телефон: </t>
    </r>
    <r>
      <rPr>
        <b/>
        <sz val="11"/>
        <color rgb="FF000000"/>
        <rFont val="Calibri"/>
        <family val="2"/>
        <charset val="204"/>
        <scheme val="minor"/>
      </rPr>
      <t xml:space="preserve">8 4912 300 027 </t>
    </r>
    <r>
      <rPr>
        <sz val="11"/>
        <color rgb="FF000000"/>
        <rFont val="Calibri"/>
        <family val="2"/>
        <charset val="204"/>
        <scheme val="minor"/>
      </rPr>
      <t xml:space="preserve">email: </t>
    </r>
    <r>
      <rPr>
        <b/>
        <sz val="11"/>
        <color rgb="FF000000"/>
        <rFont val="Calibri"/>
        <family val="2"/>
        <charset val="204"/>
        <scheme val="minor"/>
      </rPr>
      <t>pfabrikosl@mail.ru</t>
    </r>
  </si>
  <si>
    <r>
      <t xml:space="preserve">Если за один месяц до истечения срока договора ни одна сторона не заявит об его изменении, то договор считается продленным на следующий год. 142007 Московская обл., г. Домодедово, мкр. Авиационный, пр-кт. Академика Туполева, д. 12/79 Телефон: </t>
    </r>
    <r>
      <rPr>
        <b/>
        <sz val="11"/>
        <color theme="1"/>
        <rFont val="Calibri"/>
        <family val="2"/>
        <charset val="204"/>
        <scheme val="minor"/>
      </rPr>
      <t xml:space="preserve"> 8 495 788 93 90  </t>
    </r>
    <r>
      <rPr>
        <sz val="11"/>
        <color theme="1"/>
        <rFont val="Calibri"/>
        <family val="2"/>
        <charset val="204"/>
        <scheme val="minor"/>
      </rPr>
      <t xml:space="preserve">email: </t>
    </r>
    <r>
      <rPr>
        <b/>
        <sz val="11"/>
        <color theme="1"/>
        <rFont val="Calibri"/>
        <family val="2"/>
        <charset val="204"/>
        <scheme val="minor"/>
      </rPr>
      <t>tovaroved4@sedek.ru</t>
    </r>
  </si>
  <si>
    <t>ООО Элерон-Строй</t>
  </si>
  <si>
    <r>
      <t xml:space="preserve">Если за один месяц до истечения срока договора ни одна сторона не заявит об его изменении, то договор считается продленным на следующий год.                                           196084, Сантк-Петербург, ул. Заозерная, д. 1.                Телефон: </t>
    </r>
    <r>
      <rPr>
        <b/>
        <sz val="11"/>
        <color theme="1"/>
        <rFont val="Calibri"/>
        <family val="2"/>
        <charset val="204"/>
        <scheme val="minor"/>
      </rPr>
      <t xml:space="preserve">8 812 921 51 42 </t>
    </r>
    <r>
      <rPr>
        <sz val="11"/>
        <color theme="1"/>
        <rFont val="Calibri"/>
        <family val="2"/>
        <charset val="204"/>
        <scheme val="minor"/>
      </rPr>
      <t xml:space="preserve">email: </t>
    </r>
    <r>
      <rPr>
        <b/>
        <sz val="11"/>
        <color theme="1"/>
        <rFont val="Calibri"/>
        <family val="2"/>
        <charset val="204"/>
        <scheme val="minor"/>
      </rPr>
      <t>info@eleron.pro</t>
    </r>
  </si>
  <si>
    <t>Идеальный сад</t>
  </si>
  <si>
    <r>
      <t xml:space="preserve">Если за один месяц до истечения срока договора ни одна сторона не заявит об его изменении, то договор считается продленным на следующий год.                                            152920 Ярославская обл., г. Рыбинск, пр-кт Серова, д. 20                                   Телефон: </t>
    </r>
    <r>
      <rPr>
        <b/>
        <sz val="11"/>
        <color theme="1"/>
        <rFont val="Calibri"/>
        <family val="2"/>
        <charset val="204"/>
        <scheme val="minor"/>
      </rPr>
      <t xml:space="preserve"> 4855-289108, 8 910 961-07-02</t>
    </r>
  </si>
  <si>
    <t>Колотилина</t>
  </si>
  <si>
    <t>Ольга Сергеевна</t>
  </si>
  <si>
    <t>Главный покупатель</t>
  </si>
  <si>
    <t>ИП Зейтулаев (В-К)</t>
  </si>
  <si>
    <t>Триарий</t>
  </si>
  <si>
    <t>Липская</t>
  </si>
  <si>
    <t>Весна</t>
  </si>
  <si>
    <t>Николаев</t>
  </si>
  <si>
    <t>Первая торговая</t>
  </si>
  <si>
    <t>ИП Сосноввский</t>
  </si>
  <si>
    <t xml:space="preserve">Приход денежных средств за </t>
  </si>
  <si>
    <t>Дата оплаты</t>
  </si>
  <si>
    <t>Сумма оплаты</t>
  </si>
  <si>
    <t>ИП Николаев</t>
  </si>
  <si>
    <t>ИП Аникин</t>
  </si>
  <si>
    <t>ИП Антонов Ю.Л.</t>
  </si>
  <si>
    <t>ИП Иванов</t>
  </si>
  <si>
    <t>Исаченко</t>
  </si>
  <si>
    <t>Коровина</t>
  </si>
  <si>
    <t>Верстакова</t>
  </si>
  <si>
    <t>Сергеева</t>
  </si>
  <si>
    <t>Синякова</t>
  </si>
  <si>
    <t>С прошлых месяцев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</si>
</sst>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_-* #,##0.00\ [$₽-419]_-;\-* #,##0.00\ [$₽-419]_-;_-* &quot;-&quot;??\ [$₽-419]_-;_-@_-"/>
    <numFmt numFmtId="165" formatCode="#,##0.00&quot;р.&quot;"/>
    <numFmt numFmtId="166" formatCode="[$-F800]dddd\,\ mmmm\ dd\,\ yyyy"/>
  </numFmts>
  <fonts count="8"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0"/>
      <name val="Arial Cyr"/>
      <charset val="204"/>
    </font>
    <font>
      <sz val="9"/>
      <color theme="1"/>
      <name val="Calibri"/>
      <family val="2"/>
      <charset val="204"/>
      <scheme val="minor"/>
    </font>
    <font>
      <sz val="11"/>
      <color rgb="FF000000"/>
      <name val="Calibri"/>
      <family val="2"/>
      <charset val="204"/>
      <scheme val="minor"/>
    </font>
    <font>
      <b/>
      <sz val="11"/>
      <color rgb="FF000000"/>
      <name val="Calibri"/>
      <family val="2"/>
      <charset val="204"/>
      <scheme val="minor"/>
    </font>
    <font>
      <b/>
      <sz val="10"/>
      <name val="Arial Cyr"/>
      <charset val="204"/>
    </font>
  </fonts>
  <fills count="2">
    <fill>
      <patternFill patternType="none"/>
    </fill>
    <fill>
      <patternFill patternType="gray125"/>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medium">
        <color indexed="64"/>
      </left>
      <right/>
      <top/>
      <bottom style="thin">
        <color indexed="64"/>
      </bottom>
      <diagonal/>
    </border>
  </borders>
  <cellStyleXfs count="2">
    <xf numFmtId="0" fontId="0" fillId="0" borderId="0"/>
    <xf numFmtId="44" fontId="1" fillId="0" borderId="0" applyFont="0" applyFill="0" applyBorder="0" applyAlignment="0" applyProtection="0"/>
  </cellStyleXfs>
  <cellXfs count="157">
    <xf numFmtId="0" fontId="0" fillId="0" borderId="0" xfId="0"/>
    <xf numFmtId="44" fontId="0" fillId="0" borderId="0" xfId="1" applyFont="1"/>
    <xf numFmtId="44" fontId="0" fillId="0" borderId="0" xfId="1" applyFont="1" applyBorder="1"/>
    <xf numFmtId="44" fontId="0" fillId="0" borderId="0" xfId="0" applyNumberFormat="1"/>
    <xf numFmtId="0" fontId="2" fillId="0" borderId="0" xfId="0" applyFont="1"/>
    <xf numFmtId="0" fontId="0" fillId="0" borderId="1" xfId="0" applyBorder="1"/>
    <xf numFmtId="0" fontId="0" fillId="0" borderId="2" xfId="0" applyBorder="1"/>
    <xf numFmtId="0" fontId="0" fillId="0" borderId="3" xfId="0" applyBorder="1"/>
    <xf numFmtId="0" fontId="0" fillId="0" borderId="5" xfId="0" applyBorder="1"/>
    <xf numFmtId="0" fontId="0" fillId="0" borderId="6" xfId="0" applyBorder="1"/>
    <xf numFmtId="164" fontId="0" fillId="0" borderId="2" xfId="1" applyNumberFormat="1" applyFont="1" applyBorder="1"/>
    <xf numFmtId="0" fontId="0" fillId="0" borderId="8" xfId="0" applyBorder="1"/>
    <xf numFmtId="0" fontId="0" fillId="0" borderId="0" xfId="0" applyBorder="1"/>
    <xf numFmtId="0" fontId="0" fillId="0" borderId="10" xfId="0" applyBorder="1"/>
    <xf numFmtId="0" fontId="0" fillId="0" borderId="7" xfId="0" applyBorder="1"/>
    <xf numFmtId="0" fontId="0" fillId="0" borderId="2" xfId="0" applyBorder="1" applyAlignment="1"/>
    <xf numFmtId="0" fontId="0" fillId="0" borderId="1" xfId="0" applyBorder="1" applyAlignment="1">
      <alignment horizontal="center"/>
    </xf>
    <xf numFmtId="14" fontId="0" fillId="0" borderId="0" xfId="0" applyNumberFormat="1" applyBorder="1"/>
    <xf numFmtId="0" fontId="0" fillId="0" borderId="12" xfId="0" applyBorder="1"/>
    <xf numFmtId="44" fontId="0" fillId="0" borderId="12" xfId="0" applyNumberFormat="1" applyBorder="1"/>
    <xf numFmtId="14" fontId="0" fillId="0" borderId="1" xfId="0" applyNumberFormat="1" applyBorder="1"/>
    <xf numFmtId="44" fontId="0" fillId="0" borderId="1" xfId="0" applyNumberFormat="1" applyBorder="1"/>
    <xf numFmtId="165" fontId="0" fillId="0" borderId="1" xfId="0" applyNumberFormat="1" applyBorder="1"/>
    <xf numFmtId="0" fontId="0" fillId="0" borderId="14" xfId="0" applyBorder="1"/>
    <xf numFmtId="14" fontId="0" fillId="0" borderId="2" xfId="0" applyNumberFormat="1" applyBorder="1"/>
    <xf numFmtId="0" fontId="0" fillId="0" borderId="2" xfId="0" applyBorder="1" applyAlignment="1">
      <alignment horizontal="center"/>
    </xf>
    <xf numFmtId="0" fontId="0" fillId="0" borderId="15" xfId="0" applyBorder="1"/>
    <xf numFmtId="0" fontId="0" fillId="0" borderId="16" xfId="0" applyBorder="1"/>
    <xf numFmtId="0" fontId="4" fillId="0" borderId="16" xfId="0" applyFont="1" applyBorder="1" applyAlignment="1"/>
    <xf numFmtId="0" fontId="0" fillId="0" borderId="16" xfId="0" applyFill="1" applyBorder="1"/>
    <xf numFmtId="0" fontId="0" fillId="0" borderId="18" xfId="0" applyFill="1" applyBorder="1"/>
    <xf numFmtId="0" fontId="0" fillId="0" borderId="19" xfId="0" applyBorder="1"/>
    <xf numFmtId="0" fontId="0" fillId="0" borderId="20" xfId="0" applyBorder="1"/>
    <xf numFmtId="0" fontId="0" fillId="0" borderId="20" xfId="0" applyBorder="1" applyAlignment="1"/>
    <xf numFmtId="0" fontId="0" fillId="0" borderId="21" xfId="0" applyBorder="1"/>
    <xf numFmtId="0" fontId="0" fillId="0" borderId="21" xfId="0" applyBorder="1" applyAlignment="1">
      <alignment horizontal="center"/>
    </xf>
    <xf numFmtId="0" fontId="0" fillId="0" borderId="20" xfId="0" applyFill="1" applyBorder="1"/>
    <xf numFmtId="0" fontId="0" fillId="0" borderId="22" xfId="0" applyFill="1" applyBorder="1"/>
    <xf numFmtId="0" fontId="0" fillId="0" borderId="12" xfId="0" applyFont="1" applyBorder="1"/>
    <xf numFmtId="0" fontId="0" fillId="0" borderId="1" xfId="0" applyFont="1" applyBorder="1"/>
    <xf numFmtId="16" fontId="0" fillId="0" borderId="1" xfId="0" applyNumberFormat="1" applyBorder="1"/>
    <xf numFmtId="14" fontId="0" fillId="0" borderId="7" xfId="0" applyNumberFormat="1" applyBorder="1"/>
    <xf numFmtId="0" fontId="0" fillId="0" borderId="24" xfId="0" applyBorder="1"/>
    <xf numFmtId="44" fontId="0" fillId="0" borderId="2" xfId="0" applyNumberFormat="1" applyBorder="1"/>
    <xf numFmtId="1" fontId="0" fillId="0" borderId="0" xfId="0" applyNumberFormat="1" applyAlignment="1">
      <alignment horizontal="center"/>
    </xf>
    <xf numFmtId="1" fontId="0" fillId="0" borderId="0" xfId="0" applyNumberFormat="1"/>
    <xf numFmtId="1" fontId="0" fillId="0" borderId="16" xfId="0" applyNumberFormat="1" applyBorder="1"/>
    <xf numFmtId="1" fontId="0" fillId="0" borderId="20" xfId="0" applyNumberFormat="1" applyBorder="1"/>
    <xf numFmtId="1" fontId="0" fillId="0" borderId="2" xfId="0" applyNumberFormat="1" applyBorder="1"/>
    <xf numFmtId="1" fontId="0" fillId="0" borderId="1" xfId="0" applyNumberFormat="1" applyBorder="1"/>
    <xf numFmtId="14" fontId="0" fillId="0" borderId="0" xfId="0" applyNumberFormat="1"/>
    <xf numFmtId="14" fontId="0" fillId="0" borderId="16" xfId="0" applyNumberFormat="1" applyBorder="1"/>
    <xf numFmtId="14" fontId="0" fillId="0" borderId="20" xfId="0" applyNumberFormat="1" applyBorder="1"/>
    <xf numFmtId="2" fontId="0" fillId="0" borderId="0" xfId="0" applyNumberFormat="1"/>
    <xf numFmtId="2" fontId="0" fillId="0" borderId="2" xfId="0" applyNumberFormat="1" applyBorder="1"/>
    <xf numFmtId="44" fontId="0" fillId="0" borderId="0" xfId="1" applyFont="1" applyAlignment="1">
      <alignment horizontal="center"/>
    </xf>
    <xf numFmtId="44" fontId="0" fillId="0" borderId="16" xfId="1" applyFont="1" applyBorder="1"/>
    <xf numFmtId="44" fontId="0" fillId="0" borderId="20" xfId="1" applyFont="1" applyBorder="1"/>
    <xf numFmtId="44" fontId="0" fillId="0" borderId="2" xfId="1" applyFont="1" applyBorder="1"/>
    <xf numFmtId="44" fontId="3" fillId="0" borderId="1" xfId="1" applyFont="1" applyBorder="1"/>
    <xf numFmtId="44" fontId="0" fillId="0" borderId="1" xfId="1" applyFont="1" applyBorder="1"/>
    <xf numFmtId="44" fontId="0" fillId="0" borderId="25" xfId="1" applyFont="1" applyBorder="1"/>
    <xf numFmtId="2" fontId="0" fillId="0" borderId="18" xfId="0" applyNumberFormat="1" applyBorder="1"/>
    <xf numFmtId="2" fontId="0" fillId="0" borderId="22" xfId="0" applyNumberFormat="1" applyBorder="1"/>
    <xf numFmtId="2" fontId="0" fillId="0" borderId="13" xfId="0" applyNumberFormat="1" applyBorder="1"/>
    <xf numFmtId="44" fontId="0" fillId="0" borderId="6" xfId="1" applyFont="1" applyBorder="1"/>
    <xf numFmtId="2" fontId="0" fillId="0" borderId="0" xfId="0" applyNumberFormat="1" applyBorder="1"/>
    <xf numFmtId="1" fontId="0" fillId="0" borderId="0" xfId="0" applyNumberFormat="1" applyBorder="1"/>
    <xf numFmtId="14" fontId="0" fillId="0" borderId="6" xfId="0" applyNumberFormat="1" applyBorder="1"/>
    <xf numFmtId="14" fontId="0" fillId="0" borderId="11" xfId="0" applyNumberFormat="1" applyBorder="1"/>
    <xf numFmtId="44" fontId="0" fillId="0" borderId="11" xfId="1" applyFont="1" applyBorder="1"/>
    <xf numFmtId="1" fontId="0" fillId="0" borderId="6" xfId="0" applyNumberFormat="1" applyBorder="1"/>
    <xf numFmtId="14" fontId="0" fillId="0" borderId="14" xfId="0" applyNumberFormat="1" applyBorder="1"/>
    <xf numFmtId="44" fontId="0" fillId="0" borderId="14" xfId="1" applyFont="1" applyBorder="1"/>
    <xf numFmtId="1" fontId="0" fillId="0" borderId="14" xfId="0" applyNumberFormat="1" applyBorder="1"/>
    <xf numFmtId="0" fontId="0" fillId="0" borderId="26" xfId="0" applyBorder="1"/>
    <xf numFmtId="1" fontId="0" fillId="0" borderId="27" xfId="0" applyNumberFormat="1" applyBorder="1"/>
    <xf numFmtId="44" fontId="2" fillId="0" borderId="26" xfId="1" applyFont="1" applyBorder="1"/>
    <xf numFmtId="14" fontId="2" fillId="0" borderId="26" xfId="0" applyNumberFormat="1" applyFont="1" applyBorder="1"/>
    <xf numFmtId="2" fontId="2" fillId="0" borderId="8" xfId="0" applyNumberFormat="1" applyFont="1" applyBorder="1"/>
    <xf numFmtId="44" fontId="2" fillId="0" borderId="23" xfId="1" applyFont="1" applyBorder="1"/>
    <xf numFmtId="2" fontId="2" fillId="0" borderId="4" xfId="0" applyNumberFormat="1" applyFont="1" applyBorder="1"/>
    <xf numFmtId="0" fontId="0" fillId="0" borderId="1"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top"/>
    </xf>
    <xf numFmtId="0" fontId="0" fillId="0" borderId="2" xfId="0" applyBorder="1" applyAlignment="1">
      <alignment horizontal="center" vertical="top"/>
    </xf>
    <xf numFmtId="0" fontId="0" fillId="0" borderId="0" xfId="0" applyAlignment="1">
      <alignment wrapText="1"/>
    </xf>
    <xf numFmtId="14" fontId="0" fillId="0" borderId="2" xfId="0" applyNumberFormat="1"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xf numFmtId="0" fontId="0" fillId="0" borderId="17" xfId="0" applyFill="1" applyBorder="1"/>
    <xf numFmtId="0" fontId="5" fillId="0" borderId="1" xfId="0" applyFont="1" applyBorder="1" applyAlignment="1">
      <alignment vertical="center" wrapText="1"/>
    </xf>
    <xf numFmtId="14" fontId="0" fillId="0" borderId="28" xfId="0" applyNumberFormat="1" applyBorder="1"/>
    <xf numFmtId="44" fontId="0" fillId="0" borderId="13" xfId="1" applyFont="1" applyBorder="1"/>
    <xf numFmtId="0" fontId="0" fillId="0" borderId="29" xfId="0" applyBorder="1"/>
    <xf numFmtId="0" fontId="0" fillId="0" borderId="30" xfId="0" applyBorder="1"/>
    <xf numFmtId="14" fontId="0" fillId="0" borderId="30" xfId="0" applyNumberFormat="1" applyBorder="1"/>
    <xf numFmtId="44" fontId="0" fillId="0" borderId="30" xfId="1" applyFont="1" applyBorder="1"/>
    <xf numFmtId="1" fontId="0" fillId="0" borderId="30" xfId="0" applyNumberFormat="1" applyBorder="1"/>
    <xf numFmtId="14" fontId="2" fillId="0" borderId="14" xfId="0" applyNumberFormat="1" applyFont="1" applyBorder="1"/>
    <xf numFmtId="0" fontId="0" fillId="0" borderId="28" xfId="0" applyBorder="1"/>
    <xf numFmtId="44" fontId="2" fillId="0" borderId="14" xfId="1" applyFont="1" applyBorder="1"/>
    <xf numFmtId="0" fontId="7" fillId="0" borderId="12" xfId="0" applyFont="1" applyBorder="1"/>
    <xf numFmtId="16" fontId="0" fillId="0" borderId="12" xfId="0" applyNumberFormat="1" applyBorder="1"/>
    <xf numFmtId="165" fontId="0" fillId="0" borderId="12" xfId="0" applyNumberFormat="1" applyBorder="1"/>
    <xf numFmtId="44" fontId="3" fillId="0" borderId="12" xfId="0" applyNumberFormat="1" applyFont="1" applyBorder="1"/>
    <xf numFmtId="14" fontId="0" fillId="0" borderId="12" xfId="0" applyNumberFormat="1" applyBorder="1"/>
    <xf numFmtId="0" fontId="0" fillId="0" borderId="12" xfId="0" applyBorder="1" applyAlignment="1">
      <alignment horizontal="center" vertical="center"/>
    </xf>
    <xf numFmtId="17" fontId="0" fillId="0" borderId="0" xfId="0" applyNumberFormat="1"/>
    <xf numFmtId="0" fontId="0" fillId="0" borderId="1" xfId="0" applyBorder="1" applyAlignment="1">
      <alignment horizontal="center" vertical="center" wrapText="1"/>
    </xf>
    <xf numFmtId="0" fontId="0" fillId="0" borderId="23" xfId="0" applyBorder="1"/>
    <xf numFmtId="0" fontId="0" fillId="0" borderId="23" xfId="0" applyBorder="1" applyAlignment="1">
      <alignment horizontal="center"/>
    </xf>
    <xf numFmtId="0" fontId="0" fillId="0" borderId="4" xfId="0" applyBorder="1" applyAlignment="1">
      <alignment wrapText="1"/>
    </xf>
    <xf numFmtId="0" fontId="0" fillId="0" borderId="17" xfId="0" applyBorder="1" applyAlignment="1">
      <alignment horizontal="center" vertical="center"/>
    </xf>
    <xf numFmtId="1" fontId="0" fillId="0" borderId="25" xfId="0" applyNumberFormat="1" applyBorder="1"/>
    <xf numFmtId="14" fontId="0" fillId="0" borderId="21" xfId="0" applyNumberFormat="1" applyBorder="1"/>
    <xf numFmtId="44" fontId="0" fillId="0" borderId="21" xfId="1" applyFont="1" applyBorder="1"/>
    <xf numFmtId="0" fontId="0" fillId="0" borderId="25" xfId="0" applyBorder="1"/>
    <xf numFmtId="14" fontId="0" fillId="0" borderId="25" xfId="0" applyNumberFormat="1" applyBorder="1"/>
    <xf numFmtId="164" fontId="0" fillId="0" borderId="9" xfId="1" applyNumberFormat="1" applyFont="1" applyBorder="1"/>
    <xf numFmtId="0" fontId="0" fillId="0" borderId="2" xfId="0" applyFill="1" applyBorder="1"/>
    <xf numFmtId="0" fontId="0" fillId="0" borderId="30" xfId="0" applyFill="1" applyBorder="1"/>
    <xf numFmtId="0" fontId="0" fillId="0" borderId="25" xfId="0" applyFill="1" applyBorder="1"/>
    <xf numFmtId="2" fontId="0" fillId="0" borderId="30" xfId="0" applyNumberFormat="1" applyBorder="1"/>
    <xf numFmtId="0" fontId="0" fillId="0" borderId="17" xfId="0" applyBorder="1" applyAlignment="1">
      <alignment horizontal="center" vertical="top"/>
    </xf>
    <xf numFmtId="0" fontId="0" fillId="0" borderId="24" xfId="0" applyBorder="1" applyAlignment="1">
      <alignment horizontal="left" vertical="top" wrapText="1"/>
    </xf>
    <xf numFmtId="0" fontId="0" fillId="0" borderId="5" xfId="0" applyBorder="1" applyAlignment="1">
      <alignment horizontal="left" vertical="top" wrapText="1"/>
    </xf>
    <xf numFmtId="0" fontId="0" fillId="0" borderId="5" xfId="0" applyBorder="1" applyAlignment="1">
      <alignment wrapText="1"/>
    </xf>
    <xf numFmtId="0" fontId="5" fillId="0" borderId="5" xfId="0" applyFont="1" applyBorder="1" applyAlignment="1">
      <alignment vertical="center" wrapText="1"/>
    </xf>
    <xf numFmtId="0" fontId="0" fillId="0" borderId="0" xfId="0" applyBorder="1" applyAlignment="1">
      <alignment wrapText="1"/>
    </xf>
    <xf numFmtId="17" fontId="0" fillId="0" borderId="0" xfId="0" applyNumberFormat="1" applyAlignment="1">
      <alignment horizontal="center" vertical="center"/>
    </xf>
    <xf numFmtId="0" fontId="0" fillId="0" borderId="33" xfId="0" applyBorder="1"/>
    <xf numFmtId="0" fontId="2" fillId="0" borderId="10" xfId="0" applyFont="1" applyBorder="1"/>
    <xf numFmtId="0" fontId="0" fillId="0" borderId="12" xfId="0" applyBorder="1" applyAlignment="1">
      <alignment horizontal="center"/>
    </xf>
    <xf numFmtId="0" fontId="0" fillId="0" borderId="12" xfId="0" applyFont="1" applyBorder="1" applyAlignment="1">
      <alignment horizontal="center"/>
    </xf>
    <xf numFmtId="0" fontId="0" fillId="0" borderId="12" xfId="0" applyNumberFormat="1" applyBorder="1" applyAlignment="1">
      <alignment horizontal="center"/>
    </xf>
    <xf numFmtId="0" fontId="0" fillId="0" borderId="32" xfId="0" applyFill="1" applyBorder="1" applyAlignment="1">
      <alignment horizontal="center"/>
    </xf>
    <xf numFmtId="0" fontId="0" fillId="0" borderId="12" xfId="0" applyFill="1" applyBorder="1" applyAlignment="1">
      <alignment horizontal="center"/>
    </xf>
    <xf numFmtId="0" fontId="3" fillId="0" borderId="12" xfId="0" applyFont="1" applyBorder="1" applyAlignment="1">
      <alignment horizontal="center"/>
    </xf>
    <xf numFmtId="0" fontId="7" fillId="0" borderId="12" xfId="0" applyFont="1" applyBorder="1" applyAlignment="1">
      <alignment horizontal="center"/>
    </xf>
    <xf numFmtId="44" fontId="0" fillId="0" borderId="22" xfId="1" applyFont="1" applyBorder="1"/>
    <xf numFmtId="44" fontId="0" fillId="0" borderId="34" xfId="1" applyFont="1" applyBorder="1"/>
    <xf numFmtId="44" fontId="0" fillId="0" borderId="35" xfId="1" applyFont="1" applyBorder="1"/>
    <xf numFmtId="0" fontId="0" fillId="0" borderId="36" xfId="0" applyBorder="1"/>
    <xf numFmtId="0" fontId="0" fillId="0" borderId="37" xfId="0" applyBorder="1"/>
    <xf numFmtId="44" fontId="0" fillId="0" borderId="31" xfId="1" applyFont="1" applyBorder="1"/>
    <xf numFmtId="0" fontId="0" fillId="0" borderId="38" xfId="0" applyBorder="1"/>
    <xf numFmtId="2" fontId="0" fillId="0" borderId="12" xfId="0" applyNumberFormat="1" applyBorder="1"/>
    <xf numFmtId="14" fontId="2" fillId="0" borderId="30" xfId="0" applyNumberFormat="1" applyFont="1" applyBorder="1"/>
    <xf numFmtId="17" fontId="2" fillId="0" borderId="28" xfId="0" applyNumberFormat="1" applyFont="1" applyBorder="1" applyAlignment="1">
      <alignment horizontal="center"/>
    </xf>
    <xf numFmtId="17" fontId="2" fillId="0" borderId="0" xfId="0" applyNumberFormat="1" applyFont="1" applyBorder="1" applyAlignment="1">
      <alignment horizontal="center"/>
    </xf>
    <xf numFmtId="16" fontId="2" fillId="0" borderId="10" xfId="0" applyNumberFormat="1" applyFont="1" applyBorder="1" applyAlignment="1">
      <alignment horizontal="center"/>
    </xf>
    <xf numFmtId="16" fontId="2" fillId="0" borderId="14" xfId="0" applyNumberFormat="1" applyFont="1" applyBorder="1" applyAlignment="1">
      <alignment horizontal="center"/>
    </xf>
    <xf numFmtId="16" fontId="2" fillId="0" borderId="8" xfId="0" applyNumberFormat="1" applyFont="1" applyBorder="1" applyAlignment="1">
      <alignment horizontal="center"/>
    </xf>
    <xf numFmtId="0" fontId="0" fillId="0" borderId="17" xfId="0" applyBorder="1" applyAlignment="1">
      <alignment horizontal="center"/>
    </xf>
    <xf numFmtId="0" fontId="0" fillId="0" borderId="0" xfId="0" applyAlignment="1">
      <alignment horizontal="center"/>
    </xf>
    <xf numFmtId="166" fontId="0" fillId="0" borderId="0" xfId="0" applyNumberFormat="1" applyAlignment="1">
      <alignment horizontal="center"/>
    </xf>
  </cellXfs>
  <cellStyles count="2">
    <cellStyle name="Денежный" xfId="1" builtinId="4"/>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ru-RU"/>
              <a:t>Авантаж</a:t>
            </a:r>
            <a:endParaRPr lang="en-US"/>
          </a:p>
        </c:rich>
      </c:tx>
      <c:layout>
        <c:manualLayout>
          <c:xMode val="edge"/>
          <c:yMode val="edge"/>
          <c:x val="0.40838223660991374"/>
          <c:y val="3.0651340996168581E-2"/>
        </c:manualLayout>
      </c:layout>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ru-RU"/>
        </a:p>
      </c:txPr>
    </c:title>
    <c:autoTitleDeleted val="0"/>
    <c:plotArea>
      <c:layout/>
      <c:scatterChart>
        <c:scatterStyle val="lineMarker"/>
        <c:varyColors val="0"/>
        <c:ser>
          <c:idx val="0"/>
          <c:order val="0"/>
          <c:tx>
            <c:strRef>
              <c:f>Лист5!$I$5:$I$12</c:f>
              <c:strCache>
                <c:ptCount val="8"/>
                <c:pt idx="0">
                  <c:v>0</c:v>
                </c:pt>
                <c:pt idx="1">
                  <c:v>0</c:v>
                </c:pt>
                <c:pt idx="2">
                  <c:v>0</c:v>
                </c:pt>
                <c:pt idx="3">
                  <c:v>0</c:v>
                </c:pt>
                <c:pt idx="4">
                  <c:v>0</c:v>
                </c:pt>
                <c:pt idx="5">
                  <c:v>0</c:v>
                </c:pt>
                <c:pt idx="6">
                  <c:v>0</c:v>
                </c:pt>
                <c:pt idx="7">
                  <c:v>0</c:v>
                </c:pt>
              </c:strCache>
            </c:strRef>
          </c:tx>
          <c:spPr>
            <a:ln w="22225" cap="rnd">
              <a:solidFill>
                <a:schemeClr val="accent1"/>
              </a:solidFill>
            </a:ln>
            <a:effectLst>
              <a:glow rad="139700">
                <a:schemeClr val="accent1">
                  <a:satMod val="175000"/>
                  <a:alpha val="14000"/>
                </a:schemeClr>
              </a:glow>
            </a:effectLst>
          </c:spPr>
          <c:marker>
            <c:symbol val="none"/>
          </c:marker>
          <c:xVal>
            <c:numRef>
              <c:f>Лист5!$F$13:$F$14</c:f>
              <c:numCache>
                <c:formatCode>m/d/yyyy</c:formatCode>
                <c:ptCount val="2"/>
                <c:pt idx="0">
                  <c:v>43015</c:v>
                </c:pt>
                <c:pt idx="1">
                  <c:v>43050</c:v>
                </c:pt>
              </c:numCache>
            </c:numRef>
          </c:xVal>
          <c:yVal>
            <c:numRef>
              <c:f>Лист5!$I$13:$I$14</c:f>
              <c:numCache>
                <c:formatCode>0.00</c:formatCode>
                <c:ptCount val="2"/>
                <c:pt idx="0">
                  <c:v>40000</c:v>
                </c:pt>
                <c:pt idx="1">
                  <c:v>130348</c:v>
                </c:pt>
              </c:numCache>
            </c:numRef>
          </c:yVal>
          <c:smooth val="0"/>
          <c:extLst>
            <c:ext xmlns:c16="http://schemas.microsoft.com/office/drawing/2014/chart" uri="{C3380CC4-5D6E-409C-BE32-E72D297353CC}">
              <c16:uniqueId val="{00000000-3CEB-4D19-A4E6-53052786B7BC}"/>
            </c:ext>
          </c:extLst>
        </c:ser>
        <c:dLbls>
          <c:showLegendKey val="0"/>
          <c:showVal val="0"/>
          <c:showCatName val="0"/>
          <c:showSerName val="0"/>
          <c:showPercent val="0"/>
          <c:showBubbleSize val="0"/>
        </c:dLbls>
        <c:axId val="516863231"/>
        <c:axId val="516867807"/>
      </c:scatterChart>
      <c:valAx>
        <c:axId val="516863231"/>
        <c:scaling>
          <c:orientation val="minMax"/>
        </c:scaling>
        <c:delete val="0"/>
        <c:axPos val="b"/>
        <c:majorGridlines>
          <c:spPr>
            <a:ln w="9525" cap="flat" cmpd="sng" algn="ctr">
              <a:solidFill>
                <a:schemeClr val="dk1">
                  <a:lumMod val="65000"/>
                  <a:lumOff val="35000"/>
                  <a:alpha val="75000"/>
                </a:schemeClr>
              </a:solidFill>
              <a:round/>
            </a:ln>
            <a:effectLst/>
          </c:spPr>
        </c:majorGridlines>
        <c:numFmt formatCode="m/d/yyyy"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ru-RU"/>
          </a:p>
        </c:txPr>
        <c:crossAx val="516867807"/>
        <c:crosses val="autoZero"/>
        <c:crossBetween val="midCat"/>
      </c:valAx>
      <c:valAx>
        <c:axId val="516867807"/>
        <c:scaling>
          <c:orientation val="minMax"/>
        </c:scaling>
        <c:delete val="0"/>
        <c:axPos val="l"/>
        <c:majorGridlines>
          <c:spPr>
            <a:ln w="9525" cap="flat" cmpd="sng" algn="ctr">
              <a:solidFill>
                <a:schemeClr val="dk1">
                  <a:lumMod val="65000"/>
                  <a:lumOff val="35000"/>
                  <a:alpha val="75000"/>
                </a:schemeClr>
              </a:solidFill>
              <a:round/>
            </a:ln>
            <a:effectLst/>
          </c:spPr>
        </c:majorGridlines>
        <c:numFmt formatCode="0.00" sourceLinked="1"/>
        <c:majorTickMark val="none"/>
        <c:minorTickMark val="none"/>
        <c:tickLblPos val="nextTo"/>
        <c:spPr>
          <a:noFill/>
          <a:ln w="9525" cap="flat" cmpd="sng" algn="ctr">
            <a:solidFill>
              <a:schemeClr val="lt1">
                <a:lumMod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ru-RU"/>
          </a:p>
        </c:txPr>
        <c:crossAx val="516863231"/>
        <c:crosses val="autoZero"/>
        <c:crossBetween val="midCat"/>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ru-RU"/>
              <a:t>Аникин</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ru-RU"/>
        </a:p>
      </c:txPr>
    </c:title>
    <c:autoTitleDeleted val="0"/>
    <c:plotArea>
      <c:layout/>
      <c:scatterChart>
        <c:scatterStyle val="lineMarker"/>
        <c:varyColors val="0"/>
        <c:ser>
          <c:idx val="0"/>
          <c:order val="0"/>
          <c:tx>
            <c:strRef>
              <c:f>Лист5!$I$19</c:f>
              <c:strCache>
                <c:ptCount val="1"/>
                <c:pt idx="0">
                  <c:v>0</c:v>
                </c:pt>
              </c:strCache>
            </c:strRef>
          </c:tx>
          <c:spPr>
            <a:ln w="22225" cap="rnd">
              <a:solidFill>
                <a:schemeClr val="accent1"/>
              </a:solidFill>
            </a:ln>
            <a:effectLst>
              <a:glow rad="139700">
                <a:schemeClr val="accent1">
                  <a:satMod val="175000"/>
                  <a:alpha val="14000"/>
                </a:schemeClr>
              </a:glow>
            </a:effectLst>
          </c:spPr>
          <c:marker>
            <c:symbol val="none"/>
          </c:marker>
          <c:xVal>
            <c:numRef>
              <c:f>Лист5!$F$20:$F$22</c:f>
              <c:numCache>
                <c:formatCode>m/d/yyyy</c:formatCode>
                <c:ptCount val="3"/>
                <c:pt idx="0">
                  <c:v>42949</c:v>
                </c:pt>
                <c:pt idx="1">
                  <c:v>42985</c:v>
                </c:pt>
                <c:pt idx="2">
                  <c:v>43054</c:v>
                </c:pt>
              </c:numCache>
            </c:numRef>
          </c:xVal>
          <c:yVal>
            <c:numRef>
              <c:f>Лист5!$I$20:$I$22</c:f>
              <c:numCache>
                <c:formatCode>0.00</c:formatCode>
                <c:ptCount val="3"/>
                <c:pt idx="0">
                  <c:v>1281.1600000000035</c:v>
                </c:pt>
                <c:pt idx="1">
                  <c:v>19106.160000000003</c:v>
                </c:pt>
                <c:pt idx="2">
                  <c:v>32688.160000000003</c:v>
                </c:pt>
              </c:numCache>
            </c:numRef>
          </c:yVal>
          <c:smooth val="0"/>
          <c:extLst>
            <c:ext xmlns:c16="http://schemas.microsoft.com/office/drawing/2014/chart" uri="{C3380CC4-5D6E-409C-BE32-E72D297353CC}">
              <c16:uniqueId val="{00000000-A1BB-43B6-B82A-15003F8D1942}"/>
            </c:ext>
          </c:extLst>
        </c:ser>
        <c:dLbls>
          <c:showLegendKey val="0"/>
          <c:showVal val="0"/>
          <c:showCatName val="0"/>
          <c:showSerName val="0"/>
          <c:showPercent val="0"/>
          <c:showBubbleSize val="0"/>
        </c:dLbls>
        <c:axId val="291830367"/>
        <c:axId val="291834943"/>
      </c:scatterChart>
      <c:valAx>
        <c:axId val="291830367"/>
        <c:scaling>
          <c:orientation val="minMax"/>
        </c:scaling>
        <c:delete val="0"/>
        <c:axPos val="b"/>
        <c:majorGridlines>
          <c:spPr>
            <a:ln w="9525" cap="flat" cmpd="sng" algn="ctr">
              <a:solidFill>
                <a:schemeClr val="dk1">
                  <a:lumMod val="65000"/>
                  <a:lumOff val="35000"/>
                  <a:alpha val="75000"/>
                </a:schemeClr>
              </a:solidFill>
              <a:round/>
            </a:ln>
            <a:effectLst/>
          </c:spPr>
        </c:majorGridlines>
        <c:numFmt formatCode="m/d/yyyy"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ru-RU"/>
          </a:p>
        </c:txPr>
        <c:crossAx val="291834943"/>
        <c:crosses val="autoZero"/>
        <c:crossBetween val="midCat"/>
      </c:valAx>
      <c:valAx>
        <c:axId val="291834943"/>
        <c:scaling>
          <c:orientation val="minMax"/>
        </c:scaling>
        <c:delete val="0"/>
        <c:axPos val="l"/>
        <c:majorGridlines>
          <c:spPr>
            <a:ln w="9525" cap="flat" cmpd="sng" algn="ctr">
              <a:solidFill>
                <a:schemeClr val="dk1">
                  <a:lumMod val="65000"/>
                  <a:lumOff val="35000"/>
                  <a:alpha val="75000"/>
                </a:schemeClr>
              </a:solidFill>
              <a:round/>
            </a:ln>
            <a:effectLst/>
          </c:spPr>
        </c:majorGridlines>
        <c:numFmt formatCode="0.00" sourceLinked="1"/>
        <c:majorTickMark val="none"/>
        <c:minorTickMark val="none"/>
        <c:tickLblPos val="nextTo"/>
        <c:spPr>
          <a:noFill/>
          <a:ln w="9525" cap="flat" cmpd="sng" algn="ctr">
            <a:solidFill>
              <a:schemeClr val="lt1">
                <a:lumMod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ru-RU"/>
          </a:p>
        </c:txPr>
        <c:crossAx val="291830367"/>
        <c:crosses val="autoZero"/>
        <c:crossBetween val="midCat"/>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ru-RU"/>
              <a:t>Тонекс</a:t>
            </a:r>
            <a:endParaRPr lang="en-US"/>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ru-RU"/>
        </a:p>
      </c:txPr>
    </c:title>
    <c:autoTitleDeleted val="0"/>
    <c:plotArea>
      <c:layout/>
      <c:scatterChart>
        <c:scatterStyle val="lineMarker"/>
        <c:varyColors val="0"/>
        <c:ser>
          <c:idx val="0"/>
          <c:order val="0"/>
          <c:tx>
            <c:strRef>
              <c:f>Лист5!$I$27:$I$36</c:f>
              <c:strCache>
                <c:ptCount val="10"/>
                <c:pt idx="0">
                  <c:v>0</c:v>
                </c:pt>
                <c:pt idx="1">
                  <c:v>0</c:v>
                </c:pt>
                <c:pt idx="2">
                  <c:v>0</c:v>
                </c:pt>
                <c:pt idx="3">
                  <c:v>0</c:v>
                </c:pt>
                <c:pt idx="4">
                  <c:v>0</c:v>
                </c:pt>
                <c:pt idx="5">
                  <c:v>0</c:v>
                </c:pt>
                <c:pt idx="6">
                  <c:v>0</c:v>
                </c:pt>
                <c:pt idx="7">
                  <c:v>0</c:v>
                </c:pt>
                <c:pt idx="8">
                  <c:v>0</c:v>
                </c:pt>
                <c:pt idx="9">
                  <c:v>0</c:v>
                </c:pt>
              </c:strCache>
            </c:strRef>
          </c:tx>
          <c:spPr>
            <a:ln w="22225" cap="rnd">
              <a:solidFill>
                <a:schemeClr val="accent1"/>
              </a:solidFill>
            </a:ln>
            <a:effectLst>
              <a:glow rad="139700">
                <a:schemeClr val="accent1">
                  <a:satMod val="175000"/>
                  <a:alpha val="14000"/>
                </a:schemeClr>
              </a:glow>
            </a:effectLst>
          </c:spPr>
          <c:marker>
            <c:symbol val="none"/>
          </c:marker>
          <c:xVal>
            <c:numRef>
              <c:f>Лист5!$F$37:$F$43</c:f>
              <c:numCache>
                <c:formatCode>m/d/yyyy</c:formatCode>
                <c:ptCount val="7"/>
                <c:pt idx="0">
                  <c:v>42968</c:v>
                </c:pt>
                <c:pt idx="1">
                  <c:v>42980</c:v>
                </c:pt>
                <c:pt idx="2">
                  <c:v>42980</c:v>
                </c:pt>
                <c:pt idx="3">
                  <c:v>42983</c:v>
                </c:pt>
                <c:pt idx="4">
                  <c:v>42996</c:v>
                </c:pt>
                <c:pt idx="5">
                  <c:v>43012</c:v>
                </c:pt>
                <c:pt idx="6">
                  <c:v>43026</c:v>
                </c:pt>
              </c:numCache>
            </c:numRef>
          </c:xVal>
          <c:yVal>
            <c:numRef>
              <c:f>Лист5!$I$37:$I$43</c:f>
              <c:numCache>
                <c:formatCode>0.00</c:formatCode>
                <c:ptCount val="7"/>
                <c:pt idx="0">
                  <c:v>18578</c:v>
                </c:pt>
                <c:pt idx="1">
                  <c:v>70785</c:v>
                </c:pt>
                <c:pt idx="2">
                  <c:v>115185</c:v>
                </c:pt>
                <c:pt idx="3">
                  <c:v>155985</c:v>
                </c:pt>
                <c:pt idx="4">
                  <c:v>196305</c:v>
                </c:pt>
                <c:pt idx="5">
                  <c:v>286050</c:v>
                </c:pt>
                <c:pt idx="6">
                  <c:v>343650</c:v>
                </c:pt>
              </c:numCache>
            </c:numRef>
          </c:yVal>
          <c:smooth val="0"/>
          <c:extLst>
            <c:ext xmlns:c16="http://schemas.microsoft.com/office/drawing/2014/chart" uri="{C3380CC4-5D6E-409C-BE32-E72D297353CC}">
              <c16:uniqueId val="{00000000-A3F3-4279-9188-CC57135588D7}"/>
            </c:ext>
          </c:extLst>
        </c:ser>
        <c:dLbls>
          <c:showLegendKey val="0"/>
          <c:showVal val="0"/>
          <c:showCatName val="0"/>
          <c:showSerName val="0"/>
          <c:showPercent val="0"/>
          <c:showBubbleSize val="0"/>
        </c:dLbls>
        <c:axId val="516862815"/>
        <c:axId val="291832031"/>
      </c:scatterChart>
      <c:valAx>
        <c:axId val="516862815"/>
        <c:scaling>
          <c:orientation val="minMax"/>
        </c:scaling>
        <c:delete val="0"/>
        <c:axPos val="b"/>
        <c:majorGridlines>
          <c:spPr>
            <a:ln w="9525" cap="flat" cmpd="sng" algn="ctr">
              <a:solidFill>
                <a:schemeClr val="dk1">
                  <a:lumMod val="65000"/>
                  <a:lumOff val="35000"/>
                  <a:alpha val="75000"/>
                </a:schemeClr>
              </a:solidFill>
              <a:round/>
            </a:ln>
            <a:effectLst/>
          </c:spPr>
        </c:majorGridlines>
        <c:numFmt formatCode="m/d/yyyy"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ru-RU"/>
          </a:p>
        </c:txPr>
        <c:crossAx val="291832031"/>
        <c:crosses val="autoZero"/>
        <c:crossBetween val="midCat"/>
      </c:valAx>
      <c:valAx>
        <c:axId val="291832031"/>
        <c:scaling>
          <c:orientation val="minMax"/>
        </c:scaling>
        <c:delete val="0"/>
        <c:axPos val="l"/>
        <c:majorGridlines>
          <c:spPr>
            <a:ln w="9525" cap="flat" cmpd="sng" algn="ctr">
              <a:solidFill>
                <a:schemeClr val="dk1">
                  <a:lumMod val="65000"/>
                  <a:lumOff val="35000"/>
                  <a:alpha val="75000"/>
                </a:schemeClr>
              </a:solidFill>
              <a:round/>
            </a:ln>
            <a:effectLst/>
          </c:spPr>
        </c:majorGridlines>
        <c:numFmt formatCode="0.00" sourceLinked="1"/>
        <c:majorTickMark val="none"/>
        <c:minorTickMark val="none"/>
        <c:tickLblPos val="nextTo"/>
        <c:spPr>
          <a:noFill/>
          <a:ln w="9525" cap="flat" cmpd="sng" algn="ctr">
            <a:solidFill>
              <a:schemeClr val="lt1">
                <a:lumMod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ru-RU"/>
          </a:p>
        </c:txPr>
        <c:crossAx val="516862815"/>
        <c:crosses val="autoZero"/>
        <c:crossBetween val="midCat"/>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ru-RU"/>
              <a:t>Минюк</a:t>
            </a:r>
            <a:endParaRPr lang="en-US"/>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ru-RU"/>
        </a:p>
      </c:txPr>
    </c:title>
    <c:autoTitleDeleted val="0"/>
    <c:plotArea>
      <c:layout/>
      <c:scatterChart>
        <c:scatterStyle val="lineMarker"/>
        <c:varyColors val="0"/>
        <c:ser>
          <c:idx val="0"/>
          <c:order val="0"/>
          <c:spPr>
            <a:ln w="22225" cap="rnd">
              <a:solidFill>
                <a:schemeClr val="accent1"/>
              </a:solidFill>
            </a:ln>
            <a:effectLst>
              <a:glow rad="139700">
                <a:schemeClr val="accent1">
                  <a:satMod val="175000"/>
                  <a:alpha val="14000"/>
                </a:schemeClr>
              </a:glow>
            </a:effectLst>
          </c:spPr>
          <c:marker>
            <c:symbol val="none"/>
          </c:marker>
          <c:xVal>
            <c:numRef>
              <c:f>Лист5!$F$71:$F$78</c:f>
              <c:numCache>
                <c:formatCode>m/d/yyyy</c:formatCode>
                <c:ptCount val="8"/>
                <c:pt idx="0">
                  <c:v>43026</c:v>
                </c:pt>
                <c:pt idx="1">
                  <c:v>43026</c:v>
                </c:pt>
                <c:pt idx="2">
                  <c:v>43026</c:v>
                </c:pt>
                <c:pt idx="3">
                  <c:v>43043</c:v>
                </c:pt>
                <c:pt idx="4">
                  <c:v>43049</c:v>
                </c:pt>
                <c:pt idx="5">
                  <c:v>43057</c:v>
                </c:pt>
                <c:pt idx="6">
                  <c:v>43063</c:v>
                </c:pt>
                <c:pt idx="7">
                  <c:v>43064</c:v>
                </c:pt>
              </c:numCache>
            </c:numRef>
          </c:xVal>
          <c:yVal>
            <c:numRef>
              <c:f>Лист5!$I$71:$I$78</c:f>
              <c:numCache>
                <c:formatCode>0.00</c:formatCode>
                <c:ptCount val="8"/>
                <c:pt idx="0">
                  <c:v>0</c:v>
                </c:pt>
                <c:pt idx="1">
                  <c:v>0</c:v>
                </c:pt>
                <c:pt idx="2">
                  <c:v>0</c:v>
                </c:pt>
                <c:pt idx="3">
                  <c:v>30116</c:v>
                </c:pt>
                <c:pt idx="4">
                  <c:v>51236</c:v>
                </c:pt>
                <c:pt idx="5">
                  <c:v>63052</c:v>
                </c:pt>
                <c:pt idx="6">
                  <c:v>106990</c:v>
                </c:pt>
                <c:pt idx="7">
                  <c:v>114990</c:v>
                </c:pt>
              </c:numCache>
            </c:numRef>
          </c:yVal>
          <c:smooth val="0"/>
          <c:extLst>
            <c:ext xmlns:c16="http://schemas.microsoft.com/office/drawing/2014/chart" uri="{C3380CC4-5D6E-409C-BE32-E72D297353CC}">
              <c16:uniqueId val="{00000000-82C6-48F5-8F66-4F12FD674216}"/>
            </c:ext>
          </c:extLst>
        </c:ser>
        <c:dLbls>
          <c:showLegendKey val="0"/>
          <c:showVal val="0"/>
          <c:showCatName val="0"/>
          <c:showSerName val="0"/>
          <c:showPercent val="0"/>
          <c:showBubbleSize val="0"/>
        </c:dLbls>
        <c:axId val="516869887"/>
        <c:axId val="516866975"/>
      </c:scatterChart>
      <c:valAx>
        <c:axId val="516869887"/>
        <c:scaling>
          <c:orientation val="minMax"/>
        </c:scaling>
        <c:delete val="0"/>
        <c:axPos val="b"/>
        <c:majorGridlines>
          <c:spPr>
            <a:ln w="9525" cap="flat" cmpd="sng" algn="ctr">
              <a:solidFill>
                <a:schemeClr val="dk1">
                  <a:lumMod val="65000"/>
                  <a:lumOff val="35000"/>
                  <a:alpha val="75000"/>
                </a:schemeClr>
              </a:solidFill>
              <a:round/>
            </a:ln>
            <a:effectLst/>
          </c:spPr>
        </c:majorGridlines>
        <c:numFmt formatCode="m/d/yyyy"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ru-RU"/>
          </a:p>
        </c:txPr>
        <c:crossAx val="516866975"/>
        <c:crosses val="autoZero"/>
        <c:crossBetween val="midCat"/>
      </c:valAx>
      <c:valAx>
        <c:axId val="516866975"/>
        <c:scaling>
          <c:orientation val="minMax"/>
        </c:scaling>
        <c:delete val="0"/>
        <c:axPos val="l"/>
        <c:majorGridlines>
          <c:spPr>
            <a:ln w="9525" cap="flat" cmpd="sng" algn="ctr">
              <a:solidFill>
                <a:schemeClr val="dk1">
                  <a:lumMod val="65000"/>
                  <a:lumOff val="35000"/>
                  <a:alpha val="75000"/>
                </a:schemeClr>
              </a:solidFill>
              <a:round/>
            </a:ln>
            <a:effectLst/>
          </c:spPr>
        </c:majorGridlines>
        <c:numFmt formatCode="0.00" sourceLinked="1"/>
        <c:majorTickMark val="none"/>
        <c:minorTickMark val="none"/>
        <c:tickLblPos val="nextTo"/>
        <c:spPr>
          <a:noFill/>
          <a:ln w="9525" cap="flat" cmpd="sng" algn="ctr">
            <a:solidFill>
              <a:schemeClr val="lt1">
                <a:lumMod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ru-RU"/>
          </a:p>
        </c:txPr>
        <c:crossAx val="516869887"/>
        <c:crosses val="autoZero"/>
        <c:crossBetween val="midCat"/>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ru-RU"/>
              <a:t>НОХТ</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ru-RU"/>
        </a:p>
      </c:txPr>
    </c:title>
    <c:autoTitleDeleted val="0"/>
    <c:plotArea>
      <c:layout/>
      <c:scatterChart>
        <c:scatterStyle val="lineMarker"/>
        <c:varyColors val="0"/>
        <c:ser>
          <c:idx val="0"/>
          <c:order val="0"/>
          <c:spPr>
            <a:ln w="22225" cap="rnd">
              <a:solidFill>
                <a:schemeClr val="accent1"/>
              </a:solidFill>
            </a:ln>
            <a:effectLst>
              <a:glow rad="139700">
                <a:schemeClr val="accent1">
                  <a:satMod val="175000"/>
                  <a:alpha val="14000"/>
                </a:schemeClr>
              </a:glow>
            </a:effectLst>
          </c:spPr>
          <c:marker>
            <c:symbol val="none"/>
          </c:marker>
          <c:xVal>
            <c:numRef>
              <c:f>Лист5!$F$94:$F$96</c:f>
              <c:numCache>
                <c:formatCode>m/d/yyyy</c:formatCode>
                <c:ptCount val="3"/>
                <c:pt idx="0">
                  <c:v>43012</c:v>
                </c:pt>
                <c:pt idx="1">
                  <c:v>43036</c:v>
                </c:pt>
                <c:pt idx="2">
                  <c:v>43054</c:v>
                </c:pt>
              </c:numCache>
            </c:numRef>
          </c:xVal>
          <c:yVal>
            <c:numRef>
              <c:f>Лист5!$I$94:$I$96</c:f>
              <c:numCache>
                <c:formatCode>0.00</c:formatCode>
                <c:ptCount val="3"/>
                <c:pt idx="0">
                  <c:v>3150</c:v>
                </c:pt>
                <c:pt idx="1">
                  <c:v>56862</c:v>
                </c:pt>
                <c:pt idx="2">
                  <c:v>186972</c:v>
                </c:pt>
              </c:numCache>
            </c:numRef>
          </c:yVal>
          <c:smooth val="0"/>
          <c:extLst>
            <c:ext xmlns:c16="http://schemas.microsoft.com/office/drawing/2014/chart" uri="{C3380CC4-5D6E-409C-BE32-E72D297353CC}">
              <c16:uniqueId val="{00000000-CC2F-4B99-85F1-4AB0D1A58F6F}"/>
            </c:ext>
          </c:extLst>
        </c:ser>
        <c:dLbls>
          <c:showLegendKey val="0"/>
          <c:showVal val="0"/>
          <c:showCatName val="0"/>
          <c:showSerName val="0"/>
          <c:showPercent val="0"/>
          <c:showBubbleSize val="0"/>
        </c:dLbls>
        <c:axId val="516868223"/>
        <c:axId val="516870303"/>
      </c:scatterChart>
      <c:valAx>
        <c:axId val="516868223"/>
        <c:scaling>
          <c:orientation val="minMax"/>
        </c:scaling>
        <c:delete val="0"/>
        <c:axPos val="b"/>
        <c:majorGridlines>
          <c:spPr>
            <a:ln w="9525" cap="flat" cmpd="sng" algn="ctr">
              <a:solidFill>
                <a:schemeClr val="dk1">
                  <a:lumMod val="65000"/>
                  <a:lumOff val="35000"/>
                  <a:alpha val="75000"/>
                </a:schemeClr>
              </a:solidFill>
              <a:round/>
            </a:ln>
            <a:effectLst/>
          </c:spPr>
        </c:majorGridlines>
        <c:numFmt formatCode="m/d/yyyy"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ru-RU"/>
          </a:p>
        </c:txPr>
        <c:crossAx val="516870303"/>
        <c:crosses val="autoZero"/>
        <c:crossBetween val="midCat"/>
      </c:valAx>
      <c:valAx>
        <c:axId val="516870303"/>
        <c:scaling>
          <c:orientation val="minMax"/>
        </c:scaling>
        <c:delete val="0"/>
        <c:axPos val="l"/>
        <c:majorGridlines>
          <c:spPr>
            <a:ln w="9525" cap="flat" cmpd="sng" algn="ctr">
              <a:solidFill>
                <a:schemeClr val="dk1">
                  <a:lumMod val="65000"/>
                  <a:lumOff val="35000"/>
                  <a:alpha val="75000"/>
                </a:schemeClr>
              </a:solidFill>
              <a:round/>
            </a:ln>
            <a:effectLst/>
          </c:spPr>
        </c:majorGridlines>
        <c:numFmt formatCode="0.00" sourceLinked="1"/>
        <c:majorTickMark val="none"/>
        <c:minorTickMark val="none"/>
        <c:tickLblPos val="nextTo"/>
        <c:spPr>
          <a:noFill/>
          <a:ln w="9525" cap="flat" cmpd="sng" algn="ctr">
            <a:solidFill>
              <a:schemeClr val="lt1">
                <a:lumMod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ru-RU"/>
          </a:p>
        </c:txPr>
        <c:crossAx val="516868223"/>
        <c:crosses val="autoZero"/>
        <c:crossBetween val="midCat"/>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500" b="1" i="0" u="none" strike="noStrike" kern="1200" cap="all" spc="100" normalizeH="0" baseline="0">
              <a:solidFill>
                <a:schemeClr val="lt1"/>
              </a:solidFill>
              <a:latin typeface="+mn-lt"/>
              <a:ea typeface="+mn-ea"/>
              <a:cs typeface="+mn-cs"/>
            </a:defRPr>
          </a:pPr>
          <a:endParaRPr lang="ru-RU"/>
        </a:p>
      </c:txPr>
    </c:title>
    <c:autoTitleDeleted val="0"/>
    <c:plotArea>
      <c:layout/>
      <c:scatterChart>
        <c:scatterStyle val="lineMarker"/>
        <c:varyColors val="0"/>
        <c:ser>
          <c:idx val="0"/>
          <c:order val="0"/>
          <c:spPr>
            <a:ln w="25400" cap="rnd">
              <a:noFill/>
              <a:round/>
            </a:ln>
            <a:effectLst>
              <a:outerShdw dist="25400" dir="2700000" algn="tl" rotWithShape="0">
                <a:schemeClr val="accent1"/>
              </a:outerShdw>
            </a:effectLst>
          </c:spPr>
          <c:marker>
            <c:symbol val="circle"/>
            <c:size val="6"/>
            <c:spPr>
              <a:solidFill>
                <a:schemeClr val="accent1"/>
              </a:solidFill>
              <a:ln w="22225">
                <a:solidFill>
                  <a:schemeClr val="lt1"/>
                </a:solidFill>
                <a:round/>
              </a:ln>
              <a:effectLst/>
            </c:spPr>
          </c:marker>
          <c:xVal>
            <c:numRef>
              <c:f>Лист5!$C$124:$C$128</c:f>
              <c:numCache>
                <c:formatCode>m/d/yyyy</c:formatCode>
                <c:ptCount val="5"/>
                <c:pt idx="0">
                  <c:v>43050</c:v>
                </c:pt>
                <c:pt idx="1">
                  <c:v>43054</c:v>
                </c:pt>
                <c:pt idx="2">
                  <c:v>43057</c:v>
                </c:pt>
                <c:pt idx="3">
                  <c:v>43054</c:v>
                </c:pt>
                <c:pt idx="4">
                  <c:v>43026</c:v>
                </c:pt>
              </c:numCache>
            </c:numRef>
          </c:xVal>
          <c:yVal>
            <c:numRef>
              <c:f>Лист5!$D$124:$D$128</c:f>
              <c:numCache>
                <c:formatCode>_("₽"* #,##0.00_);_("₽"* \(#,##0.00\);_("₽"* "-"??_);_(@_)</c:formatCode>
                <c:ptCount val="5"/>
                <c:pt idx="0">
                  <c:v>130348</c:v>
                </c:pt>
                <c:pt idx="1">
                  <c:v>32688.6</c:v>
                </c:pt>
                <c:pt idx="2">
                  <c:v>171594</c:v>
                </c:pt>
                <c:pt idx="3">
                  <c:v>186972</c:v>
                </c:pt>
                <c:pt idx="4">
                  <c:v>343650</c:v>
                </c:pt>
              </c:numCache>
            </c:numRef>
          </c:yVal>
          <c:smooth val="0"/>
          <c:extLst>
            <c:ext xmlns:c16="http://schemas.microsoft.com/office/drawing/2014/chart" uri="{C3380CC4-5D6E-409C-BE32-E72D297353CC}">
              <c16:uniqueId val="{00000000-D30A-4660-8181-905536466E51}"/>
            </c:ext>
          </c:extLst>
        </c:ser>
        <c:dLbls>
          <c:showLegendKey val="0"/>
          <c:showVal val="0"/>
          <c:showCatName val="0"/>
          <c:showSerName val="0"/>
          <c:showPercent val="0"/>
          <c:showBubbleSize val="0"/>
        </c:dLbls>
        <c:axId val="2060441312"/>
        <c:axId val="2060441728"/>
      </c:scatterChart>
      <c:valAx>
        <c:axId val="2060441312"/>
        <c:scaling>
          <c:orientation val="minMax"/>
        </c:scaling>
        <c:delete val="0"/>
        <c:axPos val="b"/>
        <c:majorGridlines>
          <c:spPr>
            <a:ln w="9525" cap="flat" cmpd="sng" algn="ctr">
              <a:solidFill>
                <a:schemeClr val="lt1">
                  <a:alpha val="25000"/>
                </a:schemeClr>
              </a:solidFill>
              <a:round/>
            </a:ln>
            <a:effectLst/>
          </c:spPr>
        </c:majorGridlines>
        <c:numFmt formatCode="m/d/yyyy" sourceLinked="1"/>
        <c:majorTickMark val="none"/>
        <c:minorTickMark val="none"/>
        <c:tickLblPos val="nextTo"/>
        <c:spPr>
          <a:noFill/>
          <a:ln w="12700" cap="flat" cmpd="sng" algn="ctr">
            <a:solidFill>
              <a:schemeClr val="lt1">
                <a:alpha val="25000"/>
              </a:schemeClr>
            </a:solidFill>
            <a:round/>
          </a:ln>
          <a:effectLst/>
        </c:spPr>
        <c:txPr>
          <a:bodyPr rot="-60000000" spcFirstLastPara="1" vertOverflow="ellipsis" vert="horz" wrap="square" anchor="ctr" anchorCtr="1"/>
          <a:lstStyle/>
          <a:p>
            <a:pPr>
              <a:defRPr sz="900" b="0" i="0" u="none" strike="noStrike" kern="1200" spc="100" baseline="0">
                <a:solidFill>
                  <a:schemeClr val="lt1"/>
                </a:solidFill>
                <a:latin typeface="+mn-lt"/>
                <a:ea typeface="+mn-ea"/>
                <a:cs typeface="+mn-cs"/>
              </a:defRPr>
            </a:pPr>
            <a:endParaRPr lang="ru-RU"/>
          </a:p>
        </c:txPr>
        <c:crossAx val="2060441728"/>
        <c:crosses val="autoZero"/>
        <c:crossBetween val="midCat"/>
      </c:valAx>
      <c:valAx>
        <c:axId val="2060441728"/>
        <c:scaling>
          <c:orientation val="minMax"/>
        </c:scaling>
        <c:delete val="0"/>
        <c:axPos val="l"/>
        <c:majorGridlines>
          <c:spPr>
            <a:ln w="9525" cap="flat" cmpd="sng" algn="ctr">
              <a:solidFill>
                <a:schemeClr val="lt1">
                  <a:alpha val="2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ru-RU"/>
          </a:p>
        </c:txPr>
        <c:crossAx val="2060441312"/>
        <c:crosses val="autoZero"/>
        <c:crossBetween val="midCat"/>
      </c:valAx>
      <c:spPr>
        <a:noFill/>
        <a:ln>
          <a:noFill/>
        </a:ln>
        <a:effectLst/>
      </c:spPr>
    </c:plotArea>
    <c:plotVisOnly val="1"/>
    <c:dispBlanksAs val="gap"/>
    <c:showDLblsOverMax val="0"/>
  </c:chart>
  <c:spPr>
    <a:solidFill>
      <a:schemeClr val="accent1"/>
    </a:solidFill>
    <a:ln w="9525" cap="flat" cmpd="sng" algn="ctr">
      <a:solidFill>
        <a:schemeClr val="accent1"/>
      </a:solidFill>
      <a:round/>
    </a:ln>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5">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3"/>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tx1"/>
    </cs:fontRef>
    <cs:spPr>
      <a:ln w="9525" cap="flat" cmpd="sng" algn="ctr">
        <a:solidFill>
          <a:schemeClr val="dk1">
            <a:lumMod val="65000"/>
            <a:lumOff val="35000"/>
            <a:alpha val="75000"/>
          </a:schemeClr>
        </a:solidFill>
        <a:round/>
      </a:ln>
    </cs:spPr>
  </cs:gridlineMajor>
  <cs:gridlineMinor>
    <cs:lnRef idx="0"/>
    <cs:fillRef idx="0"/>
    <cs:effectRef idx="0"/>
    <cs:fontRef idx="minor">
      <a:schemeClr val="tx1"/>
    </cs:fontRef>
    <cs:spPr>
      <a:ln w="9525" cap="flat" cmpd="sng" algn="ctr">
        <a:solidFill>
          <a:schemeClr val="dk1">
            <a:lumMod val="65000"/>
            <a:lumOff val="35000"/>
            <a:alpha val="25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spPr>
      <a:ln w="9525" cap="flat" cmpd="sng" algn="ctr">
        <a:solidFill>
          <a:schemeClr val="lt1">
            <a:lumMod val="50000"/>
          </a:schemeClr>
        </a:solidFill>
        <a:round/>
      </a:ln>
    </cs:spPr>
    <cs:defRPr sz="900" kern="1200"/>
    <cs:bodyPr/>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45">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3"/>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tx1"/>
    </cs:fontRef>
    <cs:spPr>
      <a:ln w="9525" cap="flat" cmpd="sng" algn="ctr">
        <a:solidFill>
          <a:schemeClr val="dk1">
            <a:lumMod val="65000"/>
            <a:lumOff val="35000"/>
            <a:alpha val="75000"/>
          </a:schemeClr>
        </a:solidFill>
        <a:round/>
      </a:ln>
    </cs:spPr>
  </cs:gridlineMajor>
  <cs:gridlineMinor>
    <cs:lnRef idx="0"/>
    <cs:fillRef idx="0"/>
    <cs:effectRef idx="0"/>
    <cs:fontRef idx="minor">
      <a:schemeClr val="tx1"/>
    </cs:fontRef>
    <cs:spPr>
      <a:ln w="9525" cap="flat" cmpd="sng" algn="ctr">
        <a:solidFill>
          <a:schemeClr val="dk1">
            <a:lumMod val="65000"/>
            <a:lumOff val="35000"/>
            <a:alpha val="25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spPr>
      <a:ln w="9525" cap="flat" cmpd="sng" algn="ctr">
        <a:solidFill>
          <a:schemeClr val="lt1">
            <a:lumMod val="50000"/>
          </a:schemeClr>
        </a:solidFill>
        <a:round/>
      </a:ln>
    </cs:spPr>
    <cs:defRPr sz="900" kern="1200"/>
    <cs:bodyPr/>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45">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3"/>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tx1"/>
    </cs:fontRef>
    <cs:spPr>
      <a:ln w="9525" cap="flat" cmpd="sng" algn="ctr">
        <a:solidFill>
          <a:schemeClr val="dk1">
            <a:lumMod val="65000"/>
            <a:lumOff val="35000"/>
            <a:alpha val="75000"/>
          </a:schemeClr>
        </a:solidFill>
        <a:round/>
      </a:ln>
    </cs:spPr>
  </cs:gridlineMajor>
  <cs:gridlineMinor>
    <cs:lnRef idx="0"/>
    <cs:fillRef idx="0"/>
    <cs:effectRef idx="0"/>
    <cs:fontRef idx="minor">
      <a:schemeClr val="tx1"/>
    </cs:fontRef>
    <cs:spPr>
      <a:ln w="9525" cap="flat" cmpd="sng" algn="ctr">
        <a:solidFill>
          <a:schemeClr val="dk1">
            <a:lumMod val="65000"/>
            <a:lumOff val="35000"/>
            <a:alpha val="25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spPr>
      <a:ln w="9525" cap="flat" cmpd="sng" algn="ctr">
        <a:solidFill>
          <a:schemeClr val="lt1">
            <a:lumMod val="50000"/>
          </a:schemeClr>
        </a:solidFill>
        <a:round/>
      </a:ln>
    </cs:spPr>
    <cs:defRPr sz="900" kern="1200"/>
    <cs:bodyPr/>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45">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3"/>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tx1"/>
    </cs:fontRef>
    <cs:spPr>
      <a:ln w="9525" cap="flat" cmpd="sng" algn="ctr">
        <a:solidFill>
          <a:schemeClr val="dk1">
            <a:lumMod val="65000"/>
            <a:lumOff val="35000"/>
            <a:alpha val="75000"/>
          </a:schemeClr>
        </a:solidFill>
        <a:round/>
      </a:ln>
    </cs:spPr>
  </cs:gridlineMajor>
  <cs:gridlineMinor>
    <cs:lnRef idx="0"/>
    <cs:fillRef idx="0"/>
    <cs:effectRef idx="0"/>
    <cs:fontRef idx="minor">
      <a:schemeClr val="tx1"/>
    </cs:fontRef>
    <cs:spPr>
      <a:ln w="9525" cap="flat" cmpd="sng" algn="ctr">
        <a:solidFill>
          <a:schemeClr val="dk1">
            <a:lumMod val="65000"/>
            <a:lumOff val="35000"/>
            <a:alpha val="25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spPr>
      <a:ln w="9525" cap="flat" cmpd="sng" algn="ctr">
        <a:solidFill>
          <a:schemeClr val="lt1">
            <a:lumMod val="50000"/>
          </a:schemeClr>
        </a:solidFill>
        <a:round/>
      </a:ln>
    </cs:spPr>
    <cs:defRPr sz="900" kern="1200"/>
    <cs:bodyPr/>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45">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3"/>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tx1"/>
    </cs:fontRef>
    <cs:spPr>
      <a:ln w="9525" cap="flat" cmpd="sng" algn="ctr">
        <a:solidFill>
          <a:schemeClr val="dk1">
            <a:lumMod val="65000"/>
            <a:lumOff val="35000"/>
            <a:alpha val="75000"/>
          </a:schemeClr>
        </a:solidFill>
        <a:round/>
      </a:ln>
    </cs:spPr>
  </cs:gridlineMajor>
  <cs:gridlineMinor>
    <cs:lnRef idx="0"/>
    <cs:fillRef idx="0"/>
    <cs:effectRef idx="0"/>
    <cs:fontRef idx="minor">
      <a:schemeClr val="tx1"/>
    </cs:fontRef>
    <cs:spPr>
      <a:ln w="9525" cap="flat" cmpd="sng" algn="ctr">
        <a:solidFill>
          <a:schemeClr val="dk1">
            <a:lumMod val="65000"/>
            <a:lumOff val="35000"/>
            <a:alpha val="25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spPr>
      <a:ln w="9525" cap="flat" cmpd="sng" algn="ctr">
        <a:solidFill>
          <a:schemeClr val="lt1">
            <a:lumMod val="50000"/>
          </a:schemeClr>
        </a:solidFill>
        <a:round/>
      </a:ln>
    </cs:spPr>
    <cs:defRPr sz="900" kern="1200"/>
    <cs:bodyPr/>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47">
  <cs:axisTitle>
    <cs:lnRef idx="0"/>
    <cs:fillRef idx="0"/>
    <cs:effectRef idx="0"/>
    <cs:fontRef idx="minor">
      <a:schemeClr val="lt1"/>
    </cs:fontRef>
    <cs:defRPr sz="900" b="1" kern="1200"/>
  </cs:axisTitle>
  <cs:categoryAxis>
    <cs:lnRef idx="0">
      <cs:styleClr val="0"/>
    </cs:lnRef>
    <cs:fillRef idx="0"/>
    <cs:effectRef idx="0"/>
    <cs:fontRef idx="minor">
      <a:schemeClr val="lt1"/>
    </cs:fontRef>
    <cs:spPr>
      <a:ln w="12700" cap="flat" cmpd="sng" algn="ctr">
        <a:solidFill>
          <a:schemeClr val="lt1">
            <a:alpha val="25000"/>
          </a:schemeClr>
        </a:solidFill>
        <a:round/>
      </a:ln>
    </cs:spPr>
    <cs:defRPr sz="900" b="0" kern="1200" spc="10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phClr"/>
        </a:solidFill>
        <a:round/>
      </a:ln>
    </cs:spPr>
    <cs:defRPr sz="1000" kern="1200"/>
  </cs:chartArea>
  <cs:dataLabel>
    <cs:lnRef idx="0"/>
    <cs:fillRef idx="0"/>
    <cs:effectRef idx="0"/>
    <cs:fontRef idx="minor">
      <a:schemeClr val="lt1"/>
    </cs:fontRef>
    <cs:defRPr sz="900" b="1"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28575" cap="rnd">
        <a:solidFill>
          <a:schemeClr val="lt1">
            <a:alpha val="50000"/>
          </a:schemeClr>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a:ln w="22225">
        <a:solidFill>
          <a:schemeClr val="lt1"/>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styleClr val="0"/>
    </cs:lnRef>
    <cs:fillRef idx="0"/>
    <cs:effectRef idx="0"/>
    <cs:fontRef idx="minor">
      <a:schemeClr val="dk1"/>
    </cs:fontRef>
    <cs:spPr>
      <a:ln w="9525" cap="flat" cmpd="sng" algn="ctr">
        <a:gradFill>
          <a:gsLst>
            <a:gs pos="79000">
              <a:schemeClr val="phClr"/>
            </a:gs>
            <a:gs pos="0">
              <a:schemeClr val="lt1">
                <a:alpha val="60000"/>
              </a:schemeClr>
            </a:gs>
          </a:gsLst>
          <a:lin ang="5400000" scaled="0"/>
        </a:gradFill>
        <a:round/>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spPr>
      <a:ln w="3175" cap="flat" cmpd="sng" algn="ctr">
        <a:solidFill>
          <a:schemeClr val="phClr">
            <a:lumMod val="60000"/>
            <a:lumOff val="40000"/>
          </a:schemeClr>
        </a:solidFill>
        <a:round/>
      </a:ln>
    </cs:spPr>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9</xdr:col>
      <xdr:colOff>57149</xdr:colOff>
      <xdr:row>2</xdr:row>
      <xdr:rowOff>9525</xdr:rowOff>
    </xdr:from>
    <xdr:to>
      <xdr:col>18</xdr:col>
      <xdr:colOff>9524</xdr:colOff>
      <xdr:row>14</xdr:row>
      <xdr:rowOff>190500</xdr:rowOff>
    </xdr:to>
    <xdr:graphicFrame macro="">
      <xdr:nvGraphicFramePr>
        <xdr:cNvPr id="4" name="Диаграмма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66674</xdr:colOff>
      <xdr:row>16</xdr:row>
      <xdr:rowOff>9526</xdr:rowOff>
    </xdr:from>
    <xdr:to>
      <xdr:col>17</xdr:col>
      <xdr:colOff>609599</xdr:colOff>
      <xdr:row>23</xdr:row>
      <xdr:rowOff>1</xdr:rowOff>
    </xdr:to>
    <xdr:graphicFrame macro="">
      <xdr:nvGraphicFramePr>
        <xdr:cNvPr id="5" name="Диаграмма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85724</xdr:colOff>
      <xdr:row>24</xdr:row>
      <xdr:rowOff>0</xdr:rowOff>
    </xdr:from>
    <xdr:to>
      <xdr:col>18</xdr:col>
      <xdr:colOff>19049</xdr:colOff>
      <xdr:row>44</xdr:row>
      <xdr:rowOff>9525</xdr:rowOff>
    </xdr:to>
    <xdr:graphicFrame macro="">
      <xdr:nvGraphicFramePr>
        <xdr:cNvPr id="6" name="Диаграмма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133349</xdr:colOff>
      <xdr:row>49</xdr:row>
      <xdr:rowOff>171450</xdr:rowOff>
    </xdr:from>
    <xdr:to>
      <xdr:col>18</xdr:col>
      <xdr:colOff>409574</xdr:colOff>
      <xdr:row>70</xdr:row>
      <xdr:rowOff>123825</xdr:rowOff>
    </xdr:to>
    <xdr:graphicFrame macro="">
      <xdr:nvGraphicFramePr>
        <xdr:cNvPr id="7" name="Диаграмма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142875</xdr:colOff>
      <xdr:row>82</xdr:row>
      <xdr:rowOff>47625</xdr:rowOff>
    </xdr:from>
    <xdr:to>
      <xdr:col>15</xdr:col>
      <xdr:colOff>333375</xdr:colOff>
      <xdr:row>96</xdr:row>
      <xdr:rowOff>114300</xdr:rowOff>
    </xdr:to>
    <xdr:graphicFrame macro="">
      <xdr:nvGraphicFramePr>
        <xdr:cNvPr id="8" name="Диаграмма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276224</xdr:colOff>
      <xdr:row>121</xdr:row>
      <xdr:rowOff>171450</xdr:rowOff>
    </xdr:from>
    <xdr:to>
      <xdr:col>11</xdr:col>
      <xdr:colOff>942975</xdr:colOff>
      <xdr:row>136</xdr:row>
      <xdr:rowOff>28575</xdr:rowOff>
    </xdr:to>
    <xdr:graphicFrame macro="">
      <xdr:nvGraphicFramePr>
        <xdr:cNvPr id="10" name="Диаграмма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3:G201"/>
  <sheetViews>
    <sheetView zoomScaleNormal="100" zoomScaleSheetLayoutView="100" workbookViewId="0">
      <selection activeCell="D8" sqref="D8"/>
    </sheetView>
  </sheetViews>
  <sheetFormatPr defaultRowHeight="15" x14ac:dyDescent="0.25"/>
  <cols>
    <col min="1" max="1" width="4.42578125" customWidth="1"/>
    <col min="2" max="2" width="19.42578125" customWidth="1"/>
    <col min="3" max="3" width="14" customWidth="1"/>
    <col min="4" max="4" width="16.42578125" customWidth="1"/>
    <col min="5" max="5" width="17" customWidth="1"/>
    <col min="7" max="7" width="54.7109375" style="86" customWidth="1"/>
  </cols>
  <sheetData>
    <row r="3" spans="1:7" ht="15.75" thickBot="1" x14ac:dyDescent="0.3"/>
    <row r="4" spans="1:7" ht="15.75" thickBot="1" x14ac:dyDescent="0.3">
      <c r="A4" s="7" t="s">
        <v>9</v>
      </c>
      <c r="B4" s="110" t="s">
        <v>2</v>
      </c>
      <c r="C4" s="110" t="s">
        <v>90</v>
      </c>
      <c r="D4" s="110" t="s">
        <v>114</v>
      </c>
      <c r="E4" s="111" t="s">
        <v>91</v>
      </c>
      <c r="F4" s="110" t="s">
        <v>13</v>
      </c>
      <c r="G4" s="112" t="s">
        <v>92</v>
      </c>
    </row>
    <row r="5" spans="1:7" ht="75" x14ac:dyDescent="0.25">
      <c r="A5" s="124">
        <v>1</v>
      </c>
      <c r="B5" s="83" t="s">
        <v>64</v>
      </c>
      <c r="C5" s="87">
        <v>41340</v>
      </c>
      <c r="D5" s="83" t="s">
        <v>116</v>
      </c>
      <c r="E5" s="83" t="s">
        <v>113</v>
      </c>
      <c r="F5" s="113">
        <v>75</v>
      </c>
      <c r="G5" s="125" t="s">
        <v>115</v>
      </c>
    </row>
    <row r="6" spans="1:7" ht="79.5" customHeight="1" x14ac:dyDescent="0.25">
      <c r="A6" s="85">
        <f t="shared" ref="A6:A36" si="0">A5+1</f>
        <v>2</v>
      </c>
      <c r="B6" s="83" t="s">
        <v>105</v>
      </c>
      <c r="C6" s="87">
        <v>42748</v>
      </c>
      <c r="D6" s="87">
        <v>43100</v>
      </c>
      <c r="E6" s="83" t="s">
        <v>113</v>
      </c>
      <c r="F6" s="83">
        <v>30</v>
      </c>
      <c r="G6" s="125" t="s">
        <v>141</v>
      </c>
    </row>
    <row r="7" spans="1:7" ht="93" customHeight="1" x14ac:dyDescent="0.25">
      <c r="A7" s="84">
        <f t="shared" si="0"/>
        <v>3</v>
      </c>
      <c r="B7" s="83" t="s">
        <v>94</v>
      </c>
      <c r="C7" s="87">
        <v>42744</v>
      </c>
      <c r="D7" s="88">
        <v>43100</v>
      </c>
      <c r="E7" s="82" t="s">
        <v>113</v>
      </c>
      <c r="F7" s="83">
        <v>14</v>
      </c>
      <c r="G7" s="125" t="s">
        <v>129</v>
      </c>
    </row>
    <row r="8" spans="1:7" ht="90" x14ac:dyDescent="0.25">
      <c r="A8" s="84">
        <f t="shared" si="0"/>
        <v>4</v>
      </c>
      <c r="B8" s="82" t="s">
        <v>138</v>
      </c>
      <c r="C8" s="88">
        <v>42822</v>
      </c>
      <c r="D8" s="88">
        <v>43100</v>
      </c>
      <c r="E8" s="82" t="s">
        <v>112</v>
      </c>
      <c r="F8" s="82">
        <v>1</v>
      </c>
      <c r="G8" s="126" t="s">
        <v>140</v>
      </c>
    </row>
    <row r="9" spans="1:7" x14ac:dyDescent="0.25">
      <c r="A9" s="84">
        <f t="shared" si="0"/>
        <v>5</v>
      </c>
      <c r="B9" s="82" t="s">
        <v>96</v>
      </c>
      <c r="C9" s="20"/>
      <c r="D9" s="82"/>
      <c r="E9" s="83"/>
      <c r="F9" s="82"/>
      <c r="G9" s="126" t="s">
        <v>123</v>
      </c>
    </row>
    <row r="10" spans="1:7" ht="92.25" customHeight="1" x14ac:dyDescent="0.25">
      <c r="A10" s="82">
        <f t="shared" si="0"/>
        <v>6</v>
      </c>
      <c r="B10" s="82" t="s">
        <v>152</v>
      </c>
      <c r="C10" s="88">
        <v>42849</v>
      </c>
      <c r="D10" s="88">
        <v>43100</v>
      </c>
      <c r="E10" s="82" t="s">
        <v>112</v>
      </c>
      <c r="F10" s="82">
        <v>1</v>
      </c>
      <c r="G10" s="127" t="s">
        <v>154</v>
      </c>
    </row>
    <row r="11" spans="1:7" ht="90" x14ac:dyDescent="0.25">
      <c r="A11" s="84">
        <f t="shared" si="0"/>
        <v>7</v>
      </c>
      <c r="B11" s="82" t="s">
        <v>99</v>
      </c>
      <c r="C11" s="88">
        <v>43010</v>
      </c>
      <c r="D11" s="88">
        <v>43100</v>
      </c>
      <c r="E11" s="82" t="s">
        <v>112</v>
      </c>
      <c r="F11" s="82">
        <v>1</v>
      </c>
      <c r="G11" s="126" t="s">
        <v>120</v>
      </c>
    </row>
    <row r="12" spans="1:7" ht="90" x14ac:dyDescent="0.25">
      <c r="A12" s="84">
        <f t="shared" si="0"/>
        <v>8</v>
      </c>
      <c r="B12" s="82" t="s">
        <v>142</v>
      </c>
      <c r="C12" s="88">
        <v>42818</v>
      </c>
      <c r="D12" s="88">
        <v>43100</v>
      </c>
      <c r="E12" s="82" t="s">
        <v>112</v>
      </c>
      <c r="F12" s="82">
        <v>1</v>
      </c>
      <c r="G12" s="126" t="s">
        <v>143</v>
      </c>
    </row>
    <row r="13" spans="1:7" x14ac:dyDescent="0.25">
      <c r="A13" s="84">
        <f t="shared" si="0"/>
        <v>9</v>
      </c>
      <c r="B13" s="82" t="s">
        <v>100</v>
      </c>
      <c r="C13" s="20"/>
      <c r="D13" s="82"/>
      <c r="E13" s="82"/>
      <c r="F13" s="82">
        <v>30</v>
      </c>
      <c r="G13" s="126" t="s">
        <v>131</v>
      </c>
    </row>
    <row r="14" spans="1:7" ht="42" customHeight="1" x14ac:dyDescent="0.25">
      <c r="A14" s="84">
        <f t="shared" si="0"/>
        <v>10</v>
      </c>
      <c r="B14" s="82" t="s">
        <v>103</v>
      </c>
      <c r="C14" s="20"/>
      <c r="D14" s="82"/>
      <c r="E14" s="82"/>
      <c r="F14" s="82"/>
      <c r="G14" s="126" t="s">
        <v>127</v>
      </c>
    </row>
    <row r="15" spans="1:7" x14ac:dyDescent="0.25">
      <c r="A15" s="84">
        <f t="shared" si="0"/>
        <v>11</v>
      </c>
      <c r="B15" s="82" t="s">
        <v>110</v>
      </c>
      <c r="C15" s="20"/>
      <c r="D15" s="82"/>
      <c r="E15" s="82"/>
      <c r="F15" s="82"/>
      <c r="G15" s="127"/>
    </row>
    <row r="16" spans="1:7" x14ac:dyDescent="0.25">
      <c r="A16" s="84">
        <f t="shared" si="0"/>
        <v>12</v>
      </c>
      <c r="B16" s="82" t="s">
        <v>93</v>
      </c>
      <c r="C16" s="20"/>
      <c r="D16" s="82"/>
      <c r="E16" s="82"/>
      <c r="F16" s="82"/>
      <c r="G16" s="126" t="s">
        <v>122</v>
      </c>
    </row>
    <row r="17" spans="1:7" ht="88.5" customHeight="1" x14ac:dyDescent="0.25">
      <c r="A17" s="82">
        <f t="shared" si="0"/>
        <v>13</v>
      </c>
      <c r="B17" s="82" t="s">
        <v>146</v>
      </c>
      <c r="C17" s="88">
        <v>42824</v>
      </c>
      <c r="D17" s="88">
        <v>43100</v>
      </c>
      <c r="E17" s="109" t="s">
        <v>148</v>
      </c>
      <c r="F17" s="82"/>
      <c r="G17" s="128" t="s">
        <v>147</v>
      </c>
    </row>
    <row r="18" spans="1:7" ht="84.75" customHeight="1" x14ac:dyDescent="0.25">
      <c r="A18" s="84">
        <f t="shared" si="0"/>
        <v>14</v>
      </c>
      <c r="B18" s="82" t="s">
        <v>95</v>
      </c>
      <c r="C18" s="20"/>
      <c r="D18" s="82"/>
      <c r="E18" s="82"/>
      <c r="F18" s="82"/>
      <c r="G18" s="126" t="s">
        <v>130</v>
      </c>
    </row>
    <row r="19" spans="1:7" ht="90" x14ac:dyDescent="0.25">
      <c r="A19" s="84">
        <f t="shared" si="0"/>
        <v>15</v>
      </c>
      <c r="B19" s="109" t="s">
        <v>139</v>
      </c>
      <c r="C19" s="88">
        <v>42157</v>
      </c>
      <c r="D19" s="88">
        <v>42369</v>
      </c>
      <c r="E19" s="82" t="s">
        <v>112</v>
      </c>
      <c r="F19" s="82">
        <v>1</v>
      </c>
      <c r="G19" s="127" t="s">
        <v>118</v>
      </c>
    </row>
    <row r="20" spans="1:7" ht="90" x14ac:dyDescent="0.25">
      <c r="A20" s="82">
        <f t="shared" si="0"/>
        <v>16</v>
      </c>
      <c r="B20" s="82" t="s">
        <v>149</v>
      </c>
      <c r="C20" s="88">
        <v>42837</v>
      </c>
      <c r="D20" s="88">
        <v>43100</v>
      </c>
      <c r="E20" s="82" t="s">
        <v>112</v>
      </c>
      <c r="F20" s="82">
        <v>1</v>
      </c>
      <c r="G20" s="127" t="s">
        <v>150</v>
      </c>
    </row>
    <row r="21" spans="1:7" ht="45" x14ac:dyDescent="0.25">
      <c r="A21" s="84">
        <f t="shared" si="0"/>
        <v>17</v>
      </c>
      <c r="B21" s="82" t="s">
        <v>133</v>
      </c>
      <c r="C21" s="88">
        <v>42940</v>
      </c>
      <c r="D21" s="88">
        <v>43100</v>
      </c>
      <c r="E21" s="82" t="s">
        <v>112</v>
      </c>
      <c r="F21" s="82">
        <v>1</v>
      </c>
      <c r="G21" s="127" t="s">
        <v>134</v>
      </c>
    </row>
    <row r="22" spans="1:7" x14ac:dyDescent="0.25">
      <c r="A22" s="84">
        <f t="shared" si="0"/>
        <v>18</v>
      </c>
      <c r="B22" s="82" t="s">
        <v>97</v>
      </c>
      <c r="C22" s="20"/>
      <c r="D22" s="82"/>
      <c r="E22" s="82"/>
      <c r="F22" s="82">
        <v>14</v>
      </c>
      <c r="G22" s="126"/>
    </row>
    <row r="23" spans="1:7" x14ac:dyDescent="0.25">
      <c r="A23" s="84">
        <f t="shared" si="0"/>
        <v>19</v>
      </c>
      <c r="B23" s="82" t="s">
        <v>98</v>
      </c>
      <c r="C23" s="20"/>
      <c r="D23" s="82"/>
      <c r="E23" s="82"/>
      <c r="F23" s="82"/>
      <c r="G23" s="126" t="s">
        <v>124</v>
      </c>
    </row>
    <row r="24" spans="1:7" ht="75" x14ac:dyDescent="0.25">
      <c r="A24" s="84">
        <f t="shared" si="0"/>
        <v>20</v>
      </c>
      <c r="B24" s="82" t="s">
        <v>119</v>
      </c>
      <c r="C24" s="88">
        <v>42997</v>
      </c>
      <c r="D24" s="88">
        <v>43465</v>
      </c>
      <c r="E24" s="82" t="s">
        <v>113</v>
      </c>
      <c r="F24" s="82">
        <v>40</v>
      </c>
      <c r="G24" s="126" t="s">
        <v>121</v>
      </c>
    </row>
    <row r="25" spans="1:7" ht="122.25" customHeight="1" x14ac:dyDescent="0.25">
      <c r="A25" s="84">
        <f t="shared" si="0"/>
        <v>21</v>
      </c>
      <c r="B25" s="82" t="s">
        <v>101</v>
      </c>
      <c r="C25" s="20"/>
      <c r="D25" s="82"/>
      <c r="E25" s="82"/>
      <c r="F25" s="82"/>
      <c r="G25" s="126" t="s">
        <v>125</v>
      </c>
    </row>
    <row r="26" spans="1:7" x14ac:dyDescent="0.25">
      <c r="A26" s="84">
        <f t="shared" si="0"/>
        <v>22</v>
      </c>
      <c r="B26" s="82" t="s">
        <v>102</v>
      </c>
      <c r="C26" s="20"/>
      <c r="D26" s="82"/>
      <c r="E26" s="82"/>
      <c r="F26" s="82"/>
      <c r="G26" s="126" t="s">
        <v>126</v>
      </c>
    </row>
    <row r="27" spans="1:7" ht="59.25" customHeight="1" x14ac:dyDescent="0.25">
      <c r="A27" s="84">
        <f t="shared" si="0"/>
        <v>23</v>
      </c>
      <c r="B27" s="82" t="s">
        <v>104</v>
      </c>
      <c r="C27" s="20"/>
      <c r="D27" s="82"/>
      <c r="E27" s="82"/>
      <c r="F27" s="82"/>
      <c r="G27" s="126" t="s">
        <v>128</v>
      </c>
    </row>
    <row r="28" spans="1:7" ht="75" x14ac:dyDescent="0.25">
      <c r="A28" s="82">
        <f t="shared" si="0"/>
        <v>24</v>
      </c>
      <c r="B28" s="82" t="s">
        <v>151</v>
      </c>
      <c r="C28" s="88">
        <v>42815</v>
      </c>
      <c r="D28" s="88">
        <v>43100</v>
      </c>
      <c r="E28" s="82" t="s">
        <v>112</v>
      </c>
      <c r="F28" s="82">
        <v>1</v>
      </c>
      <c r="G28" s="128" t="s">
        <v>153</v>
      </c>
    </row>
    <row r="29" spans="1:7" ht="90" x14ac:dyDescent="0.25">
      <c r="A29" s="82">
        <f t="shared" si="0"/>
        <v>25</v>
      </c>
      <c r="B29" s="82" t="s">
        <v>144</v>
      </c>
      <c r="C29" s="88">
        <v>42824</v>
      </c>
      <c r="D29" s="88">
        <v>43100</v>
      </c>
      <c r="E29" s="82" t="s">
        <v>112</v>
      </c>
      <c r="F29" s="82">
        <v>1</v>
      </c>
      <c r="G29" s="127" t="s">
        <v>145</v>
      </c>
    </row>
    <row r="30" spans="1:7" x14ac:dyDescent="0.25">
      <c r="A30" s="84">
        <f t="shared" si="0"/>
        <v>26</v>
      </c>
      <c r="B30" s="82" t="s">
        <v>107</v>
      </c>
      <c r="C30" s="20"/>
      <c r="D30" s="82"/>
      <c r="E30" s="82"/>
      <c r="F30" s="82"/>
      <c r="G30" s="127" t="s">
        <v>132</v>
      </c>
    </row>
    <row r="31" spans="1:7" ht="195" x14ac:dyDescent="0.25">
      <c r="A31" s="84">
        <f t="shared" si="0"/>
        <v>27</v>
      </c>
      <c r="B31" s="82" t="s">
        <v>106</v>
      </c>
      <c r="C31" s="88">
        <v>42380</v>
      </c>
      <c r="D31" s="82" t="s">
        <v>116</v>
      </c>
      <c r="E31" s="82" t="s">
        <v>113</v>
      </c>
      <c r="F31" s="82">
        <v>14</v>
      </c>
      <c r="G31" s="126" t="s">
        <v>117</v>
      </c>
    </row>
    <row r="32" spans="1:7" x14ac:dyDescent="0.25">
      <c r="A32" s="84">
        <f t="shared" si="0"/>
        <v>28</v>
      </c>
      <c r="B32" s="82" t="s">
        <v>108</v>
      </c>
      <c r="C32" s="20"/>
      <c r="D32" s="82"/>
      <c r="E32" s="82"/>
      <c r="F32" s="82"/>
      <c r="G32" s="127"/>
    </row>
    <row r="33" spans="1:7" ht="75" x14ac:dyDescent="0.25">
      <c r="A33" s="84">
        <f t="shared" si="0"/>
        <v>29</v>
      </c>
      <c r="B33" s="82" t="s">
        <v>109</v>
      </c>
      <c r="C33" s="88">
        <v>42415</v>
      </c>
      <c r="D33" s="88">
        <v>43100</v>
      </c>
      <c r="E33" s="82" t="s">
        <v>112</v>
      </c>
      <c r="F33" s="82">
        <v>1</v>
      </c>
      <c r="G33" s="127" t="s">
        <v>158</v>
      </c>
    </row>
    <row r="34" spans="1:7" ht="87.75" customHeight="1" x14ac:dyDescent="0.25">
      <c r="A34" s="82">
        <f t="shared" si="0"/>
        <v>30</v>
      </c>
      <c r="B34" s="82" t="s">
        <v>155</v>
      </c>
      <c r="C34" s="88">
        <v>42779</v>
      </c>
      <c r="D34" s="88">
        <v>43100</v>
      </c>
      <c r="E34" s="82" t="s">
        <v>112</v>
      </c>
      <c r="F34" s="82">
        <v>1</v>
      </c>
      <c r="G34" s="127" t="s">
        <v>156</v>
      </c>
    </row>
    <row r="35" spans="1:7" ht="87.75" customHeight="1" x14ac:dyDescent="0.25">
      <c r="A35" s="84">
        <f t="shared" si="0"/>
        <v>31</v>
      </c>
      <c r="B35" s="82" t="s">
        <v>136</v>
      </c>
      <c r="C35" s="88">
        <v>42997</v>
      </c>
      <c r="D35" s="88">
        <v>43100</v>
      </c>
      <c r="E35" s="82" t="s">
        <v>112</v>
      </c>
      <c r="F35" s="82">
        <v>1</v>
      </c>
      <c r="G35" s="127" t="s">
        <v>137</v>
      </c>
    </row>
    <row r="36" spans="1:7" ht="87.75" customHeight="1" x14ac:dyDescent="0.25">
      <c r="A36" s="82">
        <f t="shared" si="0"/>
        <v>32</v>
      </c>
      <c r="B36" s="82" t="s">
        <v>111</v>
      </c>
      <c r="C36" s="88">
        <v>41304</v>
      </c>
      <c r="D36" s="88">
        <v>42004</v>
      </c>
      <c r="E36" s="82" t="s">
        <v>112</v>
      </c>
      <c r="F36" s="82">
        <v>1</v>
      </c>
      <c r="G36" s="91" t="s">
        <v>135</v>
      </c>
    </row>
    <row r="37" spans="1:7" ht="87.75" customHeight="1" x14ac:dyDescent="0.25">
      <c r="F37" s="12"/>
      <c r="G37" s="12"/>
    </row>
    <row r="38" spans="1:7" ht="87.75" customHeight="1" x14ac:dyDescent="0.25">
      <c r="F38" s="129"/>
      <c r="G38" s="12"/>
    </row>
    <row r="39" spans="1:7" x14ac:dyDescent="0.25">
      <c r="F39" s="129"/>
      <c r="G39" s="12"/>
    </row>
    <row r="40" spans="1:7" x14ac:dyDescent="0.25">
      <c r="F40" s="12"/>
      <c r="G40" s="129"/>
    </row>
    <row r="41" spans="1:7" x14ac:dyDescent="0.25">
      <c r="F41" s="12"/>
      <c r="G41" s="129"/>
    </row>
    <row r="42" spans="1:7" x14ac:dyDescent="0.25">
      <c r="F42" s="12"/>
      <c r="G42" s="129"/>
    </row>
    <row r="43" spans="1:7" x14ac:dyDescent="0.25">
      <c r="F43" s="12"/>
      <c r="G43" s="129"/>
    </row>
    <row r="44" spans="1:7" x14ac:dyDescent="0.25">
      <c r="F44" s="12"/>
      <c r="G44" s="129"/>
    </row>
    <row r="45" spans="1:7" x14ac:dyDescent="0.25">
      <c r="F45" s="12"/>
      <c r="G45" s="129"/>
    </row>
    <row r="46" spans="1:7" x14ac:dyDescent="0.25">
      <c r="F46" s="12"/>
      <c r="G46" s="129"/>
    </row>
    <row r="47" spans="1:7" x14ac:dyDescent="0.25">
      <c r="F47" s="12"/>
      <c r="G47" s="129"/>
    </row>
    <row r="48" spans="1:7" x14ac:dyDescent="0.25">
      <c r="F48" s="12"/>
      <c r="G48" s="129"/>
    </row>
    <row r="49" spans="6:7" x14ac:dyDescent="0.25">
      <c r="F49" s="12"/>
      <c r="G49" s="129"/>
    </row>
    <row r="50" spans="6:7" x14ac:dyDescent="0.25">
      <c r="F50" s="12"/>
      <c r="G50" s="129"/>
    </row>
    <row r="51" spans="6:7" x14ac:dyDescent="0.25">
      <c r="F51" s="12"/>
      <c r="G51" s="129"/>
    </row>
    <row r="52" spans="6:7" x14ac:dyDescent="0.25">
      <c r="F52" s="12"/>
      <c r="G52" s="129"/>
    </row>
    <row r="53" spans="6:7" x14ac:dyDescent="0.25">
      <c r="F53" s="12"/>
      <c r="G53" s="129"/>
    </row>
    <row r="54" spans="6:7" x14ac:dyDescent="0.25">
      <c r="F54" s="12"/>
      <c r="G54" s="129"/>
    </row>
    <row r="55" spans="6:7" x14ac:dyDescent="0.25">
      <c r="F55" s="12"/>
      <c r="G55" s="129"/>
    </row>
    <row r="56" spans="6:7" x14ac:dyDescent="0.25">
      <c r="F56" s="12"/>
      <c r="G56" s="129"/>
    </row>
    <row r="57" spans="6:7" x14ac:dyDescent="0.25">
      <c r="F57" s="12"/>
      <c r="G57" s="129"/>
    </row>
    <row r="58" spans="6:7" x14ac:dyDescent="0.25">
      <c r="F58" s="12"/>
      <c r="G58" s="129"/>
    </row>
    <row r="59" spans="6:7" x14ac:dyDescent="0.25">
      <c r="F59" s="12"/>
      <c r="G59" s="129"/>
    </row>
    <row r="60" spans="6:7" x14ac:dyDescent="0.25">
      <c r="F60" s="12"/>
      <c r="G60" s="129"/>
    </row>
    <row r="61" spans="6:7" x14ac:dyDescent="0.25">
      <c r="F61" s="12"/>
      <c r="G61" s="129"/>
    </row>
    <row r="62" spans="6:7" x14ac:dyDescent="0.25">
      <c r="F62" s="12"/>
      <c r="G62" s="129"/>
    </row>
    <row r="63" spans="6:7" x14ac:dyDescent="0.25">
      <c r="F63" s="12"/>
      <c r="G63" s="129"/>
    </row>
    <row r="64" spans="6:7" x14ac:dyDescent="0.25">
      <c r="F64" s="12"/>
      <c r="G64" s="129"/>
    </row>
    <row r="65" spans="6:7" x14ac:dyDescent="0.25">
      <c r="F65" s="12"/>
      <c r="G65" s="129"/>
    </row>
    <row r="66" spans="6:7" x14ac:dyDescent="0.25">
      <c r="F66" s="12"/>
      <c r="G66" s="129"/>
    </row>
    <row r="67" spans="6:7" x14ac:dyDescent="0.25">
      <c r="F67" s="12"/>
      <c r="G67" s="129"/>
    </row>
    <row r="68" spans="6:7" x14ac:dyDescent="0.25">
      <c r="F68" s="12"/>
      <c r="G68" s="129"/>
    </row>
    <row r="69" spans="6:7" x14ac:dyDescent="0.25">
      <c r="F69" s="12"/>
      <c r="G69" s="129"/>
    </row>
    <row r="70" spans="6:7" x14ac:dyDescent="0.25">
      <c r="F70" s="12"/>
      <c r="G70" s="129"/>
    </row>
    <row r="71" spans="6:7" x14ac:dyDescent="0.25">
      <c r="F71" s="12"/>
      <c r="G71" s="129"/>
    </row>
    <row r="72" spans="6:7" x14ac:dyDescent="0.25">
      <c r="F72" s="12"/>
      <c r="G72" s="129"/>
    </row>
    <row r="73" spans="6:7" x14ac:dyDescent="0.25">
      <c r="F73" s="12"/>
      <c r="G73" s="129"/>
    </row>
    <row r="74" spans="6:7" x14ac:dyDescent="0.25">
      <c r="F74" s="12"/>
      <c r="G74" s="129"/>
    </row>
    <row r="75" spans="6:7" x14ac:dyDescent="0.25">
      <c r="F75" s="12"/>
      <c r="G75" s="129"/>
    </row>
    <row r="76" spans="6:7" x14ac:dyDescent="0.25">
      <c r="G76" s="129"/>
    </row>
    <row r="77" spans="6:7" x14ac:dyDescent="0.25">
      <c r="G77" s="129"/>
    </row>
    <row r="78" spans="6:7" x14ac:dyDescent="0.25">
      <c r="G78" s="129"/>
    </row>
    <row r="79" spans="6:7" x14ac:dyDescent="0.25">
      <c r="G79" s="129"/>
    </row>
    <row r="80" spans="6:7" x14ac:dyDescent="0.25">
      <c r="G80" s="129"/>
    </row>
    <row r="81" spans="7:7" x14ac:dyDescent="0.25">
      <c r="G81" s="129"/>
    </row>
    <row r="82" spans="7:7" x14ac:dyDescent="0.25">
      <c r="G82" s="129"/>
    </row>
    <row r="83" spans="7:7" x14ac:dyDescent="0.25">
      <c r="G83" s="129"/>
    </row>
    <row r="84" spans="7:7" x14ac:dyDescent="0.25">
      <c r="G84" s="129"/>
    </row>
    <row r="85" spans="7:7" x14ac:dyDescent="0.25">
      <c r="G85" s="129"/>
    </row>
    <row r="86" spans="7:7" x14ac:dyDescent="0.25">
      <c r="G86" s="129"/>
    </row>
    <row r="87" spans="7:7" x14ac:dyDescent="0.25">
      <c r="G87" s="129"/>
    </row>
    <row r="88" spans="7:7" x14ac:dyDescent="0.25">
      <c r="G88" s="129"/>
    </row>
    <row r="89" spans="7:7" x14ac:dyDescent="0.25">
      <c r="G89" s="129"/>
    </row>
    <row r="90" spans="7:7" x14ac:dyDescent="0.25">
      <c r="G90" s="129"/>
    </row>
    <row r="91" spans="7:7" x14ac:dyDescent="0.25">
      <c r="G91" s="129"/>
    </row>
    <row r="92" spans="7:7" x14ac:dyDescent="0.25">
      <c r="G92" s="129"/>
    </row>
    <row r="93" spans="7:7" x14ac:dyDescent="0.25">
      <c r="G93" s="129"/>
    </row>
    <row r="94" spans="7:7" x14ac:dyDescent="0.25">
      <c r="G94" s="129"/>
    </row>
    <row r="95" spans="7:7" x14ac:dyDescent="0.25">
      <c r="G95" s="129"/>
    </row>
    <row r="96" spans="7:7" x14ac:dyDescent="0.25">
      <c r="G96" s="129"/>
    </row>
    <row r="97" spans="7:7" x14ac:dyDescent="0.25">
      <c r="G97" s="129"/>
    </row>
    <row r="98" spans="7:7" x14ac:dyDescent="0.25">
      <c r="G98" s="129"/>
    </row>
    <row r="99" spans="7:7" x14ac:dyDescent="0.25">
      <c r="G99" s="129"/>
    </row>
    <row r="100" spans="7:7" x14ac:dyDescent="0.25">
      <c r="G100" s="129"/>
    </row>
    <row r="101" spans="7:7" x14ac:dyDescent="0.25">
      <c r="G101" s="129"/>
    </row>
    <row r="102" spans="7:7" x14ac:dyDescent="0.25">
      <c r="G102" s="129"/>
    </row>
    <row r="103" spans="7:7" x14ac:dyDescent="0.25">
      <c r="G103" s="129"/>
    </row>
    <row r="104" spans="7:7" x14ac:dyDescent="0.25">
      <c r="G104" s="129"/>
    </row>
    <row r="105" spans="7:7" x14ac:dyDescent="0.25">
      <c r="G105" s="129"/>
    </row>
    <row r="106" spans="7:7" x14ac:dyDescent="0.25">
      <c r="G106" s="129"/>
    </row>
    <row r="107" spans="7:7" x14ac:dyDescent="0.25">
      <c r="G107" s="129"/>
    </row>
    <row r="108" spans="7:7" x14ac:dyDescent="0.25">
      <c r="G108" s="129"/>
    </row>
    <row r="109" spans="7:7" x14ac:dyDescent="0.25">
      <c r="G109" s="129"/>
    </row>
    <row r="110" spans="7:7" x14ac:dyDescent="0.25">
      <c r="G110" s="129"/>
    </row>
    <row r="111" spans="7:7" x14ac:dyDescent="0.25">
      <c r="G111" s="129"/>
    </row>
    <row r="112" spans="7:7" x14ac:dyDescent="0.25">
      <c r="G112" s="129"/>
    </row>
    <row r="113" spans="7:7" x14ac:dyDescent="0.25">
      <c r="G113" s="129"/>
    </row>
    <row r="114" spans="7:7" x14ac:dyDescent="0.25">
      <c r="G114" s="129"/>
    </row>
    <row r="115" spans="7:7" x14ac:dyDescent="0.25">
      <c r="G115" s="129"/>
    </row>
    <row r="116" spans="7:7" x14ac:dyDescent="0.25">
      <c r="G116" s="129"/>
    </row>
    <row r="117" spans="7:7" x14ac:dyDescent="0.25">
      <c r="G117" s="129"/>
    </row>
    <row r="118" spans="7:7" x14ac:dyDescent="0.25">
      <c r="G118" s="129"/>
    </row>
    <row r="119" spans="7:7" x14ac:dyDescent="0.25">
      <c r="G119" s="129"/>
    </row>
    <row r="120" spans="7:7" x14ac:dyDescent="0.25">
      <c r="G120" s="129"/>
    </row>
    <row r="121" spans="7:7" x14ac:dyDescent="0.25">
      <c r="G121" s="129"/>
    </row>
    <row r="122" spans="7:7" x14ac:dyDescent="0.25">
      <c r="G122" s="129"/>
    </row>
    <row r="123" spans="7:7" x14ac:dyDescent="0.25">
      <c r="G123" s="129"/>
    </row>
    <row r="124" spans="7:7" x14ac:dyDescent="0.25">
      <c r="G124" s="129"/>
    </row>
    <row r="125" spans="7:7" x14ac:dyDescent="0.25">
      <c r="G125" s="129"/>
    </row>
    <row r="126" spans="7:7" x14ac:dyDescent="0.25">
      <c r="G126" s="129"/>
    </row>
    <row r="127" spans="7:7" x14ac:dyDescent="0.25">
      <c r="G127" s="129"/>
    </row>
    <row r="128" spans="7:7" x14ac:dyDescent="0.25">
      <c r="G128" s="129"/>
    </row>
    <row r="129" spans="7:7" x14ac:dyDescent="0.25">
      <c r="G129" s="129"/>
    </row>
    <row r="130" spans="7:7" x14ac:dyDescent="0.25">
      <c r="G130" s="129"/>
    </row>
    <row r="131" spans="7:7" x14ac:dyDescent="0.25">
      <c r="G131" s="129"/>
    </row>
    <row r="132" spans="7:7" x14ac:dyDescent="0.25">
      <c r="G132" s="129"/>
    </row>
    <row r="133" spans="7:7" x14ac:dyDescent="0.25">
      <c r="G133" s="129"/>
    </row>
    <row r="134" spans="7:7" x14ac:dyDescent="0.25">
      <c r="G134" s="129"/>
    </row>
    <row r="135" spans="7:7" x14ac:dyDescent="0.25">
      <c r="G135" s="129"/>
    </row>
    <row r="136" spans="7:7" x14ac:dyDescent="0.25">
      <c r="G136" s="129"/>
    </row>
    <row r="137" spans="7:7" x14ac:dyDescent="0.25">
      <c r="G137" s="129"/>
    </row>
    <row r="138" spans="7:7" x14ac:dyDescent="0.25">
      <c r="G138" s="129"/>
    </row>
    <row r="139" spans="7:7" x14ac:dyDescent="0.25">
      <c r="G139" s="129"/>
    </row>
    <row r="140" spans="7:7" x14ac:dyDescent="0.25">
      <c r="G140" s="129"/>
    </row>
    <row r="141" spans="7:7" x14ac:dyDescent="0.25">
      <c r="G141" s="129"/>
    </row>
    <row r="142" spans="7:7" x14ac:dyDescent="0.25">
      <c r="G142" s="129"/>
    </row>
    <row r="143" spans="7:7" x14ac:dyDescent="0.25">
      <c r="G143" s="129"/>
    </row>
    <row r="144" spans="7:7" x14ac:dyDescent="0.25">
      <c r="G144" s="129"/>
    </row>
    <row r="145" spans="7:7" x14ac:dyDescent="0.25">
      <c r="G145" s="129"/>
    </row>
    <row r="146" spans="7:7" x14ac:dyDescent="0.25">
      <c r="G146" s="129"/>
    </row>
    <row r="147" spans="7:7" x14ac:dyDescent="0.25">
      <c r="G147" s="129"/>
    </row>
    <row r="148" spans="7:7" x14ac:dyDescent="0.25">
      <c r="G148" s="129"/>
    </row>
    <row r="149" spans="7:7" x14ac:dyDescent="0.25">
      <c r="G149" s="129"/>
    </row>
    <row r="150" spans="7:7" x14ac:dyDescent="0.25">
      <c r="G150" s="129"/>
    </row>
    <row r="151" spans="7:7" x14ac:dyDescent="0.25">
      <c r="G151" s="129"/>
    </row>
    <row r="152" spans="7:7" x14ac:dyDescent="0.25">
      <c r="G152" s="129"/>
    </row>
    <row r="153" spans="7:7" x14ac:dyDescent="0.25">
      <c r="G153" s="129"/>
    </row>
    <row r="154" spans="7:7" x14ac:dyDescent="0.25">
      <c r="G154" s="129"/>
    </row>
    <row r="155" spans="7:7" x14ac:dyDescent="0.25">
      <c r="G155" s="129"/>
    </row>
    <row r="156" spans="7:7" x14ac:dyDescent="0.25">
      <c r="G156" s="129"/>
    </row>
    <row r="157" spans="7:7" x14ac:dyDescent="0.25">
      <c r="G157" s="129"/>
    </row>
    <row r="158" spans="7:7" x14ac:dyDescent="0.25">
      <c r="G158" s="129"/>
    </row>
    <row r="159" spans="7:7" x14ac:dyDescent="0.25">
      <c r="G159" s="129"/>
    </row>
    <row r="160" spans="7:7" x14ac:dyDescent="0.25">
      <c r="G160" s="129"/>
    </row>
    <row r="161" spans="7:7" x14ac:dyDescent="0.25">
      <c r="G161" s="129"/>
    </row>
    <row r="162" spans="7:7" x14ac:dyDescent="0.25">
      <c r="G162" s="129"/>
    </row>
    <row r="163" spans="7:7" x14ac:dyDescent="0.25">
      <c r="G163" s="129"/>
    </row>
    <row r="164" spans="7:7" x14ac:dyDescent="0.25">
      <c r="G164" s="129"/>
    </row>
    <row r="165" spans="7:7" x14ac:dyDescent="0.25">
      <c r="G165" s="129"/>
    </row>
    <row r="166" spans="7:7" x14ac:dyDescent="0.25">
      <c r="G166" s="129"/>
    </row>
    <row r="167" spans="7:7" x14ac:dyDescent="0.25">
      <c r="G167" s="129"/>
    </row>
    <row r="168" spans="7:7" x14ac:dyDescent="0.25">
      <c r="G168" s="129"/>
    </row>
    <row r="169" spans="7:7" x14ac:dyDescent="0.25">
      <c r="G169" s="129"/>
    </row>
    <row r="170" spans="7:7" x14ac:dyDescent="0.25">
      <c r="G170" s="129"/>
    </row>
    <row r="171" spans="7:7" x14ac:dyDescent="0.25">
      <c r="G171" s="129"/>
    </row>
    <row r="172" spans="7:7" x14ac:dyDescent="0.25">
      <c r="G172" s="129"/>
    </row>
    <row r="173" spans="7:7" x14ac:dyDescent="0.25">
      <c r="G173" s="129"/>
    </row>
    <row r="174" spans="7:7" x14ac:dyDescent="0.25">
      <c r="G174" s="129"/>
    </row>
    <row r="175" spans="7:7" x14ac:dyDescent="0.25">
      <c r="G175" s="129"/>
    </row>
    <row r="176" spans="7:7" x14ac:dyDescent="0.25">
      <c r="G176" s="129"/>
    </row>
    <row r="177" spans="7:7" x14ac:dyDescent="0.25">
      <c r="G177" s="129"/>
    </row>
    <row r="178" spans="7:7" x14ac:dyDescent="0.25">
      <c r="G178" s="129"/>
    </row>
    <row r="179" spans="7:7" x14ac:dyDescent="0.25">
      <c r="G179" s="129"/>
    </row>
    <row r="180" spans="7:7" x14ac:dyDescent="0.25">
      <c r="G180" s="129"/>
    </row>
    <row r="181" spans="7:7" x14ac:dyDescent="0.25">
      <c r="G181" s="129"/>
    </row>
    <row r="182" spans="7:7" x14ac:dyDescent="0.25">
      <c r="G182" s="129"/>
    </row>
    <row r="183" spans="7:7" x14ac:dyDescent="0.25">
      <c r="G183" s="129"/>
    </row>
    <row r="184" spans="7:7" x14ac:dyDescent="0.25">
      <c r="G184" s="129"/>
    </row>
    <row r="185" spans="7:7" x14ac:dyDescent="0.25">
      <c r="G185" s="129"/>
    </row>
    <row r="186" spans="7:7" x14ac:dyDescent="0.25">
      <c r="G186" s="129"/>
    </row>
    <row r="187" spans="7:7" x14ac:dyDescent="0.25">
      <c r="G187" s="129"/>
    </row>
    <row r="188" spans="7:7" x14ac:dyDescent="0.25">
      <c r="G188" s="129"/>
    </row>
    <row r="189" spans="7:7" x14ac:dyDescent="0.25">
      <c r="G189" s="129"/>
    </row>
    <row r="190" spans="7:7" x14ac:dyDescent="0.25">
      <c r="G190" s="129"/>
    </row>
    <row r="191" spans="7:7" x14ac:dyDescent="0.25">
      <c r="G191" s="129"/>
    </row>
    <row r="192" spans="7:7" x14ac:dyDescent="0.25">
      <c r="G192" s="129"/>
    </row>
    <row r="193" spans="7:7" x14ac:dyDescent="0.25">
      <c r="G193" s="129"/>
    </row>
    <row r="194" spans="7:7" x14ac:dyDescent="0.25">
      <c r="G194" s="129"/>
    </row>
    <row r="195" spans="7:7" x14ac:dyDescent="0.25">
      <c r="G195" s="129"/>
    </row>
    <row r="196" spans="7:7" x14ac:dyDescent="0.25">
      <c r="G196" s="129"/>
    </row>
    <row r="197" spans="7:7" x14ac:dyDescent="0.25">
      <c r="G197" s="129"/>
    </row>
    <row r="198" spans="7:7" x14ac:dyDescent="0.25">
      <c r="G198" s="129"/>
    </row>
    <row r="199" spans="7:7" x14ac:dyDescent="0.25">
      <c r="G199" s="129"/>
    </row>
    <row r="200" spans="7:7" x14ac:dyDescent="0.25">
      <c r="G200" s="129"/>
    </row>
    <row r="201" spans="7:7" x14ac:dyDescent="0.25">
      <c r="G201" s="129"/>
    </row>
  </sheetData>
  <autoFilter ref="A4:G5">
    <sortState ref="A5:G36">
      <sortCondition ref="B4:B5"/>
    </sortState>
  </autoFilter>
  <pageMargins left="0.70866141732283472" right="0.70866141732283472" top="0.74803149606299213" bottom="0.74803149606299213" header="0.31496062992125984" footer="0.31496062992125984"/>
  <pageSetup paperSize="9" scale="9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85"/>
  <sheetViews>
    <sheetView tabSelected="1" zoomScaleNormal="100" workbookViewId="0">
      <selection activeCell="G52" sqref="G52"/>
    </sheetView>
  </sheetViews>
  <sheetFormatPr defaultRowHeight="15" x14ac:dyDescent="0.25"/>
  <cols>
    <col min="1" max="1" width="4.42578125" customWidth="1"/>
    <col min="2" max="2" width="8.28515625" customWidth="1"/>
    <col min="3" max="3" width="9.140625" customWidth="1"/>
    <col min="4" max="4" width="18" customWidth="1"/>
    <col min="5" max="5" width="15.7109375" customWidth="1"/>
    <col min="6" max="6" width="10.42578125" customWidth="1"/>
    <col min="7" max="7" width="13.5703125" customWidth="1"/>
    <col min="8" max="8" width="14.5703125" customWidth="1"/>
    <col min="10" max="10" width="7.7109375" customWidth="1"/>
    <col min="13" max="13" width="10.140625" customWidth="1"/>
    <col min="14" max="14" width="5" customWidth="1"/>
    <col min="15" max="15" width="7.5703125" customWidth="1"/>
    <col min="17" max="17" width="16.28515625" customWidth="1"/>
    <col min="18" max="18" width="14.28515625" customWidth="1"/>
    <col min="20" max="20" width="13" customWidth="1"/>
    <col min="21" max="21" width="14.7109375" customWidth="1"/>
  </cols>
  <sheetData>
    <row r="1" spans="1:24" x14ac:dyDescent="0.25">
      <c r="K1" s="149" t="s">
        <v>169</v>
      </c>
      <c r="L1" s="150"/>
      <c r="M1" s="150"/>
    </row>
    <row r="2" spans="1:24" x14ac:dyDescent="0.25">
      <c r="D2" s="130">
        <v>43009</v>
      </c>
      <c r="Q2" s="108">
        <v>43040</v>
      </c>
      <c r="X2" s="108">
        <v>43070</v>
      </c>
    </row>
    <row r="3" spans="1:24" ht="15.75" thickBot="1" x14ac:dyDescent="0.3"/>
    <row r="4" spans="1:24" ht="15.75" thickBot="1" x14ac:dyDescent="0.3">
      <c r="A4" s="102" t="s">
        <v>9</v>
      </c>
      <c r="B4" s="102" t="s">
        <v>0</v>
      </c>
      <c r="C4" s="139" t="s">
        <v>9</v>
      </c>
      <c r="D4" s="102" t="s">
        <v>2</v>
      </c>
      <c r="E4" s="102" t="s">
        <v>1</v>
      </c>
      <c r="F4" s="102" t="s">
        <v>13</v>
      </c>
      <c r="G4" s="102" t="s">
        <v>170</v>
      </c>
      <c r="H4" s="132" t="s">
        <v>171</v>
      </c>
      <c r="I4" s="131"/>
      <c r="N4" s="102" t="s">
        <v>9</v>
      </c>
      <c r="O4" s="102" t="s">
        <v>0</v>
      </c>
      <c r="P4" s="139" t="s">
        <v>9</v>
      </c>
      <c r="Q4" s="102" t="s">
        <v>2</v>
      </c>
      <c r="R4" s="102" t="s">
        <v>1</v>
      </c>
      <c r="S4" s="102" t="s">
        <v>13</v>
      </c>
      <c r="T4" s="102" t="s">
        <v>170</v>
      </c>
      <c r="U4" s="132" t="s">
        <v>171</v>
      </c>
      <c r="V4" s="131"/>
    </row>
    <row r="5" spans="1:24" ht="15.75" thickBot="1" x14ac:dyDescent="0.3">
      <c r="A5" s="18">
        <v>1</v>
      </c>
      <c r="B5" s="103">
        <v>43010</v>
      </c>
      <c r="C5" s="133">
        <v>1008</v>
      </c>
      <c r="D5" s="18" t="s">
        <v>172</v>
      </c>
      <c r="E5" s="19">
        <v>2619.1</v>
      </c>
      <c r="F5" s="18">
        <v>1</v>
      </c>
      <c r="G5" s="50">
        <f>B5+F5</f>
        <v>43011</v>
      </c>
      <c r="H5" s="18">
        <f>IF(G5&lt;$Q$2,E5,"")</f>
        <v>2619.1</v>
      </c>
      <c r="N5" s="18">
        <v>1</v>
      </c>
      <c r="O5" s="103">
        <v>43040</v>
      </c>
      <c r="P5" s="107">
        <v>1079</v>
      </c>
      <c r="Q5" s="18" t="s">
        <v>31</v>
      </c>
      <c r="R5" s="19">
        <v>1048</v>
      </c>
      <c r="S5" s="18">
        <v>1</v>
      </c>
      <c r="T5" s="50">
        <f>O5+S5</f>
        <v>43041</v>
      </c>
      <c r="U5" s="18">
        <f>IF(T5&lt;$X$2,R5,"")</f>
        <v>1048</v>
      </c>
    </row>
    <row r="6" spans="1:24" ht="15.75" thickBot="1" x14ac:dyDescent="0.3">
      <c r="A6" s="18">
        <f t="shared" ref="A6:A27" si="0">A5+1</f>
        <v>2</v>
      </c>
      <c r="B6" s="103">
        <v>43010</v>
      </c>
      <c r="C6" s="133">
        <v>1006</v>
      </c>
      <c r="D6" s="18" t="s">
        <v>16</v>
      </c>
      <c r="E6" s="19">
        <v>900</v>
      </c>
      <c r="F6" s="18">
        <v>1</v>
      </c>
      <c r="G6" s="106">
        <f>B6+F6</f>
        <v>43011</v>
      </c>
      <c r="H6" s="18">
        <f>IF(G6&lt;$Q$2,E6+H5,H5)</f>
        <v>3519.1</v>
      </c>
      <c r="N6" s="18">
        <f t="shared" ref="N6:N27" si="1">N5+1</f>
        <v>2</v>
      </c>
      <c r="O6" s="103">
        <v>43040</v>
      </c>
      <c r="P6" s="107">
        <v>1078</v>
      </c>
      <c r="Q6" s="18" t="s">
        <v>6</v>
      </c>
      <c r="R6" s="19">
        <v>2574</v>
      </c>
      <c r="S6" s="18">
        <v>1</v>
      </c>
      <c r="T6" s="106">
        <f t="shared" ref="T6:T19" si="2">O6+S6</f>
        <v>43041</v>
      </c>
      <c r="U6" s="18">
        <f>IF(T6&lt;$X$2,R6+U5,U5)</f>
        <v>3622</v>
      </c>
    </row>
    <row r="7" spans="1:24" ht="15.75" thickBot="1" x14ac:dyDescent="0.3">
      <c r="A7" s="18">
        <f t="shared" si="0"/>
        <v>3</v>
      </c>
      <c r="B7" s="103">
        <v>43010</v>
      </c>
      <c r="C7" s="133">
        <v>1007</v>
      </c>
      <c r="D7" s="18" t="s">
        <v>17</v>
      </c>
      <c r="E7" s="19">
        <v>1175</v>
      </c>
      <c r="F7" s="18">
        <v>1</v>
      </c>
      <c r="G7" s="106">
        <f t="shared" ref="G7:G68" si="3">B7+F7</f>
        <v>43011</v>
      </c>
      <c r="H7" s="18">
        <f t="shared" ref="H7:H69" si="4">IF(G7&lt;$Q$2,E7+H6,H6)</f>
        <v>4694.1000000000004</v>
      </c>
      <c r="N7" s="18">
        <f t="shared" si="1"/>
        <v>3</v>
      </c>
      <c r="O7" s="103">
        <v>43040</v>
      </c>
      <c r="P7" s="107">
        <v>1077</v>
      </c>
      <c r="Q7" s="18" t="s">
        <v>176</v>
      </c>
      <c r="R7" s="19">
        <v>1808.4</v>
      </c>
      <c r="S7" s="18">
        <v>1</v>
      </c>
      <c r="T7" s="106">
        <f t="shared" si="2"/>
        <v>43041</v>
      </c>
      <c r="U7" s="18">
        <f t="shared" ref="U7:U18" si="5">IF(T7&lt;$X$2,R7+U6,U6)</f>
        <v>5430.4</v>
      </c>
    </row>
    <row r="8" spans="1:24" ht="15.75" thickBot="1" x14ac:dyDescent="0.3">
      <c r="A8" s="18">
        <f t="shared" si="0"/>
        <v>4</v>
      </c>
      <c r="B8" s="103">
        <v>43010</v>
      </c>
      <c r="C8" s="133">
        <v>1009</v>
      </c>
      <c r="D8" s="18" t="s">
        <v>18</v>
      </c>
      <c r="E8" s="19">
        <v>3882</v>
      </c>
      <c r="F8" s="18">
        <v>1</v>
      </c>
      <c r="G8" s="106">
        <f t="shared" si="3"/>
        <v>43011</v>
      </c>
      <c r="H8" s="18">
        <f t="shared" si="4"/>
        <v>8576.1</v>
      </c>
      <c r="N8" s="18">
        <f t="shared" si="1"/>
        <v>4</v>
      </c>
      <c r="O8" s="103">
        <v>43040</v>
      </c>
      <c r="P8" s="107">
        <v>1080</v>
      </c>
      <c r="Q8" s="18" t="s">
        <v>177</v>
      </c>
      <c r="R8" s="19">
        <v>1356</v>
      </c>
      <c r="S8" s="18">
        <v>1</v>
      </c>
      <c r="T8" s="106">
        <f t="shared" si="2"/>
        <v>43041</v>
      </c>
      <c r="U8" s="18">
        <f t="shared" si="5"/>
        <v>6786.4</v>
      </c>
    </row>
    <row r="9" spans="1:24" ht="15.75" thickBot="1" x14ac:dyDescent="0.3">
      <c r="A9" s="18">
        <f t="shared" si="0"/>
        <v>5</v>
      </c>
      <c r="B9" s="103">
        <v>43010</v>
      </c>
      <c r="C9" s="133">
        <v>1010</v>
      </c>
      <c r="D9" s="18" t="s">
        <v>19</v>
      </c>
      <c r="E9" s="19">
        <v>2148</v>
      </c>
      <c r="F9" s="18">
        <v>1</v>
      </c>
      <c r="G9" s="106">
        <f t="shared" si="3"/>
        <v>43011</v>
      </c>
      <c r="H9" s="18">
        <f t="shared" si="4"/>
        <v>10724.1</v>
      </c>
      <c r="N9" s="18">
        <f t="shared" si="1"/>
        <v>5</v>
      </c>
      <c r="O9" s="103">
        <v>43040</v>
      </c>
      <c r="P9" s="107">
        <v>1081</v>
      </c>
      <c r="Q9" s="18" t="s">
        <v>30</v>
      </c>
      <c r="R9" s="19">
        <v>1530</v>
      </c>
      <c r="S9" s="18">
        <v>1</v>
      </c>
      <c r="T9" s="106">
        <f t="shared" si="2"/>
        <v>43041</v>
      </c>
      <c r="U9" s="18">
        <f t="shared" si="5"/>
        <v>8316.4</v>
      </c>
    </row>
    <row r="10" spans="1:24" ht="15.75" thickBot="1" x14ac:dyDescent="0.3">
      <c r="A10" s="18">
        <v>6</v>
      </c>
      <c r="B10" s="103">
        <v>43011</v>
      </c>
      <c r="C10" s="133">
        <v>1012</v>
      </c>
      <c r="D10" s="18" t="s">
        <v>20</v>
      </c>
      <c r="E10" s="19">
        <v>405</v>
      </c>
      <c r="F10" s="18">
        <v>1</v>
      </c>
      <c r="G10" s="106">
        <f t="shared" si="3"/>
        <v>43012</v>
      </c>
      <c r="H10" s="18">
        <f t="shared" si="4"/>
        <v>11129.1</v>
      </c>
      <c r="N10" s="18">
        <v>6</v>
      </c>
      <c r="O10" s="103">
        <v>43040</v>
      </c>
      <c r="P10" s="107">
        <v>1082</v>
      </c>
      <c r="Q10" s="18" t="s">
        <v>178</v>
      </c>
      <c r="R10" s="19">
        <v>2130</v>
      </c>
      <c r="S10" s="18">
        <v>1</v>
      </c>
      <c r="T10" s="106">
        <f t="shared" si="2"/>
        <v>43041</v>
      </c>
      <c r="U10" s="18">
        <f t="shared" si="5"/>
        <v>10446.4</v>
      </c>
    </row>
    <row r="11" spans="1:24" ht="15.75" thickBot="1" x14ac:dyDescent="0.3">
      <c r="A11" s="18">
        <v>7</v>
      </c>
      <c r="B11" s="103">
        <v>43011</v>
      </c>
      <c r="C11" s="133">
        <v>1013</v>
      </c>
      <c r="D11" s="18" t="s">
        <v>21</v>
      </c>
      <c r="E11" s="19">
        <v>2862</v>
      </c>
      <c r="F11" s="18">
        <v>1</v>
      </c>
      <c r="G11" s="106">
        <f t="shared" si="3"/>
        <v>43012</v>
      </c>
      <c r="H11" s="18">
        <f t="shared" si="4"/>
        <v>13991.1</v>
      </c>
      <c r="N11" s="18">
        <v>7</v>
      </c>
      <c r="O11" s="103">
        <v>43040</v>
      </c>
      <c r="P11" s="107">
        <v>1076</v>
      </c>
      <c r="Q11" s="18" t="s">
        <v>23</v>
      </c>
      <c r="R11" s="19">
        <v>47130</v>
      </c>
      <c r="S11" s="18">
        <v>1</v>
      </c>
      <c r="T11" s="106">
        <f t="shared" si="2"/>
        <v>43041</v>
      </c>
      <c r="U11" s="18">
        <f t="shared" si="5"/>
        <v>57576.4</v>
      </c>
    </row>
    <row r="12" spans="1:24" ht="15.75" thickBot="1" x14ac:dyDescent="0.3">
      <c r="A12" s="18">
        <f t="shared" si="0"/>
        <v>8</v>
      </c>
      <c r="B12" s="103">
        <v>43012</v>
      </c>
      <c r="C12" s="133">
        <v>1016</v>
      </c>
      <c r="D12" s="18" t="s">
        <v>22</v>
      </c>
      <c r="E12" s="19">
        <v>2312</v>
      </c>
      <c r="F12" s="18">
        <v>1</v>
      </c>
      <c r="G12" s="106">
        <f t="shared" si="3"/>
        <v>43013</v>
      </c>
      <c r="H12" s="18">
        <f t="shared" si="4"/>
        <v>16303.1</v>
      </c>
      <c r="N12" s="18">
        <f t="shared" si="1"/>
        <v>8</v>
      </c>
      <c r="O12" s="103">
        <v>43040</v>
      </c>
      <c r="P12" s="107">
        <v>1084</v>
      </c>
      <c r="Q12" s="18" t="s">
        <v>26</v>
      </c>
      <c r="R12" s="19">
        <v>13878</v>
      </c>
      <c r="S12" s="18">
        <v>1</v>
      </c>
      <c r="T12" s="106">
        <f t="shared" si="2"/>
        <v>43041</v>
      </c>
      <c r="U12" s="18">
        <f t="shared" si="5"/>
        <v>71454.399999999994</v>
      </c>
    </row>
    <row r="13" spans="1:24" ht="15.75" thickBot="1" x14ac:dyDescent="0.3">
      <c r="A13" s="18">
        <f t="shared" si="0"/>
        <v>9</v>
      </c>
      <c r="B13" s="103">
        <v>43012</v>
      </c>
      <c r="C13" s="133">
        <v>1015</v>
      </c>
      <c r="D13" s="18" t="s">
        <v>23</v>
      </c>
      <c r="E13" s="19">
        <v>13610</v>
      </c>
      <c r="F13" s="18">
        <v>1</v>
      </c>
      <c r="G13" s="106">
        <f t="shared" si="3"/>
        <v>43013</v>
      </c>
      <c r="H13" s="18">
        <f t="shared" si="4"/>
        <v>29913.1</v>
      </c>
      <c r="N13" s="18">
        <f t="shared" si="1"/>
        <v>9</v>
      </c>
      <c r="O13" s="103">
        <v>43040</v>
      </c>
      <c r="P13" s="107">
        <v>1083</v>
      </c>
      <c r="Q13" s="18" t="s">
        <v>179</v>
      </c>
      <c r="R13" s="19">
        <v>4335</v>
      </c>
      <c r="S13" s="18">
        <v>1</v>
      </c>
      <c r="T13" s="106">
        <f t="shared" si="2"/>
        <v>43041</v>
      </c>
      <c r="U13" s="18">
        <f t="shared" si="5"/>
        <v>75789.399999999994</v>
      </c>
    </row>
    <row r="14" spans="1:24" ht="15.75" thickBot="1" x14ac:dyDescent="0.3">
      <c r="A14" s="18">
        <f t="shared" si="0"/>
        <v>10</v>
      </c>
      <c r="B14" s="103">
        <v>43013</v>
      </c>
      <c r="C14" s="133">
        <v>1018</v>
      </c>
      <c r="D14" s="18" t="s">
        <v>24</v>
      </c>
      <c r="E14" s="19">
        <v>6505.5</v>
      </c>
      <c r="F14" s="18">
        <v>1</v>
      </c>
      <c r="G14" s="106">
        <f t="shared" si="3"/>
        <v>43014</v>
      </c>
      <c r="H14" s="18">
        <f t="shared" si="4"/>
        <v>36418.6</v>
      </c>
      <c r="N14" s="18">
        <f t="shared" si="1"/>
        <v>10</v>
      </c>
      <c r="O14" s="103">
        <v>43041</v>
      </c>
      <c r="P14" s="107">
        <v>1085</v>
      </c>
      <c r="Q14" s="18" t="s">
        <v>56</v>
      </c>
      <c r="R14" s="19">
        <v>9271</v>
      </c>
      <c r="S14" s="18">
        <v>1</v>
      </c>
      <c r="T14" s="106">
        <f t="shared" si="2"/>
        <v>43042</v>
      </c>
      <c r="U14" s="18">
        <f t="shared" si="5"/>
        <v>85060.4</v>
      </c>
    </row>
    <row r="15" spans="1:24" ht="15.75" thickBot="1" x14ac:dyDescent="0.3">
      <c r="A15" s="18">
        <f t="shared" si="0"/>
        <v>11</v>
      </c>
      <c r="B15" s="103">
        <v>43013</v>
      </c>
      <c r="C15" s="133">
        <v>1017</v>
      </c>
      <c r="D15" s="18" t="s">
        <v>25</v>
      </c>
      <c r="E15" s="19">
        <v>39204</v>
      </c>
      <c r="F15" s="18">
        <v>1</v>
      </c>
      <c r="G15" s="106">
        <f t="shared" si="3"/>
        <v>43014</v>
      </c>
      <c r="H15" s="18">
        <f t="shared" si="4"/>
        <v>75622.600000000006</v>
      </c>
      <c r="N15" s="18">
        <f t="shared" si="1"/>
        <v>11</v>
      </c>
      <c r="O15" s="103">
        <v>43046</v>
      </c>
      <c r="P15" s="107">
        <v>1086</v>
      </c>
      <c r="Q15" s="18" t="s">
        <v>180</v>
      </c>
      <c r="R15" s="19">
        <v>13091.75</v>
      </c>
      <c r="S15" s="18">
        <v>1</v>
      </c>
      <c r="T15" s="106">
        <f t="shared" si="2"/>
        <v>43047</v>
      </c>
      <c r="U15" s="18">
        <f t="shared" si="5"/>
        <v>98152.15</v>
      </c>
    </row>
    <row r="16" spans="1:24" ht="15.75" thickBot="1" x14ac:dyDescent="0.3">
      <c r="A16" s="18">
        <f t="shared" si="0"/>
        <v>12</v>
      </c>
      <c r="B16" s="103">
        <v>43013</v>
      </c>
      <c r="C16" s="133">
        <v>1019</v>
      </c>
      <c r="D16" s="18" t="s">
        <v>5</v>
      </c>
      <c r="E16" s="19">
        <v>86941</v>
      </c>
      <c r="F16" s="18">
        <v>30</v>
      </c>
      <c r="G16" s="106">
        <f t="shared" si="3"/>
        <v>43043</v>
      </c>
      <c r="H16" s="18">
        <f t="shared" si="4"/>
        <v>75622.600000000006</v>
      </c>
      <c r="N16" s="18">
        <f t="shared" si="1"/>
        <v>12</v>
      </c>
      <c r="O16" s="103">
        <v>43046</v>
      </c>
      <c r="P16" s="107">
        <v>1088</v>
      </c>
      <c r="Q16" s="18" t="s">
        <v>35</v>
      </c>
      <c r="R16" s="19">
        <v>546</v>
      </c>
      <c r="S16" s="18">
        <v>1</v>
      </c>
      <c r="T16" s="106">
        <f t="shared" si="2"/>
        <v>43047</v>
      </c>
      <c r="U16" s="18">
        <f t="shared" si="5"/>
        <v>98698.15</v>
      </c>
    </row>
    <row r="17" spans="1:21" ht="15.75" thickBot="1" x14ac:dyDescent="0.3">
      <c r="A17" s="18">
        <f t="shared" si="0"/>
        <v>13</v>
      </c>
      <c r="B17" s="103">
        <v>43014</v>
      </c>
      <c r="C17" s="133">
        <v>1021</v>
      </c>
      <c r="D17" s="18" t="s">
        <v>26</v>
      </c>
      <c r="E17" s="19">
        <v>37388.25</v>
      </c>
      <c r="F17" s="18">
        <v>1</v>
      </c>
      <c r="G17" s="106">
        <f t="shared" si="3"/>
        <v>43015</v>
      </c>
      <c r="H17" s="18">
        <f t="shared" si="4"/>
        <v>113010.85</v>
      </c>
      <c r="N17" s="18">
        <f t="shared" si="1"/>
        <v>13</v>
      </c>
      <c r="O17" s="103">
        <v>43046</v>
      </c>
      <c r="P17" s="107">
        <v>1087</v>
      </c>
      <c r="Q17" s="18" t="s">
        <v>38</v>
      </c>
      <c r="R17" s="19">
        <v>1345.2</v>
      </c>
      <c r="S17" s="18">
        <v>1</v>
      </c>
      <c r="T17" s="106">
        <f t="shared" si="2"/>
        <v>43047</v>
      </c>
      <c r="U17" s="18">
        <f t="shared" si="5"/>
        <v>100043.34999999999</v>
      </c>
    </row>
    <row r="18" spans="1:21" ht="15.75" thickBot="1" x14ac:dyDescent="0.3">
      <c r="A18" s="18">
        <f t="shared" si="0"/>
        <v>14</v>
      </c>
      <c r="B18" s="103">
        <v>43017</v>
      </c>
      <c r="C18" s="133">
        <v>1024</v>
      </c>
      <c r="D18" s="18" t="s">
        <v>27</v>
      </c>
      <c r="E18" s="19">
        <v>91044.6</v>
      </c>
      <c r="F18" s="18">
        <v>1</v>
      </c>
      <c r="G18" s="106">
        <f t="shared" si="3"/>
        <v>43018</v>
      </c>
      <c r="H18" s="18">
        <f t="shared" si="4"/>
        <v>204055.45</v>
      </c>
      <c r="N18" s="18">
        <f t="shared" si="1"/>
        <v>14</v>
      </c>
      <c r="O18" s="103">
        <v>43046</v>
      </c>
      <c r="P18" s="107">
        <v>1089</v>
      </c>
      <c r="Q18" s="18" t="s">
        <v>36</v>
      </c>
      <c r="R18" s="19">
        <v>1680</v>
      </c>
      <c r="S18" s="18">
        <v>1</v>
      </c>
      <c r="T18" s="106">
        <f t="shared" si="2"/>
        <v>43047</v>
      </c>
      <c r="U18" s="18">
        <f t="shared" si="5"/>
        <v>101723.34999999999</v>
      </c>
    </row>
    <row r="19" spans="1:21" ht="15.75" thickBot="1" x14ac:dyDescent="0.3">
      <c r="A19" s="18">
        <f t="shared" si="0"/>
        <v>15</v>
      </c>
      <c r="B19" s="103">
        <v>43017</v>
      </c>
      <c r="C19" s="133">
        <v>1023</v>
      </c>
      <c r="D19" s="18" t="s">
        <v>28</v>
      </c>
      <c r="E19" s="19">
        <v>91044.6</v>
      </c>
      <c r="F19" s="18">
        <v>1</v>
      </c>
      <c r="G19" s="106">
        <f t="shared" si="3"/>
        <v>43018</v>
      </c>
      <c r="H19" s="18">
        <f t="shared" si="4"/>
        <v>295100.05000000005</v>
      </c>
      <c r="N19" s="18">
        <f t="shared" si="1"/>
        <v>15</v>
      </c>
      <c r="O19" s="103">
        <v>43046</v>
      </c>
      <c r="P19" s="107">
        <v>1090</v>
      </c>
      <c r="Q19" s="18" t="s">
        <v>54</v>
      </c>
      <c r="R19" s="19">
        <v>1566</v>
      </c>
      <c r="S19" s="18">
        <v>1</v>
      </c>
      <c r="T19" s="106">
        <f t="shared" si="2"/>
        <v>43047</v>
      </c>
      <c r="U19" s="18">
        <f>IF(T19&lt;$X$2,R19+U18,U18)</f>
        <v>103289.34999999999</v>
      </c>
    </row>
    <row r="20" spans="1:21" ht="15.75" thickBot="1" x14ac:dyDescent="0.3">
      <c r="A20" s="18">
        <f t="shared" si="0"/>
        <v>16</v>
      </c>
      <c r="B20" s="103">
        <v>43018</v>
      </c>
      <c r="C20" s="133">
        <v>1027</v>
      </c>
      <c r="D20" s="18" t="s">
        <v>29</v>
      </c>
      <c r="E20" s="19">
        <v>5870</v>
      </c>
      <c r="F20" s="18">
        <v>1</v>
      </c>
      <c r="G20" s="106">
        <f t="shared" si="3"/>
        <v>43019</v>
      </c>
      <c r="H20" s="18">
        <f t="shared" si="4"/>
        <v>300970.05000000005</v>
      </c>
      <c r="N20" s="18">
        <f t="shared" si="1"/>
        <v>16</v>
      </c>
      <c r="O20" s="103"/>
      <c r="P20" s="133"/>
      <c r="Q20" s="18"/>
      <c r="R20" s="19"/>
      <c r="S20" s="18"/>
      <c r="T20" s="106"/>
      <c r="U20" s="18"/>
    </row>
    <row r="21" spans="1:21" ht="15.75" thickBot="1" x14ac:dyDescent="0.3">
      <c r="A21" s="18">
        <f t="shared" si="0"/>
        <v>17</v>
      </c>
      <c r="B21" s="103">
        <v>43018</v>
      </c>
      <c r="C21" s="133">
        <v>1026</v>
      </c>
      <c r="D21" s="18" t="s">
        <v>30</v>
      </c>
      <c r="E21" s="19">
        <v>2508.8000000000002</v>
      </c>
      <c r="F21" s="18">
        <v>1</v>
      </c>
      <c r="G21" s="106">
        <f t="shared" si="3"/>
        <v>43019</v>
      </c>
      <c r="H21" s="18">
        <f t="shared" si="4"/>
        <v>303478.85000000003</v>
      </c>
      <c r="N21" s="18">
        <f t="shared" si="1"/>
        <v>17</v>
      </c>
      <c r="O21" s="103"/>
      <c r="P21" s="133"/>
      <c r="Q21" s="18"/>
      <c r="R21" s="19"/>
      <c r="S21" s="18"/>
      <c r="T21" s="106"/>
      <c r="U21" s="18"/>
    </row>
    <row r="22" spans="1:21" ht="15.75" thickBot="1" x14ac:dyDescent="0.3">
      <c r="A22" s="18">
        <f t="shared" si="0"/>
        <v>18</v>
      </c>
      <c r="B22" s="103">
        <v>43018</v>
      </c>
      <c r="C22" s="133">
        <v>1025</v>
      </c>
      <c r="D22" s="18" t="s">
        <v>26</v>
      </c>
      <c r="E22" s="19">
        <v>6052.5</v>
      </c>
      <c r="F22" s="18">
        <v>1</v>
      </c>
      <c r="G22" s="106">
        <f t="shared" si="3"/>
        <v>43019</v>
      </c>
      <c r="H22" s="18">
        <f t="shared" si="4"/>
        <v>309531.35000000003</v>
      </c>
      <c r="N22" s="18">
        <f t="shared" si="1"/>
        <v>18</v>
      </c>
      <c r="O22" s="103"/>
      <c r="P22" s="133"/>
      <c r="Q22" s="18"/>
      <c r="R22" s="19"/>
      <c r="S22" s="18"/>
      <c r="T22" s="106"/>
      <c r="U22" s="18"/>
    </row>
    <row r="23" spans="1:21" ht="15.75" thickBot="1" x14ac:dyDescent="0.3">
      <c r="A23" s="18">
        <f t="shared" si="0"/>
        <v>19</v>
      </c>
      <c r="B23" s="103">
        <v>43018</v>
      </c>
      <c r="C23" s="133">
        <v>1028</v>
      </c>
      <c r="D23" s="18" t="s">
        <v>31</v>
      </c>
      <c r="E23" s="19">
        <v>1393.5</v>
      </c>
      <c r="F23" s="18">
        <v>1</v>
      </c>
      <c r="G23" s="106">
        <f t="shared" si="3"/>
        <v>43019</v>
      </c>
      <c r="H23" s="18">
        <f t="shared" si="4"/>
        <v>310924.85000000003</v>
      </c>
      <c r="N23" s="18">
        <f t="shared" si="1"/>
        <v>19</v>
      </c>
      <c r="O23" s="103"/>
      <c r="P23" s="133"/>
      <c r="Q23" s="18"/>
      <c r="R23" s="19"/>
      <c r="S23" s="18"/>
      <c r="T23" s="106"/>
      <c r="U23" s="18"/>
    </row>
    <row r="24" spans="1:21" ht="15.75" thickBot="1" x14ac:dyDescent="0.3">
      <c r="A24" s="18">
        <f t="shared" si="0"/>
        <v>20</v>
      </c>
      <c r="B24" s="103">
        <v>43018</v>
      </c>
      <c r="C24" s="133">
        <v>1035</v>
      </c>
      <c r="D24" s="18" t="s">
        <v>32</v>
      </c>
      <c r="E24" s="19">
        <v>4570</v>
      </c>
      <c r="F24" s="18">
        <v>1</v>
      </c>
      <c r="G24" s="106">
        <f t="shared" si="3"/>
        <v>43019</v>
      </c>
      <c r="H24" s="18">
        <f t="shared" si="4"/>
        <v>315494.85000000003</v>
      </c>
      <c r="N24" s="18">
        <f t="shared" si="1"/>
        <v>20</v>
      </c>
      <c r="O24" s="103"/>
      <c r="P24" s="133"/>
      <c r="Q24" s="18"/>
      <c r="R24" s="19"/>
      <c r="S24" s="18"/>
      <c r="T24" s="106"/>
      <c r="U24" s="18"/>
    </row>
    <row r="25" spans="1:21" ht="15.75" thickBot="1" x14ac:dyDescent="0.3">
      <c r="A25" s="18">
        <f t="shared" si="0"/>
        <v>21</v>
      </c>
      <c r="B25" s="103">
        <v>43018</v>
      </c>
      <c r="C25" s="133">
        <v>1036</v>
      </c>
      <c r="D25" s="18" t="s">
        <v>33</v>
      </c>
      <c r="E25" s="19">
        <v>1296.5999999999999</v>
      </c>
      <c r="F25" s="18">
        <v>1</v>
      </c>
      <c r="G25" s="106">
        <f t="shared" si="3"/>
        <v>43019</v>
      </c>
      <c r="H25" s="18">
        <f t="shared" si="4"/>
        <v>316791.45</v>
      </c>
      <c r="N25" s="18">
        <f t="shared" si="1"/>
        <v>21</v>
      </c>
      <c r="O25" s="103"/>
      <c r="P25" s="133"/>
      <c r="Q25" s="18"/>
      <c r="R25" s="19"/>
      <c r="S25" s="18"/>
      <c r="T25" s="106"/>
      <c r="U25" s="18"/>
    </row>
    <row r="26" spans="1:21" ht="15.75" thickBot="1" x14ac:dyDescent="0.3">
      <c r="A26" s="18">
        <f t="shared" si="0"/>
        <v>22</v>
      </c>
      <c r="B26" s="103">
        <v>43018</v>
      </c>
      <c r="C26" s="133">
        <v>1034</v>
      </c>
      <c r="D26" s="18" t="s">
        <v>34</v>
      </c>
      <c r="E26" s="19">
        <v>2930</v>
      </c>
      <c r="F26" s="18">
        <v>1</v>
      </c>
      <c r="G26" s="106">
        <f t="shared" si="3"/>
        <v>43019</v>
      </c>
      <c r="H26" s="18">
        <f t="shared" si="4"/>
        <v>319721.45</v>
      </c>
      <c r="N26" s="18">
        <f t="shared" si="1"/>
        <v>22</v>
      </c>
      <c r="O26" s="103"/>
      <c r="P26" s="133"/>
      <c r="Q26" s="18"/>
      <c r="R26" s="19"/>
      <c r="S26" s="18"/>
      <c r="T26" s="106"/>
      <c r="U26" s="18"/>
    </row>
    <row r="27" spans="1:21" ht="15.75" thickBot="1" x14ac:dyDescent="0.3">
      <c r="A27" s="18">
        <f t="shared" si="0"/>
        <v>23</v>
      </c>
      <c r="B27" s="103">
        <v>43018</v>
      </c>
      <c r="C27" s="133">
        <v>1033</v>
      </c>
      <c r="D27" s="104" t="s">
        <v>35</v>
      </c>
      <c r="E27" s="19">
        <v>1110</v>
      </c>
      <c r="F27" s="18">
        <v>1</v>
      </c>
      <c r="G27" s="106">
        <f t="shared" si="3"/>
        <v>43019</v>
      </c>
      <c r="H27" s="18">
        <f t="shared" si="4"/>
        <v>320831.45</v>
      </c>
      <c r="N27" s="18">
        <f t="shared" si="1"/>
        <v>23</v>
      </c>
      <c r="O27" s="103"/>
      <c r="P27" s="133"/>
      <c r="Q27" s="104"/>
      <c r="R27" s="19"/>
      <c r="S27" s="18"/>
      <c r="T27" s="106"/>
      <c r="U27" s="18"/>
    </row>
    <row r="28" spans="1:21" ht="15.75" thickBot="1" x14ac:dyDescent="0.3">
      <c r="A28" s="18">
        <v>25</v>
      </c>
      <c r="B28" s="103">
        <v>43018</v>
      </c>
      <c r="C28" s="133">
        <v>1032</v>
      </c>
      <c r="D28" s="18" t="s">
        <v>36</v>
      </c>
      <c r="E28" s="19">
        <v>1056</v>
      </c>
      <c r="F28" s="18">
        <v>1</v>
      </c>
      <c r="G28" s="106">
        <f t="shared" si="3"/>
        <v>43019</v>
      </c>
      <c r="H28" s="18">
        <f t="shared" si="4"/>
        <v>321887.45</v>
      </c>
      <c r="N28" s="18">
        <v>25</v>
      </c>
      <c r="O28" s="103"/>
      <c r="P28" s="133"/>
      <c r="Q28" s="18"/>
      <c r="R28" s="19"/>
      <c r="S28" s="18"/>
      <c r="T28" s="106"/>
      <c r="U28" s="18"/>
    </row>
    <row r="29" spans="1:21" ht="15.75" thickBot="1" x14ac:dyDescent="0.3">
      <c r="A29" s="18">
        <f t="shared" ref="A29:A69" si="6">A28+1</f>
        <v>26</v>
      </c>
      <c r="B29" s="103">
        <v>43018</v>
      </c>
      <c r="C29" s="133">
        <v>1031</v>
      </c>
      <c r="D29" s="18" t="s">
        <v>175</v>
      </c>
      <c r="E29" s="19">
        <v>1402</v>
      </c>
      <c r="F29" s="18">
        <v>1</v>
      </c>
      <c r="G29" s="106">
        <f t="shared" si="3"/>
        <v>43019</v>
      </c>
      <c r="H29" s="18">
        <f t="shared" si="4"/>
        <v>323289.45</v>
      </c>
      <c r="N29" s="18">
        <f t="shared" ref="N29:N69" si="7">N28+1</f>
        <v>26</v>
      </c>
      <c r="O29" s="103"/>
      <c r="P29" s="133"/>
      <c r="Q29" s="18"/>
      <c r="R29" s="19"/>
      <c r="S29" s="18"/>
      <c r="T29" s="106"/>
      <c r="U29" s="18"/>
    </row>
    <row r="30" spans="1:21" ht="15.75" thickBot="1" x14ac:dyDescent="0.3">
      <c r="A30" s="18">
        <f t="shared" si="6"/>
        <v>27</v>
      </c>
      <c r="B30" s="103">
        <v>43018</v>
      </c>
      <c r="C30" s="133">
        <v>1030</v>
      </c>
      <c r="D30" s="18" t="s">
        <v>8</v>
      </c>
      <c r="E30" s="19">
        <v>4550</v>
      </c>
      <c r="F30" s="18">
        <v>1</v>
      </c>
      <c r="G30" s="106">
        <f t="shared" si="3"/>
        <v>43019</v>
      </c>
      <c r="H30" s="18">
        <f t="shared" si="4"/>
        <v>327839.45</v>
      </c>
      <c r="N30" s="18">
        <f t="shared" si="7"/>
        <v>27</v>
      </c>
      <c r="O30" s="103"/>
      <c r="P30" s="133"/>
      <c r="Q30" s="18"/>
      <c r="R30" s="19"/>
      <c r="S30" s="18"/>
      <c r="T30" s="106"/>
      <c r="U30" s="18"/>
    </row>
    <row r="31" spans="1:21" ht="15.75" thickBot="1" x14ac:dyDescent="0.3">
      <c r="A31" s="18">
        <f t="shared" si="6"/>
        <v>28</v>
      </c>
      <c r="B31" s="103">
        <v>43018</v>
      </c>
      <c r="C31" s="133">
        <v>1029</v>
      </c>
      <c r="D31" s="18" t="s">
        <v>38</v>
      </c>
      <c r="E31" s="19">
        <v>2108</v>
      </c>
      <c r="F31" s="18">
        <v>1</v>
      </c>
      <c r="G31" s="106">
        <f t="shared" si="3"/>
        <v>43019</v>
      </c>
      <c r="H31" s="18">
        <f t="shared" si="4"/>
        <v>329947.45</v>
      </c>
      <c r="N31" s="18">
        <f t="shared" si="7"/>
        <v>28</v>
      </c>
      <c r="O31" s="103"/>
      <c r="P31" s="133"/>
      <c r="Q31" s="18"/>
      <c r="R31" s="19"/>
      <c r="S31" s="18"/>
      <c r="T31" s="106"/>
      <c r="U31" s="18"/>
    </row>
    <row r="32" spans="1:21" ht="15.75" thickBot="1" x14ac:dyDescent="0.3">
      <c r="A32" s="18">
        <f t="shared" si="6"/>
        <v>29</v>
      </c>
      <c r="B32" s="103">
        <v>43019</v>
      </c>
      <c r="C32" s="133">
        <v>1038</v>
      </c>
      <c r="D32" s="18" t="s">
        <v>5</v>
      </c>
      <c r="E32" s="19">
        <v>21120</v>
      </c>
      <c r="F32" s="18">
        <v>30</v>
      </c>
      <c r="G32" s="106">
        <f t="shared" si="3"/>
        <v>43049</v>
      </c>
      <c r="H32" s="18">
        <f t="shared" si="4"/>
        <v>329947.45</v>
      </c>
      <c r="N32" s="18">
        <f t="shared" si="7"/>
        <v>29</v>
      </c>
      <c r="O32" s="103"/>
      <c r="P32" s="133"/>
      <c r="Q32" s="18"/>
      <c r="R32" s="19"/>
      <c r="S32" s="18"/>
      <c r="T32" s="106"/>
      <c r="U32" s="18"/>
    </row>
    <row r="33" spans="1:21" ht="15.75" thickBot="1" x14ac:dyDescent="0.3">
      <c r="A33" s="18">
        <f t="shared" si="6"/>
        <v>30</v>
      </c>
      <c r="B33" s="103">
        <v>43024</v>
      </c>
      <c r="C33" s="133">
        <v>1005</v>
      </c>
      <c r="D33" s="18" t="s">
        <v>39</v>
      </c>
      <c r="E33" s="19">
        <v>8540.5</v>
      </c>
      <c r="F33" s="18">
        <v>1</v>
      </c>
      <c r="G33" s="106">
        <f t="shared" si="3"/>
        <v>43025</v>
      </c>
      <c r="H33" s="18">
        <f t="shared" si="4"/>
        <v>338487.95</v>
      </c>
      <c r="N33" s="18">
        <f t="shared" si="7"/>
        <v>30</v>
      </c>
      <c r="O33" s="103"/>
      <c r="P33" s="133"/>
      <c r="Q33" s="18"/>
      <c r="R33" s="19"/>
      <c r="S33" s="18"/>
      <c r="T33" s="106"/>
      <c r="U33" s="18"/>
    </row>
    <row r="34" spans="1:21" ht="15.75" thickBot="1" x14ac:dyDescent="0.3">
      <c r="A34" s="18">
        <f t="shared" si="6"/>
        <v>31</v>
      </c>
      <c r="B34" s="103">
        <v>43024</v>
      </c>
      <c r="C34" s="133">
        <v>1039</v>
      </c>
      <c r="D34" s="18" t="s">
        <v>40</v>
      </c>
      <c r="E34" s="19">
        <v>6000</v>
      </c>
      <c r="F34" s="18">
        <v>1</v>
      </c>
      <c r="G34" s="106">
        <f t="shared" si="3"/>
        <v>43025</v>
      </c>
      <c r="H34" s="18">
        <f t="shared" si="4"/>
        <v>344487.95</v>
      </c>
      <c r="N34" s="18">
        <f t="shared" si="7"/>
        <v>31</v>
      </c>
      <c r="O34" s="103"/>
      <c r="P34" s="133"/>
      <c r="Q34" s="18"/>
      <c r="R34" s="19"/>
      <c r="S34" s="18"/>
      <c r="T34" s="106"/>
      <c r="U34" s="18"/>
    </row>
    <row r="35" spans="1:21" ht="15.75" thickBot="1" x14ac:dyDescent="0.3">
      <c r="A35" s="18">
        <f t="shared" si="6"/>
        <v>32</v>
      </c>
      <c r="B35" s="103">
        <v>43024</v>
      </c>
      <c r="C35" s="133">
        <v>1040</v>
      </c>
      <c r="D35" s="18" t="s">
        <v>173</v>
      </c>
      <c r="E35" s="19">
        <v>13582</v>
      </c>
      <c r="F35" s="18">
        <v>14</v>
      </c>
      <c r="G35" s="106">
        <f t="shared" si="3"/>
        <v>43038</v>
      </c>
      <c r="H35" s="18">
        <f t="shared" si="4"/>
        <v>358069.95</v>
      </c>
      <c r="N35" s="18">
        <f t="shared" si="7"/>
        <v>32</v>
      </c>
      <c r="O35" s="103"/>
      <c r="P35" s="133"/>
      <c r="Q35" s="18"/>
      <c r="R35" s="19"/>
      <c r="S35" s="18"/>
      <c r="T35" s="106"/>
      <c r="U35" s="18"/>
    </row>
    <row r="36" spans="1:21" ht="15.75" thickBot="1" x14ac:dyDescent="0.3">
      <c r="A36" s="18">
        <f t="shared" si="6"/>
        <v>33</v>
      </c>
      <c r="B36" s="103">
        <v>43024</v>
      </c>
      <c r="C36" s="133">
        <v>1041</v>
      </c>
      <c r="D36" s="18" t="s">
        <v>39</v>
      </c>
      <c r="E36" s="19">
        <v>2700</v>
      </c>
      <c r="F36" s="18">
        <v>1</v>
      </c>
      <c r="G36" s="106">
        <f t="shared" si="3"/>
        <v>43025</v>
      </c>
      <c r="H36" s="18">
        <f t="shared" si="4"/>
        <v>360769.95</v>
      </c>
      <c r="N36" s="18">
        <f t="shared" si="7"/>
        <v>33</v>
      </c>
      <c r="O36" s="103"/>
      <c r="P36" s="133"/>
      <c r="Q36" s="18"/>
      <c r="R36" s="19"/>
      <c r="S36" s="18"/>
      <c r="T36" s="106"/>
      <c r="U36" s="18"/>
    </row>
    <row r="37" spans="1:21" ht="15.75" thickBot="1" x14ac:dyDescent="0.3">
      <c r="A37" s="18">
        <f t="shared" si="6"/>
        <v>34</v>
      </c>
      <c r="B37" s="103">
        <v>43024</v>
      </c>
      <c r="C37" s="133">
        <v>998</v>
      </c>
      <c r="D37" s="18" t="s">
        <v>7</v>
      </c>
      <c r="E37" s="19">
        <v>130110</v>
      </c>
      <c r="F37" s="18">
        <v>30</v>
      </c>
      <c r="G37" s="106">
        <f t="shared" si="3"/>
        <v>43054</v>
      </c>
      <c r="H37" s="18">
        <f t="shared" si="4"/>
        <v>360769.95</v>
      </c>
      <c r="N37" s="18">
        <f t="shared" si="7"/>
        <v>34</v>
      </c>
      <c r="O37" s="103"/>
      <c r="P37" s="133"/>
      <c r="Q37" s="18"/>
      <c r="R37" s="19"/>
      <c r="S37" s="18"/>
      <c r="T37" s="106"/>
      <c r="U37" s="18"/>
    </row>
    <row r="38" spans="1:21" ht="15.75" thickBot="1" x14ac:dyDescent="0.3">
      <c r="A38" s="18">
        <f t="shared" si="6"/>
        <v>35</v>
      </c>
      <c r="B38" s="103">
        <v>43025</v>
      </c>
      <c r="C38" s="133">
        <v>1044</v>
      </c>
      <c r="D38" s="18" t="s">
        <v>21</v>
      </c>
      <c r="E38" s="19">
        <v>3560.5</v>
      </c>
      <c r="F38" s="18">
        <v>1</v>
      </c>
      <c r="G38" s="106">
        <f t="shared" si="3"/>
        <v>43026</v>
      </c>
      <c r="H38" s="18">
        <f t="shared" si="4"/>
        <v>364330.45</v>
      </c>
      <c r="N38" s="18">
        <f t="shared" si="7"/>
        <v>35</v>
      </c>
      <c r="O38" s="103"/>
      <c r="P38" s="133"/>
      <c r="Q38" s="18"/>
      <c r="R38" s="19"/>
      <c r="S38" s="18"/>
      <c r="T38" s="106"/>
      <c r="U38" s="18"/>
    </row>
    <row r="39" spans="1:21" ht="15.75" thickBot="1" x14ac:dyDescent="0.3">
      <c r="A39" s="18">
        <f t="shared" si="6"/>
        <v>36</v>
      </c>
      <c r="B39" s="103">
        <v>43025</v>
      </c>
      <c r="C39" s="133">
        <v>1043</v>
      </c>
      <c r="D39" s="18" t="s">
        <v>34</v>
      </c>
      <c r="E39" s="19">
        <v>957</v>
      </c>
      <c r="F39" s="18">
        <v>1</v>
      </c>
      <c r="G39" s="106">
        <f t="shared" si="3"/>
        <v>43026</v>
      </c>
      <c r="H39" s="18">
        <f t="shared" si="4"/>
        <v>365287.45</v>
      </c>
      <c r="N39" s="18">
        <f t="shared" si="7"/>
        <v>36</v>
      </c>
      <c r="O39" s="103"/>
      <c r="P39" s="133"/>
      <c r="Q39" s="18"/>
      <c r="R39" s="19"/>
      <c r="S39" s="18"/>
      <c r="T39" s="106"/>
      <c r="U39" s="18"/>
    </row>
    <row r="40" spans="1:21" ht="15.75" thickBot="1" x14ac:dyDescent="0.3">
      <c r="A40" s="18">
        <f t="shared" si="6"/>
        <v>37</v>
      </c>
      <c r="B40" s="103">
        <v>43025</v>
      </c>
      <c r="C40" s="133">
        <v>1042</v>
      </c>
      <c r="D40" s="18" t="s">
        <v>36</v>
      </c>
      <c r="E40" s="19">
        <v>3291</v>
      </c>
      <c r="F40" s="18">
        <v>1</v>
      </c>
      <c r="G40" s="106">
        <f t="shared" si="3"/>
        <v>43026</v>
      </c>
      <c r="H40" s="18">
        <f t="shared" si="4"/>
        <v>368578.45</v>
      </c>
      <c r="N40" s="18">
        <f t="shared" si="7"/>
        <v>37</v>
      </c>
      <c r="O40" s="103"/>
      <c r="P40" s="133"/>
      <c r="Q40" s="18"/>
      <c r="R40" s="19"/>
      <c r="S40" s="18"/>
      <c r="T40" s="106"/>
      <c r="U40" s="18"/>
    </row>
    <row r="41" spans="1:21" ht="15.75" thickBot="1" x14ac:dyDescent="0.3">
      <c r="A41" s="18">
        <f t="shared" si="6"/>
        <v>38</v>
      </c>
      <c r="B41" s="103">
        <v>43025</v>
      </c>
      <c r="C41" s="133">
        <v>1045</v>
      </c>
      <c r="D41" s="18" t="s">
        <v>30</v>
      </c>
      <c r="E41" s="19">
        <v>2600</v>
      </c>
      <c r="F41" s="18">
        <v>1</v>
      </c>
      <c r="G41" s="106">
        <f t="shared" si="3"/>
        <v>43026</v>
      </c>
      <c r="H41" s="18">
        <f t="shared" si="4"/>
        <v>371178.45</v>
      </c>
      <c r="N41" s="18">
        <f t="shared" si="7"/>
        <v>38</v>
      </c>
      <c r="O41" s="103"/>
      <c r="P41" s="133"/>
      <c r="Q41" s="18"/>
      <c r="R41" s="19"/>
      <c r="S41" s="18"/>
      <c r="T41" s="106"/>
      <c r="U41" s="18"/>
    </row>
    <row r="42" spans="1:21" ht="15.75" thickBot="1" x14ac:dyDescent="0.3">
      <c r="A42" s="18">
        <f t="shared" si="6"/>
        <v>39</v>
      </c>
      <c r="B42" s="103">
        <v>43025</v>
      </c>
      <c r="C42" s="134">
        <v>1046</v>
      </c>
      <c r="D42" s="38" t="s">
        <v>159</v>
      </c>
      <c r="E42" s="105">
        <v>1592</v>
      </c>
      <c r="F42" s="18">
        <v>1</v>
      </c>
      <c r="G42" s="106">
        <f t="shared" si="3"/>
        <v>43026</v>
      </c>
      <c r="H42" s="18">
        <f t="shared" si="4"/>
        <v>372770.45</v>
      </c>
      <c r="N42" s="18">
        <f t="shared" si="7"/>
        <v>39</v>
      </c>
      <c r="O42" s="103"/>
      <c r="P42" s="134"/>
      <c r="Q42" s="38"/>
      <c r="R42" s="105"/>
      <c r="S42" s="18"/>
      <c r="T42" s="106"/>
      <c r="U42" s="18"/>
    </row>
    <row r="43" spans="1:21" ht="15.75" thickBot="1" x14ac:dyDescent="0.3">
      <c r="A43" s="18">
        <f t="shared" si="6"/>
        <v>40</v>
      </c>
      <c r="B43" s="103">
        <v>43025</v>
      </c>
      <c r="C43" s="135">
        <v>1047</v>
      </c>
      <c r="D43" s="18" t="s">
        <v>160</v>
      </c>
      <c r="E43" s="19">
        <v>9617.7999999999993</v>
      </c>
      <c r="F43" s="18">
        <v>1</v>
      </c>
      <c r="G43" s="106">
        <f t="shared" si="3"/>
        <v>43026</v>
      </c>
      <c r="H43" s="18">
        <f t="shared" si="4"/>
        <v>382388.25</v>
      </c>
      <c r="N43" s="18">
        <f t="shared" si="7"/>
        <v>40</v>
      </c>
      <c r="O43" s="103"/>
      <c r="P43" s="135"/>
      <c r="Q43" s="18"/>
      <c r="R43" s="19"/>
      <c r="S43" s="18"/>
      <c r="T43" s="106"/>
      <c r="U43" s="18"/>
    </row>
    <row r="44" spans="1:21" ht="15.75" thickBot="1" x14ac:dyDescent="0.3">
      <c r="A44" s="18">
        <f t="shared" si="6"/>
        <v>41</v>
      </c>
      <c r="B44" s="103">
        <v>43025</v>
      </c>
      <c r="C44" s="133">
        <v>1048</v>
      </c>
      <c r="D44" s="18" t="s">
        <v>161</v>
      </c>
      <c r="E44" s="19">
        <v>300</v>
      </c>
      <c r="F44" s="18">
        <v>1</v>
      </c>
      <c r="G44" s="106">
        <f t="shared" si="3"/>
        <v>43026</v>
      </c>
      <c r="H44" s="18">
        <f t="shared" si="4"/>
        <v>382688.25</v>
      </c>
      <c r="N44" s="18">
        <f t="shared" si="7"/>
        <v>41</v>
      </c>
      <c r="O44" s="103"/>
      <c r="P44" s="133"/>
      <c r="Q44" s="18"/>
      <c r="R44" s="19"/>
      <c r="S44" s="18"/>
      <c r="T44" s="106"/>
      <c r="U44" s="18"/>
    </row>
    <row r="45" spans="1:21" ht="15.75" thickBot="1" x14ac:dyDescent="0.3">
      <c r="A45" s="18">
        <f t="shared" si="6"/>
        <v>42</v>
      </c>
      <c r="B45" s="103">
        <v>43027</v>
      </c>
      <c r="C45" s="136">
        <v>1050</v>
      </c>
      <c r="D45" s="18" t="s">
        <v>23</v>
      </c>
      <c r="E45" s="19">
        <v>7500</v>
      </c>
      <c r="F45" s="18">
        <v>1</v>
      </c>
      <c r="G45" s="106">
        <f t="shared" si="3"/>
        <v>43028</v>
      </c>
      <c r="H45" s="18">
        <f t="shared" si="4"/>
        <v>390188.25</v>
      </c>
      <c r="N45" s="18">
        <f t="shared" si="7"/>
        <v>42</v>
      </c>
      <c r="O45" s="103"/>
      <c r="P45" s="136"/>
      <c r="Q45" s="18"/>
      <c r="R45" s="19"/>
      <c r="S45" s="18"/>
      <c r="T45" s="106"/>
      <c r="U45" s="18"/>
    </row>
    <row r="46" spans="1:21" ht="15.75" thickBot="1" x14ac:dyDescent="0.3">
      <c r="A46" s="18">
        <f t="shared" si="6"/>
        <v>43</v>
      </c>
      <c r="B46" s="103">
        <v>43027</v>
      </c>
      <c r="C46" s="137">
        <v>1049</v>
      </c>
      <c r="D46" s="18" t="s">
        <v>5</v>
      </c>
      <c r="E46" s="19">
        <v>11816</v>
      </c>
      <c r="F46" s="18">
        <v>30</v>
      </c>
      <c r="G46" s="106">
        <f t="shared" si="3"/>
        <v>43057</v>
      </c>
      <c r="H46" s="18">
        <f t="shared" si="4"/>
        <v>390188.25</v>
      </c>
      <c r="N46" s="18">
        <f t="shared" si="7"/>
        <v>43</v>
      </c>
      <c r="O46" s="103"/>
      <c r="P46" s="137"/>
      <c r="Q46" s="18"/>
      <c r="R46" s="19"/>
      <c r="S46" s="18"/>
      <c r="T46" s="106"/>
      <c r="U46" s="18"/>
    </row>
    <row r="47" spans="1:21" ht="15.75" thickBot="1" x14ac:dyDescent="0.3">
      <c r="A47" s="18">
        <f t="shared" si="6"/>
        <v>44</v>
      </c>
      <c r="B47" s="103">
        <v>43031</v>
      </c>
      <c r="C47" s="133">
        <v>1051</v>
      </c>
      <c r="D47" s="18" t="s">
        <v>26</v>
      </c>
      <c r="E47" s="19">
        <v>8100</v>
      </c>
      <c r="F47" s="18">
        <v>1</v>
      </c>
      <c r="G47" s="106">
        <f t="shared" si="3"/>
        <v>43032</v>
      </c>
      <c r="H47" s="18">
        <f t="shared" si="4"/>
        <v>398288.25</v>
      </c>
      <c r="N47" s="18">
        <f t="shared" si="7"/>
        <v>44</v>
      </c>
      <c r="O47" s="103"/>
      <c r="P47" s="133"/>
      <c r="Q47" s="18"/>
      <c r="R47" s="19"/>
      <c r="S47" s="18"/>
      <c r="T47" s="106"/>
      <c r="U47" s="18"/>
    </row>
    <row r="48" spans="1:21" ht="15.75" thickBot="1" x14ac:dyDescent="0.3">
      <c r="A48" s="18">
        <f t="shared" si="6"/>
        <v>45</v>
      </c>
      <c r="B48" s="103">
        <v>43031</v>
      </c>
      <c r="C48" s="133">
        <v>1052</v>
      </c>
      <c r="D48" s="18" t="s">
        <v>162</v>
      </c>
      <c r="E48" s="19">
        <v>54360</v>
      </c>
      <c r="F48" s="18">
        <v>1</v>
      </c>
      <c r="G48" s="106">
        <f t="shared" si="3"/>
        <v>43032</v>
      </c>
      <c r="H48" s="18">
        <f t="shared" si="4"/>
        <v>452648.25</v>
      </c>
      <c r="N48" s="18">
        <f t="shared" si="7"/>
        <v>45</v>
      </c>
      <c r="O48" s="103"/>
      <c r="P48" s="133"/>
      <c r="Q48" s="18"/>
      <c r="R48" s="19"/>
      <c r="S48" s="18"/>
      <c r="T48" s="106"/>
      <c r="U48" s="18"/>
    </row>
    <row r="49" spans="1:21" ht="15.75" thickBot="1" x14ac:dyDescent="0.3">
      <c r="A49" s="18">
        <f t="shared" si="6"/>
        <v>46</v>
      </c>
      <c r="B49" s="103">
        <v>43032</v>
      </c>
      <c r="C49" s="133">
        <v>1054</v>
      </c>
      <c r="D49" s="18" t="s">
        <v>163</v>
      </c>
      <c r="E49" s="19">
        <v>2421</v>
      </c>
      <c r="F49" s="18">
        <v>1</v>
      </c>
      <c r="G49" s="106">
        <f t="shared" si="3"/>
        <v>43033</v>
      </c>
      <c r="H49" s="18">
        <f t="shared" si="4"/>
        <v>455069.25</v>
      </c>
      <c r="N49" s="18">
        <f t="shared" si="7"/>
        <v>46</v>
      </c>
      <c r="O49" s="103"/>
      <c r="P49" s="133"/>
      <c r="Q49" s="18"/>
      <c r="R49" s="19"/>
      <c r="S49" s="18"/>
      <c r="T49" s="106"/>
      <c r="U49" s="18"/>
    </row>
    <row r="50" spans="1:21" ht="15.75" thickBot="1" x14ac:dyDescent="0.3">
      <c r="A50" s="18">
        <f t="shared" si="6"/>
        <v>47</v>
      </c>
      <c r="B50" s="103">
        <v>43032</v>
      </c>
      <c r="C50" s="133">
        <v>1053</v>
      </c>
      <c r="D50" s="18" t="s">
        <v>164</v>
      </c>
      <c r="E50" s="19">
        <v>10198</v>
      </c>
      <c r="F50" s="18">
        <v>1</v>
      </c>
      <c r="G50" s="106">
        <f t="shared" si="3"/>
        <v>43033</v>
      </c>
      <c r="H50" s="18">
        <f t="shared" si="4"/>
        <v>465267.25</v>
      </c>
      <c r="N50" s="18">
        <f t="shared" si="7"/>
        <v>47</v>
      </c>
      <c r="O50" s="103"/>
      <c r="P50" s="133"/>
      <c r="Q50" s="18"/>
      <c r="R50" s="19"/>
      <c r="S50" s="18"/>
      <c r="T50" s="106"/>
      <c r="U50" s="18"/>
    </row>
    <row r="51" spans="1:21" ht="15.75" thickBot="1" x14ac:dyDescent="0.3">
      <c r="A51" s="18">
        <f t="shared" si="6"/>
        <v>48</v>
      </c>
      <c r="B51" s="103">
        <v>43032</v>
      </c>
      <c r="C51" s="133">
        <v>1056</v>
      </c>
      <c r="D51" s="18" t="s">
        <v>165</v>
      </c>
      <c r="E51" s="19">
        <v>2461.1999999999998</v>
      </c>
      <c r="F51" s="18">
        <v>1</v>
      </c>
      <c r="G51" s="106">
        <f t="shared" si="3"/>
        <v>43033</v>
      </c>
      <c r="H51" s="18">
        <f t="shared" si="4"/>
        <v>467728.45</v>
      </c>
      <c r="N51" s="18">
        <f t="shared" si="7"/>
        <v>48</v>
      </c>
      <c r="O51" s="103"/>
      <c r="P51" s="133"/>
      <c r="Q51" s="18"/>
      <c r="R51" s="19"/>
      <c r="S51" s="18"/>
      <c r="T51" s="106"/>
      <c r="U51" s="18"/>
    </row>
    <row r="52" spans="1:21" ht="15.75" thickBot="1" x14ac:dyDescent="0.3">
      <c r="A52" s="18">
        <f t="shared" si="6"/>
        <v>49</v>
      </c>
      <c r="B52" s="103">
        <v>43032</v>
      </c>
      <c r="C52" s="138">
        <v>1055</v>
      </c>
      <c r="D52" s="38" t="s">
        <v>166</v>
      </c>
      <c r="E52" s="105">
        <v>2100</v>
      </c>
      <c r="F52" s="18">
        <v>1</v>
      </c>
      <c r="G52" s="106">
        <f t="shared" si="3"/>
        <v>43033</v>
      </c>
      <c r="H52" s="18">
        <f t="shared" si="4"/>
        <v>469828.45</v>
      </c>
      <c r="N52" s="18">
        <f t="shared" si="7"/>
        <v>49</v>
      </c>
      <c r="O52" s="103"/>
      <c r="P52" s="138"/>
      <c r="Q52" s="38"/>
      <c r="R52" s="105"/>
      <c r="S52" s="18"/>
      <c r="T52" s="106"/>
      <c r="U52" s="18"/>
    </row>
    <row r="53" spans="1:21" ht="15.75" thickBot="1" x14ac:dyDescent="0.3">
      <c r="A53" s="18">
        <f t="shared" si="6"/>
        <v>50</v>
      </c>
      <c r="B53" s="103">
        <v>43033</v>
      </c>
      <c r="C53" s="133">
        <v>1058</v>
      </c>
      <c r="D53" s="18" t="s">
        <v>34</v>
      </c>
      <c r="E53" s="19">
        <v>3487.2</v>
      </c>
      <c r="F53" s="18">
        <v>1</v>
      </c>
      <c r="G53" s="106">
        <f t="shared" si="3"/>
        <v>43034</v>
      </c>
      <c r="H53" s="18">
        <f t="shared" si="4"/>
        <v>473315.65</v>
      </c>
      <c r="N53" s="18">
        <f t="shared" si="7"/>
        <v>50</v>
      </c>
      <c r="O53" s="103"/>
      <c r="P53" s="133"/>
      <c r="Q53" s="18"/>
      <c r="R53" s="19"/>
      <c r="S53" s="18"/>
      <c r="T53" s="106"/>
      <c r="U53" s="18"/>
    </row>
    <row r="54" spans="1:21" ht="15.75" thickBot="1" x14ac:dyDescent="0.3">
      <c r="A54" s="18">
        <f t="shared" si="6"/>
        <v>51</v>
      </c>
      <c r="B54" s="103">
        <v>43033</v>
      </c>
      <c r="C54" s="133">
        <v>1057</v>
      </c>
      <c r="D54" s="104" t="s">
        <v>17</v>
      </c>
      <c r="E54" s="19">
        <v>1792.5</v>
      </c>
      <c r="F54" s="18">
        <v>1</v>
      </c>
      <c r="G54" s="106">
        <f t="shared" si="3"/>
        <v>43034</v>
      </c>
      <c r="H54" s="18">
        <f t="shared" si="4"/>
        <v>475108.15</v>
      </c>
      <c r="N54" s="18"/>
      <c r="O54" s="151" t="s">
        <v>181</v>
      </c>
      <c r="P54" s="152"/>
      <c r="Q54" s="152"/>
      <c r="R54" s="152"/>
      <c r="S54" s="152"/>
      <c r="T54" s="152"/>
      <c r="U54" s="153"/>
    </row>
    <row r="55" spans="1:21" ht="15.75" thickBot="1" x14ac:dyDescent="0.3">
      <c r="A55" s="18">
        <f t="shared" si="6"/>
        <v>52</v>
      </c>
      <c r="B55" s="103">
        <v>43033</v>
      </c>
      <c r="C55" s="133">
        <v>1060</v>
      </c>
      <c r="D55" s="18" t="s">
        <v>35</v>
      </c>
      <c r="E55" s="19">
        <v>1494</v>
      </c>
      <c r="F55" s="18">
        <v>1</v>
      </c>
      <c r="G55" s="106">
        <f t="shared" si="3"/>
        <v>43034</v>
      </c>
      <c r="H55" s="18">
        <f t="shared" si="4"/>
        <v>476602.15</v>
      </c>
      <c r="N55" s="18">
        <f t="shared" si="7"/>
        <v>1</v>
      </c>
      <c r="O55" s="103"/>
      <c r="P55" s="133"/>
      <c r="Q55" s="18"/>
      <c r="R55" s="19"/>
      <c r="S55" s="18"/>
      <c r="T55" s="106"/>
      <c r="U55" s="18"/>
    </row>
    <row r="56" spans="1:21" ht="15.75" thickBot="1" x14ac:dyDescent="0.3">
      <c r="A56" s="18">
        <f t="shared" si="6"/>
        <v>53</v>
      </c>
      <c r="B56" s="103">
        <v>43033</v>
      </c>
      <c r="C56" s="133">
        <v>1059</v>
      </c>
      <c r="D56" s="18" t="s">
        <v>8</v>
      </c>
      <c r="E56" s="19">
        <v>1032</v>
      </c>
      <c r="F56" s="18">
        <v>1</v>
      </c>
      <c r="G56" s="106">
        <f t="shared" si="3"/>
        <v>43034</v>
      </c>
      <c r="H56" s="18">
        <f t="shared" si="4"/>
        <v>477634.15</v>
      </c>
      <c r="N56" s="18">
        <f t="shared" si="7"/>
        <v>2</v>
      </c>
      <c r="O56" s="103"/>
      <c r="P56" s="133"/>
      <c r="Q56" s="18"/>
      <c r="R56" s="19"/>
      <c r="S56" s="18"/>
      <c r="T56" s="106"/>
      <c r="U56" s="18"/>
    </row>
    <row r="57" spans="1:21" ht="15.75" thickBot="1" x14ac:dyDescent="0.3">
      <c r="A57" s="18">
        <f t="shared" si="6"/>
        <v>54</v>
      </c>
      <c r="B57" s="103">
        <v>43033</v>
      </c>
      <c r="C57" s="133">
        <v>1061</v>
      </c>
      <c r="D57" s="18" t="s">
        <v>167</v>
      </c>
      <c r="E57" s="19">
        <v>18240</v>
      </c>
      <c r="F57" s="18">
        <v>1</v>
      </c>
      <c r="G57" s="106">
        <f t="shared" si="3"/>
        <v>43034</v>
      </c>
      <c r="H57" s="18">
        <f t="shared" si="4"/>
        <v>495874.15</v>
      </c>
      <c r="N57" s="18">
        <f t="shared" si="7"/>
        <v>3</v>
      </c>
      <c r="O57" s="103"/>
      <c r="P57" s="133"/>
      <c r="Q57" s="18"/>
      <c r="R57" s="19"/>
      <c r="S57" s="18"/>
      <c r="T57" s="106"/>
      <c r="U57" s="18"/>
    </row>
    <row r="58" spans="1:21" ht="15.75" thickBot="1" x14ac:dyDescent="0.3">
      <c r="A58" s="18">
        <f t="shared" si="6"/>
        <v>55</v>
      </c>
      <c r="B58" s="103">
        <v>43033</v>
      </c>
      <c r="C58" s="133">
        <v>1062</v>
      </c>
      <c r="D58" s="18" t="s">
        <v>157</v>
      </c>
      <c r="E58" s="19">
        <v>120000</v>
      </c>
      <c r="F58" s="18">
        <v>40</v>
      </c>
      <c r="G58" s="106">
        <f t="shared" si="3"/>
        <v>43073</v>
      </c>
      <c r="H58" s="18">
        <f t="shared" si="4"/>
        <v>495874.15</v>
      </c>
      <c r="N58" s="18">
        <f t="shared" si="7"/>
        <v>4</v>
      </c>
      <c r="O58" s="103"/>
      <c r="P58" s="133"/>
      <c r="Q58" s="18"/>
      <c r="R58" s="19"/>
      <c r="S58" s="18"/>
      <c r="T58" s="106"/>
      <c r="U58" s="18"/>
    </row>
    <row r="59" spans="1:21" ht="15.75" thickBot="1" x14ac:dyDescent="0.3">
      <c r="A59" s="18">
        <f t="shared" si="6"/>
        <v>56</v>
      </c>
      <c r="B59" s="103">
        <v>43033</v>
      </c>
      <c r="C59" s="133">
        <v>1063</v>
      </c>
      <c r="D59" s="18" t="s">
        <v>74</v>
      </c>
      <c r="E59" s="19">
        <v>44707</v>
      </c>
      <c r="F59" s="18">
        <v>1</v>
      </c>
      <c r="G59" s="106">
        <f t="shared" si="3"/>
        <v>43034</v>
      </c>
      <c r="H59" s="18">
        <f t="shared" si="4"/>
        <v>540581.15</v>
      </c>
      <c r="N59" s="18">
        <f t="shared" si="7"/>
        <v>5</v>
      </c>
      <c r="O59" s="103"/>
      <c r="P59" s="133"/>
      <c r="Q59" s="18"/>
      <c r="R59" s="19"/>
      <c r="S59" s="18"/>
      <c r="T59" s="106"/>
      <c r="U59" s="18"/>
    </row>
    <row r="60" spans="1:21" ht="15.75" thickBot="1" x14ac:dyDescent="0.3">
      <c r="A60" s="18">
        <f t="shared" si="6"/>
        <v>57</v>
      </c>
      <c r="B60" s="103">
        <v>43034</v>
      </c>
      <c r="C60" s="133">
        <v>1064</v>
      </c>
      <c r="D60" s="18" t="s">
        <v>5</v>
      </c>
      <c r="E60" s="19">
        <v>43938</v>
      </c>
      <c r="F60" s="18">
        <v>30</v>
      </c>
      <c r="G60" s="106">
        <f t="shared" si="3"/>
        <v>43064</v>
      </c>
      <c r="H60" s="18">
        <f t="shared" si="4"/>
        <v>540581.15</v>
      </c>
      <c r="N60" s="18">
        <f t="shared" si="7"/>
        <v>6</v>
      </c>
      <c r="O60" s="103"/>
      <c r="P60" s="133"/>
      <c r="Q60" s="18"/>
      <c r="R60" s="19"/>
      <c r="S60" s="18"/>
      <c r="T60" s="106"/>
      <c r="U60" s="18"/>
    </row>
    <row r="61" spans="1:21" ht="15.75" thickBot="1" x14ac:dyDescent="0.3">
      <c r="A61" s="18">
        <f t="shared" si="6"/>
        <v>58</v>
      </c>
      <c r="B61" s="103">
        <v>43034</v>
      </c>
      <c r="C61" s="133">
        <v>1065</v>
      </c>
      <c r="D61" s="18" t="s">
        <v>5</v>
      </c>
      <c r="E61" s="19">
        <v>8000</v>
      </c>
      <c r="F61" s="18">
        <v>30</v>
      </c>
      <c r="G61" s="106">
        <f t="shared" si="3"/>
        <v>43064</v>
      </c>
      <c r="H61" s="18">
        <f t="shared" si="4"/>
        <v>540581.15</v>
      </c>
      <c r="N61" s="18">
        <f t="shared" si="7"/>
        <v>7</v>
      </c>
      <c r="O61" s="103"/>
      <c r="P61" s="133"/>
      <c r="Q61" s="18"/>
      <c r="R61" s="19"/>
      <c r="S61" s="18"/>
      <c r="T61" s="106"/>
      <c r="U61" s="18"/>
    </row>
    <row r="62" spans="1:21" ht="15.75" thickBot="1" x14ac:dyDescent="0.3">
      <c r="A62" s="18">
        <f t="shared" si="6"/>
        <v>59</v>
      </c>
      <c r="B62" s="103">
        <v>43035</v>
      </c>
      <c r="C62" s="133">
        <v>1068</v>
      </c>
      <c r="D62" s="18" t="s">
        <v>168</v>
      </c>
      <c r="E62" s="19">
        <v>6600</v>
      </c>
      <c r="F62" s="18">
        <v>1</v>
      </c>
      <c r="G62" s="106">
        <f t="shared" si="3"/>
        <v>43036</v>
      </c>
      <c r="H62" s="18">
        <f t="shared" si="4"/>
        <v>547181.15</v>
      </c>
      <c r="N62" s="18">
        <f t="shared" si="7"/>
        <v>8</v>
      </c>
      <c r="O62" s="103"/>
      <c r="P62" s="133"/>
      <c r="Q62" s="18"/>
      <c r="R62" s="19"/>
      <c r="S62" s="18"/>
      <c r="T62" s="106"/>
      <c r="U62" s="18"/>
    </row>
    <row r="63" spans="1:21" ht="15.75" thickBot="1" x14ac:dyDescent="0.3">
      <c r="A63" s="18">
        <f t="shared" si="6"/>
        <v>60</v>
      </c>
      <c r="B63" s="103">
        <v>43038</v>
      </c>
      <c r="C63" s="133">
        <v>1066</v>
      </c>
      <c r="D63" s="18" t="s">
        <v>138</v>
      </c>
      <c r="E63" s="19">
        <v>8285</v>
      </c>
      <c r="F63" s="18">
        <v>1</v>
      </c>
      <c r="G63" s="106">
        <f t="shared" si="3"/>
        <v>43039</v>
      </c>
      <c r="H63" s="18">
        <f t="shared" si="4"/>
        <v>555466.15</v>
      </c>
      <c r="N63" s="18">
        <f t="shared" si="7"/>
        <v>9</v>
      </c>
      <c r="O63" s="103"/>
      <c r="P63" s="133"/>
      <c r="Q63" s="18"/>
      <c r="R63" s="19"/>
      <c r="S63" s="18"/>
      <c r="T63" s="106"/>
      <c r="U63" s="18"/>
    </row>
    <row r="64" spans="1:21" ht="15.75" thickBot="1" x14ac:dyDescent="0.3">
      <c r="A64" s="18">
        <f t="shared" si="6"/>
        <v>61</v>
      </c>
      <c r="B64" s="103">
        <v>43038</v>
      </c>
      <c r="C64" s="133">
        <v>1067</v>
      </c>
      <c r="D64" s="18" t="s">
        <v>174</v>
      </c>
      <c r="E64" s="19">
        <v>4865</v>
      </c>
      <c r="F64" s="18">
        <v>1</v>
      </c>
      <c r="G64" s="106">
        <f t="shared" si="3"/>
        <v>43039</v>
      </c>
      <c r="H64" s="18">
        <f t="shared" si="4"/>
        <v>560331.15</v>
      </c>
      <c r="N64" s="18">
        <f t="shared" si="7"/>
        <v>10</v>
      </c>
      <c r="O64" s="103"/>
      <c r="P64" s="133"/>
      <c r="Q64" s="18"/>
      <c r="R64" s="19"/>
      <c r="S64" s="18"/>
      <c r="T64" s="106"/>
      <c r="U64" s="18"/>
    </row>
    <row r="65" spans="1:21" ht="15.75" thickBot="1" x14ac:dyDescent="0.3">
      <c r="A65" s="18">
        <f t="shared" si="6"/>
        <v>62</v>
      </c>
      <c r="B65" s="103">
        <v>43038</v>
      </c>
      <c r="C65" s="133">
        <v>1070</v>
      </c>
      <c r="D65" s="18" t="s">
        <v>23</v>
      </c>
      <c r="E65" s="19">
        <v>935</v>
      </c>
      <c r="F65" s="18">
        <v>1</v>
      </c>
      <c r="G65" s="106">
        <f t="shared" si="3"/>
        <v>43039</v>
      </c>
      <c r="H65" s="18">
        <f t="shared" si="4"/>
        <v>561266.15</v>
      </c>
      <c r="N65" s="18">
        <f t="shared" si="7"/>
        <v>11</v>
      </c>
      <c r="O65" s="103"/>
      <c r="P65" s="133"/>
      <c r="Q65" s="18"/>
      <c r="R65" s="19"/>
      <c r="S65" s="18"/>
      <c r="T65" s="106"/>
      <c r="U65" s="18"/>
    </row>
    <row r="66" spans="1:21" ht="15.75" thickBot="1" x14ac:dyDescent="0.3">
      <c r="A66" s="18">
        <f t="shared" si="6"/>
        <v>63</v>
      </c>
      <c r="B66" s="103">
        <v>43038</v>
      </c>
      <c r="C66" s="133">
        <v>1069</v>
      </c>
      <c r="D66" s="18" t="s">
        <v>22</v>
      </c>
      <c r="E66" s="19">
        <v>3648</v>
      </c>
      <c r="F66" s="18">
        <v>1</v>
      </c>
      <c r="G66" s="106">
        <f t="shared" si="3"/>
        <v>43039</v>
      </c>
      <c r="H66" s="18">
        <f t="shared" si="4"/>
        <v>564914.15</v>
      </c>
      <c r="N66" s="18">
        <f t="shared" si="7"/>
        <v>12</v>
      </c>
      <c r="O66" s="103"/>
      <c r="P66" s="133"/>
      <c r="Q66" s="18"/>
      <c r="R66" s="19"/>
      <c r="S66" s="18"/>
      <c r="T66" s="106"/>
      <c r="U66" s="18"/>
    </row>
    <row r="67" spans="1:21" ht="15.75" thickBot="1" x14ac:dyDescent="0.3">
      <c r="A67" s="18">
        <f t="shared" si="6"/>
        <v>64</v>
      </c>
      <c r="B67" s="103">
        <v>43038</v>
      </c>
      <c r="C67" s="133">
        <v>1071</v>
      </c>
      <c r="D67" s="18" t="s">
        <v>23</v>
      </c>
      <c r="E67" s="19">
        <v>3000</v>
      </c>
      <c r="F67" s="18">
        <v>1</v>
      </c>
      <c r="G67" s="106">
        <f t="shared" si="3"/>
        <v>43039</v>
      </c>
      <c r="H67" s="18">
        <f t="shared" si="4"/>
        <v>567914.15</v>
      </c>
      <c r="N67" s="18">
        <f t="shared" si="7"/>
        <v>13</v>
      </c>
      <c r="O67" s="103"/>
      <c r="P67" s="133"/>
      <c r="Q67" s="18"/>
      <c r="R67" s="19"/>
      <c r="S67" s="18"/>
      <c r="T67" s="106"/>
      <c r="U67" s="18"/>
    </row>
    <row r="68" spans="1:21" ht="15.75" thickBot="1" x14ac:dyDescent="0.3">
      <c r="A68" s="18">
        <f t="shared" si="6"/>
        <v>65</v>
      </c>
      <c r="B68" s="103">
        <v>43039</v>
      </c>
      <c r="C68" s="133">
        <v>1072</v>
      </c>
      <c r="D68" s="18" t="s">
        <v>7</v>
      </c>
      <c r="E68" s="19">
        <v>21820</v>
      </c>
      <c r="F68" s="18">
        <v>30</v>
      </c>
      <c r="G68" s="106">
        <f t="shared" si="3"/>
        <v>43069</v>
      </c>
      <c r="H68" s="18">
        <f t="shared" si="4"/>
        <v>567914.15</v>
      </c>
      <c r="N68" s="18">
        <f t="shared" si="7"/>
        <v>14</v>
      </c>
      <c r="O68" s="103"/>
      <c r="P68" s="133"/>
      <c r="Q68" s="18"/>
      <c r="R68" s="19"/>
      <c r="S68" s="18"/>
      <c r="T68" s="106"/>
      <c r="U68" s="18"/>
    </row>
    <row r="69" spans="1:21" ht="15.75" thickBot="1" x14ac:dyDescent="0.3">
      <c r="A69" s="18">
        <f t="shared" si="6"/>
        <v>66</v>
      </c>
      <c r="B69" s="103">
        <v>43039</v>
      </c>
      <c r="C69" s="133">
        <v>1075</v>
      </c>
      <c r="D69" s="18" t="s">
        <v>21</v>
      </c>
      <c r="E69" s="19">
        <v>1399.6</v>
      </c>
      <c r="F69" s="18">
        <v>1</v>
      </c>
      <c r="G69" s="106">
        <f t="shared" ref="G69" si="8">B69+F69</f>
        <v>43040</v>
      </c>
      <c r="H69" s="18">
        <f t="shared" si="4"/>
        <v>567914.15</v>
      </c>
      <c r="N69" s="18">
        <f t="shared" si="7"/>
        <v>15</v>
      </c>
      <c r="O69" s="103"/>
      <c r="P69" s="133"/>
      <c r="Q69" s="18"/>
      <c r="R69" s="19"/>
      <c r="S69" s="18"/>
      <c r="T69" s="106"/>
      <c r="U69" s="18"/>
    </row>
    <row r="70" spans="1:21" ht="15.75" thickBot="1" x14ac:dyDescent="0.3">
      <c r="E70" s="19">
        <f>SUM(E5:E69)</f>
        <v>1013058.7499999999</v>
      </c>
      <c r="H70" s="18"/>
      <c r="R70" s="19">
        <f>SUM(R5:R69)</f>
        <v>103289.34999999999</v>
      </c>
      <c r="U70" s="18"/>
    </row>
    <row r="85" spans="3:4" x14ac:dyDescent="0.25">
      <c r="C85" s="4"/>
      <c r="D85" s="3"/>
    </row>
  </sheetData>
  <mergeCells count="2">
    <mergeCell ref="K1:M1"/>
    <mergeCell ref="O54:U5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8"/>
  <sheetViews>
    <sheetView topLeftCell="A19" zoomScaleNormal="100" workbookViewId="0">
      <selection activeCell="B29" sqref="B29"/>
    </sheetView>
  </sheetViews>
  <sheetFormatPr defaultRowHeight="15" x14ac:dyDescent="0.25"/>
  <cols>
    <col min="1" max="1" width="5" customWidth="1"/>
    <col min="2" max="2" width="11.42578125" customWidth="1"/>
    <col min="3" max="3" width="17" customWidth="1"/>
    <col min="4" max="4" width="12.42578125" customWidth="1"/>
    <col min="5" max="5" width="14.140625" customWidth="1"/>
    <col min="7" max="7" width="14.42578125" customWidth="1"/>
    <col min="8" max="8" width="13.140625" customWidth="1"/>
    <col min="9" max="9" width="20.7109375" customWidth="1"/>
    <col min="10" max="10" width="13.140625" customWidth="1"/>
    <col min="11" max="11" width="23.5703125" customWidth="1"/>
    <col min="12" max="12" width="19.42578125" customWidth="1"/>
  </cols>
  <sheetData>
    <row r="1" spans="1:17" x14ac:dyDescent="0.25">
      <c r="H1" s="12"/>
      <c r="I1" s="12"/>
      <c r="J1" s="12"/>
    </row>
    <row r="3" spans="1:17" x14ac:dyDescent="0.25">
      <c r="F3" s="12"/>
      <c r="G3" s="12"/>
    </row>
    <row r="5" spans="1:17" ht="15.75" thickBot="1" x14ac:dyDescent="0.3"/>
    <row r="6" spans="1:17" x14ac:dyDescent="0.25">
      <c r="A6" s="26" t="s">
        <v>9</v>
      </c>
      <c r="B6" s="27" t="s">
        <v>0</v>
      </c>
      <c r="C6" s="27" t="s">
        <v>2</v>
      </c>
      <c r="D6" s="28" t="s">
        <v>10</v>
      </c>
      <c r="E6" s="27" t="s">
        <v>11</v>
      </c>
      <c r="F6" s="154" t="s">
        <v>12</v>
      </c>
      <c r="G6" s="154"/>
      <c r="H6" s="154"/>
      <c r="I6" s="29" t="s">
        <v>47</v>
      </c>
      <c r="J6" s="27" t="s">
        <v>0</v>
      </c>
      <c r="K6" s="30" t="s">
        <v>45</v>
      </c>
    </row>
    <row r="7" spans="1:17" ht="15.75" thickBot="1" x14ac:dyDescent="0.3">
      <c r="A7" s="31"/>
      <c r="B7" s="32" t="s">
        <v>14</v>
      </c>
      <c r="C7" s="32"/>
      <c r="D7" s="33"/>
      <c r="E7" s="32"/>
      <c r="F7" s="34" t="s">
        <v>13</v>
      </c>
      <c r="G7" s="35" t="s">
        <v>1</v>
      </c>
      <c r="H7" s="34" t="s">
        <v>44</v>
      </c>
      <c r="I7" s="36" t="s">
        <v>46</v>
      </c>
      <c r="J7" s="32" t="s">
        <v>14</v>
      </c>
      <c r="K7" s="37" t="s">
        <v>46</v>
      </c>
    </row>
    <row r="8" spans="1:17" x14ac:dyDescent="0.25">
      <c r="A8" s="6">
        <v>1</v>
      </c>
      <c r="B8" s="24">
        <v>43009</v>
      </c>
      <c r="C8" s="6"/>
      <c r="D8" s="15"/>
      <c r="E8" s="6"/>
      <c r="F8" s="6"/>
      <c r="G8" s="25"/>
      <c r="H8" s="24" t="str">
        <f>IF(D8="сф", B8+F8,"")</f>
        <v/>
      </c>
      <c r="I8" s="6">
        <v>0</v>
      </c>
      <c r="J8" s="24">
        <v>43009</v>
      </c>
      <c r="K8" s="6">
        <v>0</v>
      </c>
    </row>
    <row r="9" spans="1:17" x14ac:dyDescent="0.25">
      <c r="A9" s="5">
        <f t="shared" ref="A9:A40" si="0">A8+1</f>
        <v>2</v>
      </c>
      <c r="B9" s="20">
        <v>43010</v>
      </c>
      <c r="C9" s="5" t="s">
        <v>15</v>
      </c>
      <c r="D9" s="5" t="s">
        <v>43</v>
      </c>
      <c r="E9" s="21">
        <v>2619.1</v>
      </c>
      <c r="F9" s="5"/>
      <c r="G9" s="5"/>
      <c r="H9" s="24" t="str">
        <f t="shared" ref="H9:H40" si="1">IF(D9="сф", B9+F9,"")</f>
        <v/>
      </c>
      <c r="I9" s="5">
        <f t="shared" ref="I9:I21" si="2">I8+G9</f>
        <v>0</v>
      </c>
      <c r="J9" s="20">
        <v>43010</v>
      </c>
      <c r="K9" s="21">
        <f t="shared" ref="K9:K23" si="3">K8+E9</f>
        <v>2619.1</v>
      </c>
    </row>
    <row r="10" spans="1:17" x14ac:dyDescent="0.25">
      <c r="A10" s="5">
        <f t="shared" si="0"/>
        <v>3</v>
      </c>
      <c r="B10" s="20">
        <v>43010</v>
      </c>
      <c r="C10" s="5" t="s">
        <v>16</v>
      </c>
      <c r="D10" s="5" t="s">
        <v>43</v>
      </c>
      <c r="E10" s="21">
        <v>900</v>
      </c>
      <c r="F10" s="5"/>
      <c r="G10" s="5"/>
      <c r="H10" s="24" t="str">
        <f t="shared" si="1"/>
        <v/>
      </c>
      <c r="I10" s="5">
        <f t="shared" si="2"/>
        <v>0</v>
      </c>
      <c r="J10" s="20">
        <v>43010</v>
      </c>
      <c r="K10" s="21">
        <f t="shared" si="3"/>
        <v>3519.1</v>
      </c>
    </row>
    <row r="11" spans="1:17" x14ac:dyDescent="0.25">
      <c r="A11" s="5">
        <f t="shared" si="0"/>
        <v>4</v>
      </c>
      <c r="B11" s="20">
        <v>43010</v>
      </c>
      <c r="C11" s="5" t="s">
        <v>17</v>
      </c>
      <c r="D11" s="5" t="s">
        <v>43</v>
      </c>
      <c r="E11" s="21">
        <v>1175</v>
      </c>
      <c r="F11" s="5"/>
      <c r="G11" s="5"/>
      <c r="H11" s="24" t="str">
        <f t="shared" si="1"/>
        <v/>
      </c>
      <c r="I11" s="5">
        <f t="shared" si="2"/>
        <v>0</v>
      </c>
      <c r="J11" s="20">
        <v>43010</v>
      </c>
      <c r="K11" s="21">
        <f t="shared" si="3"/>
        <v>4694.1000000000004</v>
      </c>
    </row>
    <row r="12" spans="1:17" x14ac:dyDescent="0.25">
      <c r="A12" s="5">
        <f t="shared" si="0"/>
        <v>5</v>
      </c>
      <c r="B12" s="20">
        <v>43010</v>
      </c>
      <c r="C12" s="5" t="s">
        <v>18</v>
      </c>
      <c r="D12" s="5" t="s">
        <v>43</v>
      </c>
      <c r="E12" s="21">
        <v>3882</v>
      </c>
      <c r="F12" s="5"/>
      <c r="G12" s="5"/>
      <c r="H12" s="24" t="str">
        <f t="shared" si="1"/>
        <v/>
      </c>
      <c r="I12" s="5">
        <f t="shared" si="2"/>
        <v>0</v>
      </c>
      <c r="J12" s="20">
        <v>43010</v>
      </c>
      <c r="K12" s="21">
        <f t="shared" si="3"/>
        <v>8576.1</v>
      </c>
    </row>
    <row r="13" spans="1:17" x14ac:dyDescent="0.25">
      <c r="A13" s="5">
        <f t="shared" si="0"/>
        <v>6</v>
      </c>
      <c r="B13" s="20">
        <v>43010</v>
      </c>
      <c r="C13" s="5" t="s">
        <v>19</v>
      </c>
      <c r="D13" s="5" t="s">
        <v>43</v>
      </c>
      <c r="E13" s="21">
        <v>2148</v>
      </c>
      <c r="F13" s="5"/>
      <c r="G13" s="5"/>
      <c r="H13" s="24" t="str">
        <f t="shared" si="1"/>
        <v/>
      </c>
      <c r="I13" s="5">
        <f t="shared" si="2"/>
        <v>0</v>
      </c>
      <c r="J13" s="20">
        <v>43010</v>
      </c>
      <c r="K13" s="21">
        <f t="shared" si="3"/>
        <v>10724.1</v>
      </c>
    </row>
    <row r="14" spans="1:17" x14ac:dyDescent="0.25">
      <c r="A14" s="5">
        <f t="shared" si="0"/>
        <v>7</v>
      </c>
      <c r="B14" s="20">
        <v>43011</v>
      </c>
      <c r="C14" s="5" t="s">
        <v>20</v>
      </c>
      <c r="D14" s="5" t="s">
        <v>43</v>
      </c>
      <c r="E14" s="21">
        <v>405</v>
      </c>
      <c r="F14" s="5"/>
      <c r="G14" s="5"/>
      <c r="H14" s="24" t="str">
        <f t="shared" si="1"/>
        <v/>
      </c>
      <c r="I14" s="5">
        <f t="shared" si="2"/>
        <v>0</v>
      </c>
      <c r="J14" s="20">
        <v>43011</v>
      </c>
      <c r="K14" s="21">
        <f t="shared" si="3"/>
        <v>11129.1</v>
      </c>
      <c r="L14" s="17"/>
      <c r="Q14" s="17"/>
    </row>
    <row r="15" spans="1:17" x14ac:dyDescent="0.25">
      <c r="A15" s="5">
        <f t="shared" si="0"/>
        <v>8</v>
      </c>
      <c r="B15" s="20">
        <v>43011</v>
      </c>
      <c r="C15" s="5" t="s">
        <v>21</v>
      </c>
      <c r="D15" s="5" t="s">
        <v>43</v>
      </c>
      <c r="E15" s="21">
        <v>2862</v>
      </c>
      <c r="F15" s="5"/>
      <c r="G15" s="5"/>
      <c r="H15" s="24" t="str">
        <f t="shared" si="1"/>
        <v/>
      </c>
      <c r="I15" s="5">
        <f t="shared" si="2"/>
        <v>0</v>
      </c>
      <c r="J15" s="20">
        <v>43011</v>
      </c>
      <c r="K15" s="21">
        <f t="shared" si="3"/>
        <v>13991.1</v>
      </c>
    </row>
    <row r="16" spans="1:17" x14ac:dyDescent="0.25">
      <c r="A16" s="5">
        <f t="shared" si="0"/>
        <v>9</v>
      </c>
      <c r="B16" s="20">
        <v>43012</v>
      </c>
      <c r="C16" s="5" t="s">
        <v>22</v>
      </c>
      <c r="D16" s="5" t="s">
        <v>43</v>
      </c>
      <c r="E16" s="21">
        <v>2312</v>
      </c>
      <c r="F16" s="5"/>
      <c r="G16" s="5"/>
      <c r="H16" s="24" t="str">
        <f t="shared" si="1"/>
        <v/>
      </c>
      <c r="I16" s="5">
        <f t="shared" si="2"/>
        <v>0</v>
      </c>
      <c r="J16" s="20">
        <v>43012</v>
      </c>
      <c r="K16" s="21">
        <f t="shared" si="3"/>
        <v>16303.1</v>
      </c>
    </row>
    <row r="17" spans="1:11" x14ac:dyDescent="0.25">
      <c r="A17" s="5">
        <f t="shared" si="0"/>
        <v>10</v>
      </c>
      <c r="B17" s="20">
        <v>43012</v>
      </c>
      <c r="C17" s="5" t="s">
        <v>23</v>
      </c>
      <c r="D17" s="5" t="s">
        <v>43</v>
      </c>
      <c r="E17" s="21">
        <v>13610</v>
      </c>
      <c r="F17" s="5"/>
      <c r="G17" s="5"/>
      <c r="H17" s="24" t="str">
        <f t="shared" si="1"/>
        <v/>
      </c>
      <c r="I17" s="5">
        <f t="shared" si="2"/>
        <v>0</v>
      </c>
      <c r="J17" s="20">
        <v>43012</v>
      </c>
      <c r="K17" s="21">
        <f t="shared" si="3"/>
        <v>29913.1</v>
      </c>
    </row>
    <row r="18" spans="1:11" x14ac:dyDescent="0.25">
      <c r="A18" s="5">
        <f t="shared" si="0"/>
        <v>11</v>
      </c>
      <c r="B18" s="20">
        <v>43013</v>
      </c>
      <c r="C18" s="5" t="s">
        <v>24</v>
      </c>
      <c r="D18" s="5" t="s">
        <v>43</v>
      </c>
      <c r="E18" s="21">
        <v>6505.5</v>
      </c>
      <c r="F18" s="5"/>
      <c r="G18" s="5"/>
      <c r="H18" s="24" t="str">
        <f t="shared" si="1"/>
        <v/>
      </c>
      <c r="I18" s="5">
        <f t="shared" si="2"/>
        <v>0</v>
      </c>
      <c r="J18" s="20">
        <v>43013</v>
      </c>
      <c r="K18" s="21">
        <f t="shared" si="3"/>
        <v>36418.6</v>
      </c>
    </row>
    <row r="19" spans="1:11" x14ac:dyDescent="0.25">
      <c r="A19" s="5">
        <f t="shared" si="0"/>
        <v>12</v>
      </c>
      <c r="B19" s="20">
        <v>43013</v>
      </c>
      <c r="C19" s="5" t="s">
        <v>25</v>
      </c>
      <c r="D19" s="5" t="s">
        <v>42</v>
      </c>
      <c r="E19" s="5"/>
      <c r="F19" s="5">
        <v>15</v>
      </c>
      <c r="G19" s="5">
        <v>39204</v>
      </c>
      <c r="H19" s="24">
        <f t="shared" si="1"/>
        <v>43028</v>
      </c>
      <c r="I19" s="5">
        <f t="shared" si="2"/>
        <v>39204</v>
      </c>
      <c r="J19" s="20">
        <v>43013</v>
      </c>
      <c r="K19" s="21">
        <f t="shared" si="3"/>
        <v>36418.6</v>
      </c>
    </row>
    <row r="20" spans="1:11" x14ac:dyDescent="0.25">
      <c r="A20" s="5">
        <f t="shared" si="0"/>
        <v>13</v>
      </c>
      <c r="B20" s="20">
        <v>43013</v>
      </c>
      <c r="C20" s="5" t="s">
        <v>5</v>
      </c>
      <c r="D20" s="5" t="s">
        <v>42</v>
      </c>
      <c r="E20" s="5"/>
      <c r="F20" s="5">
        <v>15</v>
      </c>
      <c r="G20" s="5">
        <v>86941</v>
      </c>
      <c r="H20" s="24">
        <f t="shared" si="1"/>
        <v>43028</v>
      </c>
      <c r="I20" s="5">
        <f t="shared" si="2"/>
        <v>126145</v>
      </c>
      <c r="J20" s="20">
        <v>43013</v>
      </c>
      <c r="K20" s="21">
        <f t="shared" si="3"/>
        <v>36418.6</v>
      </c>
    </row>
    <row r="21" spans="1:11" x14ac:dyDescent="0.25">
      <c r="A21" s="5">
        <f t="shared" si="0"/>
        <v>14</v>
      </c>
      <c r="B21" s="20">
        <v>43014</v>
      </c>
      <c r="C21" s="5" t="s">
        <v>26</v>
      </c>
      <c r="D21" s="5" t="s">
        <v>43</v>
      </c>
      <c r="E21" s="21">
        <v>37388.25</v>
      </c>
      <c r="F21" s="5"/>
      <c r="G21" s="5"/>
      <c r="H21" s="24" t="str">
        <f t="shared" si="1"/>
        <v/>
      </c>
      <c r="I21" s="5">
        <f t="shared" si="2"/>
        <v>126145</v>
      </c>
      <c r="J21" s="20">
        <v>43014</v>
      </c>
      <c r="K21" s="21">
        <f t="shared" si="3"/>
        <v>73806.850000000006</v>
      </c>
    </row>
    <row r="22" spans="1:11" x14ac:dyDescent="0.25">
      <c r="A22" s="5">
        <f t="shared" si="0"/>
        <v>15</v>
      </c>
      <c r="B22" s="20">
        <v>43017</v>
      </c>
      <c r="C22" s="5" t="s">
        <v>27</v>
      </c>
      <c r="D22" s="5" t="s">
        <v>42</v>
      </c>
      <c r="E22" s="5"/>
      <c r="F22" s="5">
        <v>70</v>
      </c>
      <c r="G22" s="5">
        <v>91044.6</v>
      </c>
      <c r="H22" s="24">
        <f t="shared" si="1"/>
        <v>43087</v>
      </c>
      <c r="I22" s="5">
        <f>I21+G22</f>
        <v>217189.6</v>
      </c>
      <c r="J22" s="20">
        <v>43017</v>
      </c>
      <c r="K22" s="21">
        <f t="shared" si="3"/>
        <v>73806.850000000006</v>
      </c>
    </row>
    <row r="23" spans="1:11" x14ac:dyDescent="0.25">
      <c r="A23" s="5">
        <f t="shared" si="0"/>
        <v>16</v>
      </c>
      <c r="B23" s="20">
        <v>43018</v>
      </c>
      <c r="C23" s="5" t="s">
        <v>29</v>
      </c>
      <c r="D23" s="5" t="s">
        <v>43</v>
      </c>
      <c r="E23" s="21">
        <v>5870</v>
      </c>
      <c r="F23" s="5"/>
      <c r="G23" s="5"/>
      <c r="H23" s="24" t="str">
        <f t="shared" si="1"/>
        <v/>
      </c>
      <c r="I23" s="5">
        <f t="shared" ref="I23:I41" si="4">I22+G23</f>
        <v>217189.6</v>
      </c>
      <c r="J23" s="20">
        <v>43017</v>
      </c>
      <c r="K23" s="21">
        <f t="shared" si="3"/>
        <v>79676.850000000006</v>
      </c>
    </row>
    <row r="24" spans="1:11" x14ac:dyDescent="0.25">
      <c r="A24" s="5">
        <f t="shared" si="0"/>
        <v>17</v>
      </c>
      <c r="B24" s="20">
        <v>43018</v>
      </c>
      <c r="C24" s="5" t="s">
        <v>30</v>
      </c>
      <c r="D24" s="5" t="s">
        <v>43</v>
      </c>
      <c r="E24" s="21">
        <v>2508.8000000000002</v>
      </c>
      <c r="F24" s="5"/>
      <c r="G24" s="5"/>
      <c r="H24" s="24" t="str">
        <f t="shared" si="1"/>
        <v/>
      </c>
      <c r="I24" s="5">
        <f t="shared" si="4"/>
        <v>217189.6</v>
      </c>
      <c r="J24" s="20">
        <v>43018</v>
      </c>
      <c r="K24" s="21">
        <f t="shared" ref="K24:K42" si="5">K23+E23</f>
        <v>85546.85</v>
      </c>
    </row>
    <row r="25" spans="1:11" x14ac:dyDescent="0.25">
      <c r="A25" s="5">
        <f t="shared" si="0"/>
        <v>18</v>
      </c>
      <c r="B25" s="20">
        <v>43018</v>
      </c>
      <c r="C25" s="5" t="s">
        <v>26</v>
      </c>
      <c r="D25" s="5" t="s">
        <v>43</v>
      </c>
      <c r="E25" s="21">
        <v>6052.5</v>
      </c>
      <c r="F25" s="5"/>
      <c r="G25" s="5"/>
      <c r="H25" s="24" t="str">
        <f t="shared" si="1"/>
        <v/>
      </c>
      <c r="I25" s="5">
        <f t="shared" si="4"/>
        <v>217189.6</v>
      </c>
      <c r="J25" s="20">
        <v>43018</v>
      </c>
      <c r="K25" s="21">
        <f t="shared" si="5"/>
        <v>88055.650000000009</v>
      </c>
    </row>
    <row r="26" spans="1:11" x14ac:dyDescent="0.25">
      <c r="A26" s="5">
        <f t="shared" si="0"/>
        <v>19</v>
      </c>
      <c r="B26" s="20">
        <v>43018</v>
      </c>
      <c r="C26" s="5" t="s">
        <v>31</v>
      </c>
      <c r="D26" s="5" t="s">
        <v>43</v>
      </c>
      <c r="E26" s="21">
        <v>1393.5</v>
      </c>
      <c r="F26" s="5"/>
      <c r="G26" s="5"/>
      <c r="H26" s="24" t="str">
        <f t="shared" si="1"/>
        <v/>
      </c>
      <c r="I26" s="5">
        <f t="shared" si="4"/>
        <v>217189.6</v>
      </c>
      <c r="J26" s="20">
        <v>43018</v>
      </c>
      <c r="K26" s="21">
        <f t="shared" si="5"/>
        <v>94108.150000000009</v>
      </c>
    </row>
    <row r="27" spans="1:11" x14ac:dyDescent="0.25">
      <c r="A27" s="5">
        <f t="shared" si="0"/>
        <v>20</v>
      </c>
      <c r="B27" s="20">
        <v>43018</v>
      </c>
      <c r="C27" s="5" t="s">
        <v>32</v>
      </c>
      <c r="D27" s="5" t="s">
        <v>43</v>
      </c>
      <c r="E27" s="21">
        <v>4570</v>
      </c>
      <c r="F27" s="5"/>
      <c r="G27" s="5"/>
      <c r="H27" s="24" t="str">
        <f t="shared" si="1"/>
        <v/>
      </c>
      <c r="I27" s="5">
        <f t="shared" si="4"/>
        <v>217189.6</v>
      </c>
      <c r="J27" s="20">
        <v>43018</v>
      </c>
      <c r="K27" s="21">
        <f t="shared" si="5"/>
        <v>95501.650000000009</v>
      </c>
    </row>
    <row r="28" spans="1:11" x14ac:dyDescent="0.25">
      <c r="A28" s="5">
        <f t="shared" si="0"/>
        <v>21</v>
      </c>
      <c r="B28" s="20">
        <v>43018</v>
      </c>
      <c r="C28" s="5" t="s">
        <v>33</v>
      </c>
      <c r="D28" s="5" t="s">
        <v>43</v>
      </c>
      <c r="E28" s="21">
        <v>1296.5999999999999</v>
      </c>
      <c r="F28" s="5"/>
      <c r="G28" s="5"/>
      <c r="H28" s="24" t="str">
        <f t="shared" si="1"/>
        <v/>
      </c>
      <c r="I28" s="5">
        <f t="shared" si="4"/>
        <v>217189.6</v>
      </c>
      <c r="J28" s="20">
        <v>43018</v>
      </c>
      <c r="K28" s="21">
        <f t="shared" si="5"/>
        <v>100071.65000000001</v>
      </c>
    </row>
    <row r="29" spans="1:11" x14ac:dyDescent="0.25">
      <c r="A29" s="5">
        <f t="shared" si="0"/>
        <v>22</v>
      </c>
      <c r="B29" s="20">
        <v>43018</v>
      </c>
      <c r="C29" s="5" t="s">
        <v>34</v>
      </c>
      <c r="D29" s="5" t="s">
        <v>43</v>
      </c>
      <c r="E29" s="21">
        <v>2930</v>
      </c>
      <c r="F29" s="5"/>
      <c r="G29" s="5"/>
      <c r="H29" s="24" t="str">
        <f t="shared" si="1"/>
        <v/>
      </c>
      <c r="I29" s="5">
        <f t="shared" si="4"/>
        <v>217189.6</v>
      </c>
      <c r="J29" s="20">
        <v>43018</v>
      </c>
      <c r="K29" s="21">
        <f t="shared" si="5"/>
        <v>101368.25000000001</v>
      </c>
    </row>
    <row r="30" spans="1:11" x14ac:dyDescent="0.25">
      <c r="A30" s="5">
        <f t="shared" si="0"/>
        <v>23</v>
      </c>
      <c r="B30" s="20">
        <v>43018</v>
      </c>
      <c r="C30" s="22" t="s">
        <v>35</v>
      </c>
      <c r="D30" s="5" t="s">
        <v>43</v>
      </c>
      <c r="E30" s="21">
        <v>1110</v>
      </c>
      <c r="F30" s="5"/>
      <c r="G30" s="5"/>
      <c r="H30" s="24" t="str">
        <f t="shared" si="1"/>
        <v/>
      </c>
      <c r="I30" s="5">
        <f t="shared" si="4"/>
        <v>217189.6</v>
      </c>
      <c r="J30" s="20">
        <v>43018</v>
      </c>
      <c r="K30" s="21">
        <f t="shared" si="5"/>
        <v>104298.25000000001</v>
      </c>
    </row>
    <row r="31" spans="1:11" x14ac:dyDescent="0.25">
      <c r="A31" s="5">
        <f t="shared" si="0"/>
        <v>24</v>
      </c>
      <c r="B31" s="20">
        <v>43018</v>
      </c>
      <c r="C31" s="5" t="s">
        <v>36</v>
      </c>
      <c r="D31" s="5" t="s">
        <v>43</v>
      </c>
      <c r="E31" s="21">
        <v>1056</v>
      </c>
      <c r="F31" s="5"/>
      <c r="G31" s="5"/>
      <c r="H31" s="24" t="str">
        <f t="shared" si="1"/>
        <v/>
      </c>
      <c r="I31" s="5">
        <f t="shared" si="4"/>
        <v>217189.6</v>
      </c>
      <c r="J31" s="20">
        <v>43018</v>
      </c>
      <c r="K31" s="21">
        <f t="shared" si="5"/>
        <v>105408.25000000001</v>
      </c>
    </row>
    <row r="32" spans="1:11" x14ac:dyDescent="0.25">
      <c r="A32" s="5">
        <f t="shared" si="0"/>
        <v>25</v>
      </c>
      <c r="B32" s="20">
        <v>43018</v>
      </c>
      <c r="C32" s="5" t="s">
        <v>37</v>
      </c>
      <c r="D32" s="5" t="s">
        <v>43</v>
      </c>
      <c r="E32" s="21">
        <v>1402</v>
      </c>
      <c r="F32" s="5"/>
      <c r="G32" s="5"/>
      <c r="H32" s="24" t="str">
        <f t="shared" si="1"/>
        <v/>
      </c>
      <c r="I32" s="5">
        <f t="shared" si="4"/>
        <v>217189.6</v>
      </c>
      <c r="J32" s="20">
        <v>43018</v>
      </c>
      <c r="K32" s="21">
        <f t="shared" si="5"/>
        <v>106464.25000000001</v>
      </c>
    </row>
    <row r="33" spans="1:12" x14ac:dyDescent="0.25">
      <c r="A33" s="5">
        <f t="shared" si="0"/>
        <v>26</v>
      </c>
      <c r="B33" s="20">
        <v>43018</v>
      </c>
      <c r="C33" s="5" t="s">
        <v>8</v>
      </c>
      <c r="D33" s="5" t="s">
        <v>42</v>
      </c>
      <c r="E33" s="5"/>
      <c r="F33" s="5">
        <v>15</v>
      </c>
      <c r="G33" s="5">
        <v>4550</v>
      </c>
      <c r="H33" s="24">
        <f>IF(D33="сф", B33+F33,"")</f>
        <v>43033</v>
      </c>
      <c r="I33" s="5">
        <f>I32+G33</f>
        <v>221739.6</v>
      </c>
      <c r="J33" s="20">
        <v>43018</v>
      </c>
      <c r="K33" s="21">
        <f t="shared" si="5"/>
        <v>107866.25000000001</v>
      </c>
    </row>
    <row r="34" spans="1:12" x14ac:dyDescent="0.25">
      <c r="A34" s="5">
        <f t="shared" si="0"/>
        <v>27</v>
      </c>
      <c r="B34" s="20">
        <v>43018</v>
      </c>
      <c r="C34" s="5" t="s">
        <v>38</v>
      </c>
      <c r="D34" s="5" t="s">
        <v>43</v>
      </c>
      <c r="E34" s="21">
        <v>2108</v>
      </c>
      <c r="F34" s="5"/>
      <c r="G34" s="5"/>
      <c r="H34" s="24" t="str">
        <f t="shared" si="1"/>
        <v/>
      </c>
      <c r="I34" s="5">
        <f t="shared" si="4"/>
        <v>221739.6</v>
      </c>
      <c r="J34" s="20">
        <v>43018</v>
      </c>
      <c r="K34" s="21">
        <f t="shared" si="5"/>
        <v>107866.25000000001</v>
      </c>
    </row>
    <row r="35" spans="1:12" x14ac:dyDescent="0.25">
      <c r="A35" s="5">
        <f t="shared" si="0"/>
        <v>28</v>
      </c>
      <c r="B35" s="20">
        <v>43019</v>
      </c>
      <c r="C35" s="5" t="s">
        <v>5</v>
      </c>
      <c r="D35" s="5" t="s">
        <v>42</v>
      </c>
      <c r="E35" s="5"/>
      <c r="F35" s="5">
        <v>15</v>
      </c>
      <c r="G35" s="5">
        <v>21120</v>
      </c>
      <c r="H35" s="24">
        <f t="shared" si="1"/>
        <v>43034</v>
      </c>
      <c r="I35" s="5">
        <f t="shared" si="4"/>
        <v>242859.6</v>
      </c>
      <c r="J35" s="20">
        <v>43018</v>
      </c>
      <c r="K35" s="21">
        <f t="shared" si="5"/>
        <v>109974.25000000001</v>
      </c>
    </row>
    <row r="36" spans="1:12" x14ac:dyDescent="0.25">
      <c r="A36" s="5">
        <f t="shared" si="0"/>
        <v>29</v>
      </c>
      <c r="B36" s="20">
        <v>43024</v>
      </c>
      <c r="C36" s="5" t="s">
        <v>39</v>
      </c>
      <c r="D36" s="5" t="s">
        <v>43</v>
      </c>
      <c r="E36" s="21">
        <v>8540.5</v>
      </c>
      <c r="F36" s="5"/>
      <c r="G36" s="5"/>
      <c r="H36" s="24" t="str">
        <f t="shared" si="1"/>
        <v/>
      </c>
      <c r="I36" s="5">
        <f t="shared" si="4"/>
        <v>242859.6</v>
      </c>
      <c r="J36" s="20">
        <v>43019</v>
      </c>
      <c r="K36" s="21">
        <f t="shared" si="5"/>
        <v>109974.25000000001</v>
      </c>
    </row>
    <row r="37" spans="1:12" x14ac:dyDescent="0.25">
      <c r="A37" s="5">
        <f t="shared" si="0"/>
        <v>30</v>
      </c>
      <c r="B37" s="20">
        <v>43024</v>
      </c>
      <c r="C37" s="5" t="s">
        <v>40</v>
      </c>
      <c r="D37" s="5" t="s">
        <v>42</v>
      </c>
      <c r="E37" s="5"/>
      <c r="F37" s="5">
        <v>15</v>
      </c>
      <c r="G37" s="5">
        <v>6000</v>
      </c>
      <c r="H37" s="24">
        <f t="shared" si="1"/>
        <v>43039</v>
      </c>
      <c r="I37" s="5">
        <f t="shared" si="4"/>
        <v>248859.6</v>
      </c>
      <c r="J37" s="20">
        <v>43024</v>
      </c>
      <c r="K37" s="21">
        <f t="shared" si="5"/>
        <v>118514.75000000001</v>
      </c>
    </row>
    <row r="38" spans="1:12" x14ac:dyDescent="0.25">
      <c r="A38" s="5">
        <f t="shared" si="0"/>
        <v>31</v>
      </c>
      <c r="B38" s="20">
        <v>43024</v>
      </c>
      <c r="C38" s="5" t="s">
        <v>41</v>
      </c>
      <c r="D38" s="5" t="s">
        <v>42</v>
      </c>
      <c r="E38" s="5"/>
      <c r="F38" s="5">
        <v>15</v>
      </c>
      <c r="G38" s="5">
        <v>13582</v>
      </c>
      <c r="H38" s="24">
        <f t="shared" si="1"/>
        <v>43039</v>
      </c>
      <c r="I38" s="5">
        <f t="shared" si="4"/>
        <v>262441.59999999998</v>
      </c>
      <c r="J38" s="20">
        <v>43024</v>
      </c>
      <c r="K38" s="21">
        <f t="shared" si="5"/>
        <v>118514.75000000001</v>
      </c>
    </row>
    <row r="39" spans="1:12" x14ac:dyDescent="0.25">
      <c r="A39" s="5">
        <f t="shared" si="0"/>
        <v>32</v>
      </c>
      <c r="B39" s="20">
        <v>43024</v>
      </c>
      <c r="C39" s="5" t="s">
        <v>39</v>
      </c>
      <c r="D39" s="5" t="s">
        <v>42</v>
      </c>
      <c r="E39" s="5"/>
      <c r="F39" s="5">
        <v>15</v>
      </c>
      <c r="G39" s="5">
        <v>2700</v>
      </c>
      <c r="H39" s="24">
        <f t="shared" si="1"/>
        <v>43039</v>
      </c>
      <c r="I39" s="5">
        <f t="shared" si="4"/>
        <v>265141.59999999998</v>
      </c>
      <c r="J39" s="20">
        <v>43024</v>
      </c>
      <c r="K39" s="21">
        <f t="shared" si="5"/>
        <v>118514.75000000001</v>
      </c>
    </row>
    <row r="40" spans="1:12" x14ac:dyDescent="0.25">
      <c r="A40" s="5">
        <f t="shared" si="0"/>
        <v>33</v>
      </c>
      <c r="B40" s="20">
        <v>43024</v>
      </c>
      <c r="C40" s="5" t="s">
        <v>7</v>
      </c>
      <c r="D40" s="5" t="s">
        <v>42</v>
      </c>
      <c r="E40" s="5"/>
      <c r="F40" s="5">
        <v>15</v>
      </c>
      <c r="G40" s="5">
        <v>130110</v>
      </c>
      <c r="H40" s="24">
        <f t="shared" si="1"/>
        <v>43039</v>
      </c>
      <c r="I40" s="5">
        <f t="shared" si="4"/>
        <v>395251.6</v>
      </c>
      <c r="J40" s="20">
        <v>43024</v>
      </c>
      <c r="K40" s="21">
        <f t="shared" si="5"/>
        <v>118514.75000000001</v>
      </c>
    </row>
    <row r="41" spans="1:12" x14ac:dyDescent="0.25">
      <c r="A41" s="5">
        <f t="shared" ref="A41:A57" si="6">A40+1</f>
        <v>34</v>
      </c>
      <c r="B41" s="5"/>
      <c r="C41" s="5"/>
      <c r="D41" s="5"/>
      <c r="E41" s="5"/>
      <c r="F41" s="5"/>
      <c r="G41" s="5"/>
      <c r="H41" s="24">
        <f>IF(D41="сф", B41+F41,J42)</f>
        <v>43039</v>
      </c>
      <c r="I41" s="5">
        <f t="shared" si="4"/>
        <v>395251.6</v>
      </c>
      <c r="J41" s="20">
        <v>43024</v>
      </c>
      <c r="K41" s="21">
        <f t="shared" si="5"/>
        <v>118514.75000000001</v>
      </c>
    </row>
    <row r="42" spans="1:12" x14ac:dyDescent="0.25">
      <c r="A42" s="5">
        <f t="shared" si="6"/>
        <v>35</v>
      </c>
      <c r="B42" s="5"/>
      <c r="C42" s="5"/>
      <c r="D42" s="5"/>
      <c r="E42" s="5"/>
      <c r="F42" s="5"/>
      <c r="G42" s="5"/>
      <c r="H42" s="24"/>
      <c r="I42" s="20"/>
      <c r="J42" s="20">
        <v>43039</v>
      </c>
      <c r="K42" s="21">
        <f t="shared" si="5"/>
        <v>118514.75000000001</v>
      </c>
    </row>
    <row r="43" spans="1:12" x14ac:dyDescent="0.25">
      <c r="A43" s="5">
        <f t="shared" si="6"/>
        <v>36</v>
      </c>
      <c r="B43" s="5"/>
      <c r="C43" s="5"/>
      <c r="D43" s="5"/>
      <c r="E43" s="5"/>
      <c r="F43" s="5"/>
      <c r="G43" s="5"/>
      <c r="H43" s="24"/>
      <c r="I43" s="20"/>
      <c r="J43" s="5"/>
      <c r="K43" s="21"/>
      <c r="L43" s="12"/>
    </row>
    <row r="44" spans="1:12" x14ac:dyDescent="0.25">
      <c r="A44" s="5">
        <f t="shared" si="6"/>
        <v>37</v>
      </c>
      <c r="B44" s="40">
        <v>42745</v>
      </c>
      <c r="C44" s="5" t="s">
        <v>64</v>
      </c>
      <c r="D44" s="5" t="s">
        <v>42</v>
      </c>
      <c r="E44" s="5"/>
      <c r="F44" s="5">
        <v>75</v>
      </c>
      <c r="G44" s="5"/>
      <c r="H44" s="24">
        <f t="shared" ref="H44:H52" si="7">IF(D44="сф", B44+F44,"")</f>
        <v>42820</v>
      </c>
      <c r="I44" s="20"/>
      <c r="J44" s="5"/>
      <c r="K44" s="5"/>
      <c r="L44" s="12"/>
    </row>
    <row r="45" spans="1:12" x14ac:dyDescent="0.25">
      <c r="A45" s="5">
        <f t="shared" si="6"/>
        <v>38</v>
      </c>
      <c r="B45" s="40">
        <v>42755</v>
      </c>
      <c r="C45" s="5" t="s">
        <v>64</v>
      </c>
      <c r="D45" s="5" t="s">
        <v>42</v>
      </c>
      <c r="E45" s="5"/>
      <c r="F45" s="5">
        <v>75</v>
      </c>
      <c r="G45" s="5"/>
      <c r="H45" s="24">
        <f t="shared" si="7"/>
        <v>42830</v>
      </c>
      <c r="I45" s="20"/>
      <c r="J45" s="5"/>
      <c r="K45" s="21"/>
      <c r="L45" s="12"/>
    </row>
    <row r="46" spans="1:12" x14ac:dyDescent="0.25">
      <c r="A46" s="5">
        <f t="shared" si="6"/>
        <v>39</v>
      </c>
      <c r="B46" s="40">
        <v>42766</v>
      </c>
      <c r="C46" s="5" t="s">
        <v>64</v>
      </c>
      <c r="D46" s="5" t="s">
        <v>42</v>
      </c>
      <c r="E46" s="5"/>
      <c r="F46" s="5">
        <v>75</v>
      </c>
      <c r="G46" s="5"/>
      <c r="H46" s="24">
        <f t="shared" si="7"/>
        <v>42841</v>
      </c>
      <c r="I46" s="20"/>
      <c r="J46" s="5"/>
      <c r="K46" s="21"/>
      <c r="L46" s="12"/>
    </row>
    <row r="47" spans="1:12" x14ac:dyDescent="0.25">
      <c r="A47" s="5">
        <f t="shared" si="6"/>
        <v>40</v>
      </c>
      <c r="B47" s="40">
        <v>42776</v>
      </c>
      <c r="C47" s="5" t="s">
        <v>64</v>
      </c>
      <c r="D47" s="5" t="s">
        <v>42</v>
      </c>
      <c r="E47" s="5"/>
      <c r="F47" s="5">
        <v>75</v>
      </c>
      <c r="G47" s="5"/>
      <c r="H47" s="24">
        <f t="shared" si="7"/>
        <v>42851</v>
      </c>
      <c r="I47" s="20"/>
      <c r="J47" s="5"/>
      <c r="K47" s="21"/>
      <c r="L47" s="12"/>
    </row>
    <row r="48" spans="1:12" x14ac:dyDescent="0.25">
      <c r="A48" s="5">
        <f t="shared" si="6"/>
        <v>41</v>
      </c>
      <c r="B48" s="40">
        <v>42793</v>
      </c>
      <c r="C48" s="5" t="s">
        <v>64</v>
      </c>
      <c r="D48" s="5" t="s">
        <v>42</v>
      </c>
      <c r="E48" s="5"/>
      <c r="F48" s="5">
        <v>75</v>
      </c>
      <c r="G48" s="5"/>
      <c r="H48" s="24">
        <f t="shared" si="7"/>
        <v>42868</v>
      </c>
      <c r="I48" s="20"/>
      <c r="J48" s="5"/>
      <c r="K48" s="21"/>
      <c r="L48" s="12"/>
    </row>
    <row r="49" spans="1:12" x14ac:dyDescent="0.25">
      <c r="A49" s="5">
        <f t="shared" si="6"/>
        <v>42</v>
      </c>
      <c r="B49" s="40">
        <v>42808</v>
      </c>
      <c r="C49" s="5" t="s">
        <v>64</v>
      </c>
      <c r="D49" s="5" t="s">
        <v>42</v>
      </c>
      <c r="E49" s="5"/>
      <c r="F49" s="5">
        <v>75</v>
      </c>
      <c r="G49" s="5"/>
      <c r="H49" s="24">
        <f t="shared" si="7"/>
        <v>42883</v>
      </c>
      <c r="I49" s="20"/>
      <c r="J49" s="5"/>
      <c r="K49" s="21"/>
      <c r="L49" s="12"/>
    </row>
    <row r="50" spans="1:12" x14ac:dyDescent="0.25">
      <c r="A50" s="5">
        <f t="shared" si="6"/>
        <v>43</v>
      </c>
      <c r="B50" s="40">
        <v>42830</v>
      </c>
      <c r="C50" s="5" t="s">
        <v>64</v>
      </c>
      <c r="D50" s="5" t="s">
        <v>42</v>
      </c>
      <c r="E50" s="5"/>
      <c r="F50" s="5">
        <v>75</v>
      </c>
      <c r="G50" s="5"/>
      <c r="H50" s="24">
        <f t="shared" si="7"/>
        <v>42905</v>
      </c>
      <c r="I50" s="20"/>
      <c r="J50" s="5"/>
      <c r="K50" s="21"/>
      <c r="L50" s="12"/>
    </row>
    <row r="51" spans="1:12" x14ac:dyDescent="0.25">
      <c r="A51" s="5">
        <f t="shared" si="6"/>
        <v>44</v>
      </c>
      <c r="B51" s="40">
        <v>42940</v>
      </c>
      <c r="C51" s="5" t="s">
        <v>64</v>
      </c>
      <c r="D51" s="5" t="s">
        <v>42</v>
      </c>
      <c r="E51" s="5"/>
      <c r="F51" s="5">
        <v>75</v>
      </c>
      <c r="G51" s="5"/>
      <c r="H51" s="24">
        <f t="shared" si="7"/>
        <v>43015</v>
      </c>
      <c r="I51" s="20"/>
      <c r="J51" s="5"/>
      <c r="K51" s="21"/>
      <c r="L51" s="12"/>
    </row>
    <row r="52" spans="1:12" x14ac:dyDescent="0.25">
      <c r="A52" s="5">
        <f t="shared" si="6"/>
        <v>45</v>
      </c>
      <c r="B52" s="40">
        <v>42975</v>
      </c>
      <c r="C52" s="5" t="s">
        <v>64</v>
      </c>
      <c r="D52" s="5" t="s">
        <v>42</v>
      </c>
      <c r="E52" s="5"/>
      <c r="F52" s="5">
        <v>75</v>
      </c>
      <c r="G52" s="5"/>
      <c r="H52" s="24">
        <f t="shared" si="7"/>
        <v>43050</v>
      </c>
      <c r="I52" s="20"/>
      <c r="J52" s="5"/>
      <c r="K52" s="21"/>
      <c r="L52" s="12"/>
    </row>
    <row r="53" spans="1:12" x14ac:dyDescent="0.25">
      <c r="A53" s="5">
        <f t="shared" si="6"/>
        <v>46</v>
      </c>
      <c r="B53" s="5"/>
      <c r="C53" s="5"/>
      <c r="D53" s="5"/>
      <c r="E53" s="5"/>
      <c r="F53" s="5"/>
      <c r="G53" s="5"/>
      <c r="H53" s="24"/>
      <c r="I53" s="20"/>
      <c r="J53" s="5"/>
      <c r="K53" s="21"/>
      <c r="L53" s="12"/>
    </row>
    <row r="54" spans="1:12" x14ac:dyDescent="0.25">
      <c r="A54" s="5">
        <f t="shared" si="6"/>
        <v>47</v>
      </c>
      <c r="B54" s="5"/>
      <c r="C54" s="5"/>
      <c r="D54" s="5"/>
      <c r="E54" s="5"/>
      <c r="F54" s="5"/>
      <c r="G54" s="5"/>
      <c r="H54" s="24"/>
      <c r="I54" s="20"/>
      <c r="J54" s="5"/>
      <c r="K54" s="21"/>
      <c r="L54" s="12"/>
    </row>
    <row r="55" spans="1:12" x14ac:dyDescent="0.25">
      <c r="A55" s="5">
        <f t="shared" si="6"/>
        <v>48</v>
      </c>
      <c r="B55" s="5"/>
      <c r="C55" s="5"/>
      <c r="D55" s="5"/>
      <c r="E55" s="5"/>
      <c r="F55" s="5"/>
      <c r="G55" s="5"/>
      <c r="H55" s="24"/>
      <c r="I55" s="20"/>
      <c r="J55" s="5"/>
      <c r="K55" s="21"/>
      <c r="L55" s="12"/>
    </row>
    <row r="56" spans="1:12" ht="15.75" thickBot="1" x14ac:dyDescent="0.3">
      <c r="A56" s="5">
        <f t="shared" si="6"/>
        <v>49</v>
      </c>
      <c r="B56" s="5"/>
      <c r="C56" s="5"/>
      <c r="D56" s="5"/>
      <c r="E56" s="5"/>
      <c r="F56" s="5"/>
      <c r="G56" s="5"/>
      <c r="H56" s="24"/>
      <c r="I56" s="20"/>
      <c r="J56" s="5"/>
      <c r="K56" s="21"/>
      <c r="L56" s="12"/>
    </row>
    <row r="57" spans="1:12" ht="15.75" thickBot="1" x14ac:dyDescent="0.3">
      <c r="A57" s="5">
        <f t="shared" si="6"/>
        <v>50</v>
      </c>
      <c r="B57" s="13"/>
      <c r="C57" s="18"/>
      <c r="D57" s="23"/>
      <c r="E57" s="19">
        <f>SUM(E9:E56)</f>
        <v>112644.75000000001</v>
      </c>
      <c r="F57" s="18"/>
      <c r="G57" s="11">
        <f>SUM(G9:G56)</f>
        <v>395251.6</v>
      </c>
      <c r="J57" s="5"/>
      <c r="K57" s="21"/>
      <c r="L57" s="12"/>
    </row>
    <row r="58" spans="1:12" ht="15.75" thickBot="1" x14ac:dyDescent="0.3">
      <c r="J58" s="13"/>
      <c r="K58" s="21"/>
    </row>
    <row r="59" spans="1:12" x14ac:dyDescent="0.25">
      <c r="A59" s="5">
        <f>A57+1</f>
        <v>51</v>
      </c>
    </row>
    <row r="60" spans="1:12" x14ac:dyDescent="0.25">
      <c r="A60" s="5">
        <f t="shared" ref="A60:A74" si="8">A59+1</f>
        <v>52</v>
      </c>
    </row>
    <row r="61" spans="1:12" x14ac:dyDescent="0.25">
      <c r="A61" s="5">
        <f t="shared" si="8"/>
        <v>53</v>
      </c>
    </row>
    <row r="62" spans="1:12" x14ac:dyDescent="0.25">
      <c r="A62" s="5">
        <f t="shared" si="8"/>
        <v>54</v>
      </c>
    </row>
    <row r="63" spans="1:12" x14ac:dyDescent="0.25">
      <c r="A63" s="5">
        <f t="shared" si="8"/>
        <v>55</v>
      </c>
    </row>
    <row r="64" spans="1:12" x14ac:dyDescent="0.25">
      <c r="A64" s="5">
        <f t="shared" si="8"/>
        <v>56</v>
      </c>
    </row>
    <row r="65" spans="1:1" x14ac:dyDescent="0.25">
      <c r="A65" s="5">
        <f t="shared" si="8"/>
        <v>57</v>
      </c>
    </row>
    <row r="66" spans="1:1" x14ac:dyDescent="0.25">
      <c r="A66" s="5">
        <f t="shared" si="8"/>
        <v>58</v>
      </c>
    </row>
    <row r="67" spans="1:1" x14ac:dyDescent="0.25">
      <c r="A67" s="5">
        <f t="shared" si="8"/>
        <v>59</v>
      </c>
    </row>
    <row r="68" spans="1:1" x14ac:dyDescent="0.25">
      <c r="A68" s="5">
        <f t="shared" si="8"/>
        <v>60</v>
      </c>
    </row>
    <row r="69" spans="1:1" x14ac:dyDescent="0.25">
      <c r="A69" s="5">
        <f t="shared" si="8"/>
        <v>61</v>
      </c>
    </row>
    <row r="70" spans="1:1" x14ac:dyDescent="0.25">
      <c r="A70" s="5">
        <f t="shared" si="8"/>
        <v>62</v>
      </c>
    </row>
    <row r="71" spans="1:1" x14ac:dyDescent="0.25">
      <c r="A71" s="5">
        <f t="shared" si="8"/>
        <v>63</v>
      </c>
    </row>
    <row r="72" spans="1:1" x14ac:dyDescent="0.25">
      <c r="A72" s="5">
        <f t="shared" si="8"/>
        <v>64</v>
      </c>
    </row>
    <row r="73" spans="1:1" x14ac:dyDescent="0.25">
      <c r="A73" s="5">
        <f t="shared" si="8"/>
        <v>65</v>
      </c>
    </row>
    <row r="74" spans="1:1" x14ac:dyDescent="0.25">
      <c r="A74" s="5">
        <f t="shared" si="8"/>
        <v>66</v>
      </c>
    </row>
    <row r="75" spans="1:1" x14ac:dyDescent="0.25">
      <c r="A75" s="5">
        <f t="shared" ref="A75:A108" si="9">A74+1</f>
        <v>67</v>
      </c>
    </row>
    <row r="76" spans="1:1" x14ac:dyDescent="0.25">
      <c r="A76" s="5">
        <f t="shared" si="9"/>
        <v>68</v>
      </c>
    </row>
    <row r="77" spans="1:1" x14ac:dyDescent="0.25">
      <c r="A77" s="5">
        <f t="shared" si="9"/>
        <v>69</v>
      </c>
    </row>
    <row r="78" spans="1:1" x14ac:dyDescent="0.25">
      <c r="A78" s="5">
        <f t="shared" si="9"/>
        <v>70</v>
      </c>
    </row>
    <row r="79" spans="1:1" x14ac:dyDescent="0.25">
      <c r="A79" s="5">
        <f t="shared" si="9"/>
        <v>71</v>
      </c>
    </row>
    <row r="80" spans="1:1" x14ac:dyDescent="0.25">
      <c r="A80" s="5">
        <f t="shared" si="9"/>
        <v>72</v>
      </c>
    </row>
    <row r="81" spans="1:1" x14ac:dyDescent="0.25">
      <c r="A81" s="5">
        <f t="shared" si="9"/>
        <v>73</v>
      </c>
    </row>
    <row r="82" spans="1:1" x14ac:dyDescent="0.25">
      <c r="A82" s="5">
        <f t="shared" si="9"/>
        <v>74</v>
      </c>
    </row>
    <row r="83" spans="1:1" x14ac:dyDescent="0.25">
      <c r="A83" s="5">
        <f t="shared" si="9"/>
        <v>75</v>
      </c>
    </row>
    <row r="84" spans="1:1" x14ac:dyDescent="0.25">
      <c r="A84" s="5">
        <f t="shared" si="9"/>
        <v>76</v>
      </c>
    </row>
    <row r="85" spans="1:1" x14ac:dyDescent="0.25">
      <c r="A85" s="5">
        <f t="shared" si="9"/>
        <v>77</v>
      </c>
    </row>
    <row r="86" spans="1:1" x14ac:dyDescent="0.25">
      <c r="A86" s="5">
        <f t="shared" si="9"/>
        <v>78</v>
      </c>
    </row>
    <row r="87" spans="1:1" x14ac:dyDescent="0.25">
      <c r="A87" s="5">
        <f t="shared" si="9"/>
        <v>79</v>
      </c>
    </row>
    <row r="88" spans="1:1" x14ac:dyDescent="0.25">
      <c r="A88" s="5">
        <f t="shared" si="9"/>
        <v>80</v>
      </c>
    </row>
    <row r="89" spans="1:1" x14ac:dyDescent="0.25">
      <c r="A89" s="5">
        <f t="shared" si="9"/>
        <v>81</v>
      </c>
    </row>
    <row r="90" spans="1:1" x14ac:dyDescent="0.25">
      <c r="A90" s="5">
        <f t="shared" si="9"/>
        <v>82</v>
      </c>
    </row>
    <row r="91" spans="1:1" x14ac:dyDescent="0.25">
      <c r="A91" s="5">
        <f t="shared" si="9"/>
        <v>83</v>
      </c>
    </row>
    <row r="92" spans="1:1" x14ac:dyDescent="0.25">
      <c r="A92" s="5">
        <f t="shared" si="9"/>
        <v>84</v>
      </c>
    </row>
    <row r="93" spans="1:1" x14ac:dyDescent="0.25">
      <c r="A93" s="5">
        <f t="shared" si="9"/>
        <v>85</v>
      </c>
    </row>
    <row r="94" spans="1:1" x14ac:dyDescent="0.25">
      <c r="A94" s="5">
        <f t="shared" si="9"/>
        <v>86</v>
      </c>
    </row>
    <row r="95" spans="1:1" x14ac:dyDescent="0.25">
      <c r="A95" s="5">
        <f t="shared" si="9"/>
        <v>87</v>
      </c>
    </row>
    <row r="96" spans="1:1" x14ac:dyDescent="0.25">
      <c r="A96" s="5">
        <f t="shared" si="9"/>
        <v>88</v>
      </c>
    </row>
    <row r="97" spans="1:1" x14ac:dyDescent="0.25">
      <c r="A97" s="5">
        <f t="shared" si="9"/>
        <v>89</v>
      </c>
    </row>
    <row r="98" spans="1:1" x14ac:dyDescent="0.25">
      <c r="A98" s="5">
        <f t="shared" si="9"/>
        <v>90</v>
      </c>
    </row>
    <row r="99" spans="1:1" x14ac:dyDescent="0.25">
      <c r="A99" s="5">
        <f t="shared" si="9"/>
        <v>91</v>
      </c>
    </row>
    <row r="100" spans="1:1" x14ac:dyDescent="0.25">
      <c r="A100" s="5">
        <f t="shared" si="9"/>
        <v>92</v>
      </c>
    </row>
    <row r="101" spans="1:1" x14ac:dyDescent="0.25">
      <c r="A101" s="5">
        <f t="shared" si="9"/>
        <v>93</v>
      </c>
    </row>
    <row r="102" spans="1:1" x14ac:dyDescent="0.25">
      <c r="A102" s="5">
        <f t="shared" si="9"/>
        <v>94</v>
      </c>
    </row>
    <row r="103" spans="1:1" x14ac:dyDescent="0.25">
      <c r="A103" s="5">
        <f t="shared" si="9"/>
        <v>95</v>
      </c>
    </row>
    <row r="104" spans="1:1" x14ac:dyDescent="0.25">
      <c r="A104" s="5">
        <f t="shared" si="9"/>
        <v>96</v>
      </c>
    </row>
    <row r="105" spans="1:1" x14ac:dyDescent="0.25">
      <c r="A105" s="5">
        <f t="shared" si="9"/>
        <v>97</v>
      </c>
    </row>
    <row r="106" spans="1:1" x14ac:dyDescent="0.25">
      <c r="A106" s="5">
        <f t="shared" si="9"/>
        <v>98</v>
      </c>
    </row>
    <row r="107" spans="1:1" x14ac:dyDescent="0.25">
      <c r="A107" s="5">
        <f t="shared" si="9"/>
        <v>99</v>
      </c>
    </row>
    <row r="108" spans="1:1" x14ac:dyDescent="0.25">
      <c r="A108" s="14">
        <f t="shared" si="9"/>
        <v>100</v>
      </c>
    </row>
  </sheetData>
  <mergeCells count="1">
    <mergeCell ref="F6:H6"/>
  </mergeCells>
  <pageMargins left="0.7" right="0.7" top="0.75" bottom="0.75" header="0.3" footer="0.3"/>
  <pageSetup paperSize="0" orientation="portrait"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1"/>
  <sheetViews>
    <sheetView zoomScaleNormal="100" workbookViewId="0">
      <selection activeCell="I142" sqref="I142"/>
    </sheetView>
  </sheetViews>
  <sheetFormatPr defaultRowHeight="15" x14ac:dyDescent="0.25"/>
  <cols>
    <col min="1" max="1" width="5" customWidth="1"/>
    <col min="2" max="2" width="25.42578125" customWidth="1"/>
    <col min="3" max="3" width="13.85546875" style="50" customWidth="1"/>
    <col min="4" max="4" width="16.28515625" style="1" customWidth="1"/>
    <col min="6" max="6" width="12.85546875" style="50" customWidth="1"/>
    <col min="7" max="7" width="14.42578125" style="1" customWidth="1"/>
    <col min="8" max="8" width="18" style="45" customWidth="1"/>
    <col min="9" max="9" width="19.5703125" style="53" customWidth="1"/>
    <col min="11" max="12" width="14.5703125" bestFit="1" customWidth="1"/>
  </cols>
  <sheetData>
    <row r="1" spans="1:9" x14ac:dyDescent="0.25">
      <c r="B1" s="155" t="s">
        <v>82</v>
      </c>
      <c r="C1" s="155"/>
      <c r="D1" s="155"/>
      <c r="E1" s="156">
        <f ca="1">TODAY()</f>
        <v>43046</v>
      </c>
      <c r="F1" s="156"/>
      <c r="G1" s="55"/>
      <c r="H1" s="44"/>
    </row>
    <row r="2" spans="1:9" ht="15.75" thickBot="1" x14ac:dyDescent="0.3"/>
    <row r="3" spans="1:9" x14ac:dyDescent="0.25">
      <c r="A3" s="26" t="s">
        <v>9</v>
      </c>
      <c r="B3" s="27" t="s">
        <v>2</v>
      </c>
      <c r="C3" s="51" t="s">
        <v>83</v>
      </c>
      <c r="D3" s="56" t="s">
        <v>1</v>
      </c>
      <c r="E3" s="27" t="s">
        <v>13</v>
      </c>
      <c r="F3" s="51" t="s">
        <v>44</v>
      </c>
      <c r="G3" s="56" t="s">
        <v>88</v>
      </c>
      <c r="H3" s="46" t="s">
        <v>84</v>
      </c>
      <c r="I3" s="62" t="s">
        <v>86</v>
      </c>
    </row>
    <row r="4" spans="1:9" ht="15.75" thickBot="1" x14ac:dyDescent="0.3">
      <c r="A4" s="31"/>
      <c r="B4" s="32"/>
      <c r="C4" s="52"/>
      <c r="D4" s="61"/>
      <c r="E4" s="32"/>
      <c r="F4" s="52"/>
      <c r="G4" s="57"/>
      <c r="H4" s="47" t="s">
        <v>85</v>
      </c>
      <c r="I4" s="63" t="s">
        <v>87</v>
      </c>
    </row>
    <row r="5" spans="1:9" x14ac:dyDescent="0.25">
      <c r="A5" s="6">
        <v>1</v>
      </c>
      <c r="B5" s="6" t="s">
        <v>64</v>
      </c>
      <c r="C5" s="41">
        <v>42745</v>
      </c>
      <c r="D5" s="58">
        <v>183148.5</v>
      </c>
      <c r="E5" s="42">
        <v>75</v>
      </c>
      <c r="F5" s="24">
        <f>C5+E5</f>
        <v>42820</v>
      </c>
      <c r="G5" s="58">
        <v>183148.5</v>
      </c>
      <c r="H5" s="48" t="str">
        <f t="shared" ref="H5:H14" ca="1" si="0">IF(G5&lt;D5, NOW()-F5,"-")</f>
        <v>-</v>
      </c>
      <c r="I5" s="54" t="str">
        <f ca="1">IF(H5="-","0",D5-G5)</f>
        <v>0</v>
      </c>
    </row>
    <row r="6" spans="1:9" x14ac:dyDescent="0.25">
      <c r="A6" s="5">
        <f>A5+1</f>
        <v>2</v>
      </c>
      <c r="B6" s="6" t="s">
        <v>64</v>
      </c>
      <c r="C6" s="41">
        <v>42755</v>
      </c>
      <c r="D6" s="59">
        <v>208020</v>
      </c>
      <c r="E6" s="42">
        <v>75</v>
      </c>
      <c r="F6" s="24">
        <f t="shared" ref="F6:F22" si="1">C6+E6</f>
        <v>42830</v>
      </c>
      <c r="G6" s="59">
        <v>208020</v>
      </c>
      <c r="H6" s="48" t="str">
        <f t="shared" ca="1" si="0"/>
        <v>-</v>
      </c>
      <c r="I6" s="54" t="str">
        <f ca="1">IF(H6="-","0",D6-G6+I5)</f>
        <v>0</v>
      </c>
    </row>
    <row r="7" spans="1:9" x14ac:dyDescent="0.25">
      <c r="A7" s="5">
        <f t="shared" ref="A7:A66" si="2">A6+1</f>
        <v>3</v>
      </c>
      <c r="B7" s="6" t="s">
        <v>64</v>
      </c>
      <c r="C7" s="41">
        <v>42766</v>
      </c>
      <c r="D7" s="60">
        <v>141660</v>
      </c>
      <c r="E7" s="42">
        <v>75</v>
      </c>
      <c r="F7" s="24">
        <f t="shared" si="1"/>
        <v>42841</v>
      </c>
      <c r="G7" s="60">
        <v>141660</v>
      </c>
      <c r="H7" s="48" t="str">
        <f t="shared" ca="1" si="0"/>
        <v>-</v>
      </c>
      <c r="I7" s="54" t="str">
        <f t="shared" ref="I7:I14" ca="1" si="3">IF(H7="-","0",D7-G7+I6)</f>
        <v>0</v>
      </c>
    </row>
    <row r="8" spans="1:9" x14ac:dyDescent="0.25">
      <c r="A8" s="5">
        <f>A7+1</f>
        <v>4</v>
      </c>
      <c r="B8" s="6" t="s">
        <v>64</v>
      </c>
      <c r="C8" s="41">
        <v>42776</v>
      </c>
      <c r="D8" s="60">
        <v>709335</v>
      </c>
      <c r="E8" s="42">
        <v>75</v>
      </c>
      <c r="F8" s="24">
        <f t="shared" si="1"/>
        <v>42851</v>
      </c>
      <c r="G8" s="60">
        <v>709335</v>
      </c>
      <c r="H8" s="48" t="str">
        <f t="shared" ca="1" si="0"/>
        <v>-</v>
      </c>
      <c r="I8" s="54" t="str">
        <f t="shared" ca="1" si="3"/>
        <v>0</v>
      </c>
    </row>
    <row r="9" spans="1:9" x14ac:dyDescent="0.25">
      <c r="A9" s="5">
        <f>A8+1</f>
        <v>5</v>
      </c>
      <c r="B9" s="6" t="s">
        <v>64</v>
      </c>
      <c r="C9" s="41">
        <v>42790</v>
      </c>
      <c r="D9" s="60">
        <v>14728</v>
      </c>
      <c r="E9" s="42">
        <v>75</v>
      </c>
      <c r="F9" s="24">
        <f t="shared" si="1"/>
        <v>42865</v>
      </c>
      <c r="G9" s="60">
        <v>14728</v>
      </c>
      <c r="H9" s="48" t="str">
        <f t="shared" ca="1" si="0"/>
        <v>-</v>
      </c>
      <c r="I9" s="54" t="str">
        <f t="shared" ca="1" si="3"/>
        <v>0</v>
      </c>
    </row>
    <row r="10" spans="1:9" x14ac:dyDescent="0.25">
      <c r="A10" s="5">
        <f>A9+1</f>
        <v>6</v>
      </c>
      <c r="B10" s="6" t="s">
        <v>64</v>
      </c>
      <c r="C10" s="41">
        <v>42793</v>
      </c>
      <c r="D10" s="60">
        <v>121590</v>
      </c>
      <c r="E10" s="42">
        <v>75</v>
      </c>
      <c r="F10" s="24">
        <f t="shared" si="1"/>
        <v>42868</v>
      </c>
      <c r="G10" s="60">
        <v>121590</v>
      </c>
      <c r="H10" s="48" t="str">
        <f t="shared" ca="1" si="0"/>
        <v>-</v>
      </c>
      <c r="I10" s="54" t="str">
        <f t="shared" ca="1" si="3"/>
        <v>0</v>
      </c>
    </row>
    <row r="11" spans="1:9" x14ac:dyDescent="0.25">
      <c r="A11" s="5">
        <f t="shared" si="2"/>
        <v>7</v>
      </c>
      <c r="B11" s="6" t="s">
        <v>64</v>
      </c>
      <c r="C11" s="41">
        <v>42808</v>
      </c>
      <c r="D11" s="60">
        <v>73120</v>
      </c>
      <c r="E11" s="42">
        <v>75</v>
      </c>
      <c r="F11" s="24">
        <f t="shared" si="1"/>
        <v>42883</v>
      </c>
      <c r="G11" s="60">
        <v>73120</v>
      </c>
      <c r="H11" s="48" t="str">
        <f t="shared" ca="1" si="0"/>
        <v>-</v>
      </c>
      <c r="I11" s="54" t="str">
        <f t="shared" ca="1" si="3"/>
        <v>0</v>
      </c>
    </row>
    <row r="12" spans="1:9" x14ac:dyDescent="0.25">
      <c r="A12" s="5">
        <f t="shared" si="2"/>
        <v>8</v>
      </c>
      <c r="B12" s="6" t="s">
        <v>64</v>
      </c>
      <c r="C12" s="41">
        <v>42830</v>
      </c>
      <c r="D12" s="60">
        <v>17480</v>
      </c>
      <c r="E12" s="42">
        <v>75</v>
      </c>
      <c r="F12" s="24">
        <f t="shared" si="1"/>
        <v>42905</v>
      </c>
      <c r="G12" s="60">
        <v>17480</v>
      </c>
      <c r="H12" s="48" t="str">
        <f t="shared" ca="1" si="0"/>
        <v>-</v>
      </c>
      <c r="I12" s="54" t="str">
        <f t="shared" ca="1" si="3"/>
        <v>0</v>
      </c>
    </row>
    <row r="13" spans="1:9" x14ac:dyDescent="0.25">
      <c r="A13" s="5">
        <f>A12+1</f>
        <v>9</v>
      </c>
      <c r="B13" s="5" t="s">
        <v>64</v>
      </c>
      <c r="C13" s="20">
        <v>42940</v>
      </c>
      <c r="D13" s="60">
        <v>63832</v>
      </c>
      <c r="E13" s="42">
        <v>75</v>
      </c>
      <c r="F13" s="20">
        <f>C13+E13</f>
        <v>43015</v>
      </c>
      <c r="G13" s="60">
        <v>23832</v>
      </c>
      <c r="H13" s="48">
        <f t="shared" ca="1" si="0"/>
        <v>31.705421064812981</v>
      </c>
      <c r="I13" s="54">
        <f t="shared" ca="1" si="3"/>
        <v>40000</v>
      </c>
    </row>
    <row r="14" spans="1:9" ht="15.75" thickBot="1" x14ac:dyDescent="0.3">
      <c r="A14" s="9">
        <f>A13+1</f>
        <v>10</v>
      </c>
      <c r="B14" s="9" t="s">
        <v>64</v>
      </c>
      <c r="C14" s="68">
        <v>42975</v>
      </c>
      <c r="D14" s="65">
        <v>90348</v>
      </c>
      <c r="E14" s="42">
        <v>75</v>
      </c>
      <c r="F14" s="68">
        <f>C14+E14</f>
        <v>43050</v>
      </c>
      <c r="G14" s="65">
        <v>0</v>
      </c>
      <c r="H14" s="48">
        <f t="shared" ca="1" si="0"/>
        <v>-3.2945789351870189</v>
      </c>
      <c r="I14" s="64">
        <f t="shared" ca="1" si="3"/>
        <v>130348</v>
      </c>
    </row>
    <row r="15" spans="1:9" ht="15.75" thickBot="1" x14ac:dyDescent="0.3">
      <c r="A15" s="13"/>
      <c r="B15" s="23"/>
      <c r="C15" s="78" t="s">
        <v>3</v>
      </c>
      <c r="D15" s="77">
        <f>SUM(D5:D14)</f>
        <v>1623261.5</v>
      </c>
      <c r="E15" s="75"/>
      <c r="F15" s="72"/>
      <c r="G15" s="73"/>
      <c r="H15" s="76"/>
      <c r="I15" s="79">
        <f ca="1">SUM(I13:I14)</f>
        <v>170348</v>
      </c>
    </row>
    <row r="16" spans="1:9" ht="15.75" thickBot="1" x14ac:dyDescent="0.3"/>
    <row r="17" spans="1:11" x14ac:dyDescent="0.25">
      <c r="A17" s="26" t="s">
        <v>9</v>
      </c>
      <c r="B17" s="27" t="s">
        <v>2</v>
      </c>
      <c r="C17" s="51" t="s">
        <v>83</v>
      </c>
      <c r="D17" s="56" t="s">
        <v>1</v>
      </c>
      <c r="E17" s="27" t="s">
        <v>13</v>
      </c>
      <c r="F17" s="51" t="s">
        <v>44</v>
      </c>
      <c r="G17" s="56" t="s">
        <v>88</v>
      </c>
      <c r="H17" s="46" t="s">
        <v>84</v>
      </c>
      <c r="I17" s="62" t="s">
        <v>86</v>
      </c>
    </row>
    <row r="18" spans="1:11" ht="15.75" thickBot="1" x14ac:dyDescent="0.3">
      <c r="A18" s="31"/>
      <c r="B18" s="32"/>
      <c r="C18" s="52"/>
      <c r="D18" s="61"/>
      <c r="E18" s="32"/>
      <c r="F18" s="52"/>
      <c r="G18" s="57"/>
      <c r="H18" s="47" t="s">
        <v>85</v>
      </c>
      <c r="I18" s="63" t="s">
        <v>87</v>
      </c>
      <c r="K18" s="3"/>
    </row>
    <row r="19" spans="1:11" x14ac:dyDescent="0.25">
      <c r="A19" s="6">
        <v>1</v>
      </c>
      <c r="B19" s="6" t="s">
        <v>41</v>
      </c>
      <c r="C19" s="24">
        <v>42817</v>
      </c>
      <c r="D19" s="58">
        <v>61571</v>
      </c>
      <c r="E19" s="6">
        <v>30</v>
      </c>
      <c r="F19" s="24">
        <f t="shared" si="1"/>
        <v>42847</v>
      </c>
      <c r="G19" s="10">
        <v>61571</v>
      </c>
      <c r="H19" s="48" t="str">
        <f ca="1">IF(G19&lt;D19, NOW()-F19,"-")</f>
        <v>-</v>
      </c>
      <c r="I19" s="54" t="str">
        <f ca="1">IF(H19="-","0",D19-G19)</f>
        <v>0</v>
      </c>
      <c r="K19" s="3"/>
    </row>
    <row r="20" spans="1:11" x14ac:dyDescent="0.25">
      <c r="A20" s="5">
        <f>A19+1</f>
        <v>2</v>
      </c>
      <c r="B20" s="6" t="s">
        <v>41</v>
      </c>
      <c r="C20" s="20">
        <v>42919</v>
      </c>
      <c r="D20" s="60">
        <v>69900</v>
      </c>
      <c r="E20" s="6">
        <v>30</v>
      </c>
      <c r="F20" s="20">
        <f t="shared" si="1"/>
        <v>42949</v>
      </c>
      <c r="G20" s="60">
        <v>68618.84</v>
      </c>
      <c r="H20" s="48">
        <f ca="1">IF(G20&lt;D20, NOW()-F20,"-")</f>
        <v>97.705421064812981</v>
      </c>
      <c r="I20" s="54">
        <f ca="1">IF(H20="-","0",D20-G20+I19)</f>
        <v>1281.1600000000035</v>
      </c>
      <c r="K20" s="3"/>
    </row>
    <row r="21" spans="1:11" x14ac:dyDescent="0.25">
      <c r="A21" s="5">
        <f t="shared" si="2"/>
        <v>3</v>
      </c>
      <c r="B21" s="6" t="s">
        <v>41</v>
      </c>
      <c r="C21" s="20">
        <v>42955</v>
      </c>
      <c r="D21" s="60">
        <v>17825</v>
      </c>
      <c r="E21" s="6">
        <v>30</v>
      </c>
      <c r="F21" s="20">
        <f t="shared" si="1"/>
        <v>42985</v>
      </c>
      <c r="G21" s="60">
        <v>0</v>
      </c>
      <c r="H21" s="48">
        <f t="shared" ref="H21:H40" ca="1" si="4">IF(G21&lt;D21, NOW()-F21,"-")</f>
        <v>61.705421064812981</v>
      </c>
      <c r="I21" s="54">
        <f t="shared" ref="I21:I22" ca="1" si="5">IF(H21="-","0",D21-G21+I20)</f>
        <v>19106.160000000003</v>
      </c>
    </row>
    <row r="22" spans="1:11" ht="15.75" thickBot="1" x14ac:dyDescent="0.3">
      <c r="A22" s="9">
        <f>A21+1</f>
        <v>4</v>
      </c>
      <c r="B22" s="9" t="s">
        <v>41</v>
      </c>
      <c r="C22" s="68">
        <v>43024</v>
      </c>
      <c r="D22" s="65">
        <v>13582</v>
      </c>
      <c r="E22" s="6">
        <v>30</v>
      </c>
      <c r="F22" s="68">
        <f t="shared" si="1"/>
        <v>43054</v>
      </c>
      <c r="G22" s="65">
        <v>0</v>
      </c>
      <c r="H22" s="71">
        <f t="shared" ca="1" si="4"/>
        <v>-7.2945789351870189</v>
      </c>
      <c r="I22" s="64">
        <f t="shared" ca="1" si="5"/>
        <v>32688.160000000003</v>
      </c>
    </row>
    <row r="23" spans="1:11" ht="15.75" thickBot="1" x14ac:dyDescent="0.3">
      <c r="A23" s="13"/>
      <c r="B23" s="23"/>
      <c r="C23" s="78" t="s">
        <v>3</v>
      </c>
      <c r="D23" s="80">
        <f>SUM(D19:D22)</f>
        <v>162878</v>
      </c>
      <c r="E23" s="23"/>
      <c r="F23" s="72"/>
      <c r="G23" s="73"/>
      <c r="H23" s="74"/>
      <c r="I23" s="81">
        <f ca="1">SUM(I20:I22)</f>
        <v>53075.48000000001</v>
      </c>
    </row>
    <row r="24" spans="1:11" ht="15.75" thickBot="1" x14ac:dyDescent="0.3">
      <c r="A24" s="12"/>
      <c r="B24" s="12"/>
      <c r="C24" s="17"/>
      <c r="D24" s="2"/>
      <c r="E24" s="12"/>
      <c r="F24" s="17"/>
      <c r="G24" s="2"/>
      <c r="H24" s="67"/>
      <c r="I24" s="66"/>
    </row>
    <row r="25" spans="1:11" x14ac:dyDescent="0.25">
      <c r="A25" s="26" t="s">
        <v>9</v>
      </c>
      <c r="B25" s="27" t="s">
        <v>2</v>
      </c>
      <c r="C25" s="51" t="s">
        <v>83</v>
      </c>
      <c r="D25" s="56" t="s">
        <v>1</v>
      </c>
      <c r="E25" s="27" t="s">
        <v>13</v>
      </c>
      <c r="F25" s="51" t="s">
        <v>44</v>
      </c>
      <c r="G25" s="56" t="s">
        <v>88</v>
      </c>
      <c r="H25" s="46" t="s">
        <v>84</v>
      </c>
      <c r="I25" s="62" t="s">
        <v>86</v>
      </c>
    </row>
    <row r="26" spans="1:11" ht="15.75" thickBot="1" x14ac:dyDescent="0.3">
      <c r="A26" s="31"/>
      <c r="B26" s="32"/>
      <c r="C26" s="69"/>
      <c r="D26" s="70"/>
      <c r="E26" s="32"/>
      <c r="F26" s="52"/>
      <c r="G26" s="57"/>
      <c r="H26" s="47" t="s">
        <v>85</v>
      </c>
      <c r="I26" s="63" t="s">
        <v>87</v>
      </c>
    </row>
    <row r="27" spans="1:11" x14ac:dyDescent="0.25">
      <c r="A27" s="6">
        <v>1</v>
      </c>
      <c r="B27" s="5" t="s">
        <v>89</v>
      </c>
      <c r="C27" s="41">
        <v>58.2</v>
      </c>
      <c r="D27" s="43">
        <v>129210.75</v>
      </c>
      <c r="E27" s="8">
        <v>40</v>
      </c>
      <c r="F27" s="24">
        <f t="shared" ref="F27:F43" si="6">C27+E27</f>
        <v>98.2</v>
      </c>
      <c r="G27" s="60">
        <v>129210.75</v>
      </c>
      <c r="H27" s="49" t="str">
        <f t="shared" ca="1" si="4"/>
        <v>-</v>
      </c>
      <c r="I27" s="54" t="str">
        <f ca="1">IF(H27="-","0",D27-G27)</f>
        <v>0</v>
      </c>
    </row>
    <row r="28" spans="1:11" x14ac:dyDescent="0.25">
      <c r="A28" s="5">
        <f>A27+1</f>
        <v>2</v>
      </c>
      <c r="B28" s="5" t="s">
        <v>89</v>
      </c>
      <c r="C28" s="41">
        <v>42800</v>
      </c>
      <c r="D28" s="21">
        <v>188829</v>
      </c>
      <c r="E28" s="8">
        <v>40</v>
      </c>
      <c r="F28" s="24">
        <f t="shared" si="6"/>
        <v>42840</v>
      </c>
      <c r="G28" s="60">
        <v>188829</v>
      </c>
      <c r="H28" s="48" t="str">
        <f t="shared" ca="1" si="4"/>
        <v>-</v>
      </c>
      <c r="I28" s="54" t="str">
        <f ca="1">IF(H28="-","0",D28-G28+I27)</f>
        <v>0</v>
      </c>
    </row>
    <row r="29" spans="1:11" x14ac:dyDescent="0.25">
      <c r="A29" s="5">
        <f t="shared" si="2"/>
        <v>3</v>
      </c>
      <c r="B29" s="5" t="s">
        <v>89</v>
      </c>
      <c r="C29" s="41">
        <v>42816</v>
      </c>
      <c r="D29" s="21">
        <v>202680</v>
      </c>
      <c r="E29" s="8">
        <v>40</v>
      </c>
      <c r="F29" s="24">
        <f t="shared" si="6"/>
        <v>42856</v>
      </c>
      <c r="G29" s="60">
        <v>202680</v>
      </c>
      <c r="H29" s="48" t="str">
        <f t="shared" ca="1" si="4"/>
        <v>-</v>
      </c>
      <c r="I29" s="54" t="str">
        <f t="shared" ref="I29:I43" ca="1" si="7">IF(H29="-","0",D29-G29+I28)</f>
        <v>0</v>
      </c>
    </row>
    <row r="30" spans="1:11" x14ac:dyDescent="0.25">
      <c r="A30" s="5">
        <f t="shared" si="2"/>
        <v>4</v>
      </c>
      <c r="B30" s="5" t="s">
        <v>89</v>
      </c>
      <c r="C30" s="41">
        <v>42830</v>
      </c>
      <c r="D30" s="21">
        <v>81870</v>
      </c>
      <c r="E30" s="8">
        <v>40</v>
      </c>
      <c r="F30" s="24">
        <f t="shared" si="6"/>
        <v>42870</v>
      </c>
      <c r="G30" s="60">
        <v>81870</v>
      </c>
      <c r="H30" s="48" t="str">
        <f t="shared" ca="1" si="4"/>
        <v>-</v>
      </c>
      <c r="I30" s="54" t="str">
        <f t="shared" ca="1" si="7"/>
        <v>0</v>
      </c>
      <c r="K30" s="3"/>
    </row>
    <row r="31" spans="1:11" x14ac:dyDescent="0.25">
      <c r="A31" s="5">
        <f t="shared" si="2"/>
        <v>5</v>
      </c>
      <c r="B31" s="5" t="s">
        <v>89</v>
      </c>
      <c r="C31" s="41">
        <v>42835</v>
      </c>
      <c r="D31" s="60">
        <v>51000</v>
      </c>
      <c r="E31" s="8">
        <v>40</v>
      </c>
      <c r="F31" s="24">
        <f t="shared" si="6"/>
        <v>42875</v>
      </c>
      <c r="G31" s="60">
        <v>51000</v>
      </c>
      <c r="H31" s="48" t="str">
        <f t="shared" ca="1" si="4"/>
        <v>-</v>
      </c>
      <c r="I31" s="54" t="str">
        <f t="shared" ca="1" si="7"/>
        <v>0</v>
      </c>
    </row>
    <row r="32" spans="1:11" x14ac:dyDescent="0.25">
      <c r="A32" s="5">
        <f t="shared" si="2"/>
        <v>6</v>
      </c>
      <c r="B32" s="5" t="s">
        <v>89</v>
      </c>
      <c r="C32" s="41">
        <v>42853</v>
      </c>
      <c r="D32" s="60">
        <v>207312</v>
      </c>
      <c r="E32" s="8">
        <v>40</v>
      </c>
      <c r="F32" s="24">
        <f t="shared" si="6"/>
        <v>42893</v>
      </c>
      <c r="G32" s="60">
        <v>207312</v>
      </c>
      <c r="H32" s="48" t="str">
        <f t="shared" ca="1" si="4"/>
        <v>-</v>
      </c>
      <c r="I32" s="54" t="str">
        <f t="shared" ca="1" si="7"/>
        <v>0</v>
      </c>
    </row>
    <row r="33" spans="1:12" x14ac:dyDescent="0.25">
      <c r="A33" s="5">
        <f t="shared" si="2"/>
        <v>7</v>
      </c>
      <c r="B33" s="5" t="s">
        <v>89</v>
      </c>
      <c r="C33" s="41">
        <v>42877</v>
      </c>
      <c r="D33" s="60">
        <v>103800</v>
      </c>
      <c r="E33" s="8">
        <v>40</v>
      </c>
      <c r="F33" s="24">
        <f t="shared" si="6"/>
        <v>42917</v>
      </c>
      <c r="G33" s="60">
        <v>103800</v>
      </c>
      <c r="H33" s="48" t="str">
        <f t="shared" ca="1" si="4"/>
        <v>-</v>
      </c>
      <c r="I33" s="54" t="str">
        <f t="shared" ca="1" si="7"/>
        <v>0</v>
      </c>
    </row>
    <row r="34" spans="1:12" x14ac:dyDescent="0.25">
      <c r="A34" s="5">
        <f t="shared" si="2"/>
        <v>8</v>
      </c>
      <c r="B34" s="5" t="s">
        <v>89</v>
      </c>
      <c r="C34" s="20">
        <v>42907</v>
      </c>
      <c r="D34" s="60">
        <v>124500</v>
      </c>
      <c r="E34" s="8">
        <v>40</v>
      </c>
      <c r="F34" s="24">
        <f t="shared" si="6"/>
        <v>42947</v>
      </c>
      <c r="G34" s="60">
        <v>124500</v>
      </c>
      <c r="H34" s="48" t="str">
        <f t="shared" ca="1" si="4"/>
        <v>-</v>
      </c>
      <c r="I34" s="54" t="str">
        <f t="shared" ca="1" si="7"/>
        <v>0</v>
      </c>
    </row>
    <row r="35" spans="1:12" x14ac:dyDescent="0.25">
      <c r="A35" s="5">
        <f t="shared" si="2"/>
        <v>9</v>
      </c>
      <c r="B35" s="5" t="s">
        <v>89</v>
      </c>
      <c r="C35" s="20">
        <v>42914</v>
      </c>
      <c r="D35" s="60">
        <v>38400</v>
      </c>
      <c r="E35" s="8">
        <v>40</v>
      </c>
      <c r="F35" s="24">
        <f t="shared" si="6"/>
        <v>42954</v>
      </c>
      <c r="G35" s="60">
        <v>38400</v>
      </c>
      <c r="H35" s="48" t="str">
        <f t="shared" ca="1" si="4"/>
        <v>-</v>
      </c>
      <c r="I35" s="54" t="str">
        <f t="shared" ca="1" si="7"/>
        <v>0</v>
      </c>
    </row>
    <row r="36" spans="1:12" x14ac:dyDescent="0.25">
      <c r="A36" s="5">
        <f t="shared" si="2"/>
        <v>10</v>
      </c>
      <c r="B36" s="5" t="s">
        <v>89</v>
      </c>
      <c r="C36" s="20">
        <v>42914</v>
      </c>
      <c r="D36" s="60">
        <v>33660</v>
      </c>
      <c r="E36" s="8">
        <v>40</v>
      </c>
      <c r="F36" s="24">
        <f t="shared" si="6"/>
        <v>42954</v>
      </c>
      <c r="G36" s="60">
        <v>33660</v>
      </c>
      <c r="H36" s="48" t="str">
        <f t="shared" ca="1" si="4"/>
        <v>-</v>
      </c>
      <c r="I36" s="54" t="str">
        <f t="shared" ca="1" si="7"/>
        <v>0</v>
      </c>
    </row>
    <row r="37" spans="1:12" x14ac:dyDescent="0.25">
      <c r="A37" s="5">
        <f t="shared" si="2"/>
        <v>11</v>
      </c>
      <c r="B37" s="5" t="s">
        <v>89</v>
      </c>
      <c r="C37" s="20">
        <v>42928</v>
      </c>
      <c r="D37" s="60">
        <v>60000</v>
      </c>
      <c r="E37" s="8">
        <v>40</v>
      </c>
      <c r="F37" s="24">
        <f t="shared" si="6"/>
        <v>42968</v>
      </c>
      <c r="G37" s="60">
        <v>41422</v>
      </c>
      <c r="H37" s="48">
        <f t="shared" ca="1" si="4"/>
        <v>78.705421064812981</v>
      </c>
      <c r="I37" s="54">
        <f t="shared" ca="1" si="7"/>
        <v>18578</v>
      </c>
    </row>
    <row r="38" spans="1:12" x14ac:dyDescent="0.25">
      <c r="A38" s="5">
        <f t="shared" si="2"/>
        <v>12</v>
      </c>
      <c r="B38" s="5" t="s">
        <v>89</v>
      </c>
      <c r="C38" s="20">
        <v>42940</v>
      </c>
      <c r="D38" s="60">
        <v>52207</v>
      </c>
      <c r="E38" s="8">
        <v>40</v>
      </c>
      <c r="F38" s="24">
        <f t="shared" si="6"/>
        <v>42980</v>
      </c>
      <c r="G38" s="60"/>
      <c r="H38" s="48">
        <f t="shared" ca="1" si="4"/>
        <v>66.705421064812981</v>
      </c>
      <c r="I38" s="54">
        <f t="shared" ca="1" si="7"/>
        <v>70785</v>
      </c>
    </row>
    <row r="39" spans="1:12" x14ac:dyDescent="0.25">
      <c r="A39" s="5">
        <f t="shared" si="2"/>
        <v>13</v>
      </c>
      <c r="B39" s="5" t="s">
        <v>89</v>
      </c>
      <c r="C39" s="20">
        <v>42940</v>
      </c>
      <c r="D39" s="60">
        <v>44400</v>
      </c>
      <c r="E39" s="8">
        <v>40</v>
      </c>
      <c r="F39" s="24">
        <f t="shared" si="6"/>
        <v>42980</v>
      </c>
      <c r="G39" s="60">
        <v>0</v>
      </c>
      <c r="H39" s="48">
        <f t="shared" ca="1" si="4"/>
        <v>66.705421064812981</v>
      </c>
      <c r="I39" s="54">
        <f t="shared" ca="1" si="7"/>
        <v>115185</v>
      </c>
    </row>
    <row r="40" spans="1:12" x14ac:dyDescent="0.25">
      <c r="A40" s="5">
        <f t="shared" si="2"/>
        <v>14</v>
      </c>
      <c r="B40" s="5" t="s">
        <v>89</v>
      </c>
      <c r="C40" s="20">
        <v>42943</v>
      </c>
      <c r="D40" s="60">
        <v>40800</v>
      </c>
      <c r="E40" s="8">
        <v>40</v>
      </c>
      <c r="F40" s="24">
        <f t="shared" si="6"/>
        <v>42983</v>
      </c>
      <c r="G40" s="60">
        <v>0</v>
      </c>
      <c r="H40" s="48">
        <f t="shared" ca="1" si="4"/>
        <v>63.705421064812981</v>
      </c>
      <c r="I40" s="54">
        <f t="shared" ca="1" si="7"/>
        <v>155985</v>
      </c>
    </row>
    <row r="41" spans="1:12" x14ac:dyDescent="0.25">
      <c r="A41" s="5">
        <f t="shared" si="2"/>
        <v>15</v>
      </c>
      <c r="B41" s="5" t="s">
        <v>89</v>
      </c>
      <c r="C41" s="20">
        <v>42956</v>
      </c>
      <c r="D41" s="60">
        <v>40320</v>
      </c>
      <c r="E41" s="8">
        <v>40</v>
      </c>
      <c r="F41" s="24">
        <f t="shared" si="6"/>
        <v>42996</v>
      </c>
      <c r="G41" s="60">
        <v>0</v>
      </c>
      <c r="H41" s="48">
        <f t="shared" ref="H41:H43" ca="1" si="8">IF(G41&lt;=0, NOW()-F41,"-")</f>
        <v>50.705421064812981</v>
      </c>
      <c r="I41" s="54">
        <f t="shared" ca="1" si="7"/>
        <v>196305</v>
      </c>
      <c r="J41" s="100"/>
      <c r="L41" s="12"/>
    </row>
    <row r="42" spans="1:12" x14ac:dyDescent="0.25">
      <c r="A42" s="5">
        <f t="shared" si="2"/>
        <v>16</v>
      </c>
      <c r="B42" s="5" t="s">
        <v>89</v>
      </c>
      <c r="C42" s="20">
        <v>42972</v>
      </c>
      <c r="D42" s="60">
        <v>89745</v>
      </c>
      <c r="E42" s="8">
        <v>40</v>
      </c>
      <c r="F42" s="24">
        <f t="shared" si="6"/>
        <v>43012</v>
      </c>
      <c r="G42" s="60">
        <v>0</v>
      </c>
      <c r="H42" s="48">
        <f t="shared" ca="1" si="8"/>
        <v>34.705421064812981</v>
      </c>
      <c r="I42" s="54">
        <f t="shared" ca="1" si="7"/>
        <v>286050</v>
      </c>
    </row>
    <row r="43" spans="1:12" ht="15.75" thickBot="1" x14ac:dyDescent="0.3">
      <c r="A43" s="5">
        <f t="shared" si="2"/>
        <v>17</v>
      </c>
      <c r="B43" s="5" t="s">
        <v>89</v>
      </c>
      <c r="C43" s="20">
        <v>42986</v>
      </c>
      <c r="D43" s="60">
        <v>57600</v>
      </c>
      <c r="E43" s="8">
        <v>40</v>
      </c>
      <c r="F43" s="24">
        <f t="shared" si="6"/>
        <v>43026</v>
      </c>
      <c r="G43" s="60">
        <v>0</v>
      </c>
      <c r="H43" s="48">
        <f t="shared" ca="1" si="8"/>
        <v>20.705421064812981</v>
      </c>
      <c r="I43" s="54">
        <f t="shared" ca="1" si="7"/>
        <v>343650</v>
      </c>
    </row>
    <row r="44" spans="1:12" ht="15.75" thickBot="1" x14ac:dyDescent="0.3">
      <c r="A44" s="13"/>
      <c r="B44" s="23"/>
      <c r="C44" s="78" t="s">
        <v>3</v>
      </c>
      <c r="D44" s="80">
        <f>SUM(D27:D43)</f>
        <v>1546333.75</v>
      </c>
      <c r="E44" s="23"/>
      <c r="F44" s="72"/>
      <c r="G44" s="73"/>
      <c r="H44" s="74"/>
      <c r="I44" s="81">
        <f ca="1">SUM(I37:I43)</f>
        <v>1186538</v>
      </c>
      <c r="J44" s="12"/>
    </row>
    <row r="45" spans="1:12" ht="15.75" thickBot="1" x14ac:dyDescent="0.3">
      <c r="A45" s="94"/>
      <c r="B45" s="95"/>
      <c r="C45" s="99"/>
      <c r="D45" s="101"/>
      <c r="E45" s="23"/>
      <c r="F45" s="96"/>
      <c r="G45" s="97"/>
      <c r="H45" s="98"/>
      <c r="I45" s="79"/>
      <c r="J45" s="12"/>
    </row>
    <row r="46" spans="1:12" x14ac:dyDescent="0.25">
      <c r="A46" s="26" t="s">
        <v>9</v>
      </c>
      <c r="B46" s="27" t="s">
        <v>2</v>
      </c>
      <c r="C46" s="51" t="s">
        <v>83</v>
      </c>
      <c r="D46" s="56" t="s">
        <v>1</v>
      </c>
      <c r="E46" s="27" t="s">
        <v>13</v>
      </c>
      <c r="F46" s="51" t="s">
        <v>44</v>
      </c>
      <c r="G46" s="56" t="s">
        <v>88</v>
      </c>
      <c r="H46" s="46" t="s">
        <v>84</v>
      </c>
      <c r="I46" s="62" t="s">
        <v>86</v>
      </c>
    </row>
    <row r="47" spans="1:12" ht="15.75" thickBot="1" x14ac:dyDescent="0.3">
      <c r="A47" s="31"/>
      <c r="B47" s="32"/>
      <c r="C47" s="69"/>
      <c r="D47" s="70"/>
      <c r="E47" s="32"/>
      <c r="F47" s="52"/>
      <c r="G47" s="57"/>
      <c r="H47" s="47" t="s">
        <v>85</v>
      </c>
      <c r="I47" s="63" t="s">
        <v>87</v>
      </c>
    </row>
    <row r="48" spans="1:12" x14ac:dyDescent="0.25">
      <c r="A48" s="6">
        <v>1</v>
      </c>
      <c r="B48" s="5" t="s">
        <v>5</v>
      </c>
      <c r="C48" s="20">
        <v>42753</v>
      </c>
      <c r="D48" s="60">
        <v>21420</v>
      </c>
      <c r="E48" s="5">
        <v>30</v>
      </c>
      <c r="F48" s="24">
        <f t="shared" ref="F48:F78" si="9">C48+E48</f>
        <v>42783</v>
      </c>
      <c r="G48" s="60">
        <v>21420</v>
      </c>
      <c r="H48" s="48" t="str">
        <f t="shared" ref="H48:H78" ca="1" si="10">IF(G48&lt;D48, NOW()-F48,"-")</f>
        <v>-</v>
      </c>
      <c r="I48" s="54" t="str">
        <f ca="1">IF(H48="-","0",D48-G48)</f>
        <v>0</v>
      </c>
    </row>
    <row r="49" spans="1:9" x14ac:dyDescent="0.25">
      <c r="A49" s="5">
        <f>A48+1</f>
        <v>2</v>
      </c>
      <c r="B49" s="5" t="s">
        <v>5</v>
      </c>
      <c r="C49" s="20">
        <v>42766</v>
      </c>
      <c r="D49" s="60">
        <v>93705</v>
      </c>
      <c r="E49" s="5">
        <v>30</v>
      </c>
      <c r="F49" s="24">
        <f t="shared" si="9"/>
        <v>42796</v>
      </c>
      <c r="G49" s="60">
        <v>93705</v>
      </c>
      <c r="H49" s="48" t="str">
        <f t="shared" ca="1" si="10"/>
        <v>-</v>
      </c>
      <c r="I49" s="54" t="str">
        <f t="shared" ref="I49:I74" ca="1" si="11">IF(H49="-","0",D49-G49+I48)</f>
        <v>0</v>
      </c>
    </row>
    <row r="50" spans="1:9" x14ac:dyDescent="0.25">
      <c r="A50" s="5">
        <f t="shared" si="2"/>
        <v>3</v>
      </c>
      <c r="B50" s="5" t="s">
        <v>5</v>
      </c>
      <c r="C50" s="20">
        <v>42782</v>
      </c>
      <c r="D50" s="60">
        <v>23654</v>
      </c>
      <c r="E50" s="5">
        <v>30</v>
      </c>
      <c r="F50" s="24">
        <f t="shared" si="9"/>
        <v>42812</v>
      </c>
      <c r="G50" s="60">
        <v>23654</v>
      </c>
      <c r="H50" s="48" t="str">
        <f t="shared" ca="1" si="10"/>
        <v>-</v>
      </c>
      <c r="I50" s="54" t="str">
        <f t="shared" ca="1" si="11"/>
        <v>0</v>
      </c>
    </row>
    <row r="51" spans="1:9" x14ac:dyDescent="0.25">
      <c r="A51" s="5">
        <f t="shared" si="2"/>
        <v>4</v>
      </c>
      <c r="B51" s="5" t="s">
        <v>5</v>
      </c>
      <c r="C51" s="20">
        <v>42800</v>
      </c>
      <c r="D51" s="60">
        <v>37130</v>
      </c>
      <c r="E51" s="5">
        <v>30</v>
      </c>
      <c r="F51" s="24">
        <f t="shared" si="9"/>
        <v>42830</v>
      </c>
      <c r="G51" s="60">
        <v>37130</v>
      </c>
      <c r="H51" s="48" t="str">
        <f t="shared" ca="1" si="10"/>
        <v>-</v>
      </c>
      <c r="I51" s="54" t="str">
        <f t="shared" ca="1" si="11"/>
        <v>0</v>
      </c>
    </row>
    <row r="52" spans="1:9" x14ac:dyDescent="0.25">
      <c r="A52" s="5">
        <f t="shared" si="2"/>
        <v>5</v>
      </c>
      <c r="B52" s="5" t="s">
        <v>5</v>
      </c>
      <c r="C52" s="20">
        <v>42810</v>
      </c>
      <c r="D52" s="60">
        <v>32395</v>
      </c>
      <c r="E52" s="5">
        <v>30</v>
      </c>
      <c r="F52" s="24">
        <f t="shared" si="9"/>
        <v>42840</v>
      </c>
      <c r="G52" s="60">
        <v>32395</v>
      </c>
      <c r="H52" s="48" t="str">
        <f t="shared" ca="1" si="10"/>
        <v>-</v>
      </c>
      <c r="I52" s="54" t="str">
        <f t="shared" ca="1" si="11"/>
        <v>0</v>
      </c>
    </row>
    <row r="53" spans="1:9" x14ac:dyDescent="0.25">
      <c r="A53" s="5">
        <f t="shared" si="2"/>
        <v>6</v>
      </c>
      <c r="B53" s="5" t="s">
        <v>5</v>
      </c>
      <c r="C53" s="20">
        <v>42823</v>
      </c>
      <c r="D53" s="60">
        <v>80630</v>
      </c>
      <c r="E53" s="5">
        <v>30</v>
      </c>
      <c r="F53" s="24">
        <f t="shared" si="9"/>
        <v>42853</v>
      </c>
      <c r="G53" s="60">
        <v>80630</v>
      </c>
      <c r="H53" s="48" t="str">
        <f t="shared" ca="1" si="10"/>
        <v>-</v>
      </c>
      <c r="I53" s="54" t="str">
        <f t="shared" ca="1" si="11"/>
        <v>0</v>
      </c>
    </row>
    <row r="54" spans="1:9" x14ac:dyDescent="0.25">
      <c r="A54" s="5">
        <f t="shared" si="2"/>
        <v>7</v>
      </c>
      <c r="B54" s="5" t="s">
        <v>5</v>
      </c>
      <c r="C54" s="20">
        <v>42824</v>
      </c>
      <c r="D54" s="60">
        <v>50019</v>
      </c>
      <c r="E54" s="5">
        <v>30</v>
      </c>
      <c r="F54" s="24">
        <f t="shared" si="9"/>
        <v>42854</v>
      </c>
      <c r="G54" s="60">
        <v>50019</v>
      </c>
      <c r="H54" s="48" t="str">
        <f t="shared" ca="1" si="10"/>
        <v>-</v>
      </c>
      <c r="I54" s="54" t="str">
        <f t="shared" ca="1" si="11"/>
        <v>0</v>
      </c>
    </row>
    <row r="55" spans="1:9" x14ac:dyDescent="0.25">
      <c r="A55" s="5">
        <f t="shared" si="2"/>
        <v>8</v>
      </c>
      <c r="B55" s="5" t="s">
        <v>5</v>
      </c>
      <c r="C55" s="20">
        <v>42830</v>
      </c>
      <c r="D55" s="60">
        <v>104995</v>
      </c>
      <c r="E55" s="5">
        <v>30</v>
      </c>
      <c r="F55" s="24">
        <f t="shared" si="9"/>
        <v>42860</v>
      </c>
      <c r="G55" s="60">
        <v>104995</v>
      </c>
      <c r="H55" s="48" t="str">
        <f t="shared" ca="1" si="10"/>
        <v>-</v>
      </c>
      <c r="I55" s="54" t="str">
        <f t="shared" ca="1" si="11"/>
        <v>0</v>
      </c>
    </row>
    <row r="56" spans="1:9" x14ac:dyDescent="0.25">
      <c r="A56" s="5">
        <f t="shared" si="2"/>
        <v>9</v>
      </c>
      <c r="B56" s="5" t="s">
        <v>5</v>
      </c>
      <c r="C56" s="20">
        <v>42838</v>
      </c>
      <c r="D56" s="60">
        <v>71965</v>
      </c>
      <c r="E56" s="5">
        <v>30</v>
      </c>
      <c r="F56" s="24">
        <f t="shared" si="9"/>
        <v>42868</v>
      </c>
      <c r="G56" s="60">
        <v>71965</v>
      </c>
      <c r="H56" s="48" t="str">
        <f t="shared" ca="1" si="10"/>
        <v>-</v>
      </c>
      <c r="I56" s="54" t="str">
        <f t="shared" ca="1" si="11"/>
        <v>0</v>
      </c>
    </row>
    <row r="57" spans="1:9" x14ac:dyDescent="0.25">
      <c r="A57" s="5">
        <f t="shared" si="2"/>
        <v>10</v>
      </c>
      <c r="B57" s="5" t="s">
        <v>5</v>
      </c>
      <c r="C57" s="20">
        <v>42859</v>
      </c>
      <c r="D57" s="60">
        <v>68550</v>
      </c>
      <c r="E57" s="5">
        <v>30</v>
      </c>
      <c r="F57" s="24">
        <f t="shared" si="9"/>
        <v>42889</v>
      </c>
      <c r="G57" s="60">
        <v>68550</v>
      </c>
      <c r="H57" s="48" t="str">
        <f t="shared" ca="1" si="10"/>
        <v>-</v>
      </c>
      <c r="I57" s="54" t="str">
        <f t="shared" ca="1" si="11"/>
        <v>0</v>
      </c>
    </row>
    <row r="58" spans="1:9" x14ac:dyDescent="0.25">
      <c r="A58" s="5">
        <f t="shared" si="2"/>
        <v>11</v>
      </c>
      <c r="B58" s="5" t="s">
        <v>5</v>
      </c>
      <c r="C58" s="20">
        <v>42879</v>
      </c>
      <c r="D58" s="60">
        <v>57293</v>
      </c>
      <c r="E58" s="5">
        <v>30</v>
      </c>
      <c r="F58" s="24">
        <f t="shared" si="9"/>
        <v>42909</v>
      </c>
      <c r="G58" s="60">
        <v>57293</v>
      </c>
      <c r="H58" s="48" t="str">
        <f t="shared" ca="1" si="10"/>
        <v>-</v>
      </c>
      <c r="I58" s="54" t="str">
        <f t="shared" ca="1" si="11"/>
        <v>0</v>
      </c>
    </row>
    <row r="59" spans="1:9" x14ac:dyDescent="0.25">
      <c r="A59" s="5">
        <f t="shared" si="2"/>
        <v>12</v>
      </c>
      <c r="B59" s="5" t="s">
        <v>5</v>
      </c>
      <c r="C59" s="20">
        <v>42888</v>
      </c>
      <c r="D59" s="60">
        <v>24897</v>
      </c>
      <c r="E59" s="5">
        <v>30</v>
      </c>
      <c r="F59" s="24">
        <f t="shared" si="9"/>
        <v>42918</v>
      </c>
      <c r="G59" s="60">
        <v>24897</v>
      </c>
      <c r="H59" s="48" t="str">
        <f t="shared" ca="1" si="10"/>
        <v>-</v>
      </c>
      <c r="I59" s="54" t="str">
        <f t="shared" ca="1" si="11"/>
        <v>0</v>
      </c>
    </row>
    <row r="60" spans="1:9" x14ac:dyDescent="0.25">
      <c r="A60" s="5">
        <f t="shared" si="2"/>
        <v>13</v>
      </c>
      <c r="B60" s="5" t="s">
        <v>5</v>
      </c>
      <c r="C60" s="20">
        <v>42893</v>
      </c>
      <c r="D60" s="60">
        <v>142959</v>
      </c>
      <c r="E60" s="5">
        <v>30</v>
      </c>
      <c r="F60" s="24">
        <f t="shared" si="9"/>
        <v>42923</v>
      </c>
      <c r="G60" s="60">
        <v>142959</v>
      </c>
      <c r="H60" s="48" t="str">
        <f t="shared" ca="1" si="10"/>
        <v>-</v>
      </c>
      <c r="I60" s="54" t="str">
        <f t="shared" ca="1" si="11"/>
        <v>0</v>
      </c>
    </row>
    <row r="61" spans="1:9" x14ac:dyDescent="0.25">
      <c r="A61" s="5">
        <f t="shared" si="2"/>
        <v>14</v>
      </c>
      <c r="B61" s="5" t="s">
        <v>5</v>
      </c>
      <c r="C61" s="20">
        <v>42912</v>
      </c>
      <c r="D61" s="60">
        <v>85312</v>
      </c>
      <c r="E61" s="5">
        <v>30</v>
      </c>
      <c r="F61" s="24">
        <f t="shared" si="9"/>
        <v>42942</v>
      </c>
      <c r="G61" s="60">
        <v>85312</v>
      </c>
      <c r="H61" s="48" t="str">
        <f t="shared" ca="1" si="10"/>
        <v>-</v>
      </c>
      <c r="I61" s="54" t="str">
        <f t="shared" ca="1" si="11"/>
        <v>0</v>
      </c>
    </row>
    <row r="62" spans="1:9" x14ac:dyDescent="0.25">
      <c r="A62" s="5">
        <f t="shared" si="2"/>
        <v>15</v>
      </c>
      <c r="B62" s="5" t="s">
        <v>5</v>
      </c>
      <c r="C62" s="20">
        <v>42920</v>
      </c>
      <c r="D62" s="60">
        <v>107165</v>
      </c>
      <c r="E62" s="5">
        <v>30</v>
      </c>
      <c r="F62" s="24">
        <f t="shared" si="9"/>
        <v>42950</v>
      </c>
      <c r="G62" s="60">
        <v>107165</v>
      </c>
      <c r="H62" s="48" t="str">
        <f t="shared" ca="1" si="10"/>
        <v>-</v>
      </c>
      <c r="I62" s="54" t="str">
        <f t="shared" ca="1" si="11"/>
        <v>0</v>
      </c>
    </row>
    <row r="63" spans="1:9" x14ac:dyDescent="0.25">
      <c r="A63" s="5">
        <f t="shared" si="2"/>
        <v>16</v>
      </c>
      <c r="B63" s="5" t="s">
        <v>5</v>
      </c>
      <c r="C63" s="20">
        <v>42943</v>
      </c>
      <c r="D63" s="60">
        <v>46532</v>
      </c>
      <c r="E63" s="5">
        <v>30</v>
      </c>
      <c r="F63" s="24">
        <f t="shared" si="9"/>
        <v>42973</v>
      </c>
      <c r="G63" s="60">
        <v>46532</v>
      </c>
      <c r="H63" s="48" t="str">
        <f t="shared" ca="1" si="10"/>
        <v>-</v>
      </c>
      <c r="I63" s="54" t="str">
        <f t="shared" ca="1" si="11"/>
        <v>0</v>
      </c>
    </row>
    <row r="64" spans="1:9" x14ac:dyDescent="0.25">
      <c r="A64" s="5">
        <f t="shared" si="2"/>
        <v>17</v>
      </c>
      <c r="B64" s="5" t="s">
        <v>5</v>
      </c>
      <c r="C64" s="20">
        <v>42955</v>
      </c>
      <c r="D64" s="60">
        <v>45715.5</v>
      </c>
      <c r="E64" s="5">
        <v>30</v>
      </c>
      <c r="F64" s="24">
        <f t="shared" si="9"/>
        <v>42985</v>
      </c>
      <c r="G64" s="60">
        <v>45715.5</v>
      </c>
      <c r="H64" s="48" t="str">
        <f t="shared" ca="1" si="10"/>
        <v>-</v>
      </c>
      <c r="I64" s="54" t="str">
        <f t="shared" ca="1" si="11"/>
        <v>0</v>
      </c>
    </row>
    <row r="65" spans="1:12" x14ac:dyDescent="0.25">
      <c r="A65" s="5">
        <f t="shared" si="2"/>
        <v>18</v>
      </c>
      <c r="B65" s="5" t="s">
        <v>5</v>
      </c>
      <c r="C65" s="20">
        <v>42961</v>
      </c>
      <c r="D65" s="60">
        <v>6930</v>
      </c>
      <c r="E65" s="5">
        <v>30</v>
      </c>
      <c r="F65" s="24">
        <f t="shared" si="9"/>
        <v>42991</v>
      </c>
      <c r="G65" s="60">
        <v>6930</v>
      </c>
      <c r="H65" s="48" t="str">
        <f t="shared" ca="1" si="10"/>
        <v>-</v>
      </c>
      <c r="I65" s="54" t="str">
        <f t="shared" ca="1" si="11"/>
        <v>0</v>
      </c>
    </row>
    <row r="66" spans="1:12" x14ac:dyDescent="0.25">
      <c r="A66" s="5">
        <f t="shared" si="2"/>
        <v>19</v>
      </c>
      <c r="B66" s="5" t="s">
        <v>5</v>
      </c>
      <c r="C66" s="20">
        <v>42961</v>
      </c>
      <c r="D66" s="60">
        <v>33872</v>
      </c>
      <c r="E66" s="5">
        <v>30</v>
      </c>
      <c r="F66" s="24">
        <f t="shared" si="9"/>
        <v>42991</v>
      </c>
      <c r="G66" s="60">
        <v>33872</v>
      </c>
      <c r="H66" s="48" t="str">
        <f t="shared" ca="1" si="10"/>
        <v>-</v>
      </c>
      <c r="I66" s="54" t="str">
        <f t="shared" ca="1" si="11"/>
        <v>0</v>
      </c>
    </row>
    <row r="67" spans="1:12" x14ac:dyDescent="0.25">
      <c r="A67" s="5">
        <f>A66+1</f>
        <v>20</v>
      </c>
      <c r="B67" s="5" t="s">
        <v>5</v>
      </c>
      <c r="C67" s="20">
        <v>42972</v>
      </c>
      <c r="D67" s="60">
        <v>9350</v>
      </c>
      <c r="E67" s="5">
        <v>30</v>
      </c>
      <c r="F67" s="24">
        <f t="shared" si="9"/>
        <v>43002</v>
      </c>
      <c r="G67" s="60">
        <v>9350</v>
      </c>
      <c r="H67" s="48" t="str">
        <f t="shared" ca="1" si="10"/>
        <v>-</v>
      </c>
      <c r="I67" s="54" t="str">
        <f t="shared" ca="1" si="11"/>
        <v>0</v>
      </c>
    </row>
    <row r="68" spans="1:12" x14ac:dyDescent="0.25">
      <c r="A68" s="5">
        <f t="shared" ref="A68:A74" si="12">A67+1</f>
        <v>21</v>
      </c>
      <c r="B68" s="5" t="s">
        <v>5</v>
      </c>
      <c r="C68" s="20">
        <v>42977</v>
      </c>
      <c r="D68" s="60">
        <v>51812.5</v>
      </c>
      <c r="E68" s="5">
        <v>30</v>
      </c>
      <c r="F68" s="24">
        <f t="shared" si="9"/>
        <v>43007</v>
      </c>
      <c r="G68" s="60">
        <v>51812.5</v>
      </c>
      <c r="H68" s="48" t="str">
        <f t="shared" ca="1" si="10"/>
        <v>-</v>
      </c>
      <c r="I68" s="54" t="str">
        <f t="shared" ca="1" si="11"/>
        <v>0</v>
      </c>
    </row>
    <row r="69" spans="1:12" x14ac:dyDescent="0.25">
      <c r="A69" s="5">
        <f t="shared" si="12"/>
        <v>22</v>
      </c>
      <c r="B69" s="5" t="s">
        <v>5</v>
      </c>
      <c r="C69" s="20">
        <v>42978</v>
      </c>
      <c r="D69" s="60">
        <v>43014</v>
      </c>
      <c r="E69" s="5">
        <v>30</v>
      </c>
      <c r="F69" s="24">
        <f t="shared" si="9"/>
        <v>43008</v>
      </c>
      <c r="G69" s="60">
        <v>43014</v>
      </c>
      <c r="H69" s="48" t="str">
        <f t="shared" ca="1" si="10"/>
        <v>-</v>
      </c>
      <c r="I69" s="54" t="str">
        <f t="shared" ca="1" si="11"/>
        <v>0</v>
      </c>
      <c r="L69" s="3"/>
    </row>
    <row r="70" spans="1:12" x14ac:dyDescent="0.25">
      <c r="A70" s="5">
        <f t="shared" si="12"/>
        <v>23</v>
      </c>
      <c r="B70" s="5" t="s">
        <v>5</v>
      </c>
      <c r="C70" s="20">
        <v>42992</v>
      </c>
      <c r="D70" s="60">
        <v>44136</v>
      </c>
      <c r="E70" s="5">
        <v>30</v>
      </c>
      <c r="F70" s="24">
        <f t="shared" si="9"/>
        <v>43022</v>
      </c>
      <c r="G70" s="60">
        <v>44136</v>
      </c>
      <c r="H70" s="48" t="str">
        <f t="shared" ca="1" si="10"/>
        <v>-</v>
      </c>
      <c r="I70" s="54" t="str">
        <f t="shared" ca="1" si="11"/>
        <v>0</v>
      </c>
    </row>
    <row r="71" spans="1:12" x14ac:dyDescent="0.25">
      <c r="A71" s="5">
        <f t="shared" si="12"/>
        <v>24</v>
      </c>
      <c r="B71" s="5" t="s">
        <v>5</v>
      </c>
      <c r="C71" s="20">
        <v>42996</v>
      </c>
      <c r="D71" s="60">
        <v>59120</v>
      </c>
      <c r="E71" s="5">
        <v>30</v>
      </c>
      <c r="F71" s="24">
        <f t="shared" si="9"/>
        <v>43026</v>
      </c>
      <c r="G71" s="60">
        <v>59120</v>
      </c>
      <c r="H71" s="48" t="str">
        <f t="shared" ca="1" si="10"/>
        <v>-</v>
      </c>
      <c r="I71" s="54" t="str">
        <f t="shared" ca="1" si="11"/>
        <v>0</v>
      </c>
      <c r="L71" s="3"/>
    </row>
    <row r="72" spans="1:12" x14ac:dyDescent="0.25">
      <c r="A72" s="5">
        <f t="shared" si="12"/>
        <v>25</v>
      </c>
      <c r="B72" s="5" t="s">
        <v>5</v>
      </c>
      <c r="C72" s="20">
        <v>42996</v>
      </c>
      <c r="D72" s="60">
        <v>42465</v>
      </c>
      <c r="E72" s="5">
        <v>30</v>
      </c>
      <c r="F72" s="24">
        <f t="shared" si="9"/>
        <v>43026</v>
      </c>
      <c r="G72" s="60">
        <v>42465</v>
      </c>
      <c r="H72" s="48" t="str">
        <f t="shared" ca="1" si="10"/>
        <v>-</v>
      </c>
      <c r="I72" s="54" t="str">
        <f t="shared" ca="1" si="11"/>
        <v>0</v>
      </c>
    </row>
    <row r="73" spans="1:12" x14ac:dyDescent="0.25">
      <c r="A73" s="5">
        <f t="shared" si="12"/>
        <v>26</v>
      </c>
      <c r="B73" s="5" t="s">
        <v>5</v>
      </c>
      <c r="C73" s="20">
        <v>42996</v>
      </c>
      <c r="D73" s="60">
        <v>14142</v>
      </c>
      <c r="E73" s="5">
        <v>30</v>
      </c>
      <c r="F73" s="24">
        <f t="shared" si="9"/>
        <v>43026</v>
      </c>
      <c r="G73" s="60">
        <v>14142</v>
      </c>
      <c r="H73" s="48" t="str">
        <f t="shared" ca="1" si="10"/>
        <v>-</v>
      </c>
      <c r="I73" s="54" t="str">
        <f t="shared" ca="1" si="11"/>
        <v>0</v>
      </c>
    </row>
    <row r="74" spans="1:12" x14ac:dyDescent="0.25">
      <c r="A74" s="5">
        <f t="shared" si="12"/>
        <v>27</v>
      </c>
      <c r="B74" s="5" t="s">
        <v>5</v>
      </c>
      <c r="C74" s="20">
        <v>43013</v>
      </c>
      <c r="D74" s="60">
        <v>86941</v>
      </c>
      <c r="E74" s="5">
        <v>30</v>
      </c>
      <c r="F74" s="24">
        <f t="shared" si="9"/>
        <v>43043</v>
      </c>
      <c r="G74" s="60">
        <v>56825</v>
      </c>
      <c r="H74" s="48">
        <f t="shared" ca="1" si="10"/>
        <v>3.7054210648129811</v>
      </c>
      <c r="I74" s="54">
        <f t="shared" ca="1" si="11"/>
        <v>30116</v>
      </c>
    </row>
    <row r="75" spans="1:12" x14ac:dyDescent="0.25">
      <c r="A75" s="5">
        <f>A74+1</f>
        <v>28</v>
      </c>
      <c r="B75" s="5" t="s">
        <v>5</v>
      </c>
      <c r="C75" s="20">
        <v>43019</v>
      </c>
      <c r="D75" s="60">
        <v>21120</v>
      </c>
      <c r="E75" s="5">
        <v>30</v>
      </c>
      <c r="F75" s="24">
        <f t="shared" si="9"/>
        <v>43049</v>
      </c>
      <c r="G75" s="60">
        <v>0</v>
      </c>
      <c r="H75" s="48">
        <f t="shared" ca="1" si="10"/>
        <v>-2.2945789351870189</v>
      </c>
      <c r="I75" s="54">
        <f ca="1">IF(H75="-","0",D75-G75+I74)</f>
        <v>51236</v>
      </c>
      <c r="K75" s="3"/>
    </row>
    <row r="76" spans="1:12" x14ac:dyDescent="0.25">
      <c r="A76" s="5">
        <f>A75+1</f>
        <v>29</v>
      </c>
      <c r="B76" s="5" t="s">
        <v>5</v>
      </c>
      <c r="C76" s="20">
        <v>43027</v>
      </c>
      <c r="D76" s="60">
        <v>11816</v>
      </c>
      <c r="E76" s="5">
        <v>30</v>
      </c>
      <c r="F76" s="24">
        <f t="shared" si="9"/>
        <v>43057</v>
      </c>
      <c r="G76" s="119">
        <v>0</v>
      </c>
      <c r="H76" s="71">
        <f t="shared" ca="1" si="10"/>
        <v>-10.294578935187019</v>
      </c>
      <c r="I76" s="54">
        <f ca="1">IF(H76="-","0",D76-G76+I75)</f>
        <v>63052</v>
      </c>
      <c r="K76" s="3"/>
    </row>
    <row r="77" spans="1:12" x14ac:dyDescent="0.25">
      <c r="A77" s="5">
        <f t="shared" ref="A77:A78" si="13">A76+1</f>
        <v>30</v>
      </c>
      <c r="B77" s="5" t="s">
        <v>5</v>
      </c>
      <c r="C77" s="92">
        <v>43033</v>
      </c>
      <c r="D77" s="93">
        <v>43938</v>
      </c>
      <c r="E77" s="5">
        <v>30</v>
      </c>
      <c r="F77" s="20">
        <f t="shared" si="9"/>
        <v>43063</v>
      </c>
      <c r="G77" s="119">
        <v>0</v>
      </c>
      <c r="H77" s="71">
        <f t="shared" ca="1" si="10"/>
        <v>-16.294578935187019</v>
      </c>
      <c r="I77" s="54">
        <f ca="1">IF(H77="-","0",D77-G77+I76)</f>
        <v>106990</v>
      </c>
      <c r="K77" s="3"/>
    </row>
    <row r="78" spans="1:12" ht="15.75" thickBot="1" x14ac:dyDescent="0.3">
      <c r="A78" s="5">
        <f t="shared" si="13"/>
        <v>31</v>
      </c>
      <c r="B78" s="5" t="s">
        <v>5</v>
      </c>
      <c r="C78" s="115">
        <v>43034</v>
      </c>
      <c r="D78" s="116">
        <v>8000</v>
      </c>
      <c r="E78" s="9">
        <v>30</v>
      </c>
      <c r="F78" s="68">
        <f t="shared" si="9"/>
        <v>43064</v>
      </c>
      <c r="G78" s="119">
        <v>0</v>
      </c>
      <c r="H78" s="71">
        <f t="shared" ca="1" si="10"/>
        <v>-17.294578935187019</v>
      </c>
      <c r="I78" s="54">
        <f ca="1">IF(H78="-","0",D78-G78+I77)</f>
        <v>114990</v>
      </c>
      <c r="K78" s="3"/>
    </row>
    <row r="79" spans="1:12" ht="15.75" thickBot="1" x14ac:dyDescent="0.3">
      <c r="A79" s="13"/>
      <c r="B79" s="23"/>
      <c r="C79" s="78" t="s">
        <v>3</v>
      </c>
      <c r="D79" s="80">
        <f>SUM(D48:D78)</f>
        <v>1570993</v>
      </c>
      <c r="E79" s="75"/>
      <c r="F79" s="72"/>
      <c r="G79" s="73"/>
      <c r="H79" s="74"/>
      <c r="I79" s="81">
        <f ca="1">SUM(I71:I75)</f>
        <v>81352</v>
      </c>
    </row>
    <row r="80" spans="1:12" ht="15.75" thickBot="1" x14ac:dyDescent="0.3"/>
    <row r="81" spans="1:19" x14ac:dyDescent="0.25">
      <c r="A81" s="26" t="s">
        <v>9</v>
      </c>
      <c r="B81" s="27" t="s">
        <v>2</v>
      </c>
      <c r="C81" s="51" t="s">
        <v>83</v>
      </c>
      <c r="D81" s="56" t="s">
        <v>1</v>
      </c>
      <c r="E81" s="27" t="s">
        <v>13</v>
      </c>
      <c r="F81" s="51" t="s">
        <v>44</v>
      </c>
      <c r="G81" s="56" t="s">
        <v>88</v>
      </c>
      <c r="H81" s="46" t="s">
        <v>84</v>
      </c>
      <c r="I81" s="62" t="s">
        <v>86</v>
      </c>
    </row>
    <row r="82" spans="1:19" ht="15.75" thickBot="1" x14ac:dyDescent="0.3">
      <c r="A82" s="31"/>
      <c r="B82" s="32"/>
      <c r="C82" s="69"/>
      <c r="D82" s="70"/>
      <c r="E82" s="32"/>
      <c r="F82" s="52"/>
      <c r="G82" s="57"/>
      <c r="H82" s="47" t="s">
        <v>85</v>
      </c>
      <c r="I82" s="63" t="s">
        <v>87</v>
      </c>
      <c r="S82" s="12"/>
    </row>
    <row r="83" spans="1:19" x14ac:dyDescent="0.25">
      <c r="A83" s="6">
        <v>1</v>
      </c>
      <c r="B83" s="90" t="s">
        <v>7</v>
      </c>
      <c r="C83" s="20">
        <v>42748</v>
      </c>
      <c r="D83" s="60">
        <v>65470</v>
      </c>
      <c r="E83" s="5">
        <v>30</v>
      </c>
      <c r="F83" s="24">
        <f t="shared" ref="F83:F96" si="14">C83+E83</f>
        <v>42778</v>
      </c>
      <c r="G83" s="60">
        <v>65470</v>
      </c>
      <c r="H83" s="48" t="str">
        <f t="shared" ref="H83:H96" ca="1" si="15">IF(G83&lt;D83, NOW()-F83,"-")</f>
        <v>-</v>
      </c>
      <c r="I83" s="54" t="str">
        <f ca="1">IF(H83="-","0",D83-G83)</f>
        <v>0</v>
      </c>
      <c r="S83" s="12"/>
    </row>
    <row r="84" spans="1:19" x14ac:dyDescent="0.25">
      <c r="A84" s="5">
        <f t="shared" ref="A84:A96" si="16">A83+1</f>
        <v>2</v>
      </c>
      <c r="B84" s="89" t="s">
        <v>7</v>
      </c>
      <c r="C84" s="20">
        <v>42784</v>
      </c>
      <c r="D84" s="60">
        <v>113875</v>
      </c>
      <c r="E84" s="5">
        <v>30</v>
      </c>
      <c r="F84" s="24">
        <f t="shared" si="14"/>
        <v>42814</v>
      </c>
      <c r="G84" s="60">
        <v>113875</v>
      </c>
      <c r="H84" s="48" t="str">
        <f t="shared" ca="1" si="15"/>
        <v>-</v>
      </c>
      <c r="I84" s="54" t="str">
        <f t="shared" ref="I84:I96" ca="1" si="17">IF(H84="-","0",D84-G84+I83)</f>
        <v>0</v>
      </c>
      <c r="R84" s="12"/>
      <c r="S84" s="12"/>
    </row>
    <row r="85" spans="1:19" x14ac:dyDescent="0.25">
      <c r="A85" s="5">
        <f t="shared" si="16"/>
        <v>3</v>
      </c>
      <c r="B85" s="89" t="s">
        <v>7</v>
      </c>
      <c r="C85" s="20">
        <v>42787</v>
      </c>
      <c r="D85" s="60">
        <v>179420</v>
      </c>
      <c r="E85" s="5">
        <v>30</v>
      </c>
      <c r="F85" s="24">
        <f t="shared" si="14"/>
        <v>42817</v>
      </c>
      <c r="G85" s="60">
        <v>179420</v>
      </c>
      <c r="H85" s="48" t="str">
        <f t="shared" ca="1" si="15"/>
        <v>-</v>
      </c>
      <c r="I85" s="54" t="str">
        <f t="shared" ca="1" si="17"/>
        <v>0</v>
      </c>
      <c r="S85" s="12"/>
    </row>
    <row r="86" spans="1:19" x14ac:dyDescent="0.25">
      <c r="A86" s="5">
        <f t="shared" si="16"/>
        <v>4</v>
      </c>
      <c r="B86" s="89" t="s">
        <v>7</v>
      </c>
      <c r="C86" s="20">
        <v>42823</v>
      </c>
      <c r="D86" s="60">
        <v>104335</v>
      </c>
      <c r="E86" s="5">
        <v>30</v>
      </c>
      <c r="F86" s="24">
        <f t="shared" si="14"/>
        <v>42853</v>
      </c>
      <c r="G86" s="60">
        <v>104335</v>
      </c>
      <c r="H86" s="48" t="str">
        <f t="shared" ca="1" si="15"/>
        <v>-</v>
      </c>
      <c r="I86" s="54" t="str">
        <f t="shared" ca="1" si="17"/>
        <v>0</v>
      </c>
      <c r="L86" s="12"/>
    </row>
    <row r="87" spans="1:19" x14ac:dyDescent="0.25">
      <c r="A87" s="5">
        <f t="shared" si="16"/>
        <v>5</v>
      </c>
      <c r="B87" s="89" t="s">
        <v>7</v>
      </c>
      <c r="C87" s="20">
        <v>42838</v>
      </c>
      <c r="D87" s="60">
        <v>82455</v>
      </c>
      <c r="E87" s="5">
        <v>30</v>
      </c>
      <c r="F87" s="24">
        <f t="shared" si="14"/>
        <v>42868</v>
      </c>
      <c r="G87" s="60">
        <v>82455</v>
      </c>
      <c r="H87" s="48" t="str">
        <f t="shared" ca="1" si="15"/>
        <v>-</v>
      </c>
      <c r="I87" s="54" t="str">
        <f t="shared" ca="1" si="17"/>
        <v>0</v>
      </c>
    </row>
    <row r="88" spans="1:19" x14ac:dyDescent="0.25">
      <c r="A88" s="5">
        <f t="shared" si="16"/>
        <v>6</v>
      </c>
      <c r="B88" s="89" t="s">
        <v>7</v>
      </c>
      <c r="C88" s="20">
        <v>42867</v>
      </c>
      <c r="D88" s="60">
        <v>63870</v>
      </c>
      <c r="E88" s="5">
        <v>30</v>
      </c>
      <c r="F88" s="24">
        <f t="shared" si="14"/>
        <v>42897</v>
      </c>
      <c r="G88" s="60">
        <v>63870</v>
      </c>
      <c r="H88" s="48" t="str">
        <f t="shared" ca="1" si="15"/>
        <v>-</v>
      </c>
      <c r="I88" s="54" t="str">
        <f t="shared" ca="1" si="17"/>
        <v>0</v>
      </c>
    </row>
    <row r="89" spans="1:19" x14ac:dyDescent="0.25">
      <c r="A89" s="5">
        <f t="shared" si="16"/>
        <v>7</v>
      </c>
      <c r="B89" s="89" t="s">
        <v>7</v>
      </c>
      <c r="C89" s="20">
        <v>42888</v>
      </c>
      <c r="D89" s="60">
        <v>83657</v>
      </c>
      <c r="E89" s="5">
        <v>30</v>
      </c>
      <c r="F89" s="24">
        <f t="shared" si="14"/>
        <v>42918</v>
      </c>
      <c r="G89" s="60">
        <v>83657</v>
      </c>
      <c r="H89" s="48" t="str">
        <f t="shared" ca="1" si="15"/>
        <v>-</v>
      </c>
      <c r="I89" s="54" t="str">
        <f t="shared" ca="1" si="17"/>
        <v>0</v>
      </c>
    </row>
    <row r="90" spans="1:19" x14ac:dyDescent="0.25">
      <c r="A90" s="5">
        <f t="shared" si="16"/>
        <v>8</v>
      </c>
      <c r="B90" s="89" t="s">
        <v>7</v>
      </c>
      <c r="C90" s="20">
        <v>42912</v>
      </c>
      <c r="D90" s="60">
        <v>51280</v>
      </c>
      <c r="E90" s="5">
        <v>30</v>
      </c>
      <c r="F90" s="24">
        <f t="shared" si="14"/>
        <v>42942</v>
      </c>
      <c r="G90" s="60">
        <v>51280</v>
      </c>
      <c r="H90" s="48" t="str">
        <f t="shared" ca="1" si="15"/>
        <v>-</v>
      </c>
      <c r="I90" s="54" t="str">
        <f t="shared" ca="1" si="17"/>
        <v>0</v>
      </c>
    </row>
    <row r="91" spans="1:19" x14ac:dyDescent="0.25">
      <c r="A91" s="5">
        <f t="shared" si="16"/>
        <v>9</v>
      </c>
      <c r="B91" s="89" t="s">
        <v>7</v>
      </c>
      <c r="C91" s="20">
        <v>42928</v>
      </c>
      <c r="D91" s="60">
        <v>15742</v>
      </c>
      <c r="E91" s="5">
        <v>30</v>
      </c>
      <c r="F91" s="24">
        <f t="shared" si="14"/>
        <v>42958</v>
      </c>
      <c r="G91" s="60">
        <v>15742</v>
      </c>
      <c r="H91" s="48" t="str">
        <f t="shared" ca="1" si="15"/>
        <v>-</v>
      </c>
      <c r="I91" s="54" t="str">
        <f t="shared" ca="1" si="17"/>
        <v>0</v>
      </c>
    </row>
    <row r="92" spans="1:19" x14ac:dyDescent="0.25">
      <c r="A92" s="5">
        <f t="shared" si="16"/>
        <v>10</v>
      </c>
      <c r="B92" s="89" t="s">
        <v>7</v>
      </c>
      <c r="C92" s="20">
        <v>42956</v>
      </c>
      <c r="D92" s="60">
        <v>47722</v>
      </c>
      <c r="E92" s="5">
        <v>30</v>
      </c>
      <c r="F92" s="24">
        <f t="shared" si="14"/>
        <v>42986</v>
      </c>
      <c r="G92" s="60">
        <v>47722</v>
      </c>
      <c r="H92" s="48" t="str">
        <f t="shared" ca="1" si="15"/>
        <v>-</v>
      </c>
      <c r="I92" s="54" t="str">
        <f t="shared" ca="1" si="17"/>
        <v>0</v>
      </c>
    </row>
    <row r="93" spans="1:19" x14ac:dyDescent="0.25">
      <c r="A93" s="5">
        <f t="shared" si="16"/>
        <v>11</v>
      </c>
      <c r="B93" s="89" t="s">
        <v>7</v>
      </c>
      <c r="C93" s="20">
        <v>42978</v>
      </c>
      <c r="D93" s="60">
        <v>17864</v>
      </c>
      <c r="E93" s="5">
        <v>30</v>
      </c>
      <c r="F93" s="24">
        <f t="shared" si="14"/>
        <v>43008</v>
      </c>
      <c r="G93" s="60">
        <v>17864</v>
      </c>
      <c r="H93" s="48" t="str">
        <f t="shared" ca="1" si="15"/>
        <v>-</v>
      </c>
      <c r="I93" s="54" t="str">
        <f t="shared" ca="1" si="17"/>
        <v>0</v>
      </c>
    </row>
    <row r="94" spans="1:19" x14ac:dyDescent="0.25">
      <c r="A94" s="5">
        <f t="shared" si="16"/>
        <v>12</v>
      </c>
      <c r="B94" s="89" t="s">
        <v>7</v>
      </c>
      <c r="C94" s="20">
        <v>42982</v>
      </c>
      <c r="D94" s="60">
        <v>14710</v>
      </c>
      <c r="E94" s="5">
        <v>30</v>
      </c>
      <c r="F94" s="24">
        <f t="shared" si="14"/>
        <v>43012</v>
      </c>
      <c r="G94" s="60">
        <v>11560</v>
      </c>
      <c r="H94" s="48">
        <f t="shared" ca="1" si="15"/>
        <v>34.705421064812981</v>
      </c>
      <c r="I94" s="54">
        <f t="shared" ca="1" si="17"/>
        <v>3150</v>
      </c>
    </row>
    <row r="95" spans="1:19" x14ac:dyDescent="0.25">
      <c r="A95" s="5">
        <f t="shared" si="16"/>
        <v>13</v>
      </c>
      <c r="B95" s="89" t="s">
        <v>7</v>
      </c>
      <c r="C95" s="20">
        <v>43006</v>
      </c>
      <c r="D95" s="60">
        <v>53712</v>
      </c>
      <c r="E95" s="5">
        <v>30</v>
      </c>
      <c r="F95" s="24">
        <f t="shared" si="14"/>
        <v>43036</v>
      </c>
      <c r="G95" s="60"/>
      <c r="H95" s="48">
        <f t="shared" ca="1" si="15"/>
        <v>10.705421064812981</v>
      </c>
      <c r="I95" s="54">
        <f t="shared" ca="1" si="17"/>
        <v>56862</v>
      </c>
    </row>
    <row r="96" spans="1:19" ht="15.75" thickBot="1" x14ac:dyDescent="0.3">
      <c r="A96" s="5">
        <f t="shared" si="16"/>
        <v>14</v>
      </c>
      <c r="B96" s="89" t="s">
        <v>7</v>
      </c>
      <c r="C96" s="20">
        <v>43024</v>
      </c>
      <c r="D96" s="60">
        <v>130110</v>
      </c>
      <c r="E96" s="5">
        <v>30</v>
      </c>
      <c r="F96" s="24">
        <f t="shared" si="14"/>
        <v>43054</v>
      </c>
      <c r="G96" s="60"/>
      <c r="H96" s="48">
        <f t="shared" ca="1" si="15"/>
        <v>-7.2945789351870189</v>
      </c>
      <c r="I96" s="54">
        <f t="shared" ca="1" si="17"/>
        <v>186972</v>
      </c>
    </row>
    <row r="97" spans="1:16" ht="15.75" thickBot="1" x14ac:dyDescent="0.3">
      <c r="A97" s="13"/>
      <c r="B97" s="23"/>
      <c r="C97" s="78" t="s">
        <v>3</v>
      </c>
      <c r="D97" s="80">
        <f>SUM(D66:D96)</f>
        <v>3064941.5</v>
      </c>
      <c r="E97" s="23"/>
      <c r="F97" s="72"/>
      <c r="G97" s="73"/>
      <c r="H97" s="74"/>
      <c r="I97" s="81">
        <f ca="1">SUM(I92:I96)</f>
        <v>246984</v>
      </c>
    </row>
    <row r="98" spans="1:16" ht="15.75" thickBot="1" x14ac:dyDescent="0.3"/>
    <row r="99" spans="1:16" x14ac:dyDescent="0.25">
      <c r="A99" s="26" t="s">
        <v>9</v>
      </c>
      <c r="B99" s="27" t="s">
        <v>2</v>
      </c>
      <c r="C99" s="51" t="s">
        <v>83</v>
      </c>
      <c r="D99" s="56" t="s">
        <v>1</v>
      </c>
      <c r="E99" s="27" t="s">
        <v>13</v>
      </c>
      <c r="F99" s="51" t="s">
        <v>44</v>
      </c>
      <c r="G99" s="56" t="s">
        <v>88</v>
      </c>
      <c r="H99" s="46" t="s">
        <v>84</v>
      </c>
      <c r="I99" s="62" t="s">
        <v>86</v>
      </c>
    </row>
    <row r="100" spans="1:16" ht="15.75" thickBot="1" x14ac:dyDescent="0.3">
      <c r="A100" s="31"/>
      <c r="B100" s="32"/>
      <c r="C100" s="69"/>
      <c r="D100" s="70"/>
      <c r="E100" s="32"/>
      <c r="F100" s="52"/>
      <c r="G100" s="57"/>
      <c r="H100" s="47" t="s">
        <v>85</v>
      </c>
      <c r="I100" s="63" t="s">
        <v>87</v>
      </c>
    </row>
    <row r="101" spans="1:16" ht="15.75" thickBot="1" x14ac:dyDescent="0.3">
      <c r="A101" s="6">
        <v>1</v>
      </c>
      <c r="B101" s="120" t="s">
        <v>157</v>
      </c>
      <c r="C101" s="20">
        <v>43033</v>
      </c>
      <c r="D101" s="60">
        <v>12000</v>
      </c>
      <c r="E101" s="5">
        <v>40</v>
      </c>
      <c r="F101" s="24">
        <f t="shared" ref="F101:F118" si="18">C101+E101</f>
        <v>43073</v>
      </c>
      <c r="G101" s="60"/>
      <c r="H101" s="48">
        <f t="shared" ref="H101:H118" ca="1" si="19">IF(G101&lt;D101, NOW()-F101,"-")</f>
        <v>-26.294578935187019</v>
      </c>
      <c r="I101" s="54">
        <f ca="1">IF(H101="-","0",D101-G101)</f>
        <v>12000</v>
      </c>
      <c r="P101" s="12"/>
    </row>
    <row r="102" spans="1:16" ht="15.75" thickBot="1" x14ac:dyDescent="0.3">
      <c r="A102" s="13"/>
      <c r="B102" s="23"/>
      <c r="C102" s="78" t="s">
        <v>3</v>
      </c>
      <c r="D102" s="80">
        <f>SUM(D71:D101)</f>
        <v>5959698.5</v>
      </c>
      <c r="E102" s="23"/>
      <c r="F102" s="72"/>
      <c r="G102" s="73"/>
      <c r="H102" s="74"/>
      <c r="I102" s="81">
        <f ca="1">SUM(I101)</f>
        <v>12000</v>
      </c>
      <c r="P102" s="12"/>
    </row>
    <row r="103" spans="1:16" x14ac:dyDescent="0.25">
      <c r="A103" s="95"/>
      <c r="B103" s="121"/>
      <c r="C103" s="17"/>
      <c r="D103" s="97"/>
      <c r="E103" s="95"/>
      <c r="F103" s="96"/>
      <c r="G103" s="2"/>
      <c r="H103" s="98"/>
      <c r="I103" s="123"/>
      <c r="P103" s="12"/>
    </row>
    <row r="104" spans="1:16" ht="15.75" thickBot="1" x14ac:dyDescent="0.3">
      <c r="A104" s="117"/>
      <c r="B104" s="122"/>
      <c r="C104" s="118"/>
      <c r="D104" s="61"/>
      <c r="E104" s="117"/>
      <c r="F104" s="118"/>
      <c r="G104" s="61"/>
      <c r="H104" s="114"/>
      <c r="I104" s="66"/>
      <c r="P104" s="12"/>
    </row>
    <row r="105" spans="1:16" x14ac:dyDescent="0.25">
      <c r="A105" s="26" t="s">
        <v>9</v>
      </c>
      <c r="B105" s="27" t="s">
        <v>2</v>
      </c>
      <c r="C105" s="51" t="s">
        <v>83</v>
      </c>
      <c r="D105" s="56" t="s">
        <v>1</v>
      </c>
      <c r="E105" s="27" t="s">
        <v>13</v>
      </c>
      <c r="F105" s="51" t="s">
        <v>44</v>
      </c>
      <c r="G105" s="56" t="s">
        <v>88</v>
      </c>
      <c r="H105" s="46" t="s">
        <v>84</v>
      </c>
      <c r="I105" s="51" t="s">
        <v>44</v>
      </c>
      <c r="P105" s="12"/>
    </row>
    <row r="106" spans="1:16" ht="15.75" thickBot="1" x14ac:dyDescent="0.3">
      <c r="A106" s="31"/>
      <c r="B106" s="32"/>
      <c r="C106" s="69"/>
      <c r="D106" s="70"/>
      <c r="E106" s="32"/>
      <c r="F106" s="52"/>
      <c r="G106" s="57"/>
      <c r="H106" s="47" t="s">
        <v>85</v>
      </c>
      <c r="I106" s="52"/>
    </row>
    <row r="107" spans="1:16" x14ac:dyDescent="0.25">
      <c r="A107" s="5">
        <f t="shared" ref="A107:A118" si="20">A106+1</f>
        <v>1</v>
      </c>
      <c r="B107" s="89"/>
      <c r="C107" s="20"/>
      <c r="D107" s="60"/>
      <c r="E107" s="5"/>
      <c r="F107" s="24">
        <f t="shared" si="18"/>
        <v>0</v>
      </c>
      <c r="G107" s="60"/>
      <c r="H107" s="48" t="str">
        <f t="shared" ca="1" si="19"/>
        <v>-</v>
      </c>
      <c r="I107" s="54" t="str">
        <f t="shared" ref="I107:I118" ca="1" si="21">IF(H107="-","0",D107-G107+I106)</f>
        <v>0</v>
      </c>
      <c r="N107" s="12"/>
    </row>
    <row r="108" spans="1:16" x14ac:dyDescent="0.25">
      <c r="A108" s="5">
        <f t="shared" si="20"/>
        <v>2</v>
      </c>
      <c r="B108" s="89"/>
      <c r="C108" s="20"/>
      <c r="D108" s="60"/>
      <c r="E108" s="5"/>
      <c r="F108" s="24">
        <f t="shared" si="18"/>
        <v>0</v>
      </c>
      <c r="G108" s="60"/>
      <c r="H108" s="48" t="str">
        <f t="shared" ca="1" si="19"/>
        <v>-</v>
      </c>
      <c r="I108" s="54" t="str">
        <f t="shared" ca="1" si="21"/>
        <v>0</v>
      </c>
    </row>
    <row r="109" spans="1:16" x14ac:dyDescent="0.25">
      <c r="A109" s="5">
        <f t="shared" si="20"/>
        <v>3</v>
      </c>
      <c r="B109" s="89"/>
      <c r="C109" s="20"/>
      <c r="D109" s="60"/>
      <c r="E109" s="5"/>
      <c r="F109" s="24">
        <f t="shared" si="18"/>
        <v>0</v>
      </c>
      <c r="G109" s="60"/>
      <c r="H109" s="48" t="str">
        <f t="shared" ca="1" si="19"/>
        <v>-</v>
      </c>
      <c r="I109" s="54" t="str">
        <f t="shared" ca="1" si="21"/>
        <v>0</v>
      </c>
    </row>
    <row r="110" spans="1:16" x14ac:dyDescent="0.25">
      <c r="A110" s="5">
        <f t="shared" si="20"/>
        <v>4</v>
      </c>
      <c r="B110" s="89"/>
      <c r="C110" s="20"/>
      <c r="D110" s="60"/>
      <c r="E110" s="5"/>
      <c r="F110" s="24">
        <f t="shared" si="18"/>
        <v>0</v>
      </c>
      <c r="G110" s="60"/>
      <c r="H110" s="48" t="str">
        <f t="shared" ca="1" si="19"/>
        <v>-</v>
      </c>
      <c r="I110" s="54" t="str">
        <f t="shared" ca="1" si="21"/>
        <v>0</v>
      </c>
    </row>
    <row r="111" spans="1:16" x14ac:dyDescent="0.25">
      <c r="A111" s="5">
        <f t="shared" si="20"/>
        <v>5</v>
      </c>
      <c r="B111" s="89"/>
      <c r="C111" s="20"/>
      <c r="D111" s="60"/>
      <c r="E111" s="5"/>
      <c r="F111" s="24">
        <f t="shared" si="18"/>
        <v>0</v>
      </c>
      <c r="G111" s="60"/>
      <c r="H111" s="48" t="str">
        <f t="shared" ca="1" si="19"/>
        <v>-</v>
      </c>
      <c r="I111" s="54" t="str">
        <f t="shared" ca="1" si="21"/>
        <v>0</v>
      </c>
    </row>
    <row r="112" spans="1:16" x14ac:dyDescent="0.25">
      <c r="A112" s="5">
        <f t="shared" si="20"/>
        <v>6</v>
      </c>
      <c r="B112" s="89"/>
      <c r="C112" s="20"/>
      <c r="D112" s="60"/>
      <c r="E112" s="5"/>
      <c r="F112" s="24">
        <f t="shared" si="18"/>
        <v>0</v>
      </c>
      <c r="G112" s="60"/>
      <c r="H112" s="48" t="str">
        <f t="shared" ca="1" si="19"/>
        <v>-</v>
      </c>
      <c r="I112" s="54" t="str">
        <f t="shared" ca="1" si="21"/>
        <v>0</v>
      </c>
    </row>
    <row r="113" spans="1:9" x14ac:dyDescent="0.25">
      <c r="A113" s="5">
        <f t="shared" si="20"/>
        <v>7</v>
      </c>
      <c r="B113" s="89"/>
      <c r="C113" s="20"/>
      <c r="D113" s="60"/>
      <c r="E113" s="5"/>
      <c r="F113" s="24">
        <f t="shared" si="18"/>
        <v>0</v>
      </c>
      <c r="G113" s="60"/>
      <c r="H113" s="48" t="str">
        <f t="shared" ca="1" si="19"/>
        <v>-</v>
      </c>
      <c r="I113" s="54" t="str">
        <f t="shared" ca="1" si="21"/>
        <v>0</v>
      </c>
    </row>
    <row r="114" spans="1:9" x14ac:dyDescent="0.25">
      <c r="A114" s="5">
        <f t="shared" si="20"/>
        <v>8</v>
      </c>
      <c r="B114" s="89"/>
      <c r="C114" s="20"/>
      <c r="D114" s="60"/>
      <c r="E114" s="5"/>
      <c r="F114" s="24">
        <f t="shared" si="18"/>
        <v>0</v>
      </c>
      <c r="G114" s="60"/>
      <c r="H114" s="48" t="str">
        <f t="shared" ca="1" si="19"/>
        <v>-</v>
      </c>
      <c r="I114" s="54" t="str">
        <f t="shared" ca="1" si="21"/>
        <v>0</v>
      </c>
    </row>
    <row r="115" spans="1:9" x14ac:dyDescent="0.25">
      <c r="A115" s="5">
        <f t="shared" si="20"/>
        <v>9</v>
      </c>
      <c r="B115" s="89"/>
      <c r="C115" s="20"/>
      <c r="D115" s="60"/>
      <c r="E115" s="5"/>
      <c r="F115" s="24">
        <f t="shared" si="18"/>
        <v>0</v>
      </c>
      <c r="G115" s="60"/>
      <c r="H115" s="48" t="str">
        <f t="shared" ca="1" si="19"/>
        <v>-</v>
      </c>
      <c r="I115" s="54" t="str">
        <f t="shared" ca="1" si="21"/>
        <v>0</v>
      </c>
    </row>
    <row r="116" spans="1:9" x14ac:dyDescent="0.25">
      <c r="A116" s="5">
        <f t="shared" si="20"/>
        <v>10</v>
      </c>
      <c r="B116" s="89"/>
      <c r="C116" s="20"/>
      <c r="D116" s="60"/>
      <c r="E116" s="5"/>
      <c r="F116" s="24">
        <f t="shared" si="18"/>
        <v>0</v>
      </c>
      <c r="G116" s="60"/>
      <c r="H116" s="48" t="str">
        <f t="shared" ca="1" si="19"/>
        <v>-</v>
      </c>
      <c r="I116" s="54" t="str">
        <f t="shared" ca="1" si="21"/>
        <v>0</v>
      </c>
    </row>
    <row r="117" spans="1:9" x14ac:dyDescent="0.25">
      <c r="A117" s="5">
        <f t="shared" si="20"/>
        <v>11</v>
      </c>
      <c r="B117" s="89"/>
      <c r="C117" s="20"/>
      <c r="D117" s="60"/>
      <c r="E117" s="5"/>
      <c r="F117" s="24">
        <f t="shared" si="18"/>
        <v>0</v>
      </c>
      <c r="G117" s="60"/>
      <c r="H117" s="48" t="str">
        <f t="shared" ca="1" si="19"/>
        <v>-</v>
      </c>
      <c r="I117" s="54" t="str">
        <f t="shared" ca="1" si="21"/>
        <v>0</v>
      </c>
    </row>
    <row r="118" spans="1:9" ht="15.75" thickBot="1" x14ac:dyDescent="0.3">
      <c r="A118" s="5">
        <f t="shared" si="20"/>
        <v>12</v>
      </c>
      <c r="B118" s="89"/>
      <c r="C118" s="20"/>
      <c r="D118" s="60"/>
      <c r="E118" s="5"/>
      <c r="F118" s="24">
        <f t="shared" si="18"/>
        <v>0</v>
      </c>
      <c r="G118" s="60"/>
      <c r="H118" s="48" t="str">
        <f t="shared" ca="1" si="19"/>
        <v>-</v>
      </c>
      <c r="I118" s="54" t="str">
        <f t="shared" ca="1" si="21"/>
        <v>0</v>
      </c>
    </row>
    <row r="119" spans="1:9" ht="15.75" thickBot="1" x14ac:dyDescent="0.3">
      <c r="A119" s="13"/>
      <c r="B119" s="11"/>
      <c r="C119" s="99" t="s">
        <v>3</v>
      </c>
      <c r="D119" s="80"/>
      <c r="E119" s="23"/>
      <c r="F119" s="72"/>
      <c r="G119" s="73"/>
      <c r="H119" s="74"/>
      <c r="I119" s="81">
        <f ca="1">SUM(I114:I118)</f>
        <v>0</v>
      </c>
    </row>
    <row r="122" spans="1:9" ht="15.75" thickBot="1" x14ac:dyDescent="0.3"/>
    <row r="123" spans="1:9" ht="15.75" thickBot="1" x14ac:dyDescent="0.3">
      <c r="A123" s="13" t="s">
        <v>9</v>
      </c>
      <c r="B123" s="18" t="s">
        <v>2</v>
      </c>
      <c r="C123" s="106" t="s">
        <v>44</v>
      </c>
      <c r="D123" s="147" t="s">
        <v>86</v>
      </c>
    </row>
    <row r="124" spans="1:9" x14ac:dyDescent="0.25">
      <c r="A124" s="146">
        <v>1</v>
      </c>
      <c r="B124" s="6" t="s">
        <v>64</v>
      </c>
      <c r="C124" s="17">
        <v>43050</v>
      </c>
      <c r="D124" s="145">
        <v>130348</v>
      </c>
      <c r="E124" s="131"/>
    </row>
    <row r="125" spans="1:9" x14ac:dyDescent="0.25">
      <c r="A125" s="6">
        <f>A124+1</f>
        <v>2</v>
      </c>
      <c r="B125" s="144" t="s">
        <v>41</v>
      </c>
      <c r="C125" s="20">
        <v>43054</v>
      </c>
      <c r="D125" s="145">
        <v>32688.6</v>
      </c>
      <c r="E125" s="12"/>
    </row>
    <row r="126" spans="1:9" x14ac:dyDescent="0.25">
      <c r="A126" s="6">
        <f t="shared" ref="A126:A128" si="22">A125+1</f>
        <v>3</v>
      </c>
      <c r="B126" s="9" t="s">
        <v>5</v>
      </c>
      <c r="C126" s="68">
        <f>F76</f>
        <v>43057</v>
      </c>
      <c r="D126" s="141">
        <v>171594</v>
      </c>
    </row>
    <row r="127" spans="1:9" x14ac:dyDescent="0.25">
      <c r="A127" s="6">
        <f t="shared" si="22"/>
        <v>4</v>
      </c>
      <c r="B127" s="5" t="s">
        <v>7</v>
      </c>
      <c r="C127" s="20">
        <v>43054</v>
      </c>
      <c r="D127" s="142">
        <v>186972</v>
      </c>
    </row>
    <row r="128" spans="1:9" x14ac:dyDescent="0.25">
      <c r="A128" s="6">
        <f t="shared" si="22"/>
        <v>5</v>
      </c>
      <c r="B128" s="5" t="s">
        <v>51</v>
      </c>
      <c r="C128" s="20">
        <v>43026</v>
      </c>
      <c r="D128" s="142">
        <v>343650</v>
      </c>
    </row>
    <row r="129" spans="1:4" ht="15.75" thickBot="1" x14ac:dyDescent="0.3">
      <c r="A129" s="143"/>
      <c r="B129" s="32"/>
      <c r="C129" s="52"/>
      <c r="D129" s="140"/>
    </row>
    <row r="130" spans="1:4" x14ac:dyDescent="0.25">
      <c r="A130" s="100"/>
      <c r="B130" s="95"/>
      <c r="C130" s="148" t="s">
        <v>3</v>
      </c>
      <c r="D130" s="1">
        <f ca="1">SUM(D125:D130)</f>
        <v>737974.48</v>
      </c>
    </row>
    <row r="131" spans="1:4" x14ac:dyDescent="0.25">
      <c r="B131" s="12"/>
    </row>
  </sheetData>
  <autoFilter ref="A123:D124">
    <sortState ref="A124:D130">
      <sortCondition ref="B123:B124"/>
    </sortState>
  </autoFilter>
  <mergeCells count="2">
    <mergeCell ref="B1:D1"/>
    <mergeCell ref="E1:F1"/>
  </mergeCells>
  <pageMargins left="0.7" right="0.7" top="0.75" bottom="0.75" header="0.3" footer="0.3"/>
  <pageSetup paperSize="9" orientation="portrait" r:id="rId1"/>
  <drawing r:id="rId2"/>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Лист5!C125:C125</xm:f>
              <xm:sqref>C125</xm:sqref>
            </x14:sparkline>
            <x14:sparkline>
              <xm:f>Лист5!C126:C126</xm:f>
              <xm:sqref>C126</xm:sqref>
            </x14:sparkline>
            <x14:sparkline>
              <xm:f>Лист5!C127:C127</xm:f>
              <xm:sqref>C127</xm:sqref>
            </x14:sparkline>
            <x14:sparkline>
              <xm:f>Лист5!C128:C128</xm:f>
              <xm:sqref>C128</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02"/>
  <sheetViews>
    <sheetView workbookViewId="0">
      <pane xSplit="1" topLeftCell="B1" activePane="topRight" state="frozen"/>
      <selection activeCell="B29" sqref="B29"/>
      <selection pane="topRight" activeCell="E11" sqref="E11"/>
    </sheetView>
  </sheetViews>
  <sheetFormatPr defaultRowHeight="15" x14ac:dyDescent="0.25"/>
  <cols>
    <col min="1" max="1" width="3.7109375" customWidth="1"/>
    <col min="2" max="2" width="26" customWidth="1"/>
    <col min="3" max="3" width="10" customWidth="1"/>
  </cols>
  <sheetData>
    <row r="2" spans="1:3" x14ac:dyDescent="0.25">
      <c r="A2" s="5" t="s">
        <v>9</v>
      </c>
      <c r="B2" s="5" t="s">
        <v>2</v>
      </c>
      <c r="C2" s="5" t="s">
        <v>13</v>
      </c>
    </row>
    <row r="3" spans="1:3" x14ac:dyDescent="0.25">
      <c r="A3" s="5">
        <v>1</v>
      </c>
      <c r="B3" s="5" t="s">
        <v>64</v>
      </c>
      <c r="C3" s="16">
        <v>75</v>
      </c>
    </row>
    <row r="4" spans="1:3" x14ac:dyDescent="0.25">
      <c r="A4" s="5">
        <f>A3+1</f>
        <v>2</v>
      </c>
      <c r="B4" s="5" t="s">
        <v>81</v>
      </c>
      <c r="C4" s="16">
        <v>1</v>
      </c>
    </row>
    <row r="5" spans="1:3" x14ac:dyDescent="0.25">
      <c r="A5" s="5">
        <f>A4+1</f>
        <v>3</v>
      </c>
      <c r="B5" s="5" t="s">
        <v>80</v>
      </c>
      <c r="C5" s="16">
        <v>1</v>
      </c>
    </row>
    <row r="6" spans="1:3" x14ac:dyDescent="0.25">
      <c r="A6" s="5">
        <f t="shared" ref="A6:A69" si="0">A5+1</f>
        <v>4</v>
      </c>
      <c r="B6" s="5" t="s">
        <v>67</v>
      </c>
      <c r="C6" s="16">
        <v>1</v>
      </c>
    </row>
    <row r="7" spans="1:3" x14ac:dyDescent="0.25">
      <c r="A7" s="5">
        <f t="shared" si="0"/>
        <v>5</v>
      </c>
      <c r="B7" s="5" t="s">
        <v>41</v>
      </c>
      <c r="C7" s="16">
        <v>30</v>
      </c>
    </row>
    <row r="8" spans="1:3" x14ac:dyDescent="0.25">
      <c r="A8" s="5">
        <f t="shared" si="0"/>
        <v>6</v>
      </c>
      <c r="B8" s="5" t="s">
        <v>24</v>
      </c>
      <c r="C8" s="16">
        <v>1</v>
      </c>
    </row>
    <row r="9" spans="1:3" x14ac:dyDescent="0.25">
      <c r="A9" s="5">
        <f t="shared" si="0"/>
        <v>7</v>
      </c>
      <c r="B9" s="5" t="s">
        <v>58</v>
      </c>
      <c r="C9" s="16">
        <v>1</v>
      </c>
    </row>
    <row r="10" spans="1:3" x14ac:dyDescent="0.25">
      <c r="A10" s="5">
        <f t="shared" si="0"/>
        <v>8</v>
      </c>
      <c r="B10" s="5" t="s">
        <v>40</v>
      </c>
      <c r="C10" s="16">
        <v>1</v>
      </c>
    </row>
    <row r="11" spans="1:3" x14ac:dyDescent="0.25">
      <c r="A11" s="5">
        <f t="shared" si="0"/>
        <v>9</v>
      </c>
      <c r="B11" s="5" t="s">
        <v>71</v>
      </c>
      <c r="C11" s="16">
        <v>1</v>
      </c>
    </row>
    <row r="12" spans="1:3" x14ac:dyDescent="0.25">
      <c r="A12" s="5">
        <f t="shared" si="0"/>
        <v>10</v>
      </c>
      <c r="B12" s="5" t="s">
        <v>78</v>
      </c>
      <c r="C12" s="16">
        <v>1</v>
      </c>
    </row>
    <row r="13" spans="1:3" x14ac:dyDescent="0.25">
      <c r="A13" s="5">
        <f t="shared" si="0"/>
        <v>11</v>
      </c>
      <c r="B13" s="5" t="s">
        <v>66</v>
      </c>
      <c r="C13" s="16">
        <v>45</v>
      </c>
    </row>
    <row r="14" spans="1:3" x14ac:dyDescent="0.25">
      <c r="A14" s="5">
        <f t="shared" si="0"/>
        <v>12</v>
      </c>
      <c r="B14" s="5" t="s">
        <v>53</v>
      </c>
      <c r="C14" s="16">
        <v>1</v>
      </c>
    </row>
    <row r="15" spans="1:3" x14ac:dyDescent="0.25">
      <c r="A15" s="5">
        <f t="shared" si="0"/>
        <v>13</v>
      </c>
      <c r="B15" s="5" t="s">
        <v>55</v>
      </c>
      <c r="C15" s="16">
        <v>1</v>
      </c>
    </row>
    <row r="16" spans="1:3" x14ac:dyDescent="0.25">
      <c r="A16" s="5">
        <f t="shared" si="0"/>
        <v>14</v>
      </c>
      <c r="B16" s="5" t="s">
        <v>48</v>
      </c>
      <c r="C16" s="16">
        <v>1</v>
      </c>
    </row>
    <row r="17" spans="1:3" x14ac:dyDescent="0.25">
      <c r="A17" s="5">
        <f t="shared" si="0"/>
        <v>15</v>
      </c>
      <c r="B17" s="5" t="s">
        <v>74</v>
      </c>
      <c r="C17" s="16">
        <v>1</v>
      </c>
    </row>
    <row r="18" spans="1:3" x14ac:dyDescent="0.25">
      <c r="A18" s="5">
        <f t="shared" si="0"/>
        <v>16</v>
      </c>
      <c r="B18" s="5" t="s">
        <v>52</v>
      </c>
      <c r="C18" s="16">
        <v>1</v>
      </c>
    </row>
    <row r="19" spans="1:3" x14ac:dyDescent="0.25">
      <c r="A19" s="5">
        <f t="shared" si="0"/>
        <v>17</v>
      </c>
      <c r="B19" s="5" t="s">
        <v>28</v>
      </c>
      <c r="C19" s="16">
        <v>45</v>
      </c>
    </row>
    <row r="20" spans="1:3" x14ac:dyDescent="0.25">
      <c r="A20" s="5">
        <f t="shared" si="0"/>
        <v>18</v>
      </c>
      <c r="B20" s="5" t="s">
        <v>59</v>
      </c>
      <c r="C20" s="16">
        <v>1</v>
      </c>
    </row>
    <row r="21" spans="1:3" x14ac:dyDescent="0.25">
      <c r="A21" s="5">
        <f t="shared" si="0"/>
        <v>19</v>
      </c>
      <c r="B21" s="5" t="s">
        <v>37</v>
      </c>
      <c r="C21" s="16">
        <v>1</v>
      </c>
    </row>
    <row r="22" spans="1:3" x14ac:dyDescent="0.25">
      <c r="A22" s="5">
        <f t="shared" si="0"/>
        <v>20</v>
      </c>
      <c r="B22" s="5" t="s">
        <v>76</v>
      </c>
      <c r="C22" s="16">
        <v>1</v>
      </c>
    </row>
    <row r="23" spans="1:3" x14ac:dyDescent="0.25">
      <c r="A23" s="5">
        <f t="shared" si="0"/>
        <v>21</v>
      </c>
      <c r="B23" s="5" t="s">
        <v>8</v>
      </c>
      <c r="C23" s="16">
        <v>1</v>
      </c>
    </row>
    <row r="24" spans="1:3" x14ac:dyDescent="0.25">
      <c r="A24" s="5">
        <f t="shared" si="0"/>
        <v>22</v>
      </c>
      <c r="B24" s="5" t="s">
        <v>5</v>
      </c>
      <c r="C24" s="16">
        <v>30</v>
      </c>
    </row>
    <row r="25" spans="1:3" x14ac:dyDescent="0.25">
      <c r="A25" s="5">
        <f t="shared" si="0"/>
        <v>23</v>
      </c>
      <c r="B25" s="5" t="s">
        <v>70</v>
      </c>
      <c r="C25" s="16">
        <v>1</v>
      </c>
    </row>
    <row r="26" spans="1:3" x14ac:dyDescent="0.25">
      <c r="A26" s="5">
        <f t="shared" si="0"/>
        <v>24</v>
      </c>
      <c r="B26" s="5" t="s">
        <v>62</v>
      </c>
      <c r="C26" s="16">
        <v>1</v>
      </c>
    </row>
    <row r="27" spans="1:3" x14ac:dyDescent="0.25">
      <c r="A27" s="5">
        <f t="shared" si="0"/>
        <v>25</v>
      </c>
      <c r="B27" s="5" t="s">
        <v>25</v>
      </c>
      <c r="C27" s="16">
        <v>1</v>
      </c>
    </row>
    <row r="28" spans="1:3" x14ac:dyDescent="0.25">
      <c r="A28" s="5">
        <f t="shared" si="0"/>
        <v>26</v>
      </c>
      <c r="B28" s="5" t="s">
        <v>4</v>
      </c>
      <c r="C28" s="16">
        <v>1</v>
      </c>
    </row>
    <row r="29" spans="1:3" x14ac:dyDescent="0.25">
      <c r="A29" s="5">
        <f t="shared" si="0"/>
        <v>27</v>
      </c>
      <c r="B29" s="5" t="s">
        <v>72</v>
      </c>
      <c r="C29" s="16">
        <v>1</v>
      </c>
    </row>
    <row r="30" spans="1:3" x14ac:dyDescent="0.25">
      <c r="A30" s="5">
        <f t="shared" si="0"/>
        <v>28</v>
      </c>
      <c r="B30" s="5" t="s">
        <v>6</v>
      </c>
      <c r="C30" s="16">
        <v>1</v>
      </c>
    </row>
    <row r="31" spans="1:3" x14ac:dyDescent="0.25">
      <c r="A31" s="5">
        <f t="shared" si="0"/>
        <v>29</v>
      </c>
      <c r="B31" s="39" t="s">
        <v>7</v>
      </c>
      <c r="C31" s="16">
        <v>30</v>
      </c>
    </row>
    <row r="32" spans="1:3" x14ac:dyDescent="0.25">
      <c r="A32" s="5">
        <f t="shared" si="0"/>
        <v>30</v>
      </c>
      <c r="B32" s="5" t="s">
        <v>77</v>
      </c>
      <c r="C32" s="16">
        <v>1</v>
      </c>
    </row>
    <row r="33" spans="1:3" x14ac:dyDescent="0.25">
      <c r="A33" s="5">
        <f t="shared" si="0"/>
        <v>31</v>
      </c>
      <c r="B33" s="22" t="s">
        <v>73</v>
      </c>
      <c r="C33" s="16">
        <v>1</v>
      </c>
    </row>
    <row r="34" spans="1:3" x14ac:dyDescent="0.25">
      <c r="A34" s="5">
        <f t="shared" si="0"/>
        <v>32</v>
      </c>
      <c r="B34" s="5" t="s">
        <v>56</v>
      </c>
      <c r="C34" s="16">
        <v>1</v>
      </c>
    </row>
    <row r="35" spans="1:3" x14ac:dyDescent="0.25">
      <c r="A35" s="5">
        <f t="shared" si="0"/>
        <v>33</v>
      </c>
      <c r="B35" s="5" t="s">
        <v>54</v>
      </c>
      <c r="C35" s="16">
        <v>1</v>
      </c>
    </row>
    <row r="36" spans="1:3" x14ac:dyDescent="0.25">
      <c r="A36" s="5">
        <f t="shared" si="0"/>
        <v>34</v>
      </c>
      <c r="B36" s="5" t="s">
        <v>75</v>
      </c>
      <c r="C36" s="16">
        <v>1</v>
      </c>
    </row>
    <row r="37" spans="1:3" x14ac:dyDescent="0.25">
      <c r="A37" s="5">
        <f t="shared" si="0"/>
        <v>35</v>
      </c>
      <c r="B37" s="5" t="s">
        <v>49</v>
      </c>
      <c r="C37" s="16">
        <v>1</v>
      </c>
    </row>
    <row r="38" spans="1:3" x14ac:dyDescent="0.25">
      <c r="A38" s="5">
        <f t="shared" si="0"/>
        <v>36</v>
      </c>
      <c r="B38" s="5" t="s">
        <v>50</v>
      </c>
      <c r="C38" s="16">
        <v>1</v>
      </c>
    </row>
    <row r="39" spans="1:3" x14ac:dyDescent="0.25">
      <c r="A39" s="5">
        <f t="shared" si="0"/>
        <v>37</v>
      </c>
      <c r="B39" s="5" t="s">
        <v>65</v>
      </c>
      <c r="C39" s="16">
        <v>1</v>
      </c>
    </row>
    <row r="40" spans="1:3" x14ac:dyDescent="0.25">
      <c r="A40" s="5">
        <f t="shared" si="0"/>
        <v>38</v>
      </c>
      <c r="B40" s="5" t="s">
        <v>79</v>
      </c>
      <c r="C40" s="16">
        <v>1</v>
      </c>
    </row>
    <row r="41" spans="1:3" x14ac:dyDescent="0.25">
      <c r="A41" s="5">
        <f t="shared" si="0"/>
        <v>39</v>
      </c>
      <c r="B41" s="5" t="s">
        <v>51</v>
      </c>
      <c r="C41" s="16">
        <v>40</v>
      </c>
    </row>
    <row r="42" spans="1:3" x14ac:dyDescent="0.25">
      <c r="A42" s="5">
        <f t="shared" si="0"/>
        <v>40</v>
      </c>
      <c r="B42" s="5" t="s">
        <v>57</v>
      </c>
      <c r="C42" s="16">
        <v>1</v>
      </c>
    </row>
    <row r="43" spans="1:3" x14ac:dyDescent="0.25">
      <c r="A43" s="5">
        <f t="shared" si="0"/>
        <v>41</v>
      </c>
      <c r="B43" s="5" t="s">
        <v>61</v>
      </c>
      <c r="C43" s="16">
        <v>1</v>
      </c>
    </row>
    <row r="44" spans="1:3" x14ac:dyDescent="0.25">
      <c r="A44" s="5">
        <f t="shared" si="0"/>
        <v>42</v>
      </c>
      <c r="B44" s="5" t="s">
        <v>60</v>
      </c>
      <c r="C44" s="16">
        <v>1</v>
      </c>
    </row>
    <row r="45" spans="1:3" x14ac:dyDescent="0.25">
      <c r="A45" s="5">
        <f t="shared" si="0"/>
        <v>43</v>
      </c>
      <c r="B45" s="5" t="s">
        <v>68</v>
      </c>
      <c r="C45" s="16">
        <v>1</v>
      </c>
    </row>
    <row r="46" spans="1:3" x14ac:dyDescent="0.25">
      <c r="A46" s="5">
        <f t="shared" si="0"/>
        <v>44</v>
      </c>
      <c r="B46" s="5" t="s">
        <v>27</v>
      </c>
      <c r="C46" s="16">
        <v>45</v>
      </c>
    </row>
    <row r="47" spans="1:3" x14ac:dyDescent="0.25">
      <c r="A47" s="5">
        <f t="shared" si="0"/>
        <v>45</v>
      </c>
      <c r="B47" s="5" t="s">
        <v>63</v>
      </c>
      <c r="C47" s="16">
        <v>1</v>
      </c>
    </row>
    <row r="48" spans="1:3" x14ac:dyDescent="0.25">
      <c r="A48" s="5">
        <f t="shared" si="0"/>
        <v>46</v>
      </c>
      <c r="B48" s="5" t="s">
        <v>69</v>
      </c>
      <c r="C48" s="16">
        <v>1</v>
      </c>
    </row>
    <row r="49" spans="1:3" x14ac:dyDescent="0.25">
      <c r="A49" s="5">
        <f t="shared" si="0"/>
        <v>47</v>
      </c>
      <c r="B49" s="5" t="s">
        <v>172</v>
      </c>
      <c r="C49" s="16">
        <v>1</v>
      </c>
    </row>
    <row r="50" spans="1:3" x14ac:dyDescent="0.25">
      <c r="A50" s="5">
        <f t="shared" si="0"/>
        <v>48</v>
      </c>
      <c r="B50" s="5"/>
      <c r="C50" s="16"/>
    </row>
    <row r="51" spans="1:3" x14ac:dyDescent="0.25">
      <c r="A51" s="5">
        <f t="shared" si="0"/>
        <v>49</v>
      </c>
      <c r="B51" s="5"/>
      <c r="C51" s="16"/>
    </row>
    <row r="52" spans="1:3" x14ac:dyDescent="0.25">
      <c r="A52" s="5">
        <f t="shared" si="0"/>
        <v>50</v>
      </c>
      <c r="B52" s="5"/>
      <c r="C52" s="16"/>
    </row>
    <row r="53" spans="1:3" x14ac:dyDescent="0.25">
      <c r="A53" s="5">
        <f t="shared" si="0"/>
        <v>51</v>
      </c>
      <c r="B53" s="5"/>
      <c r="C53" s="16"/>
    </row>
    <row r="54" spans="1:3" x14ac:dyDescent="0.25">
      <c r="A54" s="5">
        <f t="shared" si="0"/>
        <v>52</v>
      </c>
      <c r="B54" s="5"/>
      <c r="C54" s="16"/>
    </row>
    <row r="55" spans="1:3" x14ac:dyDescent="0.25">
      <c r="A55" s="5">
        <f t="shared" si="0"/>
        <v>53</v>
      </c>
      <c r="B55" s="5"/>
      <c r="C55" s="16"/>
    </row>
    <row r="56" spans="1:3" x14ac:dyDescent="0.25">
      <c r="A56" s="5">
        <f t="shared" si="0"/>
        <v>54</v>
      </c>
      <c r="B56" s="5"/>
      <c r="C56" s="16"/>
    </row>
    <row r="57" spans="1:3" x14ac:dyDescent="0.25">
      <c r="A57" s="5">
        <f t="shared" si="0"/>
        <v>55</v>
      </c>
      <c r="B57" s="5"/>
      <c r="C57" s="16"/>
    </row>
    <row r="58" spans="1:3" x14ac:dyDescent="0.25">
      <c r="A58" s="5">
        <f t="shared" si="0"/>
        <v>56</v>
      </c>
      <c r="B58" s="5"/>
      <c r="C58" s="16"/>
    </row>
    <row r="59" spans="1:3" x14ac:dyDescent="0.25">
      <c r="A59" s="5">
        <f t="shared" si="0"/>
        <v>57</v>
      </c>
      <c r="B59" s="5"/>
      <c r="C59" s="16"/>
    </row>
    <row r="60" spans="1:3" x14ac:dyDescent="0.25">
      <c r="A60" s="5">
        <f t="shared" si="0"/>
        <v>58</v>
      </c>
      <c r="B60" s="5"/>
      <c r="C60" s="16"/>
    </row>
    <row r="61" spans="1:3" x14ac:dyDescent="0.25">
      <c r="A61" s="5">
        <f t="shared" si="0"/>
        <v>59</v>
      </c>
      <c r="B61" s="5"/>
      <c r="C61" s="16"/>
    </row>
    <row r="62" spans="1:3" x14ac:dyDescent="0.25">
      <c r="A62" s="5">
        <f t="shared" si="0"/>
        <v>60</v>
      </c>
      <c r="B62" s="5"/>
      <c r="C62" s="16"/>
    </row>
    <row r="63" spans="1:3" x14ac:dyDescent="0.25">
      <c r="A63" s="5">
        <f t="shared" si="0"/>
        <v>61</v>
      </c>
      <c r="B63" s="5"/>
      <c r="C63" s="16"/>
    </row>
    <row r="64" spans="1:3" x14ac:dyDescent="0.25">
      <c r="A64" s="5">
        <f t="shared" si="0"/>
        <v>62</v>
      </c>
      <c r="B64" s="5"/>
      <c r="C64" s="16"/>
    </row>
    <row r="65" spans="1:3" x14ac:dyDescent="0.25">
      <c r="A65" s="5">
        <f t="shared" si="0"/>
        <v>63</v>
      </c>
      <c r="B65" s="5"/>
      <c r="C65" s="16"/>
    </row>
    <row r="66" spans="1:3" x14ac:dyDescent="0.25">
      <c r="A66" s="5">
        <f t="shared" si="0"/>
        <v>64</v>
      </c>
      <c r="B66" s="5"/>
      <c r="C66" s="16"/>
    </row>
    <row r="67" spans="1:3" x14ac:dyDescent="0.25">
      <c r="A67" s="5">
        <f t="shared" si="0"/>
        <v>65</v>
      </c>
      <c r="B67" s="5"/>
      <c r="C67" s="16"/>
    </row>
    <row r="68" spans="1:3" x14ac:dyDescent="0.25">
      <c r="A68" s="5">
        <f t="shared" si="0"/>
        <v>66</v>
      </c>
      <c r="B68" s="5"/>
      <c r="C68" s="16"/>
    </row>
    <row r="69" spans="1:3" x14ac:dyDescent="0.25">
      <c r="A69" s="5">
        <f t="shared" si="0"/>
        <v>67</v>
      </c>
      <c r="B69" s="5"/>
      <c r="C69" s="16"/>
    </row>
    <row r="70" spans="1:3" x14ac:dyDescent="0.25">
      <c r="A70" s="5">
        <f t="shared" ref="A70:A101" si="1">A69+1</f>
        <v>68</v>
      </c>
      <c r="B70" s="5"/>
      <c r="C70" s="16"/>
    </row>
    <row r="71" spans="1:3" x14ac:dyDescent="0.25">
      <c r="A71" s="5">
        <f t="shared" si="1"/>
        <v>69</v>
      </c>
      <c r="B71" s="5"/>
      <c r="C71" s="16"/>
    </row>
    <row r="72" spans="1:3" x14ac:dyDescent="0.25">
      <c r="A72" s="5">
        <f t="shared" si="1"/>
        <v>70</v>
      </c>
      <c r="B72" s="5"/>
      <c r="C72" s="16"/>
    </row>
    <row r="73" spans="1:3" x14ac:dyDescent="0.25">
      <c r="A73" s="5">
        <f t="shared" si="1"/>
        <v>71</v>
      </c>
      <c r="B73" s="5"/>
      <c r="C73" s="16"/>
    </row>
    <row r="74" spans="1:3" x14ac:dyDescent="0.25">
      <c r="A74" s="5">
        <f t="shared" si="1"/>
        <v>72</v>
      </c>
      <c r="B74" s="5"/>
      <c r="C74" s="16"/>
    </row>
    <row r="75" spans="1:3" x14ac:dyDescent="0.25">
      <c r="A75" s="5">
        <f t="shared" si="1"/>
        <v>73</v>
      </c>
      <c r="B75" s="5"/>
      <c r="C75" s="16"/>
    </row>
    <row r="76" spans="1:3" x14ac:dyDescent="0.25">
      <c r="A76" s="5">
        <f t="shared" si="1"/>
        <v>74</v>
      </c>
      <c r="B76" s="5"/>
      <c r="C76" s="16"/>
    </row>
    <row r="77" spans="1:3" x14ac:dyDescent="0.25">
      <c r="A77" s="5">
        <f t="shared" si="1"/>
        <v>75</v>
      </c>
      <c r="B77" s="5"/>
      <c r="C77" s="16"/>
    </row>
    <row r="78" spans="1:3" x14ac:dyDescent="0.25">
      <c r="A78" s="5">
        <f t="shared" si="1"/>
        <v>76</v>
      </c>
      <c r="B78" s="5"/>
      <c r="C78" s="16"/>
    </row>
    <row r="79" spans="1:3" x14ac:dyDescent="0.25">
      <c r="A79" s="5">
        <f t="shared" si="1"/>
        <v>77</v>
      </c>
      <c r="B79" s="5"/>
      <c r="C79" s="16"/>
    </row>
    <row r="80" spans="1:3" x14ac:dyDescent="0.25">
      <c r="A80" s="5">
        <f t="shared" si="1"/>
        <v>78</v>
      </c>
      <c r="B80" s="5"/>
      <c r="C80" s="16"/>
    </row>
    <row r="81" spans="1:3" x14ac:dyDescent="0.25">
      <c r="A81" s="5">
        <f t="shared" si="1"/>
        <v>79</v>
      </c>
      <c r="B81" s="5"/>
      <c r="C81" s="16"/>
    </row>
    <row r="82" spans="1:3" x14ac:dyDescent="0.25">
      <c r="A82" s="5">
        <f t="shared" si="1"/>
        <v>80</v>
      </c>
      <c r="B82" s="5"/>
      <c r="C82" s="16"/>
    </row>
    <row r="83" spans="1:3" x14ac:dyDescent="0.25">
      <c r="A83" s="5">
        <f t="shared" si="1"/>
        <v>81</v>
      </c>
      <c r="B83" s="5"/>
      <c r="C83" s="16"/>
    </row>
    <row r="84" spans="1:3" x14ac:dyDescent="0.25">
      <c r="A84" s="5">
        <f t="shared" si="1"/>
        <v>82</v>
      </c>
      <c r="B84" s="5"/>
      <c r="C84" s="16"/>
    </row>
    <row r="85" spans="1:3" x14ac:dyDescent="0.25">
      <c r="A85" s="5">
        <f t="shared" si="1"/>
        <v>83</v>
      </c>
      <c r="B85" s="5"/>
      <c r="C85" s="16"/>
    </row>
    <row r="86" spans="1:3" x14ac:dyDescent="0.25">
      <c r="A86" s="5">
        <f t="shared" si="1"/>
        <v>84</v>
      </c>
      <c r="B86" s="5"/>
      <c r="C86" s="16"/>
    </row>
    <row r="87" spans="1:3" x14ac:dyDescent="0.25">
      <c r="A87" s="5">
        <f t="shared" si="1"/>
        <v>85</v>
      </c>
      <c r="B87" s="5"/>
      <c r="C87" s="16"/>
    </row>
    <row r="88" spans="1:3" x14ac:dyDescent="0.25">
      <c r="A88" s="5">
        <f t="shared" si="1"/>
        <v>86</v>
      </c>
      <c r="B88" s="5"/>
      <c r="C88" s="16"/>
    </row>
    <row r="89" spans="1:3" x14ac:dyDescent="0.25">
      <c r="A89" s="5">
        <f t="shared" si="1"/>
        <v>87</v>
      </c>
      <c r="B89" s="5"/>
      <c r="C89" s="16"/>
    </row>
    <row r="90" spans="1:3" x14ac:dyDescent="0.25">
      <c r="A90" s="5">
        <f t="shared" si="1"/>
        <v>88</v>
      </c>
      <c r="B90" s="5"/>
      <c r="C90" s="16"/>
    </row>
    <row r="91" spans="1:3" x14ac:dyDescent="0.25">
      <c r="A91" s="5">
        <f t="shared" si="1"/>
        <v>89</v>
      </c>
      <c r="B91" s="5"/>
      <c r="C91" s="16"/>
    </row>
    <row r="92" spans="1:3" x14ac:dyDescent="0.25">
      <c r="A92" s="5">
        <f t="shared" si="1"/>
        <v>90</v>
      </c>
      <c r="B92" s="5"/>
      <c r="C92" s="16"/>
    </row>
    <row r="93" spans="1:3" x14ac:dyDescent="0.25">
      <c r="A93" s="5">
        <f t="shared" si="1"/>
        <v>91</v>
      </c>
      <c r="B93" s="5"/>
      <c r="C93" s="16"/>
    </row>
    <row r="94" spans="1:3" x14ac:dyDescent="0.25">
      <c r="A94" s="5">
        <f t="shared" si="1"/>
        <v>92</v>
      </c>
      <c r="B94" s="5"/>
      <c r="C94" s="16"/>
    </row>
    <row r="95" spans="1:3" x14ac:dyDescent="0.25">
      <c r="A95" s="5">
        <f t="shared" si="1"/>
        <v>93</v>
      </c>
      <c r="B95" s="5"/>
      <c r="C95" s="16"/>
    </row>
    <row r="96" spans="1:3" x14ac:dyDescent="0.25">
      <c r="A96" s="5">
        <f t="shared" si="1"/>
        <v>94</v>
      </c>
      <c r="B96" s="5"/>
      <c r="C96" s="16"/>
    </row>
    <row r="97" spans="1:3" x14ac:dyDescent="0.25">
      <c r="A97" s="5">
        <f t="shared" si="1"/>
        <v>95</v>
      </c>
      <c r="B97" s="5"/>
      <c r="C97" s="16"/>
    </row>
    <row r="98" spans="1:3" x14ac:dyDescent="0.25">
      <c r="A98" s="5">
        <f t="shared" si="1"/>
        <v>96</v>
      </c>
      <c r="B98" s="5"/>
      <c r="C98" s="16"/>
    </row>
    <row r="99" spans="1:3" x14ac:dyDescent="0.25">
      <c r="A99" s="5">
        <f t="shared" si="1"/>
        <v>97</v>
      </c>
      <c r="B99" s="5"/>
      <c r="C99" s="16"/>
    </row>
    <row r="100" spans="1:3" x14ac:dyDescent="0.25">
      <c r="A100" s="5">
        <f t="shared" si="1"/>
        <v>98</v>
      </c>
      <c r="B100" s="5"/>
      <c r="C100" s="16"/>
    </row>
    <row r="101" spans="1:3" x14ac:dyDescent="0.25">
      <c r="A101" s="5">
        <f t="shared" si="1"/>
        <v>99</v>
      </c>
      <c r="B101" s="5"/>
      <c r="C101" s="16"/>
    </row>
    <row r="102" spans="1:3" x14ac:dyDescent="0.25">
      <c r="A102" s="5">
        <f>A101+1</f>
        <v>100</v>
      </c>
      <c r="B102" s="5"/>
      <c r="C102" s="16"/>
    </row>
  </sheetData>
  <autoFilter ref="A2:C54"/>
  <pageMargins left="0.7" right="0.7" top="0.75" bottom="0.75" header="0.3" footer="0.3"/>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2</vt:i4>
      </vt:variant>
    </vt:vector>
  </HeadingPairs>
  <TitlesOfParts>
    <vt:vector size="7" baseType="lpstr">
      <vt:lpstr>Контрагенты</vt:lpstr>
      <vt:lpstr>Лист1</vt:lpstr>
      <vt:lpstr>Лист2</vt:lpstr>
      <vt:lpstr>Лист5</vt:lpstr>
      <vt:lpstr>Справочник</vt:lpstr>
      <vt:lpstr>Контрагенты</vt:lpstr>
      <vt:lpstr>Отсрочки</vt:lpstr>
    </vt:vector>
  </TitlesOfParts>
  <Company>diakov.net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Администратор</cp:lastModifiedBy>
  <cp:lastPrinted>2017-11-07T09:11:30Z</cp:lastPrinted>
  <dcterms:created xsi:type="dcterms:W3CDTF">2017-10-16T05:44:50Z</dcterms:created>
  <dcterms:modified xsi:type="dcterms:W3CDTF">2017-11-07T13:55:48Z</dcterms:modified>
</cp:coreProperties>
</file>