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yno\Desktop\"/>
    </mc:Choice>
  </mc:AlternateContent>
  <bookViews>
    <workbookView xWindow="0" yWindow="0" windowWidth="28800" windowHeight="11850"/>
  </bookViews>
  <sheets>
    <sheet name="Лист1 (2)" sheetId="3" r:id="rId1"/>
    <sheet name="Лист1" sheetId="1" r:id="rId2"/>
    <sheet name="DATA" sheetId="2" r:id="rId3"/>
  </sheets>
  <definedNames>
    <definedName name="GOD" localSheetId="0">'Лист1 (2)'!$20:$20</definedName>
    <definedName name="GOD">Лист1!$20:$20</definedName>
    <definedName name="KV" localSheetId="0">'Лист1 (2)'!$18:$18</definedName>
    <definedName name="KV">Лист1!$18:$18</definedName>
    <definedName name="Mes" localSheetId="0">'Лист1 (2)'!$17:$17</definedName>
    <definedName name="Mes">Лист1!$17:$17</definedName>
    <definedName name="POL" localSheetId="0">'Лист1 (2)'!$19:$19</definedName>
    <definedName name="POL">Лист1!$19:$19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3" l="1"/>
  <c r="V12" i="3"/>
  <c r="S18" i="3"/>
  <c r="S10" i="3" s="1"/>
  <c r="V8" i="3"/>
  <c r="P7" i="3"/>
  <c r="K20" i="3"/>
  <c r="K12" i="3" s="1"/>
  <c r="K19" i="3"/>
  <c r="K11" i="3" s="1"/>
  <c r="L16" i="3"/>
  <c r="L20" i="3" s="1"/>
  <c r="V9" i="3"/>
  <c r="U9" i="3"/>
  <c r="T9" i="3"/>
  <c r="S9" i="3"/>
  <c r="R9" i="3"/>
  <c r="Q9" i="3"/>
  <c r="P9" i="3"/>
  <c r="O9" i="3"/>
  <c r="N9" i="3"/>
  <c r="M9" i="3"/>
  <c r="L9" i="3"/>
  <c r="K9" i="3"/>
  <c r="E5" i="3"/>
  <c r="U5" i="3" s="1"/>
  <c r="L12" i="3" l="1"/>
  <c r="L8" i="3"/>
  <c r="R5" i="3"/>
  <c r="K5" i="3"/>
  <c r="S5" i="3"/>
  <c r="K7" i="3"/>
  <c r="K8" i="3"/>
  <c r="L19" i="3"/>
  <c r="L5" i="3"/>
  <c r="P5" i="3"/>
  <c r="T5" i="3"/>
  <c r="M16" i="3"/>
  <c r="N5" i="3"/>
  <c r="V5" i="3"/>
  <c r="O5" i="3"/>
  <c r="M5" i="3"/>
  <c r="Q5" i="3"/>
  <c r="L12" i="1"/>
  <c r="M12" i="1"/>
  <c r="N12" i="1"/>
  <c r="O12" i="1"/>
  <c r="P12" i="1"/>
  <c r="Q12" i="1"/>
  <c r="R12" i="1"/>
  <c r="S12" i="1"/>
  <c r="T12" i="1"/>
  <c r="U12" i="1"/>
  <c r="V12" i="1"/>
  <c r="K12" i="1"/>
  <c r="L11" i="1"/>
  <c r="M11" i="1"/>
  <c r="N11" i="1"/>
  <c r="O11" i="1"/>
  <c r="P11" i="1"/>
  <c r="Q11" i="1"/>
  <c r="R11" i="1"/>
  <c r="S11" i="1"/>
  <c r="T11" i="1"/>
  <c r="U11" i="1"/>
  <c r="V11" i="1"/>
  <c r="K11" i="1"/>
  <c r="L10" i="1"/>
  <c r="M10" i="1"/>
  <c r="N10" i="1"/>
  <c r="O10" i="1"/>
  <c r="P10" i="1"/>
  <c r="Q10" i="1"/>
  <c r="R10" i="1"/>
  <c r="S10" i="1"/>
  <c r="T10" i="1"/>
  <c r="U10" i="1"/>
  <c r="V10" i="1"/>
  <c r="K10" i="1"/>
  <c r="L9" i="1"/>
  <c r="M9" i="1"/>
  <c r="N9" i="1"/>
  <c r="O9" i="1"/>
  <c r="P9" i="1"/>
  <c r="Q9" i="1"/>
  <c r="R9" i="1"/>
  <c r="S9" i="1"/>
  <c r="T9" i="1"/>
  <c r="U9" i="1"/>
  <c r="V9" i="1"/>
  <c r="K9" i="1"/>
  <c r="L8" i="1"/>
  <c r="M8" i="1"/>
  <c r="N8" i="1"/>
  <c r="O8" i="1"/>
  <c r="P8" i="1"/>
  <c r="Q8" i="1"/>
  <c r="R8" i="1"/>
  <c r="S8" i="1"/>
  <c r="T8" i="1"/>
  <c r="U8" i="1"/>
  <c r="V8" i="1"/>
  <c r="K8" i="1"/>
  <c r="L7" i="1"/>
  <c r="M7" i="1"/>
  <c r="N7" i="1"/>
  <c r="O7" i="1"/>
  <c r="P7" i="1"/>
  <c r="Q7" i="1"/>
  <c r="R7" i="1"/>
  <c r="S7" i="1"/>
  <c r="T7" i="1"/>
  <c r="U7" i="1"/>
  <c r="V7" i="1"/>
  <c r="K7" i="1"/>
  <c r="L5" i="1"/>
  <c r="M5" i="1"/>
  <c r="N5" i="1"/>
  <c r="O5" i="1"/>
  <c r="P5" i="1"/>
  <c r="Q5" i="1"/>
  <c r="R5" i="1"/>
  <c r="S5" i="1"/>
  <c r="T5" i="1"/>
  <c r="U5" i="1"/>
  <c r="V5" i="1"/>
  <c r="K5" i="1"/>
  <c r="L11" i="3" l="1"/>
  <c r="L7" i="3"/>
  <c r="N16" i="3"/>
  <c r="M20" i="3"/>
  <c r="M19" i="3"/>
  <c r="P6" i="1"/>
  <c r="R6" i="1"/>
  <c r="S6" i="1"/>
  <c r="T6" i="1"/>
  <c r="U6" i="1"/>
  <c r="V6" i="1"/>
  <c r="L20" i="1"/>
  <c r="M20" i="1"/>
  <c r="N20" i="1"/>
  <c r="O20" i="1"/>
  <c r="P20" i="1"/>
  <c r="Q20" i="1"/>
  <c r="R20" i="1"/>
  <c r="S20" i="1"/>
  <c r="T20" i="1"/>
  <c r="U20" i="1"/>
  <c r="V20" i="1"/>
  <c r="K20" i="1"/>
  <c r="L19" i="1"/>
  <c r="M19" i="1"/>
  <c r="N19" i="1"/>
  <c r="O19" i="1"/>
  <c r="P19" i="1"/>
  <c r="Q19" i="1"/>
  <c r="R19" i="1"/>
  <c r="S19" i="1"/>
  <c r="T19" i="1"/>
  <c r="U19" i="1"/>
  <c r="V19" i="1"/>
  <c r="K19" i="1"/>
  <c r="L18" i="1"/>
  <c r="L6" i="1" s="1"/>
  <c r="M18" i="1"/>
  <c r="M6" i="1" s="1"/>
  <c r="N18" i="1"/>
  <c r="N6" i="1" s="1"/>
  <c r="O18" i="1"/>
  <c r="O6" i="1" s="1"/>
  <c r="P18" i="1"/>
  <c r="Q18" i="1"/>
  <c r="Q6" i="1" s="1"/>
  <c r="R18" i="1"/>
  <c r="S18" i="1"/>
  <c r="T18" i="1"/>
  <c r="U18" i="1"/>
  <c r="V18" i="1"/>
  <c r="K18" i="1"/>
  <c r="K6" i="1" s="1"/>
  <c r="M16" i="1"/>
  <c r="N16" i="1"/>
  <c r="O16" i="1" s="1"/>
  <c r="P16" i="1" s="1"/>
  <c r="Q16" i="1" s="1"/>
  <c r="R16" i="1" s="1"/>
  <c r="S16" i="1" s="1"/>
  <c r="T16" i="1" s="1"/>
  <c r="U16" i="1" s="1"/>
  <c r="V16" i="1" s="1"/>
  <c r="L16" i="1"/>
  <c r="E5" i="1"/>
  <c r="M12" i="3" l="1"/>
  <c r="M8" i="3"/>
  <c r="N20" i="3"/>
  <c r="N19" i="3"/>
  <c r="O16" i="3"/>
  <c r="M11" i="3"/>
  <c r="M7" i="3"/>
  <c r="N12" i="3" l="1"/>
  <c r="N8" i="3"/>
  <c r="N11" i="3"/>
  <c r="N7" i="3"/>
  <c r="P16" i="3"/>
  <c r="O20" i="3"/>
  <c r="O19" i="3"/>
  <c r="O11" i="3" l="1"/>
  <c r="O7" i="3"/>
  <c r="O12" i="3"/>
  <c r="O8" i="3"/>
  <c r="P20" i="3"/>
  <c r="P19" i="3"/>
  <c r="Q16" i="3"/>
  <c r="R16" i="3" l="1"/>
  <c r="Q20" i="3"/>
  <c r="Q19" i="3"/>
  <c r="P11" i="3"/>
  <c r="P12" i="3"/>
  <c r="P8" i="3"/>
  <c r="K18" i="3" s="1"/>
  <c r="Q11" i="3" l="1"/>
  <c r="Q7" i="3"/>
  <c r="Q12" i="3"/>
  <c r="Q8" i="3"/>
  <c r="L18" i="3" s="1"/>
  <c r="K10" i="3"/>
  <c r="K6" i="3"/>
  <c r="R20" i="3"/>
  <c r="R19" i="3"/>
  <c r="R18" i="3"/>
  <c r="S16" i="3"/>
  <c r="R11" i="3" l="1"/>
  <c r="R7" i="3"/>
  <c r="S20" i="3"/>
  <c r="T16" i="3"/>
  <c r="S19" i="3"/>
  <c r="L10" i="3"/>
  <c r="L6" i="3"/>
  <c r="R12" i="3"/>
  <c r="R8" i="3"/>
  <c r="M18" i="3" s="1"/>
  <c r="R10" i="3"/>
  <c r="R6" i="3"/>
  <c r="S6" i="3" l="1"/>
  <c r="S12" i="3"/>
  <c r="S8" i="3"/>
  <c r="N18" i="3" s="1"/>
  <c r="M10" i="3"/>
  <c r="S11" i="3"/>
  <c r="S7" i="3"/>
  <c r="T18" i="3"/>
  <c r="U16" i="3"/>
  <c r="T20" i="3"/>
  <c r="T19" i="3"/>
  <c r="T11" i="3" l="1"/>
  <c r="T7" i="3"/>
  <c r="N10" i="3"/>
  <c r="N6" i="3"/>
  <c r="T12" i="3"/>
  <c r="T8" i="3"/>
  <c r="O18" i="3" s="1"/>
  <c r="V16" i="3"/>
  <c r="U20" i="3"/>
  <c r="U19" i="3"/>
  <c r="U18" i="3"/>
  <c r="T10" i="3"/>
  <c r="T6" i="3"/>
  <c r="U12" i="3" l="1"/>
  <c r="U8" i="3"/>
  <c r="P18" i="3" s="1"/>
  <c r="V20" i="3"/>
  <c r="V19" i="3"/>
  <c r="V18" i="3"/>
  <c r="U10" i="3"/>
  <c r="U6" i="3"/>
  <c r="O10" i="3"/>
  <c r="O6" i="3"/>
  <c r="U11" i="3"/>
  <c r="U7" i="3"/>
  <c r="Q18" i="3" l="1"/>
  <c r="P10" i="3"/>
  <c r="V10" i="3"/>
  <c r="V6" i="3"/>
  <c r="V7" i="3"/>
  <c r="V11" i="3"/>
  <c r="Q10" i="3" l="1"/>
  <c r="Q6" i="3"/>
</calcChain>
</file>

<file path=xl/sharedStrings.xml><?xml version="1.0" encoding="utf-8"?>
<sst xmlns="http://schemas.openxmlformats.org/spreadsheetml/2006/main" count="78" uniqueCount="35">
  <si>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</si>
  <si>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</si>
  <si>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</si>
  <si>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</si>
  <si>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</si>
  <si>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</si>
  <si>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</si>
  <si>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</si>
  <si>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</si>
  <si>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</si>
  <si>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</si>
  <si>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</si>
  <si>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Ежемесячно</t>
  </si>
  <si>
    <t>Ежеквартально</t>
  </si>
  <si>
    <t>Полугодично</t>
  </si>
  <si>
    <t>Ежегодно</t>
  </si>
  <si>
    <t>ШТАТНОЕ РАСПИСАНИЕ</t>
  </si>
  <si>
    <t>№</t>
  </si>
  <si>
    <t>КБС</t>
  </si>
  <si>
    <t>найменование должности</t>
  </si>
  <si>
    <t>Ф.И.О</t>
  </si>
  <si>
    <t>оклад</t>
  </si>
  <si>
    <t>Администрация</t>
  </si>
  <si>
    <t>Директор</t>
  </si>
  <si>
    <t>Главный Бухгалтер</t>
  </si>
  <si>
    <t>Помощник бухгалтера</t>
  </si>
  <si>
    <t>бухгалтер-кассир</t>
  </si>
  <si>
    <t>Начальник отдела продаж</t>
  </si>
  <si>
    <t>Менеджер по продажам</t>
  </si>
  <si>
    <t>Маркетолог</t>
  </si>
  <si>
    <t>Всего</t>
  </si>
  <si>
    <t>Период с</t>
  </si>
  <si>
    <t>Период До</t>
  </si>
  <si>
    <t>Выплаты</t>
  </si>
  <si>
    <t>порядок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</si>
</sst>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 yyyy"/>
    <numFmt numFmtId="165" formatCode="[$-419]mmmm;@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 applyBorder="1"/>
    <xf numFmtId="0" fontId="0" fillId="0" borderId="0" xfId="0" applyBorder="1"/>
    <xf numFmtId="0" fontId="0" fillId="0" borderId="0" xfId="0" applyFill="1" applyBorder="1"/>
    <xf numFmtId="164" fontId="3" fillId="0" borderId="0" xfId="0" applyNumberFormat="1" applyFont="1" applyFill="1" applyBorder="1"/>
    <xf numFmtId="1" fontId="0" fillId="2" borderId="0" xfId="0" applyNumberFormat="1" applyFill="1" applyBorder="1"/>
    <xf numFmtId="0" fontId="1" fillId="2" borderId="0" xfId="0" applyFont="1" applyFill="1" applyBorder="1"/>
    <xf numFmtId="1" fontId="4" fillId="2" borderId="0" xfId="0" applyNumberFormat="1" applyFont="1" applyFill="1" applyBorder="1"/>
    <xf numFmtId="0" fontId="3" fillId="0" borderId="0" xfId="0" applyFont="1" applyFill="1" applyBorder="1"/>
    <xf numFmtId="3" fontId="3" fillId="0" borderId="0" xfId="0" applyNumberFormat="1" applyFont="1" applyFill="1" applyBorder="1"/>
    <xf numFmtId="3" fontId="0" fillId="0" borderId="0" xfId="0" applyNumberFormat="1" applyFill="1" applyBorder="1"/>
    <xf numFmtId="0" fontId="2" fillId="3" borderId="0" xfId="0" applyFont="1" applyFill="1" applyBorder="1"/>
    <xf numFmtId="1" fontId="2" fillId="3" borderId="0" xfId="0" applyNumberFormat="1" applyFont="1" applyFill="1" applyBorder="1"/>
    <xf numFmtId="3" fontId="2" fillId="3" borderId="0" xfId="0" applyNumberFormat="1" applyFont="1" applyFill="1" applyBorder="1"/>
    <xf numFmtId="14" fontId="3" fillId="0" borderId="0" xfId="0" applyNumberFormat="1" applyFont="1" applyFill="1" applyBorder="1"/>
    <xf numFmtId="0" fontId="0" fillId="2" borderId="1" xfId="0" applyFill="1" applyBorder="1"/>
    <xf numFmtId="0" fontId="2" fillId="2" borderId="1" xfId="0" applyFont="1" applyFill="1" applyBorder="1"/>
    <xf numFmtId="0" fontId="0" fillId="2" borderId="2" xfId="0" applyFill="1" applyBorder="1"/>
    <xf numFmtId="0" fontId="2" fillId="2" borderId="2" xfId="0" applyFont="1" applyFill="1" applyBorder="1"/>
    <xf numFmtId="165" fontId="2" fillId="3" borderId="0" xfId="0" applyNumberFormat="1" applyFont="1" applyFill="1" applyBorder="1"/>
    <xf numFmtId="0" fontId="0" fillId="4" borderId="0" xfId="0" applyFill="1" applyBorder="1"/>
    <xf numFmtId="0" fontId="0" fillId="2" borderId="2" xfId="0" applyFill="1" applyBorder="1" applyProtection="1">
      <protection hidden="1"/>
    </xf>
    <xf numFmtId="0" fontId="0" fillId="0" borderId="0" xfId="0" applyBorder="1" applyProtection="1">
      <protection hidden="1"/>
    </xf>
    <xf numFmtId="3" fontId="0" fillId="0" borderId="0" xfId="0" applyNumberFormat="1" applyBorder="1"/>
    <xf numFmtId="3" fontId="0" fillId="5" borderId="0" xfId="0" applyNumberFormat="1" applyFill="1" applyBorder="1"/>
    <xf numFmtId="3" fontId="0" fillId="6" borderId="0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tabSelected="1" topLeftCell="B1" workbookViewId="0">
      <selection activeCell="Q8" sqref="Q8"/>
    </sheetView>
  </sheetViews>
  <sheetFormatPr defaultRowHeight="15" x14ac:dyDescent="0.25"/>
  <cols>
    <col min="1" max="1" width="8.42578125" style="2" customWidth="1"/>
    <col min="2" max="2" width="4.42578125" style="2" bestFit="1" customWidth="1"/>
    <col min="3" max="3" width="25.5703125" style="2" bestFit="1" customWidth="1"/>
    <col min="4" max="4" width="10.5703125" style="2" customWidth="1"/>
    <col min="5" max="5" width="9.140625" style="2"/>
    <col min="6" max="6" width="10.140625" style="2" bestFit="1" customWidth="1"/>
    <col min="7" max="7" width="11" style="2" bestFit="1" customWidth="1"/>
    <col min="8" max="8" width="15.140625" style="2" bestFit="1" customWidth="1"/>
    <col min="9" max="9" width="9.140625" style="15"/>
    <col min="10" max="10" width="15.140625" style="17" bestFit="1" customWidth="1"/>
    <col min="11" max="12" width="10.28515625" style="2" bestFit="1" customWidth="1"/>
    <col min="13" max="18" width="9.28515625" style="2" bestFit="1" customWidth="1"/>
    <col min="19" max="19" width="9.5703125" style="2" bestFit="1" customWidth="1"/>
    <col min="20" max="22" width="9.28515625" style="2" bestFit="1" customWidth="1"/>
    <col min="23" max="16384" width="9.140625" style="2"/>
  </cols>
  <sheetData>
    <row r="1" spans="1:22" x14ac:dyDescent="0.25">
      <c r="A1" s="1"/>
      <c r="B1" s="1"/>
      <c r="C1" s="1"/>
      <c r="D1" s="1"/>
      <c r="E1" s="5"/>
    </row>
    <row r="2" spans="1:22" x14ac:dyDescent="0.25">
      <c r="A2" s="6" t="s">
        <v>16</v>
      </c>
      <c r="B2" s="1"/>
      <c r="C2" s="1"/>
      <c r="D2" s="1"/>
      <c r="E2" s="5"/>
    </row>
    <row r="3" spans="1:22" x14ac:dyDescent="0.25">
      <c r="A3" s="1"/>
      <c r="B3" s="1"/>
      <c r="C3" s="1"/>
      <c r="D3" s="1"/>
      <c r="E3" s="7"/>
    </row>
    <row r="4" spans="1:22" s="11" customFormat="1" x14ac:dyDescent="0.25">
      <c r="A4" s="11" t="s">
        <v>17</v>
      </c>
      <c r="B4" s="11" t="s">
        <v>18</v>
      </c>
      <c r="C4" s="11" t="s">
        <v>19</v>
      </c>
      <c r="D4" s="11" t="s">
        <v>20</v>
      </c>
      <c r="E4" s="12" t="s">
        <v>21</v>
      </c>
      <c r="F4" s="11" t="s">
        <v>31</v>
      </c>
      <c r="G4" s="11" t="s">
        <v>32</v>
      </c>
      <c r="H4" s="11" t="s">
        <v>33</v>
      </c>
      <c r="I4" s="16"/>
      <c r="J4" s="18"/>
      <c r="K4" s="19">
        <v>43101</v>
      </c>
      <c r="L4" s="19">
        <v>43132</v>
      </c>
      <c r="M4" s="19">
        <v>43160</v>
      </c>
      <c r="N4" s="19">
        <v>43191</v>
      </c>
      <c r="O4" s="19">
        <v>43221</v>
      </c>
      <c r="P4" s="19">
        <v>43252</v>
      </c>
      <c r="Q4" s="19">
        <v>43282</v>
      </c>
      <c r="R4" s="19">
        <v>43313</v>
      </c>
      <c r="S4" s="19">
        <v>43344</v>
      </c>
      <c r="T4" s="19">
        <v>43374</v>
      </c>
      <c r="U4" s="19">
        <v>43405</v>
      </c>
      <c r="V4" s="19">
        <v>43435</v>
      </c>
    </row>
    <row r="5" spans="1:22" x14ac:dyDescent="0.25">
      <c r="A5" s="8"/>
      <c r="B5" s="8"/>
      <c r="C5" s="8" t="s">
        <v>22</v>
      </c>
      <c r="D5" s="8"/>
      <c r="E5" s="9">
        <f>SUM(E6:E6)</f>
        <v>300000</v>
      </c>
      <c r="F5" s="14">
        <v>43101</v>
      </c>
      <c r="G5" s="14">
        <v>43435</v>
      </c>
      <c r="H5" s="2" t="s">
        <v>12</v>
      </c>
      <c r="K5" s="24">
        <f>IF(AND(IF(K$4&gt;=$F5,1,0),IF(K$4&lt;=$G5,1,0)),1,0)*$E5*K17</f>
        <v>300000</v>
      </c>
      <c r="L5" s="24">
        <f t="shared" ref="L5:V6" si="0">IF(AND(IF(L$4&gt;=$F5,1,0),IF(L$4&lt;=$G5,1,0)),1,0)*$E5*L17</f>
        <v>300000</v>
      </c>
      <c r="M5" s="24">
        <f t="shared" si="0"/>
        <v>300000</v>
      </c>
      <c r="N5" s="24">
        <f t="shared" si="0"/>
        <v>300000</v>
      </c>
      <c r="O5" s="24">
        <f t="shared" si="0"/>
        <v>300000</v>
      </c>
      <c r="P5" s="24">
        <f t="shared" si="0"/>
        <v>300000</v>
      </c>
      <c r="Q5" s="24">
        <f t="shared" si="0"/>
        <v>300000</v>
      </c>
      <c r="R5" s="24">
        <f t="shared" si="0"/>
        <v>300000</v>
      </c>
      <c r="S5" s="24">
        <f t="shared" si="0"/>
        <v>300000</v>
      </c>
      <c r="T5" s="24">
        <f t="shared" si="0"/>
        <v>300000</v>
      </c>
      <c r="U5" s="24">
        <f t="shared" si="0"/>
        <v>300000</v>
      </c>
      <c r="V5" s="24">
        <f t="shared" si="0"/>
        <v>300000</v>
      </c>
    </row>
    <row r="6" spans="1:22" x14ac:dyDescent="0.25">
      <c r="A6" s="3">
        <v>1</v>
      </c>
      <c r="B6" s="3"/>
      <c r="C6" s="3" t="s">
        <v>23</v>
      </c>
      <c r="D6" s="3"/>
      <c r="E6" s="10">
        <v>300000</v>
      </c>
      <c r="F6" s="14">
        <v>43160</v>
      </c>
      <c r="G6" s="14">
        <v>43221</v>
      </c>
      <c r="H6" s="2" t="s">
        <v>13</v>
      </c>
      <c r="K6" s="23">
        <f>IF(AND(IF(K$4&gt;=$F6,1,0),IF(K$4&lt;=$G6,1,0)),1,0)*$E6*K18</f>
        <v>0</v>
      </c>
      <c r="L6" s="23">
        <f>IF(AND(IF(L$4&gt;=$F6,1,0),IF(L$4&lt;=$G6,1,0)),1,0)*$E6*L18</f>
        <v>0</v>
      </c>
      <c r="M6" s="25">
        <v>0</v>
      </c>
      <c r="N6" s="24">
        <f t="shared" si="0"/>
        <v>0</v>
      </c>
      <c r="O6" s="24">
        <f t="shared" si="0"/>
        <v>0</v>
      </c>
      <c r="P6" s="23">
        <f>200000*2/3</f>
        <v>133333.33333333334</v>
      </c>
      <c r="Q6" s="23">
        <f t="shared" si="0"/>
        <v>0</v>
      </c>
      <c r="R6" s="23">
        <f t="shared" si="0"/>
        <v>0</v>
      </c>
      <c r="S6" s="23">
        <f t="shared" si="0"/>
        <v>0</v>
      </c>
      <c r="T6" s="23">
        <f t="shared" si="0"/>
        <v>0</v>
      </c>
      <c r="U6" s="23">
        <f t="shared" si="0"/>
        <v>0</v>
      </c>
      <c r="V6" s="23">
        <f t="shared" si="0"/>
        <v>0</v>
      </c>
    </row>
    <row r="7" spans="1:22" x14ac:dyDescent="0.25">
      <c r="A7" s="3">
        <v>2</v>
      </c>
      <c r="B7" s="3"/>
      <c r="C7" s="3" t="s">
        <v>24</v>
      </c>
      <c r="D7" s="3"/>
      <c r="E7" s="10">
        <v>200000</v>
      </c>
      <c r="F7" s="14">
        <v>43101</v>
      </c>
      <c r="G7" s="14">
        <v>43221</v>
      </c>
      <c r="H7" s="2" t="s">
        <v>14</v>
      </c>
      <c r="K7" s="24">
        <f>IF(AND(IF(K$4&gt;=$F7,1,0),IF(K$4&lt;=$G7,1,0)),1,0)*$E7*K19</f>
        <v>0</v>
      </c>
      <c r="L7" s="24">
        <f t="shared" ref="L7:V8" si="1">IF(AND(IF(L$4&gt;=$F7,1,0),IF(L$4&lt;=$G7,1,0)),1,0)*$E7*L19</f>
        <v>0</v>
      </c>
      <c r="M7" s="24">
        <f t="shared" si="1"/>
        <v>0</v>
      </c>
      <c r="N7" s="24">
        <f t="shared" si="1"/>
        <v>0</v>
      </c>
      <c r="O7" s="24">
        <f t="shared" si="1"/>
        <v>0</v>
      </c>
      <c r="P7" s="23">
        <f>(200000/6)*5</f>
        <v>166666.66666666669</v>
      </c>
      <c r="Q7" s="23">
        <f t="shared" si="1"/>
        <v>0</v>
      </c>
      <c r="R7" s="23">
        <f t="shared" si="1"/>
        <v>0</v>
      </c>
      <c r="S7" s="23">
        <f t="shared" si="1"/>
        <v>0</v>
      </c>
      <c r="T7" s="23">
        <f t="shared" si="1"/>
        <v>0</v>
      </c>
      <c r="U7" s="23">
        <f t="shared" si="1"/>
        <v>0</v>
      </c>
      <c r="V7" s="23">
        <f t="shared" si="1"/>
        <v>0</v>
      </c>
    </row>
    <row r="8" spans="1:22" x14ac:dyDescent="0.25">
      <c r="A8" s="3">
        <v>3</v>
      </c>
      <c r="B8" s="3"/>
      <c r="C8" s="3" t="s">
        <v>25</v>
      </c>
      <c r="D8" s="3"/>
      <c r="E8" s="10">
        <v>100000</v>
      </c>
      <c r="F8" s="14">
        <v>43101</v>
      </c>
      <c r="G8" s="14">
        <v>43374</v>
      </c>
      <c r="H8" s="2" t="s">
        <v>15</v>
      </c>
      <c r="K8" s="24">
        <f>IF(AND(IF(K$4&gt;=$F8,1,0),IF(K$4&lt;=$G8,1,0)),1,0)*$E8*K20</f>
        <v>0</v>
      </c>
      <c r="L8" s="24">
        <f t="shared" si="1"/>
        <v>0</v>
      </c>
      <c r="M8" s="24">
        <f t="shared" si="1"/>
        <v>0</v>
      </c>
      <c r="N8" s="24">
        <f t="shared" si="1"/>
        <v>0</v>
      </c>
      <c r="O8" s="24">
        <f t="shared" si="1"/>
        <v>0</v>
      </c>
      <c r="P8" s="24">
        <f t="shared" si="1"/>
        <v>0</v>
      </c>
      <c r="Q8" s="24">
        <f t="shared" si="1"/>
        <v>0</v>
      </c>
      <c r="R8" s="24">
        <f t="shared" si="1"/>
        <v>0</v>
      </c>
      <c r="S8" s="24">
        <f t="shared" si="1"/>
        <v>0</v>
      </c>
      <c r="T8" s="24">
        <f t="shared" si="1"/>
        <v>0</v>
      </c>
      <c r="U8" s="23">
        <f t="shared" si="1"/>
        <v>0</v>
      </c>
      <c r="V8" s="23">
        <f>100000/12*10</f>
        <v>83333.333333333343</v>
      </c>
    </row>
    <row r="9" spans="1:22" x14ac:dyDescent="0.25">
      <c r="A9" s="3">
        <v>4</v>
      </c>
      <c r="B9" s="3"/>
      <c r="C9" s="3" t="s">
        <v>26</v>
      </c>
      <c r="D9" s="3"/>
      <c r="E9" s="10">
        <v>100000</v>
      </c>
      <c r="F9" s="14">
        <v>43132</v>
      </c>
      <c r="G9" s="14">
        <v>43221</v>
      </c>
      <c r="H9" s="2" t="s">
        <v>12</v>
      </c>
      <c r="K9" s="23">
        <f>IF(AND(IF(K$4&gt;=$F9,1,0),IF(K$4&lt;=$G9,1,0)),1,0)*$E9*K17</f>
        <v>0</v>
      </c>
      <c r="L9" s="23">
        <f t="shared" ref="L9:V12" si="2">IF(AND(IF(L$4&gt;=$F9,1,0),IF(L$4&lt;=$G9,1,0)),1,0)*$E9*L17</f>
        <v>100000</v>
      </c>
      <c r="M9" s="23">
        <f t="shared" si="2"/>
        <v>100000</v>
      </c>
      <c r="N9" s="23">
        <f t="shared" si="2"/>
        <v>100000</v>
      </c>
      <c r="O9" s="23">
        <f t="shared" si="2"/>
        <v>100000</v>
      </c>
      <c r="P9" s="23">
        <f t="shared" si="2"/>
        <v>0</v>
      </c>
      <c r="Q9" s="23">
        <f t="shared" si="2"/>
        <v>0</v>
      </c>
      <c r="R9" s="23">
        <f t="shared" si="2"/>
        <v>0</v>
      </c>
      <c r="S9" s="23">
        <f t="shared" si="2"/>
        <v>0</v>
      </c>
      <c r="T9" s="23">
        <f t="shared" si="2"/>
        <v>0</v>
      </c>
      <c r="U9" s="23">
        <f t="shared" si="2"/>
        <v>0</v>
      </c>
      <c r="V9" s="23">
        <f t="shared" si="2"/>
        <v>0</v>
      </c>
    </row>
    <row r="10" spans="1:22" x14ac:dyDescent="0.25">
      <c r="A10" s="3">
        <v>5</v>
      </c>
      <c r="B10" s="3"/>
      <c r="C10" s="3" t="s">
        <v>27</v>
      </c>
      <c r="D10" s="3"/>
      <c r="E10" s="10">
        <v>200000</v>
      </c>
      <c r="F10" s="14">
        <v>43101</v>
      </c>
      <c r="G10" s="14">
        <v>43435</v>
      </c>
      <c r="H10" s="2" t="s">
        <v>13</v>
      </c>
      <c r="K10" s="23">
        <f>IF(AND(IF(K$4&gt;=$F10,1,0),IF(K$4&lt;=$G10,1,0)),1,0)*$E10*K18</f>
        <v>0</v>
      </c>
      <c r="L10" s="23">
        <f t="shared" si="2"/>
        <v>0</v>
      </c>
      <c r="M10" s="23">
        <f t="shared" si="2"/>
        <v>200000</v>
      </c>
      <c r="N10" s="23">
        <f t="shared" si="2"/>
        <v>0</v>
      </c>
      <c r="O10" s="23">
        <f t="shared" si="2"/>
        <v>0</v>
      </c>
      <c r="P10" s="23">
        <f t="shared" si="2"/>
        <v>200000</v>
      </c>
      <c r="Q10" s="23">
        <f t="shared" si="2"/>
        <v>0</v>
      </c>
      <c r="R10" s="23">
        <f t="shared" si="2"/>
        <v>0</v>
      </c>
      <c r="S10" s="23">
        <f>IF(AND(IF(S$4&gt;=$F10,1,0),IF(S$4&lt;=$G10,1,0)),1,0)*$E10*S18</f>
        <v>200000</v>
      </c>
      <c r="T10" s="23">
        <f t="shared" si="2"/>
        <v>0</v>
      </c>
      <c r="U10" s="23">
        <f t="shared" si="2"/>
        <v>0</v>
      </c>
      <c r="V10" s="23">
        <f t="shared" si="2"/>
        <v>200000</v>
      </c>
    </row>
    <row r="11" spans="1:22" x14ac:dyDescent="0.25">
      <c r="A11" s="3">
        <v>6</v>
      </c>
      <c r="B11" s="3"/>
      <c r="C11" s="3" t="s">
        <v>28</v>
      </c>
      <c r="D11" s="3"/>
      <c r="E11" s="10">
        <v>100000</v>
      </c>
      <c r="F11" s="14">
        <v>43101</v>
      </c>
      <c r="G11" s="14">
        <v>43435</v>
      </c>
      <c r="H11" s="2" t="s">
        <v>14</v>
      </c>
      <c r="K11" s="24">
        <f>IF(AND(IF(K$4&gt;=$F11,1,0),IF(K$4&lt;=$G11,1,0)),1,0)*$E11*K19</f>
        <v>0</v>
      </c>
      <c r="L11" s="24">
        <f t="shared" si="2"/>
        <v>0</v>
      </c>
      <c r="M11" s="24">
        <f t="shared" si="2"/>
        <v>0</v>
      </c>
      <c r="N11" s="24">
        <f t="shared" si="2"/>
        <v>0</v>
      </c>
      <c r="O11" s="24">
        <f t="shared" si="2"/>
        <v>0</v>
      </c>
      <c r="P11" s="24">
        <f t="shared" si="2"/>
        <v>100000</v>
      </c>
      <c r="Q11" s="24">
        <f t="shared" si="2"/>
        <v>0</v>
      </c>
      <c r="R11" s="24">
        <f t="shared" si="2"/>
        <v>0</v>
      </c>
      <c r="S11" s="24">
        <f t="shared" si="2"/>
        <v>0</v>
      </c>
      <c r="T11" s="24">
        <f t="shared" si="2"/>
        <v>0</v>
      </c>
      <c r="U11" s="24">
        <f t="shared" si="2"/>
        <v>0</v>
      </c>
      <c r="V11" s="24">
        <f t="shared" si="2"/>
        <v>100000</v>
      </c>
    </row>
    <row r="12" spans="1:22" x14ac:dyDescent="0.25">
      <c r="A12" s="3">
        <v>7</v>
      </c>
      <c r="B12" s="3"/>
      <c r="C12" s="3" t="s">
        <v>29</v>
      </c>
      <c r="D12" s="3"/>
      <c r="E12" s="10">
        <v>190000</v>
      </c>
      <c r="F12" s="14">
        <v>43101</v>
      </c>
      <c r="G12" s="14">
        <v>43405</v>
      </c>
      <c r="H12" s="2" t="s">
        <v>15</v>
      </c>
      <c r="K12" s="24">
        <f>IF(AND(IF(K$4&gt;=$F12,1,0),IF(K$4&lt;=$G12,1,0)),1,0)*$E12*K20</f>
        <v>0</v>
      </c>
      <c r="L12" s="24">
        <f t="shared" si="2"/>
        <v>0</v>
      </c>
      <c r="M12" s="24">
        <f t="shared" si="2"/>
        <v>0</v>
      </c>
      <c r="N12" s="24">
        <f t="shared" si="2"/>
        <v>0</v>
      </c>
      <c r="O12" s="24">
        <f t="shared" si="2"/>
        <v>0</v>
      </c>
      <c r="P12" s="24">
        <f t="shared" si="2"/>
        <v>0</v>
      </c>
      <c r="Q12" s="24">
        <f t="shared" si="2"/>
        <v>0</v>
      </c>
      <c r="R12" s="24">
        <f t="shared" si="2"/>
        <v>0</v>
      </c>
      <c r="S12" s="24">
        <f t="shared" si="2"/>
        <v>0</v>
      </c>
      <c r="T12" s="24">
        <f t="shared" si="2"/>
        <v>0</v>
      </c>
      <c r="U12" s="24">
        <f t="shared" si="2"/>
        <v>0</v>
      </c>
      <c r="V12" s="23">
        <f>190000/12*11</f>
        <v>174166.66666666669</v>
      </c>
    </row>
    <row r="13" spans="1:22" s="11" customFormat="1" x14ac:dyDescent="0.25">
      <c r="C13" s="11" t="s">
        <v>30</v>
      </c>
      <c r="E13" s="13"/>
      <c r="F13" s="13"/>
      <c r="G13" s="13"/>
      <c r="I13" s="16"/>
      <c r="J13" s="18"/>
    </row>
    <row r="14" spans="1:22" x14ac:dyDescent="0.25">
      <c r="A14" s="3"/>
      <c r="B14" s="3"/>
      <c r="C14" s="3"/>
      <c r="D14" s="3"/>
      <c r="E14" s="3"/>
      <c r="F14" s="9"/>
      <c r="G14" s="9"/>
    </row>
    <row r="15" spans="1:22" x14ac:dyDescent="0.25">
      <c r="A15" s="3"/>
      <c r="B15" s="3"/>
      <c r="C15" s="3"/>
      <c r="D15" s="3"/>
      <c r="E15" s="3"/>
      <c r="F15" s="3"/>
      <c r="G15" s="3"/>
      <c r="J15" s="21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</row>
    <row r="16" spans="1:22" x14ac:dyDescent="0.25">
      <c r="J16" s="22" t="s">
        <v>34</v>
      </c>
      <c r="K16" s="22">
        <v>1</v>
      </c>
      <c r="L16" s="22">
        <f>K16+1</f>
        <v>2</v>
      </c>
      <c r="M16" s="22">
        <f t="shared" ref="M16:V16" si="3">L16+1</f>
        <v>3</v>
      </c>
      <c r="N16" s="22">
        <f t="shared" si="3"/>
        <v>4</v>
      </c>
      <c r="O16" s="22">
        <f t="shared" si="3"/>
        <v>5</v>
      </c>
      <c r="P16" s="22">
        <f t="shared" si="3"/>
        <v>6</v>
      </c>
      <c r="Q16" s="22">
        <f t="shared" si="3"/>
        <v>7</v>
      </c>
      <c r="R16" s="22">
        <f t="shared" si="3"/>
        <v>8</v>
      </c>
      <c r="S16" s="22">
        <f t="shared" si="3"/>
        <v>9</v>
      </c>
      <c r="T16" s="22">
        <f t="shared" si="3"/>
        <v>10</v>
      </c>
      <c r="U16" s="22">
        <f t="shared" si="3"/>
        <v>11</v>
      </c>
      <c r="V16" s="22">
        <f t="shared" si="3"/>
        <v>12</v>
      </c>
    </row>
    <row r="17" spans="10:22" x14ac:dyDescent="0.25">
      <c r="J17" s="21" t="s">
        <v>12</v>
      </c>
      <c r="K17" s="22">
        <v>1</v>
      </c>
      <c r="L17" s="22">
        <v>1</v>
      </c>
      <c r="M17" s="22">
        <v>1</v>
      </c>
      <c r="N17" s="22">
        <v>1</v>
      </c>
      <c r="O17" s="22">
        <v>1</v>
      </c>
      <c r="P17" s="22">
        <v>1</v>
      </c>
      <c r="Q17" s="22">
        <v>1</v>
      </c>
      <c r="R17" s="22">
        <v>1</v>
      </c>
      <c r="S17" s="22">
        <v>1</v>
      </c>
      <c r="T17" s="22">
        <v>1</v>
      </c>
      <c r="U17" s="22">
        <v>1</v>
      </c>
      <c r="V17" s="22">
        <v>1</v>
      </c>
    </row>
    <row r="18" spans="10:22" x14ac:dyDescent="0.25">
      <c r="J18" s="21" t="s">
        <v>13</v>
      </c>
      <c r="K18" s="22">
        <f>IF(OR(K$16=3,K$16=6,P$8=9,K$16=12),1,0)</f>
        <v>0</v>
      </c>
      <c r="L18" s="22">
        <f t="shared" ref="L18:V18" si="4">IF(OR(L$16=3,L$16=6,Q$8=9,L$16=12),1,0)</f>
        <v>0</v>
      </c>
      <c r="M18" s="22">
        <f t="shared" si="4"/>
        <v>1</v>
      </c>
      <c r="N18" s="22">
        <f t="shared" si="4"/>
        <v>0</v>
      </c>
      <c r="O18" s="22">
        <f t="shared" si="4"/>
        <v>0</v>
      </c>
      <c r="P18" s="22">
        <f t="shared" si="4"/>
        <v>1</v>
      </c>
      <c r="Q18" s="22">
        <f t="shared" si="4"/>
        <v>0</v>
      </c>
      <c r="R18" s="22">
        <f t="shared" si="4"/>
        <v>0</v>
      </c>
      <c r="S18" s="22">
        <f>IF(OR(S$16=3,S$16=6,S$16=9,S$16=12),1,0)</f>
        <v>1</v>
      </c>
      <c r="T18" s="22">
        <f t="shared" si="4"/>
        <v>0</v>
      </c>
      <c r="U18" s="22">
        <f t="shared" si="4"/>
        <v>0</v>
      </c>
      <c r="V18" s="22">
        <f t="shared" si="4"/>
        <v>1</v>
      </c>
    </row>
    <row r="19" spans="10:22" x14ac:dyDescent="0.25">
      <c r="J19" s="21" t="s">
        <v>14</v>
      </c>
      <c r="K19" s="22">
        <f>IF(OR(,K$16=6,K$16=12),1,0)</f>
        <v>0</v>
      </c>
      <c r="L19" s="22">
        <f t="shared" ref="L19:V19" si="5">IF(OR(,L$16=6,L$16=12),1,0)</f>
        <v>0</v>
      </c>
      <c r="M19" s="22">
        <f t="shared" si="5"/>
        <v>0</v>
      </c>
      <c r="N19" s="22">
        <f t="shared" si="5"/>
        <v>0</v>
      </c>
      <c r="O19" s="22">
        <f t="shared" si="5"/>
        <v>0</v>
      </c>
      <c r="P19" s="22">
        <f t="shared" si="5"/>
        <v>1</v>
      </c>
      <c r="Q19" s="22">
        <f t="shared" si="5"/>
        <v>0</v>
      </c>
      <c r="R19" s="22">
        <f t="shared" si="5"/>
        <v>0</v>
      </c>
      <c r="S19" s="22">
        <f t="shared" si="5"/>
        <v>0</v>
      </c>
      <c r="T19" s="22">
        <f t="shared" si="5"/>
        <v>0</v>
      </c>
      <c r="U19" s="22">
        <f t="shared" si="5"/>
        <v>0</v>
      </c>
      <c r="V19" s="22">
        <f t="shared" si="5"/>
        <v>1</v>
      </c>
    </row>
    <row r="20" spans="10:22" x14ac:dyDescent="0.25">
      <c r="J20" s="21" t="s">
        <v>15</v>
      </c>
      <c r="K20" s="22">
        <f>IF(OR(,K$16=12),1,0)</f>
        <v>0</v>
      </c>
      <c r="L20" s="22">
        <f t="shared" ref="L20:V20" si="6">IF(OR(,L$16=12),1,0)</f>
        <v>0</v>
      </c>
      <c r="M20" s="22">
        <f t="shared" si="6"/>
        <v>0</v>
      </c>
      <c r="N20" s="22">
        <f t="shared" si="6"/>
        <v>0</v>
      </c>
      <c r="O20" s="22">
        <f t="shared" si="6"/>
        <v>0</v>
      </c>
      <c r="P20" s="22">
        <f t="shared" si="6"/>
        <v>0</v>
      </c>
      <c r="Q20" s="22">
        <f t="shared" si="6"/>
        <v>0</v>
      </c>
      <c r="R20" s="22">
        <f t="shared" si="6"/>
        <v>0</v>
      </c>
      <c r="S20" s="22">
        <f t="shared" si="6"/>
        <v>0</v>
      </c>
      <c r="T20" s="22">
        <f t="shared" si="6"/>
        <v>0</v>
      </c>
      <c r="U20" s="22">
        <f t="shared" si="6"/>
        <v>0</v>
      </c>
      <c r="V20" s="22">
        <f t="shared" si="6"/>
        <v>1</v>
      </c>
    </row>
  </sheetData>
  <sheetProtection selectLockedCells="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DATA!$C$1:$C$4</xm:f>
          </x14:formula1>
          <xm:sqref>H5:H12 J17:J20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topLeftCell="B1" workbookViewId="0">
      <selection activeCell="M16" sqref="M16"/>
    </sheetView>
  </sheetViews>
  <sheetFormatPr defaultRowHeight="15" x14ac:dyDescent="0.25"/>
  <cols>
    <col min="1" max="1" width="8.42578125" style="2" customWidth="1"/>
    <col min="2" max="2" width="4.42578125" style="2" bestFit="1" customWidth="1"/>
    <col min="3" max="3" width="25.5703125" style="2" bestFit="1" customWidth="1"/>
    <col min="4" max="4" width="10.5703125" style="2" customWidth="1"/>
    <col min="5" max="5" width="9.140625" style="2"/>
    <col min="6" max="6" width="10.140625" style="2" bestFit="1" customWidth="1"/>
    <col min="7" max="7" width="11" style="2" bestFit="1" customWidth="1"/>
    <col min="8" max="8" width="15.140625" style="2" bestFit="1" customWidth="1"/>
    <col min="9" max="9" width="9.140625" style="15"/>
    <col min="10" max="10" width="15.140625" style="17" bestFit="1" customWidth="1"/>
    <col min="11" max="12" width="10.28515625" style="2" bestFit="1" customWidth="1"/>
    <col min="13" max="18" width="9.28515625" style="2" bestFit="1" customWidth="1"/>
    <col min="19" max="19" width="9.5703125" style="2" bestFit="1" customWidth="1"/>
    <col min="20" max="22" width="9.28515625" style="2" bestFit="1" customWidth="1"/>
    <col min="23" max="16384" width="9.140625" style="2"/>
  </cols>
  <sheetData>
    <row r="1" spans="1:22" x14ac:dyDescent="0.25">
      <c r="A1" s="1"/>
      <c r="B1" s="1"/>
      <c r="C1" s="1"/>
      <c r="D1" s="1"/>
      <c r="E1" s="5"/>
    </row>
    <row r="2" spans="1:22" x14ac:dyDescent="0.25">
      <c r="A2" s="6" t="s">
        <v>16</v>
      </c>
      <c r="B2" s="1"/>
      <c r="C2" s="1"/>
      <c r="D2" s="1"/>
      <c r="E2" s="5"/>
    </row>
    <row r="3" spans="1:22" x14ac:dyDescent="0.25">
      <c r="A3" s="1"/>
      <c r="B3" s="1"/>
      <c r="C3" s="1"/>
      <c r="D3" s="1"/>
      <c r="E3" s="7"/>
    </row>
    <row r="4" spans="1:22" s="11" customFormat="1" x14ac:dyDescent="0.25">
      <c r="A4" s="11" t="s">
        <v>17</v>
      </c>
      <c r="B4" s="11" t="s">
        <v>18</v>
      </c>
      <c r="C4" s="11" t="s">
        <v>19</v>
      </c>
      <c r="D4" s="11" t="s">
        <v>20</v>
      </c>
      <c r="E4" s="12" t="s">
        <v>21</v>
      </c>
      <c r="F4" s="11" t="s">
        <v>31</v>
      </c>
      <c r="G4" s="11" t="s">
        <v>32</v>
      </c>
      <c r="H4" s="11" t="s">
        <v>33</v>
      </c>
      <c r="I4" s="16"/>
      <c r="J4" s="18"/>
      <c r="K4" s="19">
        <v>43101</v>
      </c>
      <c r="L4" s="19">
        <v>43132</v>
      </c>
      <c r="M4" s="19">
        <v>43160</v>
      </c>
      <c r="N4" s="19">
        <v>43191</v>
      </c>
      <c r="O4" s="19">
        <v>43221</v>
      </c>
      <c r="P4" s="19">
        <v>43252</v>
      </c>
      <c r="Q4" s="19">
        <v>43282</v>
      </c>
      <c r="R4" s="19">
        <v>43313</v>
      </c>
      <c r="S4" s="19">
        <v>43344</v>
      </c>
      <c r="T4" s="19">
        <v>43374</v>
      </c>
      <c r="U4" s="19">
        <v>43405</v>
      </c>
      <c r="V4" s="19">
        <v>43435</v>
      </c>
    </row>
    <row r="5" spans="1:22" x14ac:dyDescent="0.25">
      <c r="A5" s="8"/>
      <c r="B5" s="8"/>
      <c r="C5" s="8" t="s">
        <v>22</v>
      </c>
      <c r="D5" s="8"/>
      <c r="E5" s="9">
        <f>SUM(E6:E6)</f>
        <v>300000</v>
      </c>
      <c r="F5" s="14">
        <v>43101</v>
      </c>
      <c r="G5" s="14">
        <v>43435</v>
      </c>
      <c r="H5" s="2" t="s">
        <v>12</v>
      </c>
      <c r="K5" s="2">
        <f>IF(AND(IF(K$4&gt;=$F5,1,0),IF(K$4&lt;=$G5,1,0)),1,0)*$E5*K17</f>
        <v>300000</v>
      </c>
      <c r="L5" s="2">
        <f t="shared" ref="L5:V5" si="0">IF(AND(IF(L$4&gt;=$F5,1,0),IF(L$4&lt;=$G5,1,0)),1,0)*$E5*L17</f>
        <v>300000</v>
      </c>
      <c r="M5" s="2">
        <f t="shared" si="0"/>
        <v>300000</v>
      </c>
      <c r="N5" s="2">
        <f t="shared" si="0"/>
        <v>300000</v>
      </c>
      <c r="O5" s="2">
        <f t="shared" si="0"/>
        <v>300000</v>
      </c>
      <c r="P5" s="2">
        <f t="shared" si="0"/>
        <v>300000</v>
      </c>
      <c r="Q5" s="2">
        <f t="shared" si="0"/>
        <v>300000</v>
      </c>
      <c r="R5" s="2">
        <f t="shared" si="0"/>
        <v>300000</v>
      </c>
      <c r="S5" s="2">
        <f t="shared" si="0"/>
        <v>300000</v>
      </c>
      <c r="T5" s="2">
        <f t="shared" si="0"/>
        <v>300000</v>
      </c>
      <c r="U5" s="2">
        <f t="shared" si="0"/>
        <v>300000</v>
      </c>
      <c r="V5" s="2">
        <f t="shared" si="0"/>
        <v>300000</v>
      </c>
    </row>
    <row r="6" spans="1:22" x14ac:dyDescent="0.25">
      <c r="A6" s="3">
        <v>1</v>
      </c>
      <c r="B6" s="3"/>
      <c r="C6" s="3" t="s">
        <v>23</v>
      </c>
      <c r="D6" s="3"/>
      <c r="E6" s="10">
        <v>300000</v>
      </c>
      <c r="F6" s="14">
        <v>43160</v>
      </c>
      <c r="G6" s="14">
        <v>43221</v>
      </c>
      <c r="H6" s="2" t="s">
        <v>13</v>
      </c>
      <c r="K6" s="2">
        <f>IF(AND(IF(K$4&gt;=$F6,1,0),IF(K$4&lt;=$G6,1,0)),1,0)*$E6*K18</f>
        <v>0</v>
      </c>
      <c r="L6" s="2">
        <f>IF(AND(IF(L$4&gt;=$F6,1,0),IF(L$4&lt;=$G6,1,0)),1,0)*$E6*L18</f>
        <v>0</v>
      </c>
      <c r="M6" s="2">
        <f t="shared" ref="M6:V6" si="1">IF(AND(IF(M$4&gt;=$F6,1,0),IF(M$4&lt;=$G6,1,0)),1,0)*$E6*M18</f>
        <v>300000</v>
      </c>
      <c r="N6" s="2">
        <f t="shared" si="1"/>
        <v>0</v>
      </c>
      <c r="O6" s="2">
        <f t="shared" si="1"/>
        <v>0</v>
      </c>
      <c r="P6" s="2">
        <f t="shared" si="1"/>
        <v>0</v>
      </c>
      <c r="Q6" s="2">
        <f t="shared" si="1"/>
        <v>0</v>
      </c>
      <c r="R6" s="2">
        <f t="shared" si="1"/>
        <v>0</v>
      </c>
      <c r="S6" s="2">
        <f t="shared" si="1"/>
        <v>0</v>
      </c>
      <c r="T6" s="2">
        <f t="shared" si="1"/>
        <v>0</v>
      </c>
      <c r="U6" s="2">
        <f t="shared" si="1"/>
        <v>0</v>
      </c>
      <c r="V6" s="2">
        <f t="shared" si="1"/>
        <v>0</v>
      </c>
    </row>
    <row r="7" spans="1:22" x14ac:dyDescent="0.25">
      <c r="A7" s="3">
        <v>2</v>
      </c>
      <c r="B7" s="3"/>
      <c r="C7" s="3" t="s">
        <v>24</v>
      </c>
      <c r="D7" s="3"/>
      <c r="E7" s="10">
        <v>200000</v>
      </c>
      <c r="F7" s="14">
        <v>43101</v>
      </c>
      <c r="G7" s="14">
        <v>43252</v>
      </c>
      <c r="H7" s="2" t="s">
        <v>14</v>
      </c>
      <c r="K7" s="2">
        <f>IF(AND(IF(K$4&gt;=$F7,1,0),IF(K$4&lt;=$G7,1,0)),1,0)*$E7*K19</f>
        <v>0</v>
      </c>
      <c r="L7" s="2">
        <f t="shared" ref="L7:V7" si="2">IF(AND(IF(L$4&gt;=$F7,1,0),IF(L$4&lt;=$G7,1,0)),1,0)*$E7*L19</f>
        <v>0</v>
      </c>
      <c r="M7" s="2">
        <f t="shared" si="2"/>
        <v>0</v>
      </c>
      <c r="N7" s="2">
        <f t="shared" si="2"/>
        <v>0</v>
      </c>
      <c r="O7" s="2">
        <f t="shared" si="2"/>
        <v>0</v>
      </c>
      <c r="P7" s="2">
        <f t="shared" si="2"/>
        <v>200000</v>
      </c>
      <c r="Q7" s="2">
        <f t="shared" si="2"/>
        <v>0</v>
      </c>
      <c r="R7" s="2">
        <f t="shared" si="2"/>
        <v>0</v>
      </c>
      <c r="S7" s="2">
        <f t="shared" si="2"/>
        <v>0</v>
      </c>
      <c r="T7" s="2">
        <f t="shared" si="2"/>
        <v>0</v>
      </c>
      <c r="U7" s="2">
        <f t="shared" si="2"/>
        <v>0</v>
      </c>
      <c r="V7" s="2">
        <f t="shared" si="2"/>
        <v>0</v>
      </c>
    </row>
    <row r="8" spans="1:22" x14ac:dyDescent="0.25">
      <c r="A8" s="3">
        <v>3</v>
      </c>
      <c r="B8" s="3"/>
      <c r="C8" s="3" t="s">
        <v>25</v>
      </c>
      <c r="D8" s="3"/>
      <c r="E8" s="10">
        <v>100000</v>
      </c>
      <c r="F8" s="14">
        <v>43101</v>
      </c>
      <c r="G8" s="14">
        <v>43374</v>
      </c>
      <c r="H8" s="2" t="s">
        <v>15</v>
      </c>
      <c r="K8" s="2">
        <f>IF(AND(IF(K$4&gt;=$F8,1,0),IF(K$4&lt;=$G8,1,0)),1,0)*$E8*K20</f>
        <v>0</v>
      </c>
      <c r="L8" s="2">
        <f t="shared" ref="L8:V8" si="3">IF(AND(IF(L$4&gt;=$F8,1,0),IF(L$4&lt;=$G8,1,0)),1,0)*$E8*L20</f>
        <v>0</v>
      </c>
      <c r="M8" s="2">
        <f t="shared" si="3"/>
        <v>0</v>
      </c>
      <c r="N8" s="2">
        <f t="shared" si="3"/>
        <v>0</v>
      </c>
      <c r="O8" s="2">
        <f t="shared" si="3"/>
        <v>0</v>
      </c>
      <c r="P8" s="2">
        <f t="shared" si="3"/>
        <v>0</v>
      </c>
      <c r="Q8" s="2">
        <f t="shared" si="3"/>
        <v>0</v>
      </c>
      <c r="R8" s="2">
        <f t="shared" si="3"/>
        <v>0</v>
      </c>
      <c r="S8" s="2">
        <f t="shared" si="3"/>
        <v>0</v>
      </c>
      <c r="T8" s="20">
        <f t="shared" si="3"/>
        <v>0</v>
      </c>
      <c r="U8" s="2">
        <f t="shared" si="3"/>
        <v>0</v>
      </c>
      <c r="V8" s="2">
        <f t="shared" si="3"/>
        <v>0</v>
      </c>
    </row>
    <row r="9" spans="1:22" x14ac:dyDescent="0.25">
      <c r="A9" s="3">
        <v>4</v>
      </c>
      <c r="B9" s="3"/>
      <c r="C9" s="3" t="s">
        <v>26</v>
      </c>
      <c r="D9" s="3"/>
      <c r="E9" s="10">
        <v>100000</v>
      </c>
      <c r="F9" s="14">
        <v>43132</v>
      </c>
      <c r="G9" s="14">
        <v>43221</v>
      </c>
      <c r="H9" s="2" t="s">
        <v>12</v>
      </c>
      <c r="K9" s="2">
        <f>IF(AND(IF(K$4&gt;=$F9,1,0),IF(K$4&lt;=$G9,1,0)),1,0)*$E9*K17</f>
        <v>0</v>
      </c>
      <c r="L9" s="2">
        <f t="shared" ref="L9:V9" si="4">IF(AND(IF(L$4&gt;=$F9,1,0),IF(L$4&lt;=$G9,1,0)),1,0)*$E9*L17</f>
        <v>100000</v>
      </c>
      <c r="M9" s="2">
        <f t="shared" si="4"/>
        <v>100000</v>
      </c>
      <c r="N9" s="2">
        <f t="shared" si="4"/>
        <v>100000</v>
      </c>
      <c r="O9" s="2">
        <f t="shared" si="4"/>
        <v>100000</v>
      </c>
      <c r="P9" s="2">
        <f t="shared" si="4"/>
        <v>0</v>
      </c>
      <c r="Q9" s="2">
        <f t="shared" si="4"/>
        <v>0</v>
      </c>
      <c r="R9" s="2">
        <f t="shared" si="4"/>
        <v>0</v>
      </c>
      <c r="S9" s="2">
        <f t="shared" si="4"/>
        <v>0</v>
      </c>
      <c r="T9" s="2">
        <f t="shared" si="4"/>
        <v>0</v>
      </c>
      <c r="U9" s="2">
        <f t="shared" si="4"/>
        <v>0</v>
      </c>
      <c r="V9" s="2">
        <f t="shared" si="4"/>
        <v>0</v>
      </c>
    </row>
    <row r="10" spans="1:22" x14ac:dyDescent="0.25">
      <c r="A10" s="3">
        <v>5</v>
      </c>
      <c r="B10" s="3"/>
      <c r="C10" s="3" t="s">
        <v>27</v>
      </c>
      <c r="D10" s="3"/>
      <c r="E10" s="10">
        <v>200000</v>
      </c>
      <c r="F10" s="14">
        <v>43101</v>
      </c>
      <c r="G10" s="14">
        <v>43435</v>
      </c>
      <c r="H10" s="2" t="s">
        <v>13</v>
      </c>
      <c r="K10" s="2">
        <f>IF(AND(IF(K$4&gt;=$F10,1,0),IF(K$4&lt;=$G10,1,0)),1,0)*$E10*K18</f>
        <v>0</v>
      </c>
      <c r="L10" s="2">
        <f t="shared" ref="L10:V10" si="5">IF(AND(IF(L$4&gt;=$F10,1,0),IF(L$4&lt;=$G10,1,0)),1,0)*$E10*L18</f>
        <v>0</v>
      </c>
      <c r="M10" s="2">
        <f t="shared" si="5"/>
        <v>200000</v>
      </c>
      <c r="N10" s="2">
        <f t="shared" si="5"/>
        <v>0</v>
      </c>
      <c r="O10" s="2">
        <f t="shared" si="5"/>
        <v>0</v>
      </c>
      <c r="P10" s="2">
        <f t="shared" si="5"/>
        <v>200000</v>
      </c>
      <c r="Q10" s="2">
        <f t="shared" si="5"/>
        <v>0</v>
      </c>
      <c r="R10" s="2">
        <f t="shared" si="5"/>
        <v>0</v>
      </c>
      <c r="S10" s="2">
        <f t="shared" si="5"/>
        <v>0</v>
      </c>
      <c r="T10" s="2">
        <f t="shared" si="5"/>
        <v>0</v>
      </c>
      <c r="U10" s="2">
        <f t="shared" si="5"/>
        <v>0</v>
      </c>
      <c r="V10" s="2">
        <f t="shared" si="5"/>
        <v>200000</v>
      </c>
    </row>
    <row r="11" spans="1:22" x14ac:dyDescent="0.25">
      <c r="A11" s="3">
        <v>6</v>
      </c>
      <c r="B11" s="3"/>
      <c r="C11" s="3" t="s">
        <v>28</v>
      </c>
      <c r="D11" s="3"/>
      <c r="E11" s="10">
        <v>100000</v>
      </c>
      <c r="F11" s="14">
        <v>43101</v>
      </c>
      <c r="G11" s="14">
        <v>43435</v>
      </c>
      <c r="H11" s="2" t="s">
        <v>14</v>
      </c>
      <c r="K11" s="2">
        <f>IF(AND(IF(K$4&gt;=$F11,1,0),IF(K$4&lt;=$G11,1,0)),1,0)*$E11*K19</f>
        <v>0</v>
      </c>
      <c r="L11" s="2">
        <f t="shared" ref="L11:V11" si="6">IF(AND(IF(L$4&gt;=$F11,1,0),IF(L$4&lt;=$G11,1,0)),1,0)*$E11*L19</f>
        <v>0</v>
      </c>
      <c r="M11" s="2">
        <f t="shared" si="6"/>
        <v>0</v>
      </c>
      <c r="N11" s="2">
        <f t="shared" si="6"/>
        <v>0</v>
      </c>
      <c r="O11" s="2">
        <f t="shared" si="6"/>
        <v>0</v>
      </c>
      <c r="P11" s="2">
        <f t="shared" si="6"/>
        <v>100000</v>
      </c>
      <c r="Q11" s="2">
        <f t="shared" si="6"/>
        <v>0</v>
      </c>
      <c r="R11" s="2">
        <f t="shared" si="6"/>
        <v>0</v>
      </c>
      <c r="S11" s="2">
        <f t="shared" si="6"/>
        <v>0</v>
      </c>
      <c r="T11" s="2">
        <f t="shared" si="6"/>
        <v>0</v>
      </c>
      <c r="U11" s="2">
        <f t="shared" si="6"/>
        <v>0</v>
      </c>
      <c r="V11" s="2">
        <f t="shared" si="6"/>
        <v>100000</v>
      </c>
    </row>
    <row r="12" spans="1:22" x14ac:dyDescent="0.25">
      <c r="A12" s="3">
        <v>7</v>
      </c>
      <c r="B12" s="3"/>
      <c r="C12" s="3" t="s">
        <v>29</v>
      </c>
      <c r="D12" s="3"/>
      <c r="E12" s="10">
        <v>190000</v>
      </c>
      <c r="F12" s="14">
        <v>43101</v>
      </c>
      <c r="G12" s="14">
        <v>43405</v>
      </c>
      <c r="H12" s="2" t="s">
        <v>15</v>
      </c>
      <c r="K12" s="2">
        <f>IF(AND(IF(K$4&gt;=$F12,1,0),IF(K$4&lt;=$G12,1,0)),1,0)*$E12*K20</f>
        <v>0</v>
      </c>
      <c r="L12" s="2">
        <f t="shared" ref="L12:V12" si="7">IF(AND(IF(L$4&gt;=$F12,1,0),IF(L$4&lt;=$G12,1,0)),1,0)*$E12*L20</f>
        <v>0</v>
      </c>
      <c r="M12" s="2">
        <f t="shared" si="7"/>
        <v>0</v>
      </c>
      <c r="N12" s="2">
        <f t="shared" si="7"/>
        <v>0</v>
      </c>
      <c r="O12" s="2">
        <f t="shared" si="7"/>
        <v>0</v>
      </c>
      <c r="P12" s="2">
        <f t="shared" si="7"/>
        <v>0</v>
      </c>
      <c r="Q12" s="2">
        <f t="shared" si="7"/>
        <v>0</v>
      </c>
      <c r="R12" s="2">
        <f t="shared" si="7"/>
        <v>0</v>
      </c>
      <c r="S12" s="2">
        <f t="shared" si="7"/>
        <v>0</v>
      </c>
      <c r="T12" s="2">
        <f t="shared" si="7"/>
        <v>0</v>
      </c>
      <c r="U12" s="20">
        <f t="shared" si="7"/>
        <v>0</v>
      </c>
      <c r="V12" s="2">
        <f t="shared" si="7"/>
        <v>0</v>
      </c>
    </row>
    <row r="13" spans="1:22" s="11" customFormat="1" x14ac:dyDescent="0.25">
      <c r="C13" s="11" t="s">
        <v>30</v>
      </c>
      <c r="E13" s="13"/>
      <c r="F13" s="13"/>
      <c r="G13" s="13"/>
      <c r="I13" s="16"/>
      <c r="J13" s="18"/>
    </row>
    <row r="14" spans="1:22" x14ac:dyDescent="0.25">
      <c r="A14" s="3"/>
      <c r="B14" s="3"/>
      <c r="C14" s="3"/>
      <c r="D14" s="3"/>
      <c r="E14" s="3"/>
      <c r="F14" s="9"/>
      <c r="G14" s="9"/>
    </row>
    <row r="15" spans="1:22" x14ac:dyDescent="0.25">
      <c r="A15" s="3"/>
      <c r="B15" s="3"/>
      <c r="C15" s="3"/>
      <c r="D15" s="3"/>
      <c r="E15" s="3"/>
      <c r="F15" s="3"/>
      <c r="G15" s="3"/>
      <c r="J15" s="21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</row>
    <row r="16" spans="1:22" x14ac:dyDescent="0.25">
      <c r="J16" s="22" t="s">
        <v>34</v>
      </c>
      <c r="K16" s="22">
        <v>1</v>
      </c>
      <c r="L16" s="22">
        <f>K16+1</f>
        <v>2</v>
      </c>
      <c r="M16" s="22">
        <f t="shared" ref="M16:V16" si="8">L16+1</f>
        <v>3</v>
      </c>
      <c r="N16" s="22">
        <f t="shared" si="8"/>
        <v>4</v>
      </c>
      <c r="O16" s="22">
        <f t="shared" si="8"/>
        <v>5</v>
      </c>
      <c r="P16" s="22">
        <f t="shared" si="8"/>
        <v>6</v>
      </c>
      <c r="Q16" s="22">
        <f t="shared" si="8"/>
        <v>7</v>
      </c>
      <c r="R16" s="22">
        <f t="shared" si="8"/>
        <v>8</v>
      </c>
      <c r="S16" s="22">
        <f t="shared" si="8"/>
        <v>9</v>
      </c>
      <c r="T16" s="22">
        <f t="shared" si="8"/>
        <v>10</v>
      </c>
      <c r="U16" s="22">
        <f t="shared" si="8"/>
        <v>11</v>
      </c>
      <c r="V16" s="22">
        <f t="shared" si="8"/>
        <v>12</v>
      </c>
    </row>
    <row r="17" spans="10:22" x14ac:dyDescent="0.25">
      <c r="J17" s="21" t="s">
        <v>12</v>
      </c>
      <c r="K17" s="22">
        <v>1</v>
      </c>
      <c r="L17" s="22">
        <v>1</v>
      </c>
      <c r="M17" s="22">
        <v>1</v>
      </c>
      <c r="N17" s="22">
        <v>1</v>
      </c>
      <c r="O17" s="22">
        <v>1</v>
      </c>
      <c r="P17" s="22">
        <v>1</v>
      </c>
      <c r="Q17" s="22">
        <v>1</v>
      </c>
      <c r="R17" s="22">
        <v>1</v>
      </c>
      <c r="S17" s="22">
        <v>1</v>
      </c>
      <c r="T17" s="22">
        <v>1</v>
      </c>
      <c r="U17" s="22">
        <v>1</v>
      </c>
      <c r="V17" s="22">
        <v>1</v>
      </c>
    </row>
    <row r="18" spans="10:22" x14ac:dyDescent="0.25">
      <c r="J18" s="21" t="s">
        <v>13</v>
      </c>
      <c r="K18" s="22">
        <f>IF(OR(K$16=3,K$16=6,P$8=9,K$16=12),1,0)</f>
        <v>0</v>
      </c>
      <c r="L18" s="22">
        <f t="shared" ref="L18:V18" si="9">IF(OR(L$16=3,L$16=6,Q$8=9,L$16=12),1,0)</f>
        <v>0</v>
      </c>
      <c r="M18" s="22">
        <f t="shared" si="9"/>
        <v>1</v>
      </c>
      <c r="N18" s="22">
        <f t="shared" si="9"/>
        <v>0</v>
      </c>
      <c r="O18" s="22">
        <f t="shared" si="9"/>
        <v>0</v>
      </c>
      <c r="P18" s="22">
        <f t="shared" si="9"/>
        <v>1</v>
      </c>
      <c r="Q18" s="22">
        <f t="shared" si="9"/>
        <v>0</v>
      </c>
      <c r="R18" s="22">
        <f t="shared" si="9"/>
        <v>0</v>
      </c>
      <c r="S18" s="22">
        <f t="shared" si="9"/>
        <v>0</v>
      </c>
      <c r="T18" s="22">
        <f t="shared" si="9"/>
        <v>0</v>
      </c>
      <c r="U18" s="22">
        <f t="shared" si="9"/>
        <v>0</v>
      </c>
      <c r="V18" s="22">
        <f t="shared" si="9"/>
        <v>1</v>
      </c>
    </row>
    <row r="19" spans="10:22" x14ac:dyDescent="0.25">
      <c r="J19" s="21" t="s">
        <v>14</v>
      </c>
      <c r="K19" s="22">
        <f>IF(OR(,K$16=6,K$16=12),1,0)</f>
        <v>0</v>
      </c>
      <c r="L19" s="22">
        <f t="shared" ref="L19:V19" si="10">IF(OR(,L$16=6,L$16=12),1,0)</f>
        <v>0</v>
      </c>
      <c r="M19" s="22">
        <f t="shared" si="10"/>
        <v>0</v>
      </c>
      <c r="N19" s="22">
        <f t="shared" si="10"/>
        <v>0</v>
      </c>
      <c r="O19" s="22">
        <f t="shared" si="10"/>
        <v>0</v>
      </c>
      <c r="P19" s="22">
        <f t="shared" si="10"/>
        <v>1</v>
      </c>
      <c r="Q19" s="22">
        <f t="shared" si="10"/>
        <v>0</v>
      </c>
      <c r="R19" s="22">
        <f t="shared" si="10"/>
        <v>0</v>
      </c>
      <c r="S19" s="22">
        <f t="shared" si="10"/>
        <v>0</v>
      </c>
      <c r="T19" s="22">
        <f t="shared" si="10"/>
        <v>0</v>
      </c>
      <c r="U19" s="22">
        <f t="shared" si="10"/>
        <v>0</v>
      </c>
      <c r="V19" s="22">
        <f t="shared" si="10"/>
        <v>1</v>
      </c>
    </row>
    <row r="20" spans="10:22" x14ac:dyDescent="0.25">
      <c r="J20" s="21" t="s">
        <v>15</v>
      </c>
      <c r="K20" s="22">
        <f>IF(OR(,K$16=12),1,0)</f>
        <v>0</v>
      </c>
      <c r="L20" s="22">
        <f t="shared" ref="L20:V20" si="11">IF(OR(,L$16=12),1,0)</f>
        <v>0</v>
      </c>
      <c r="M20" s="22">
        <f t="shared" si="11"/>
        <v>0</v>
      </c>
      <c r="N20" s="22">
        <f t="shared" si="11"/>
        <v>0</v>
      </c>
      <c r="O20" s="22">
        <f t="shared" si="11"/>
        <v>0</v>
      </c>
      <c r="P20" s="22">
        <f t="shared" si="11"/>
        <v>0</v>
      </c>
      <c r="Q20" s="22">
        <f t="shared" si="11"/>
        <v>0</v>
      </c>
      <c r="R20" s="22">
        <f t="shared" si="11"/>
        <v>0</v>
      </c>
      <c r="S20" s="22">
        <f t="shared" si="11"/>
        <v>0</v>
      </c>
      <c r="T20" s="22">
        <f t="shared" si="11"/>
        <v>0</v>
      </c>
      <c r="U20" s="22">
        <f t="shared" si="11"/>
        <v>0</v>
      </c>
      <c r="V20" s="22">
        <f t="shared" si="11"/>
        <v>1</v>
      </c>
    </row>
  </sheetData>
  <sheetProtection selectLockedCells="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DATA!$C$1:$C$4</xm:f>
          </x14:formula1>
          <xm:sqref>H5:H12 J17:J20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D1" sqref="D1"/>
    </sheetView>
  </sheetViews>
  <sheetFormatPr defaultRowHeight="15" x14ac:dyDescent="0.25"/>
  <cols>
    <col min="1" max="2" width="9.140625" style="3"/>
    <col min="3" max="3" width="15.140625" style="3" bestFit="1" customWidth="1"/>
    <col min="4" max="16384" width="9.140625" style="3"/>
  </cols>
  <sheetData>
    <row r="1" spans="1:3" x14ac:dyDescent="0.25">
      <c r="A1" s="3">
        <v>1</v>
      </c>
      <c r="B1" s="3" t="s">
        <v>0</v>
      </c>
      <c r="C1" s="3" t="s">
        <v>12</v>
      </c>
    </row>
    <row r="2" spans="1:3" x14ac:dyDescent="0.25">
      <c r="A2" s="3">
        <v>2</v>
      </c>
      <c r="B2" s="3" t="s">
        <v>1</v>
      </c>
      <c r="C2" s="3" t="s">
        <v>13</v>
      </c>
    </row>
    <row r="3" spans="1:3" x14ac:dyDescent="0.25">
      <c r="A3" s="3">
        <v>3</v>
      </c>
      <c r="B3" s="3" t="s">
        <v>2</v>
      </c>
      <c r="C3" s="3" t="s">
        <v>14</v>
      </c>
    </row>
    <row r="4" spans="1:3" x14ac:dyDescent="0.25">
      <c r="A4" s="3">
        <v>4</v>
      </c>
      <c r="B4" s="3" t="s">
        <v>3</v>
      </c>
      <c r="C4" s="4" t="s">
        <v>15</v>
      </c>
    </row>
    <row r="5" spans="1:3" x14ac:dyDescent="0.25">
      <c r="A5" s="3">
        <v>5</v>
      </c>
      <c r="B5" s="3" t="s">
        <v>4</v>
      </c>
    </row>
    <row r="6" spans="1:3" x14ac:dyDescent="0.25">
      <c r="A6" s="3">
        <v>6</v>
      </c>
      <c r="B6" s="3" t="s">
        <v>5</v>
      </c>
    </row>
    <row r="7" spans="1:3" x14ac:dyDescent="0.25">
      <c r="A7" s="3">
        <v>7</v>
      </c>
      <c r="B7" s="3" t="s">
        <v>6</v>
      </c>
    </row>
    <row r="8" spans="1:3" x14ac:dyDescent="0.25">
      <c r="A8" s="3">
        <v>8</v>
      </c>
      <c r="B8" s="3" t="s">
        <v>7</v>
      </c>
    </row>
    <row r="9" spans="1:3" x14ac:dyDescent="0.25">
      <c r="A9" s="3">
        <v>9</v>
      </c>
      <c r="B9" s="3" t="s">
        <v>8</v>
      </c>
    </row>
    <row r="10" spans="1:3" x14ac:dyDescent="0.25">
      <c r="A10" s="3">
        <v>10</v>
      </c>
      <c r="B10" s="3" t="s">
        <v>9</v>
      </c>
    </row>
    <row r="11" spans="1:3" x14ac:dyDescent="0.25">
      <c r="A11" s="3">
        <v>11</v>
      </c>
      <c r="B11" s="3" t="s">
        <v>10</v>
      </c>
    </row>
    <row r="12" spans="1:3" x14ac:dyDescent="0.25">
      <c r="A12" s="3">
        <v>12</v>
      </c>
      <c r="B12" s="3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Лист1 (2)</vt:lpstr>
      <vt:lpstr>Лист1</vt:lpstr>
      <vt:lpstr>DATA</vt:lpstr>
      <vt:lpstr>'Лист1 (2)'!GOD</vt:lpstr>
      <vt:lpstr>GOD</vt:lpstr>
      <vt:lpstr>'Лист1 (2)'!KV</vt:lpstr>
      <vt:lpstr>KV</vt:lpstr>
      <vt:lpstr>'Лист1 (2)'!Mes</vt:lpstr>
      <vt:lpstr>Mes</vt:lpstr>
      <vt:lpstr>'Лист1 (2)'!POL</vt:lpstr>
      <vt:lpstr>POL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aryno</dc:creator>
  <cp:lastModifiedBy>aryno</cp:lastModifiedBy>
  <dcterms:created xsi:type="dcterms:W3CDTF">2017-11-03T11:31:40Z</dcterms:created>
  <dcterms:modified xsi:type="dcterms:W3CDTF">2017-11-07T08:41:05Z</dcterms:modified>
</cp:coreProperties>
</file>