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2260" windowHeight="12650" activeTab="0"/>
  </bookViews>
  <sheets>
    <sheet name="Аркуш1" sheetId="1" r:id="rId1"/>
  </sheets>
  <definedNames>
    <definedName name="solver_adj" localSheetId="0" hidden="1">'Аркуш1'!$G$21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'Аркуш1'!$C$21</definedName>
    <definedName name="solver_lhs2" localSheetId="0" hidden="1">'Аркуш1'!$C$21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'Аркуш1'!$C$21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1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<sst xmlns="http://schemas.openxmlformats.org/spreadsheetml/2006/main" count="28" uniqueCount="27">
  <si>
    <t>L1</t>
  </si>
  <si>
    <t>L2</t>
  </si>
  <si>
    <t>L3</t>
  </si>
  <si>
    <t>L4</t>
  </si>
  <si>
    <t>a1</t>
  </si>
  <si>
    <t>a2</t>
  </si>
  <si>
    <t>a3</t>
  </si>
  <si>
    <t>a4</t>
  </si>
  <si>
    <r>
      <t>T</t>
    </r>
    <r>
      <rPr>
        <vertAlign val="subscript"/>
        <sz val="11"/>
        <color indexed="8"/>
        <rFont val="Calibri"/>
        <family val="2"/>
      </rPr>
      <t>0</t>
    </r>
  </si>
  <si>
    <r>
      <t>E</t>
    </r>
    <r>
      <rPr>
        <vertAlign val="subscript"/>
        <sz val="11"/>
        <color indexed="8"/>
        <rFont val="Calibri"/>
        <family val="2"/>
      </rPr>
      <t>зв</t>
    </r>
  </si>
  <si>
    <t>F</t>
  </si>
  <si>
    <r>
      <t>α</t>
    </r>
    <r>
      <rPr>
        <vertAlign val="subscript"/>
        <sz val="11"/>
        <color indexed="8"/>
        <rFont val="Calibri"/>
        <family val="2"/>
      </rPr>
      <t>x</t>
    </r>
  </si>
  <si>
    <r>
      <t>l</t>
    </r>
    <r>
      <rPr>
        <vertAlign val="subscript"/>
        <sz val="11"/>
        <color indexed="8"/>
        <rFont val="Calibri"/>
        <family val="2"/>
      </rPr>
      <t>x</t>
    </r>
  </si>
  <si>
    <t>q</t>
  </si>
  <si>
    <t>Q</t>
  </si>
  <si>
    <r>
      <t>L</t>
    </r>
    <r>
      <rPr>
        <vertAlign val="subscript"/>
        <sz val="11"/>
        <color indexed="8"/>
        <rFont val="Calibri"/>
        <family val="2"/>
      </rPr>
      <t>сум</t>
    </r>
  </si>
  <si>
    <r>
      <t>а</t>
    </r>
    <r>
      <rPr>
        <vertAlign val="subscript"/>
        <sz val="11"/>
        <color indexed="8"/>
        <rFont val="Calibri"/>
        <family val="2"/>
      </rPr>
      <t>сум</t>
    </r>
  </si>
  <si>
    <t>Рівняння:</t>
  </si>
  <si>
    <t>X1=</t>
  </si>
  <si>
    <r>
      <t>a</t>
    </r>
    <r>
      <rPr>
        <vertAlign val="subscript"/>
        <sz val="11"/>
        <color indexed="8"/>
        <rFont val="Calibri"/>
        <family val="2"/>
      </rPr>
      <t>ср1</t>
    </r>
    <r>
      <rPr>
        <sz val="11"/>
        <color indexed="8"/>
        <rFont val="Calibri"/>
        <family val="2"/>
      </rPr>
      <t>=</t>
    </r>
  </si>
  <si>
    <t>V=</t>
  </si>
  <si>
    <t>RAD</t>
  </si>
  <si>
    <t>Z1=</t>
  </si>
  <si>
    <t>X2</t>
  </si>
  <si>
    <t>Tp=</t>
  </si>
  <si>
    <r>
      <t>Tр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-Tр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*(T0-x1)-x2=0</t>
    </r>
  </si>
  <si>
    <t xml:space="preserve">DEGREES 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</si>
</sst>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37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33" borderId="27" xfId="0" applyFill="1" applyBorder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3" max="3" width="12.421875" style="0" bestFit="1" customWidth="1"/>
    <col min="6" max="6" width="12.421875" style="0" bestFit="1" customWidth="1"/>
    <col min="9" max="9" width="9.8515625" style="0" bestFit="1" customWidth="1"/>
    <col min="11" max="11" width="12.421875" style="0" bestFit="1" customWidth="1"/>
    <col min="12" max="12" width="10.28125" style="0" customWidth="1"/>
    <col min="13" max="14" width="10.8515625" style="0" customWidth="1"/>
  </cols>
  <sheetData>
    <row r="1" spans="6:11" ht="15" thickBot="1">
      <c r="F1" s="23" t="s">
        <v>26</v>
      </c>
      <c r="G1" s="12" t="s">
        <v>21</v>
      </c>
      <c r="K1" s="23" t="s">
        <v>21</v>
      </c>
    </row>
    <row r="2" spans="2:17" ht="16.5" thickBot="1">
      <c r="B2" s="1" t="s">
        <v>0</v>
      </c>
      <c r="C2" s="2">
        <v>110</v>
      </c>
      <c r="E2" s="1" t="s">
        <v>4</v>
      </c>
      <c r="F2" s="2">
        <v>26</v>
      </c>
      <c r="G2" s="16">
        <f>RADIANS(F2)</f>
        <v>0.4537856055185257</v>
      </c>
      <c r="I2" s="1" t="s">
        <v>11</v>
      </c>
      <c r="J2" s="4">
        <v>26</v>
      </c>
      <c r="K2" s="17">
        <f>RADIANS(J2)</f>
        <v>0.4537856055185257</v>
      </c>
      <c r="M2" s="1" t="s">
        <v>8</v>
      </c>
      <c r="N2" s="2">
        <v>45084</v>
      </c>
      <c r="P2" s="7" t="s">
        <v>14</v>
      </c>
      <c r="Q2" s="8">
        <v>10</v>
      </c>
    </row>
    <row r="3" spans="2:14" ht="16.5" thickBot="1">
      <c r="B3" s="3" t="s">
        <v>1</v>
      </c>
      <c r="C3" s="4">
        <v>160</v>
      </c>
      <c r="E3" s="3" t="s">
        <v>5</v>
      </c>
      <c r="F3" s="4">
        <v>28</v>
      </c>
      <c r="G3" s="17">
        <f>RADIANS(F3)</f>
        <v>0.4886921905584123</v>
      </c>
      <c r="I3" s="5" t="s">
        <v>12</v>
      </c>
      <c r="J3" s="6">
        <v>170</v>
      </c>
      <c r="M3" s="3" t="s">
        <v>9</v>
      </c>
      <c r="N3" s="4">
        <f>0.7*10^11</f>
        <v>70000000000</v>
      </c>
    </row>
    <row r="4" spans="2:14" ht="14.25">
      <c r="B4" s="3" t="s">
        <v>2</v>
      </c>
      <c r="C4" s="4">
        <v>170</v>
      </c>
      <c r="E4" s="3" t="s">
        <v>6</v>
      </c>
      <c r="F4" s="4">
        <v>26</v>
      </c>
      <c r="G4" s="17">
        <f>RADIANS(F4)</f>
        <v>0.4537856055185257</v>
      </c>
      <c r="M4" s="9" t="s">
        <v>10</v>
      </c>
      <c r="N4" s="10">
        <f>274.31*10^-6</f>
        <v>0.00027431</v>
      </c>
    </row>
    <row r="5" spans="2:14" ht="15" thickBot="1">
      <c r="B5" s="5" t="s">
        <v>3</v>
      </c>
      <c r="C5" s="6">
        <v>120</v>
      </c>
      <c r="E5" s="5" t="s">
        <v>7</v>
      </c>
      <c r="F5" s="6">
        <v>32</v>
      </c>
      <c r="G5" s="18">
        <f>RADIANS(F5)</f>
        <v>0.5585053606381855</v>
      </c>
      <c r="M5" s="5" t="s">
        <v>13</v>
      </c>
      <c r="N5" s="6">
        <v>1</v>
      </c>
    </row>
    <row r="6" spans="2:6" ht="16.5" thickBot="1">
      <c r="B6" s="11" t="s">
        <v>15</v>
      </c>
      <c r="C6" s="11">
        <f>SUM($C$2:$C$5)</f>
        <v>560</v>
      </c>
      <c r="E6" s="11" t="s">
        <v>16</v>
      </c>
      <c r="F6" s="11">
        <f>SUM($F$2:$F$5)</f>
        <v>112</v>
      </c>
    </row>
    <row r="7" ht="15" thickTop="1"/>
    <row r="9" spans="2:6" ht="16.5">
      <c r="B9" s="24" t="s">
        <v>17</v>
      </c>
      <c r="C9" s="25" t="s">
        <v>25</v>
      </c>
      <c r="D9" s="25"/>
      <c r="E9" s="25"/>
      <c r="F9" s="25"/>
    </row>
    <row r="10" ht="15" thickBot="1"/>
    <row r="11" spans="2:4" ht="16.5" thickBot="1">
      <c r="B11" s="19" t="s">
        <v>19</v>
      </c>
      <c r="C11" s="20">
        <f>(C2*F2+C3*F3+C4*F4+C5*F5)/C6</f>
        <v>27.857142857142858</v>
      </c>
      <c r="D11" s="21">
        <f>RADIANS(C11)</f>
        <v>0.48619886305556326</v>
      </c>
    </row>
    <row r="12" ht="15" thickBot="1">
      <c r="B12" s="13"/>
    </row>
    <row r="13" spans="2:3" ht="15" thickBot="1">
      <c r="B13" s="19" t="s">
        <v>18</v>
      </c>
      <c r="C13" s="20">
        <f>((N3*N4*(N5^2))*(((C2^3)/(COS(G2))^3)+((C3^3)/(COS(G3))^3)+((C4^3)/(COS(G4))^3)+((C5^3)/(COS(G5))^3)))/(24*(N2^2)*C6)</f>
        <v>12.218873889821289</v>
      </c>
    </row>
    <row r="14" spans="2:3" ht="15" thickBot="1">
      <c r="B14" s="15"/>
      <c r="C14" s="14"/>
    </row>
    <row r="15" spans="2:3" ht="15" thickBot="1">
      <c r="B15" s="22" t="s">
        <v>20</v>
      </c>
      <c r="C15" s="20">
        <f>(C2^3-J3^3)+(C3^3-J3^3)+(C4^3-J3^3)+(C5^3-J3^3)</f>
        <v>-7584000</v>
      </c>
    </row>
    <row r="16" ht="15" thickBot="1"/>
    <row r="17" spans="2:3" ht="15" thickBot="1">
      <c r="B17" s="22" t="s">
        <v>22</v>
      </c>
      <c r="C17" s="20">
        <f>Q2^2*COS(D11)+N5*Q2*J3</f>
        <v>1788.411539350461</v>
      </c>
    </row>
    <row r="18" ht="15" thickBot="1"/>
    <row r="19" spans="2:3" ht="15" thickBot="1">
      <c r="B19" s="22" t="s">
        <v>23</v>
      </c>
      <c r="C19" s="20">
        <f>(N3*N4*(((N5^2)*C15)+(((3*J3)/((COS(D11))^2))*(((((N5^2)*(J3^2))/(3*COS(D11)))+C17)))))/(24*C6)</f>
        <v>988729163.6224666</v>
      </c>
    </row>
    <row r="20" ht="15" thickBot="1"/>
    <row r="21" spans="2:3" ht="15" thickBot="1">
      <c r="B21" s="22" t="s">
        <v>24</v>
      </c>
      <c r="C21" s="26">
        <f>C21^3-C21^2*(N2-C13)-C19</f>
        <v>0</v>
      </c>
    </row>
  </sheetData>
  <sheetProtection/>
  <mergeCells count="1"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2017-11-04T10:00:10Z</dcterms:modified>
  <cp:category/>
  <cp:version/>
  <cp:contentType/>
  <cp:contentStatus/>
</cp:coreProperties>
</file>