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14805" windowHeight="8010" tabRatio="232"/>
  </bookViews>
  <sheets>
    <sheet name="расписание 2" sheetId="5" r:id="rId1"/>
    <sheet name="адреса" sheetId="2" r:id="rId2"/>
    <sheet name="расписание" sheetId="1" state="hidden" r:id="rId3"/>
  </sheets>
  <definedNames>
    <definedName name="ПЭВ">адреса!$C$3:INDEX(адреса!XEW:XEW,COUNTIF(адреса!XEW:XEW,"&lt;&gt;"&amp;""),)</definedName>
    <definedName name="фирмы">адреса!$C$3:$C$68</definedName>
  </definedNames>
  <calcPr calcId="144525"/>
  <customWorkbookViews>
    <customWorkbookView name="Станислав Луговской - Личное представление" guid="{1EA73D79-AA68-49FA-9A6F-2AB995C51296}" mergeInterval="0" personalView="1" maximized="1" windowWidth="1676" windowHeight="831" tabRatio="625" activeSheetId="1"/>
    <customWorkbookView name="Наталия Полуэктова - Личное представление" guid="{4FE6C5D6-6989-4C60-A341-AD9D3DF2C4A2}" mergeInterval="0" personalView="1" maximized="1" windowWidth="1276" windowHeight="476" tabRatio="625" activeSheetId="2"/>
    <customWorkbookView name="Елена Ульянова - Личное представление" guid="{0D959178-68A5-4B57-ADA4-0BEB088F7F2D}" mergeInterval="0" personalView="1" maximized="1" windowWidth="1676" windowHeight="857" tabRatio="625" activeSheetId="2" showFormulaBar="0"/>
    <customWorkbookView name="Светлана Балашова - Личное представление" guid="{74F78113-F0D4-4728-B666-7F2590E0C6B0}" mergeInterval="0" personalView="1" maximized="1" windowWidth="1276" windowHeight="778" tabRatio="625" activeSheetId="1"/>
    <customWorkbookView name="Павел Карлов - Личное представление" guid="{AB2EF9BD-A7EC-444B-A707-E39BD0DEDB97}" mergeInterval="0" personalView="1" maximized="1" windowWidth="1909" windowHeight="800" tabRatio="625" activeSheetId="1"/>
  </customWorkbookViews>
</workbook>
</file>

<file path=xl/calcChain.xml><?xml version="1.0" encoding="utf-8"?>
<calcChain xmlns="http://schemas.openxmlformats.org/spreadsheetml/2006/main">
  <c r="K2" i="5" l="1"/>
  <c r="K4" i="5"/>
  <c r="M4" i="5"/>
  <c r="K5" i="5"/>
  <c r="M5" i="5"/>
  <c r="K6" i="5"/>
  <c r="M6" i="5"/>
  <c r="K7" i="5"/>
  <c r="M7" i="5"/>
  <c r="K8" i="5"/>
  <c r="M8" i="5"/>
  <c r="K9" i="5"/>
  <c r="M9" i="5"/>
  <c r="K10" i="5"/>
  <c r="M10" i="5"/>
  <c r="K11" i="5"/>
  <c r="M11" i="5"/>
  <c r="K12" i="5"/>
  <c r="M12" i="5"/>
  <c r="K13" i="5"/>
  <c r="M13" i="5"/>
  <c r="K14" i="5"/>
  <c r="M14" i="5"/>
  <c r="K15" i="5"/>
  <c r="M15" i="5"/>
  <c r="K16" i="5"/>
  <c r="M16" i="5"/>
  <c r="K17" i="5"/>
  <c r="M17" i="5"/>
  <c r="K18" i="5"/>
  <c r="M18" i="5"/>
  <c r="K19" i="5"/>
  <c r="M19" i="5"/>
  <c r="K20" i="5"/>
  <c r="M20" i="5"/>
  <c r="G1" i="5"/>
  <c r="G2" i="5" s="1"/>
  <c r="G4" i="5"/>
  <c r="I4" i="5"/>
  <c r="G5" i="5"/>
  <c r="I5" i="5"/>
  <c r="G6" i="5"/>
  <c r="I6" i="5"/>
  <c r="G7" i="5"/>
  <c r="I7" i="5"/>
  <c r="G8" i="5"/>
  <c r="I8" i="5"/>
  <c r="G9" i="5"/>
  <c r="I9" i="5"/>
  <c r="G10" i="5"/>
  <c r="I10" i="5"/>
  <c r="G11" i="5"/>
  <c r="I11" i="5"/>
  <c r="G12" i="5"/>
  <c r="I12" i="5"/>
  <c r="G13" i="5"/>
  <c r="I13" i="5"/>
  <c r="G14" i="5"/>
  <c r="I14" i="5"/>
  <c r="G15" i="5"/>
  <c r="I15" i="5"/>
  <c r="G16" i="5"/>
  <c r="I16" i="5"/>
  <c r="G17" i="5"/>
  <c r="I17" i="5"/>
  <c r="G18" i="5"/>
  <c r="I18" i="5"/>
  <c r="G19" i="5"/>
  <c r="I19" i="5"/>
  <c r="G20" i="5"/>
  <c r="I20" i="5"/>
  <c r="G22" i="5"/>
  <c r="O4" i="5"/>
  <c r="Q4" i="5"/>
  <c r="O5" i="5"/>
  <c r="Q5" i="5"/>
  <c r="O6" i="5"/>
  <c r="Q6" i="5"/>
  <c r="O7" i="5"/>
  <c r="Q7" i="5"/>
  <c r="O8" i="5"/>
  <c r="Q8" i="5"/>
  <c r="O9" i="5"/>
  <c r="Q9" i="5"/>
  <c r="O10" i="5"/>
  <c r="Q10" i="5"/>
  <c r="O11" i="5"/>
  <c r="Q11" i="5"/>
  <c r="O12" i="5"/>
  <c r="Q12" i="5"/>
  <c r="O13" i="5"/>
  <c r="Q13" i="5"/>
  <c r="O14" i="5"/>
  <c r="Q14" i="5"/>
  <c r="O15" i="5"/>
  <c r="Q15" i="5"/>
  <c r="O16" i="5"/>
  <c r="Q16" i="5"/>
  <c r="O17" i="5"/>
  <c r="Q17" i="5"/>
  <c r="O18" i="5"/>
  <c r="Q18" i="5"/>
  <c r="O19" i="5"/>
  <c r="Q19" i="5"/>
  <c r="O20" i="5"/>
  <c r="Q20" i="5"/>
  <c r="C4" i="5" l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6" i="5"/>
  <c r="C5" i="5"/>
  <c r="E5" i="5" l="1"/>
  <c r="K7" i="1" l="1"/>
  <c r="R2" i="1"/>
  <c r="P2" i="1"/>
  <c r="N2" i="1"/>
  <c r="L2" i="1"/>
  <c r="B8" i="2"/>
  <c r="B7" i="2"/>
  <c r="B3" i="2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" i="5"/>
  <c r="Q6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K34" i="1" l="1"/>
  <c r="M34" i="1"/>
  <c r="O34" i="1"/>
  <c r="Q34" i="1"/>
  <c r="S34" i="1"/>
  <c r="K35" i="1"/>
  <c r="M35" i="1"/>
  <c r="O35" i="1"/>
  <c r="Q35" i="1"/>
  <c r="S35" i="1"/>
  <c r="K36" i="1"/>
  <c r="M36" i="1"/>
  <c r="O36" i="1"/>
  <c r="Q36" i="1"/>
  <c r="S36" i="1"/>
  <c r="K37" i="1"/>
  <c r="M37" i="1"/>
  <c r="O37" i="1"/>
  <c r="Q37" i="1"/>
  <c r="S37" i="1"/>
  <c r="K38" i="1"/>
  <c r="M38" i="1"/>
  <c r="O38" i="1"/>
  <c r="Q38" i="1"/>
  <c r="S38" i="1"/>
  <c r="K39" i="1"/>
  <c r="M39" i="1"/>
  <c r="O39" i="1"/>
  <c r="Q39" i="1"/>
  <c r="S39" i="1"/>
  <c r="K40" i="1"/>
  <c r="M40" i="1"/>
  <c r="O40" i="1"/>
  <c r="Q40" i="1"/>
  <c r="S40" i="1"/>
  <c r="K41" i="1"/>
  <c r="M41" i="1"/>
  <c r="O41" i="1"/>
  <c r="Q41" i="1"/>
  <c r="S41" i="1"/>
  <c r="K42" i="1"/>
  <c r="M42" i="1"/>
  <c r="O42" i="1"/>
  <c r="Q42" i="1"/>
  <c r="S42" i="1"/>
  <c r="K43" i="1"/>
  <c r="M43" i="1"/>
  <c r="O43" i="1"/>
  <c r="Q43" i="1"/>
  <c r="S43" i="1"/>
  <c r="S4" i="1"/>
  <c r="M4" i="1" l="1"/>
  <c r="O4" i="1"/>
  <c r="Q4" i="1"/>
  <c r="M5" i="1"/>
  <c r="O5" i="1"/>
  <c r="Q5" i="1"/>
  <c r="S5" i="1"/>
  <c r="M6" i="1"/>
  <c r="O6" i="1"/>
  <c r="S6" i="1"/>
  <c r="M7" i="1"/>
  <c r="O7" i="1"/>
  <c r="Q7" i="1"/>
  <c r="S7" i="1"/>
  <c r="M8" i="1"/>
  <c r="O8" i="1"/>
  <c r="Q8" i="1"/>
  <c r="S8" i="1"/>
  <c r="M9" i="1"/>
  <c r="O9" i="1"/>
  <c r="Q9" i="1"/>
  <c r="S9" i="1"/>
  <c r="M10" i="1"/>
  <c r="O10" i="1"/>
  <c r="Q10" i="1"/>
  <c r="S10" i="1"/>
  <c r="M11" i="1"/>
  <c r="O11" i="1"/>
  <c r="Q11" i="1"/>
  <c r="S11" i="1"/>
  <c r="M12" i="1"/>
  <c r="O12" i="1"/>
  <c r="Q12" i="1"/>
  <c r="S12" i="1"/>
  <c r="M13" i="1"/>
  <c r="O13" i="1"/>
  <c r="Q13" i="1"/>
  <c r="S13" i="1"/>
  <c r="M14" i="1"/>
  <c r="O14" i="1"/>
  <c r="Q14" i="1"/>
  <c r="S14" i="1"/>
  <c r="M15" i="1"/>
  <c r="O15" i="1"/>
  <c r="Q15" i="1"/>
  <c r="S15" i="1"/>
  <c r="M16" i="1"/>
  <c r="O16" i="1"/>
  <c r="Q16" i="1"/>
  <c r="S16" i="1"/>
  <c r="M17" i="1"/>
  <c r="O17" i="1"/>
  <c r="Q17" i="1"/>
  <c r="S17" i="1"/>
  <c r="M18" i="1"/>
  <c r="O18" i="1"/>
  <c r="Q18" i="1"/>
  <c r="S18" i="1"/>
  <c r="M19" i="1"/>
  <c r="O19" i="1"/>
  <c r="Q19" i="1"/>
  <c r="S19" i="1"/>
  <c r="M20" i="1"/>
  <c r="O20" i="1"/>
  <c r="Q20" i="1"/>
  <c r="S20" i="1"/>
  <c r="M21" i="1"/>
  <c r="O21" i="1"/>
  <c r="Q21" i="1"/>
  <c r="S21" i="1"/>
  <c r="M22" i="1"/>
  <c r="O22" i="1"/>
  <c r="Q22" i="1"/>
  <c r="S22" i="1"/>
  <c r="M23" i="1"/>
  <c r="O23" i="1"/>
  <c r="Q23" i="1"/>
  <c r="S23" i="1"/>
  <c r="M24" i="1"/>
  <c r="O24" i="1"/>
  <c r="Q24" i="1"/>
  <c r="S24" i="1"/>
  <c r="M25" i="1"/>
  <c r="O25" i="1"/>
  <c r="Q25" i="1"/>
  <c r="S25" i="1"/>
  <c r="M26" i="1"/>
  <c r="O26" i="1"/>
  <c r="Q26" i="1"/>
  <c r="S26" i="1"/>
  <c r="M27" i="1"/>
  <c r="O27" i="1"/>
  <c r="Q27" i="1"/>
  <c r="S27" i="1"/>
  <c r="M28" i="1"/>
  <c r="O28" i="1"/>
  <c r="Q28" i="1"/>
  <c r="S28" i="1"/>
  <c r="M29" i="1"/>
  <c r="O29" i="1"/>
  <c r="Q29" i="1"/>
  <c r="S29" i="1"/>
  <c r="M30" i="1"/>
  <c r="O30" i="1"/>
  <c r="Q30" i="1"/>
  <c r="S30" i="1"/>
  <c r="M31" i="1"/>
  <c r="O31" i="1"/>
  <c r="Q31" i="1"/>
  <c r="S31" i="1"/>
  <c r="M32" i="1"/>
  <c r="O32" i="1"/>
  <c r="Q32" i="1"/>
  <c r="S32" i="1"/>
  <c r="M33" i="1"/>
  <c r="O33" i="1"/>
  <c r="Q33" i="1"/>
  <c r="S33" i="1"/>
  <c r="K5" i="1"/>
  <c r="K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" i="1"/>
  <c r="A5" i="1" l="1"/>
  <c r="B5" i="1" s="1"/>
  <c r="B4" i="1"/>
  <c r="A6" i="1" l="1"/>
  <c r="A7" i="1" l="1"/>
  <c r="B6" i="1"/>
  <c r="B7" i="1" l="1"/>
  <c r="A8" i="1"/>
  <c r="B8" i="1" l="1"/>
  <c r="A9" i="1"/>
  <c r="A10" i="1" l="1"/>
  <c r="B9" i="1"/>
  <c r="B10" i="1" l="1"/>
  <c r="A11" i="1"/>
  <c r="B11" i="1" l="1"/>
  <c r="A12" i="1"/>
  <c r="A13" i="1" l="1"/>
  <c r="B12" i="1"/>
  <c r="A14" i="1" l="1"/>
  <c r="B13" i="1"/>
  <c r="B14" i="1" l="1"/>
  <c r="A15" i="1"/>
  <c r="B15" i="1" l="1"/>
  <c r="A16" i="1"/>
  <c r="A17" i="1" l="1"/>
  <c r="B16" i="1"/>
  <c r="A18" i="1" l="1"/>
  <c r="B17" i="1"/>
  <c r="A19" i="1" l="1"/>
  <c r="B18" i="1"/>
  <c r="B19" i="1" l="1"/>
  <c r="A20" i="1"/>
  <c r="A21" i="1" l="1"/>
  <c r="B20" i="1"/>
  <c r="A22" i="1" l="1"/>
  <c r="B21" i="1"/>
  <c r="B22" i="1" l="1"/>
  <c r="A23" i="1"/>
  <c r="B23" i="1" l="1"/>
  <c r="A24" i="1"/>
  <c r="A25" i="1" l="1"/>
  <c r="B24" i="1"/>
  <c r="B25" i="1" l="1"/>
  <c r="A26" i="1"/>
  <c r="B26" i="1" l="1"/>
  <c r="A27" i="1"/>
  <c r="B27" i="1" l="1"/>
  <c r="A28" i="1"/>
  <c r="A29" i="1" l="1"/>
  <c r="B28" i="1"/>
  <c r="B29" i="1" l="1"/>
  <c r="A30" i="1"/>
  <c r="A31" i="1" l="1"/>
  <c r="B30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B38" i="1" l="1"/>
  <c r="A39" i="1"/>
  <c r="B39" i="1" l="1"/>
  <c r="A40" i="1"/>
  <c r="A41" i="1" l="1"/>
  <c r="B40" i="1"/>
  <c r="A42" i="1" l="1"/>
  <c r="B41" i="1"/>
  <c r="B42" i="1" l="1"/>
  <c r="A43" i="1"/>
  <c r="B43" i="1" s="1"/>
  <c r="C1" i="5"/>
  <c r="C2" i="5" s="1"/>
  <c r="O1" i="5"/>
  <c r="O2" i="5" s="1"/>
</calcChain>
</file>

<file path=xl/sharedStrings.xml><?xml version="1.0" encoding="utf-8"?>
<sst xmlns="http://schemas.openxmlformats.org/spreadsheetml/2006/main" count="125" uniqueCount="58">
  <si>
    <t>Дата</t>
  </si>
  <si>
    <t>Аэропорт</t>
  </si>
  <si>
    <t>Энергия</t>
  </si>
  <si>
    <t>Сталкер</t>
  </si>
  <si>
    <t>Ратэк</t>
  </si>
  <si>
    <t>посылка</t>
  </si>
  <si>
    <t>10-00</t>
  </si>
  <si>
    <t>Деловые линии</t>
  </si>
  <si>
    <t>Байкал Сервис</t>
  </si>
  <si>
    <t xml:space="preserve"> примечание</t>
  </si>
  <si>
    <t>Адрес</t>
  </si>
  <si>
    <t>фирма</t>
  </si>
  <si>
    <t>адрес</t>
  </si>
  <si>
    <t>отправка</t>
  </si>
  <si>
    <t>получение</t>
  </si>
  <si>
    <t>пр.Ленина 190</t>
  </si>
  <si>
    <t>ул.Нижне-Луговая 89</t>
  </si>
  <si>
    <t>Профсоюзная 2, ст.13</t>
  </si>
  <si>
    <t>Тимакова 21, ст.8</t>
  </si>
  <si>
    <t>Тимакова 21, с.4</t>
  </si>
  <si>
    <t>Тупиковый 33</t>
  </si>
  <si>
    <t>СЭЗ</t>
  </si>
  <si>
    <t>Вершинина 25/2</t>
  </si>
  <si>
    <t>Нахимова 8/1</t>
  </si>
  <si>
    <t>груз</t>
  </si>
  <si>
    <t>Ленина 2а</t>
  </si>
  <si>
    <t>АЕ5000 (АвтоТр.)</t>
  </si>
  <si>
    <t>Фирма</t>
  </si>
  <si>
    <t>итм</t>
  </si>
  <si>
    <t>12-00</t>
  </si>
  <si>
    <t>Комсомольский пр-кт, дом № 62</t>
  </si>
  <si>
    <t>Проходная Манотоми</t>
  </si>
  <si>
    <t>Савиных № 7</t>
  </si>
  <si>
    <t>49-11-32 12:00-13:00 обед, работает до 17:00</t>
  </si>
  <si>
    <t>13-00</t>
  </si>
  <si>
    <t>привезли</t>
  </si>
  <si>
    <t>Академический 2/2 ст.5</t>
  </si>
  <si>
    <t>логист</t>
  </si>
  <si>
    <t>менеджер</t>
  </si>
  <si>
    <t>мышеловки</t>
  </si>
  <si>
    <t>стекла</t>
  </si>
  <si>
    <t>бумага</t>
  </si>
  <si>
    <t>стулья</t>
  </si>
  <si>
    <t>кирпич</t>
  </si>
  <si>
    <t>лампочки</t>
  </si>
  <si>
    <t>корпус 17, оф.33. Въезд через железные ворота слева от 10 корп.
Третий поворот на право (второй поворот за вторыми железными воротами)</t>
  </si>
  <si>
    <t>ФИО</t>
  </si>
  <si>
    <t>ПЕТРОВ</t>
  </si>
  <si>
    <t>ИВАНОВ</t>
  </si>
  <si>
    <t>СИДОРОВ</t>
  </si>
  <si>
    <t>СУЛТАНОВ</t>
  </si>
  <si>
    <t>Ульянов</t>
  </si>
  <si>
    <t>второв</t>
  </si>
  <si>
    <t>третьев</t>
  </si>
  <si>
    <t>четвертыв</t>
  </si>
  <si>
    <t>полуэктова</t>
  </si>
  <si>
    <t>пучкова</t>
  </si>
  <si>
    <t>примечания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</si>
</sst>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0"/>
      <name val="Verdana"/>
      <family val="2"/>
      <charset val="204"/>
    </font>
    <font>
      <i/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DAF8D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2E0B2"/>
        <bgColor indexed="64"/>
      </patternFill>
    </fill>
    <fill>
      <patternFill patternType="solid">
        <fgColor rgb="FFF1F8E0"/>
        <bgColor indexed="64"/>
      </patternFill>
    </fill>
    <fill>
      <patternFill patternType="solid">
        <fgColor rgb="FFFDD687"/>
        <bgColor indexed="64"/>
      </patternFill>
    </fill>
    <fill>
      <patternFill patternType="solid">
        <fgColor rgb="FFFEEAC2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3" fillId="3" borderId="0" xfId="0" applyFont="1" applyFill="1"/>
    <xf numFmtId="0" fontId="6" fillId="3" borderId="0" xfId="0" applyFont="1" applyFill="1"/>
    <xf numFmtId="0" fontId="0" fillId="0" borderId="0" xfId="0" applyFill="1" applyBorder="1"/>
    <xf numFmtId="0" fontId="8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3" xfId="0" applyBorder="1" applyAlignment="1"/>
    <xf numFmtId="0" fontId="8" fillId="0" borderId="12" xfId="0" applyFont="1" applyBorder="1" applyAlignment="1"/>
    <xf numFmtId="0" fontId="8" fillId="0" borderId="22" xfId="0" applyFont="1" applyBorder="1" applyAlignment="1">
      <alignment horizontal="center"/>
    </xf>
    <xf numFmtId="0" fontId="8" fillId="0" borderId="0" xfId="0" applyFont="1"/>
    <xf numFmtId="14" fontId="5" fillId="0" borderId="19" xfId="0" applyNumberFormat="1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49" fontId="1" fillId="5" borderId="20" xfId="0" applyNumberFormat="1" applyFont="1" applyFill="1" applyBorder="1" applyAlignment="1">
      <alignment horizontal="center"/>
    </xf>
    <xf numFmtId="49" fontId="1" fillId="5" borderId="16" xfId="0" applyNumberFormat="1" applyFont="1" applyFill="1" applyBorder="1" applyAlignment="1">
      <alignment horizontal="center"/>
    </xf>
    <xf numFmtId="0" fontId="0" fillId="0" borderId="5" xfId="0" applyBorder="1" applyAlignment="1"/>
    <xf numFmtId="0" fontId="1" fillId="7" borderId="18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4" fillId="8" borderId="26" xfId="0" applyFont="1" applyFill="1" applyBorder="1" applyAlignment="1">
      <alignment horizontal="center" vertical="top" wrapText="1"/>
    </xf>
    <xf numFmtId="1" fontId="10" fillId="9" borderId="8" xfId="0" applyNumberFormat="1" applyFont="1" applyFill="1" applyBorder="1" applyAlignment="1">
      <alignment vertical="top" wrapText="1"/>
    </xf>
    <xf numFmtId="1" fontId="10" fillId="9" borderId="2" xfId="0" applyNumberFormat="1" applyFont="1" applyFill="1" applyBorder="1" applyAlignment="1">
      <alignment vertical="top" wrapText="1"/>
    </xf>
    <xf numFmtId="1" fontId="10" fillId="9" borderId="1" xfId="0" applyNumberFormat="1" applyFont="1" applyFill="1" applyBorder="1" applyAlignment="1">
      <alignment vertical="top" wrapText="1"/>
    </xf>
    <xf numFmtId="1" fontId="10" fillId="9" borderId="9" xfId="0" applyNumberFormat="1" applyFont="1" applyFill="1" applyBorder="1" applyAlignment="1">
      <alignment vertical="top" wrapText="1"/>
    </xf>
    <xf numFmtId="1" fontId="10" fillId="9" borderId="10" xfId="0" applyNumberFormat="1" applyFont="1" applyFill="1" applyBorder="1" applyAlignment="1">
      <alignment vertical="top" wrapText="1"/>
    </xf>
    <xf numFmtId="1" fontId="11" fillId="10" borderId="29" xfId="0" applyNumberFormat="1" applyFont="1" applyFill="1" applyBorder="1" applyAlignment="1">
      <alignment horizontal="center" vertical="top" wrapText="1"/>
    </xf>
    <xf numFmtId="1" fontId="9" fillId="10" borderId="30" xfId="0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horizontal="right"/>
    </xf>
    <xf numFmtId="1" fontId="10" fillId="7" borderId="2" xfId="0" applyNumberFormat="1" applyFont="1" applyFill="1" applyBorder="1" applyAlignment="1">
      <alignment vertical="top" wrapText="1"/>
    </xf>
    <xf numFmtId="1" fontId="9" fillId="10" borderId="31" xfId="0" applyNumberFormat="1" applyFont="1" applyFill="1" applyBorder="1" applyAlignment="1">
      <alignment horizontal="center" vertical="top" wrapText="1"/>
    </xf>
    <xf numFmtId="1" fontId="11" fillId="8" borderId="32" xfId="0" applyNumberFormat="1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vertical="top" wrapText="1"/>
    </xf>
    <xf numFmtId="1" fontId="9" fillId="8" borderId="30" xfId="0" applyNumberFormat="1" applyFont="1" applyFill="1" applyBorder="1" applyAlignment="1">
      <alignment horizontal="center" vertical="top" wrapText="1"/>
    </xf>
    <xf numFmtId="17" fontId="5" fillId="0" borderId="24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vertical="center" wrapText="1"/>
    </xf>
    <xf numFmtId="17" fontId="5" fillId="0" borderId="15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wrapText="1"/>
    </xf>
    <xf numFmtId="0" fontId="8" fillId="0" borderId="0" xfId="0" applyFont="1" applyBorder="1" applyAlignment="1"/>
    <xf numFmtId="0" fontId="8" fillId="0" borderId="23" xfId="0" applyFont="1" applyBorder="1" applyAlignment="1">
      <alignment horizontal="center"/>
    </xf>
    <xf numFmtId="0" fontId="15" fillId="0" borderId="0" xfId="0" applyFont="1" applyBorder="1" applyAlignment="1">
      <alignment vertical="top"/>
    </xf>
    <xf numFmtId="0" fontId="16" fillId="0" borderId="0" xfId="0" applyFont="1"/>
    <xf numFmtId="0" fontId="0" fillId="12" borderId="0" xfId="0" applyFill="1"/>
    <xf numFmtId="0" fontId="1" fillId="0" borderId="38" xfId="0" applyFont="1" applyBorder="1" applyAlignment="1">
      <alignment horizontal="left" vertical="top"/>
    </xf>
    <xf numFmtId="0" fontId="1" fillId="5" borderId="37" xfId="0" applyNumberFormat="1" applyFont="1" applyFill="1" applyBorder="1" applyAlignment="1">
      <alignment horizontal="center"/>
    </xf>
    <xf numFmtId="0" fontId="17" fillId="0" borderId="12" xfId="0" applyFont="1" applyBorder="1" applyAlignment="1"/>
    <xf numFmtId="0" fontId="17" fillId="0" borderId="22" xfId="0" applyFont="1" applyBorder="1" applyAlignment="1">
      <alignment horizontal="center"/>
    </xf>
    <xf numFmtId="0" fontId="17" fillId="0" borderId="0" xfId="0" applyFont="1"/>
    <xf numFmtId="0" fontId="18" fillId="12" borderId="39" xfId="0" applyFont="1" applyFill="1" applyBorder="1"/>
    <xf numFmtId="0" fontId="19" fillId="12" borderId="39" xfId="0" applyFont="1" applyFill="1" applyBorder="1" applyAlignment="1">
      <alignment horizontal="center" vertical="center"/>
    </xf>
    <xf numFmtId="0" fontId="19" fillId="12" borderId="39" xfId="0" applyFont="1" applyFill="1" applyBorder="1"/>
    <xf numFmtId="0" fontId="6" fillId="12" borderId="39" xfId="0" applyFont="1" applyFill="1" applyBorder="1"/>
    <xf numFmtId="0" fontId="0" fillId="0" borderId="38" xfId="0" applyBorder="1" applyAlignment="1">
      <alignment vertical="top"/>
    </xf>
    <xf numFmtId="0" fontId="5" fillId="0" borderId="34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vertical="center" wrapText="1"/>
    </xf>
    <xf numFmtId="1" fontId="21" fillId="12" borderId="30" xfId="0" applyNumberFormat="1" applyFont="1" applyFill="1" applyBorder="1" applyAlignment="1">
      <alignment horizontal="center" wrapText="1"/>
    </xf>
    <xf numFmtId="1" fontId="21" fillId="12" borderId="40" xfId="0" applyNumberFormat="1" applyFont="1" applyFill="1" applyBorder="1" applyAlignment="1">
      <alignment horizontal="center" wrapText="1"/>
    </xf>
    <xf numFmtId="1" fontId="21" fillId="12" borderId="41" xfId="0" applyNumberFormat="1" applyFont="1" applyFill="1" applyBorder="1" applyAlignment="1">
      <alignment horizontal="center" wrapText="1"/>
    </xf>
    <xf numFmtId="0" fontId="20" fillId="12" borderId="36" xfId="0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/>
    </xf>
    <xf numFmtId="14" fontId="17" fillId="0" borderId="9" xfId="0" applyNumberFormat="1" applyFont="1" applyFill="1" applyBorder="1" applyAlignment="1">
      <alignment horizontal="center"/>
    </xf>
    <xf numFmtId="14" fontId="17" fillId="0" borderId="44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4" fillId="0" borderId="44" xfId="0" applyNumberFormat="1" applyFont="1" applyFill="1" applyBorder="1" applyAlignment="1">
      <alignment horizontal="center"/>
    </xf>
    <xf numFmtId="14" fontId="17" fillId="0" borderId="8" xfId="0" applyNumberFormat="1" applyFont="1" applyFill="1" applyBorder="1" applyAlignment="1">
      <alignment horizontal="center"/>
    </xf>
    <xf numFmtId="0" fontId="14" fillId="0" borderId="8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2" fillId="11" borderId="13" xfId="0" applyFont="1" applyFill="1" applyBorder="1" applyAlignment="1">
      <alignment horizontal="center" vertical="top" wrapText="1"/>
    </xf>
    <xf numFmtId="1" fontId="13" fillId="0" borderId="28" xfId="0" applyNumberFormat="1" applyFont="1" applyFill="1" applyBorder="1" applyAlignment="1">
      <alignment horizontal="center" vertical="top" wrapText="1"/>
    </xf>
    <xf numFmtId="1" fontId="13" fillId="0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0">
    <dxf>
      <fill>
        <patternFill>
          <bgColor rgb="FFC4EEF2"/>
        </patternFill>
      </fill>
    </dxf>
    <dxf>
      <fill>
        <patternFill>
          <bgColor rgb="FFFCBD3E"/>
        </patternFill>
      </fill>
    </dxf>
    <dxf>
      <fill>
        <patternFill>
          <bgColor rgb="FFEFDCA7"/>
        </patternFill>
      </fill>
    </dxf>
    <dxf>
      <fill>
        <gradientFill degree="90">
          <stop position="0">
            <color theme="0"/>
          </stop>
          <stop position="1">
            <color rgb="FFD0EAB4"/>
          </stop>
        </gradientFill>
      </fill>
      <border>
        <bottom style="thin">
          <color indexed="64"/>
        </bottom>
      </border>
    </dxf>
    <dxf>
      <font>
        <b/>
        <i val="0"/>
        <color rgb="FFC00000"/>
      </font>
      <fill>
        <patternFill>
          <bgColor theme="9" tint="0.39994506668294322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ont>
        <b/>
        <i val="0"/>
        <color theme="0"/>
      </font>
      <fill>
        <patternFill>
          <bgColor rgb="FFFF3615"/>
        </patternFill>
      </fill>
    </dxf>
    <dxf>
      <fill>
        <patternFill>
          <bgColor rgb="FFC4EEF2"/>
        </patternFill>
      </fill>
    </dxf>
    <dxf>
      <font>
        <b/>
        <i val="0"/>
        <color theme="0"/>
      </font>
      <fill>
        <patternFill>
          <bgColor rgb="FFFF3615"/>
        </patternFill>
      </fill>
    </dxf>
  </dxfs>
  <tableStyles count="0" defaultTableStyle="TableStyleMedium2" defaultPivotStyle="PivotStyleMedium9"/>
  <colors>
    <mruColors>
      <color rgb="FFFF3615"/>
      <color rgb="FFF1F8E0"/>
      <color rgb="FFD2E0B2"/>
      <color rgb="FFFEEAC2"/>
      <color rgb="FFFDD687"/>
      <color rgb="FFFCBD3E"/>
      <color rgb="FFEBF5D3"/>
      <color rgb="FFD7EAA8"/>
      <color rgb="FFC4EEF2"/>
      <color rgb="FFEFDC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R22"/>
  <sheetViews>
    <sheetView tabSelected="1" workbookViewId="0">
      <pane ySplit="3" topLeftCell="A4" activePane="bottomLeft" state="frozen"/>
      <selection pane="bottomLeft" activeCell="L29" sqref="L29"/>
    </sheetView>
  </sheetViews>
  <sheetFormatPr defaultRowHeight="15" x14ac:dyDescent="0.25"/>
  <cols>
    <col min="1" max="1" width="6" customWidth="1"/>
    <col min="2" max="2" width="5.140625" customWidth="1"/>
    <col min="3" max="3" width="12.140625" customWidth="1"/>
    <col min="4" max="4" width="13.28515625" customWidth="1"/>
    <col min="5" max="5" width="14.85546875" customWidth="1"/>
    <col min="6" max="6" width="12.28515625" customWidth="1"/>
    <col min="7" max="7" width="12.140625" customWidth="1"/>
    <col min="8" max="8" width="13.28515625" customWidth="1"/>
    <col min="9" max="9" width="14.85546875" customWidth="1"/>
    <col min="10" max="10" width="12.28515625" customWidth="1"/>
    <col min="11" max="11" width="12.140625" customWidth="1"/>
    <col min="12" max="12" width="13.28515625" customWidth="1"/>
    <col min="13" max="13" width="14.85546875" customWidth="1"/>
    <col min="14" max="14" width="12.28515625" customWidth="1"/>
    <col min="15" max="15" width="12.140625" customWidth="1"/>
    <col min="16" max="16" width="13.28515625" customWidth="1"/>
    <col min="17" max="17" width="14.85546875" customWidth="1"/>
    <col min="18" max="18" width="12.28515625" customWidth="1"/>
  </cols>
  <sheetData>
    <row r="1" spans="1:18" s="75" customFormat="1" ht="15.75" x14ac:dyDescent="0.25">
      <c r="A1" s="73"/>
      <c r="B1" s="74"/>
      <c r="C1" s="89">
        <f>IF(WEEKDAY(G1,2)=1,G1-3,G1-1)</f>
        <v>41312</v>
      </c>
      <c r="D1" s="90"/>
      <c r="E1" s="90"/>
      <c r="F1" s="91"/>
      <c r="G1" s="89">
        <f>IF(WEEKDAY(K1,2)=1,K1-3,K1-1)</f>
        <v>41313</v>
      </c>
      <c r="H1" s="90"/>
      <c r="I1" s="90"/>
      <c r="J1" s="91"/>
      <c r="K1" s="95">
        <v>41316</v>
      </c>
      <c r="L1" s="90"/>
      <c r="M1" s="90"/>
      <c r="N1" s="91"/>
      <c r="O1" s="89">
        <f>IF(WEEKDAY(K1,2)=5,K1+3,K1+1)</f>
        <v>41317</v>
      </c>
      <c r="P1" s="90"/>
      <c r="Q1" s="90"/>
      <c r="R1" s="91"/>
    </row>
    <row r="2" spans="1:18" s="30" customFormat="1" x14ac:dyDescent="0.25">
      <c r="A2" s="66"/>
      <c r="B2" s="67"/>
      <c r="C2" s="92" t="str">
        <f>LOWER(TEXT(WEEKDAY(C1,1),"ДДДД"))</f>
        <v>четверг</v>
      </c>
      <c r="D2" s="93"/>
      <c r="E2" s="93"/>
      <c r="F2" s="94"/>
      <c r="G2" s="92" t="str">
        <f>LOWER(TEXT(WEEKDAY(G1,1),"ДДДД"))</f>
        <v>пятница</v>
      </c>
      <c r="H2" s="93"/>
      <c r="I2" s="93"/>
      <c r="J2" s="94"/>
      <c r="K2" s="96" t="str">
        <f>LOWER(TEXT(WEEKDAY(K1,1),"ДДДД"))</f>
        <v>понедельник</v>
      </c>
      <c r="L2" s="93"/>
      <c r="M2" s="93"/>
      <c r="N2" s="94"/>
      <c r="O2" s="92" t="str">
        <f>LOWER(TEXT(WEEKDAY(O1,1),"ДДДД"))</f>
        <v>вторник</v>
      </c>
      <c r="P2" s="93"/>
      <c r="Q2" s="93"/>
      <c r="R2" s="94"/>
    </row>
    <row r="3" spans="1:18" ht="15.75" customHeight="1" thickBot="1" x14ac:dyDescent="0.3">
      <c r="A3" s="46" t="s">
        <v>0</v>
      </c>
      <c r="B3" s="35"/>
      <c r="C3" s="88" t="s">
        <v>38</v>
      </c>
      <c r="D3" s="85" t="s">
        <v>11</v>
      </c>
      <c r="E3" s="86" t="s">
        <v>12</v>
      </c>
      <c r="F3" s="87" t="s">
        <v>57</v>
      </c>
      <c r="G3" s="88" t="s">
        <v>38</v>
      </c>
      <c r="H3" s="85" t="s">
        <v>11</v>
      </c>
      <c r="I3" s="86" t="s">
        <v>12</v>
      </c>
      <c r="J3" s="87" t="s">
        <v>57</v>
      </c>
      <c r="K3" s="88" t="s">
        <v>38</v>
      </c>
      <c r="L3" s="85" t="s">
        <v>11</v>
      </c>
      <c r="M3" s="86" t="s">
        <v>12</v>
      </c>
      <c r="N3" s="87" t="s">
        <v>57</v>
      </c>
      <c r="O3" s="88" t="s">
        <v>38</v>
      </c>
      <c r="P3" s="85" t="s">
        <v>11</v>
      </c>
      <c r="Q3" s="86" t="s">
        <v>12</v>
      </c>
      <c r="R3" s="87" t="s">
        <v>57</v>
      </c>
    </row>
    <row r="4" spans="1:18" x14ac:dyDescent="0.25">
      <c r="A4" s="31"/>
      <c r="B4" s="33"/>
      <c r="C4" s="72" t="str">
        <f>IF(ISNA(INDEX(адреса!B:E,MATCH('расписание 2'!D4,адреса!C:C,0),1)),"",INDEX(адреса!B:E,MATCH('расписание 2'!D4,адреса!C:C,0),1))</f>
        <v>ПЕТРОВ</v>
      </c>
      <c r="D4" s="58" t="s">
        <v>39</v>
      </c>
      <c r="E4" s="81" t="str">
        <f>IF(ISNA(VLOOKUP(D4,адреса!$C$3:$E$22,2,0)),"",VLOOKUP(D4,адреса!$C$3:$E$22,2,0))</f>
        <v>Ленина 2а</v>
      </c>
      <c r="F4" s="83"/>
      <c r="G4" s="72" t="str">
        <f>IF(ISNA(INDEX(адреса!F:I,MATCH('расписание 2'!H4,адреса!G:G,0),1)),"",INDEX(адреса!F:I,MATCH('расписание 2'!H4,адреса!G:G,0),1))</f>
        <v/>
      </c>
      <c r="H4" s="58" t="s">
        <v>39</v>
      </c>
      <c r="I4" s="81" t="str">
        <f>IF(ISNA(VLOOKUP(H4,адреса!$C$3:$E$22,2,0)),"",VLOOKUP(H4,адреса!$C$3:$E$22,2,0))</f>
        <v>Ленина 2а</v>
      </c>
      <c r="J4" s="83"/>
      <c r="K4" s="72" t="str">
        <f>IF(ISNA(INDEX(адреса!J:M,MATCH('расписание 2'!L4,адреса!K:K,0),1)),"",INDEX(адреса!J:M,MATCH('расписание 2'!L4,адреса!K:K,0),1))</f>
        <v/>
      </c>
      <c r="L4" s="58" t="s">
        <v>39</v>
      </c>
      <c r="M4" s="81" t="str">
        <f>IF(ISNA(VLOOKUP(L4,адреса!$C$3:$E$22,2,0)),"",VLOOKUP(L4,адреса!$C$3:$E$22,2,0))</f>
        <v>Ленина 2а</v>
      </c>
      <c r="N4" s="83"/>
      <c r="O4" s="72" t="str">
        <f>IF(ISNA(INDEX(адреса!N:Q,MATCH('расписание 2'!P4,адреса!O:O,0),1)),"",INDEX(адреса!N:Q,MATCH('расписание 2'!P4,адреса!O:O,0),1))</f>
        <v/>
      </c>
      <c r="P4" s="58" t="s">
        <v>39</v>
      </c>
      <c r="Q4" s="81" t="str">
        <f>IF(ISNA(VLOOKUP(P4,адреса!$C$3:$E$22,2,0)),"",VLOOKUP(P4,адреса!$C$3:$E$22,2,0))</f>
        <v>Ленина 2а</v>
      </c>
      <c r="R4" s="83"/>
    </row>
    <row r="5" spans="1:18" ht="25.5" x14ac:dyDescent="0.25">
      <c r="A5" s="32"/>
      <c r="B5" s="34"/>
      <c r="C5" s="72" t="str">
        <f>IF(ISNA(INDEX(адреса!B:E,MATCH('расписание 2'!D5,адреса!C:C,0),1)),"",INDEX(адреса!B:E,MATCH('расписание 2'!D5,адреса!C:C,0),1))</f>
        <v>третьев</v>
      </c>
      <c r="D5" s="62" t="s">
        <v>41</v>
      </c>
      <c r="E5" s="82" t="str">
        <f>IF(ISNA(VLOOKUP(D5,адреса!$C$3:$E$22,2,0)),"",VLOOKUP(D5,адреса!$C$3:$E$22,2,0))</f>
        <v>Вершинина 25/2</v>
      </c>
      <c r="F5" s="84"/>
      <c r="G5" s="72" t="str">
        <f>IF(ISNA(INDEX(адреса!F:I,MATCH('расписание 2'!H5,адреса!G:G,0),1)),"",INDEX(адреса!F:I,MATCH('расписание 2'!H5,адреса!G:G,0),1))</f>
        <v/>
      </c>
      <c r="H5" s="62" t="s">
        <v>41</v>
      </c>
      <c r="I5" s="82" t="str">
        <f>IF(ISNA(VLOOKUP(H5,адреса!$C$3:$E$22,2,0)),"",VLOOKUP(H5,адреса!$C$3:$E$22,2,0))</f>
        <v>Вершинина 25/2</v>
      </c>
      <c r="J5" s="84"/>
      <c r="K5" s="72" t="str">
        <f>IF(ISNA(INDEX(адреса!J:M,MATCH('расписание 2'!L5,адреса!K:K,0),1)),"",INDEX(адреса!J:M,MATCH('расписание 2'!L5,адреса!K:K,0),1))</f>
        <v/>
      </c>
      <c r="L5" s="62" t="s">
        <v>41</v>
      </c>
      <c r="M5" s="82" t="str">
        <f>IF(ISNA(VLOOKUP(L5,адреса!$C$3:$E$22,2,0)),"",VLOOKUP(L5,адреса!$C$3:$E$22,2,0))</f>
        <v>Вершинина 25/2</v>
      </c>
      <c r="N5" s="84"/>
      <c r="O5" s="72" t="str">
        <f>IF(ISNA(INDEX(адреса!N:Q,MATCH('расписание 2'!P5,адреса!O:O,0),1)),"",INDEX(адреса!N:Q,MATCH('расписание 2'!P5,адреса!O:O,0),1))</f>
        <v/>
      </c>
      <c r="P5" s="62" t="s">
        <v>41</v>
      </c>
      <c r="Q5" s="82" t="str">
        <f>IF(ISNA(VLOOKUP(P5,адреса!$C$3:$E$22,2,0)),"",VLOOKUP(P5,адреса!$C$3:$E$22,2,0))</f>
        <v>Вершинина 25/2</v>
      </c>
      <c r="R5" s="84"/>
    </row>
    <row r="6" spans="1:18" x14ac:dyDescent="0.25">
      <c r="A6" s="32"/>
      <c r="B6" s="34"/>
      <c r="C6" s="72" t="str">
        <f>IF(ISNA(INDEX(адреса!B:E,MATCH('расписание 2'!D6,адреса!C:C,0),1)),"",INDEX(адреса!B:E,MATCH('расписание 2'!D6,адреса!C:C,0),1))</f>
        <v>второв</v>
      </c>
      <c r="D6" s="58" t="s">
        <v>40</v>
      </c>
      <c r="E6" s="82" t="str">
        <f>IF(ISNA(VLOOKUP(D6,адреса!$C$3:$E$22,2,0)),"",VLOOKUP(D6,адреса!$C$3:$E$22,2,0))</f>
        <v>Нахимова 8/1</v>
      </c>
      <c r="F6" s="84"/>
      <c r="G6" s="72" t="str">
        <f>IF(ISNA(INDEX(адреса!F:I,MATCH('расписание 2'!H6,адреса!G:G,0),1)),"",INDEX(адреса!F:I,MATCH('расписание 2'!H6,адреса!G:G,0),1))</f>
        <v/>
      </c>
      <c r="H6" s="58" t="s">
        <v>40</v>
      </c>
      <c r="I6" s="82" t="str">
        <f>IF(ISNA(VLOOKUP(H6,адреса!$C$3:$E$22,2,0)),"",VLOOKUP(H6,адреса!$C$3:$E$22,2,0))</f>
        <v>Нахимова 8/1</v>
      </c>
      <c r="J6" s="84"/>
      <c r="K6" s="72" t="str">
        <f>IF(ISNA(INDEX(адреса!J:M,MATCH('расписание 2'!L6,адреса!K:K,0),1)),"",INDEX(адреса!J:M,MATCH('расписание 2'!L6,адреса!K:K,0),1))</f>
        <v/>
      </c>
      <c r="L6" s="58" t="s">
        <v>40</v>
      </c>
      <c r="M6" s="82" t="str">
        <f>IF(ISNA(VLOOKUP(L6,адреса!$C$3:$E$22,2,0)),"",VLOOKUP(L6,адреса!$C$3:$E$22,2,0))</f>
        <v>Нахимова 8/1</v>
      </c>
      <c r="N6" s="84"/>
      <c r="O6" s="72" t="str">
        <f>IF(ISNA(INDEX(адреса!N:Q,MATCH('расписание 2'!P6,адреса!O:O,0),1)),"",INDEX(адреса!N:Q,MATCH('расписание 2'!P6,адреса!O:O,0),1))</f>
        <v/>
      </c>
      <c r="P6" s="58" t="s">
        <v>40</v>
      </c>
      <c r="Q6" s="82" t="str">
        <f>IF(ISNA(VLOOKUP(P6,адреса!$C$3:$E$22,2,0)),"",VLOOKUP(P6,адреса!$C$3:$E$22,2,0))</f>
        <v>Нахимова 8/1</v>
      </c>
      <c r="R6" s="84"/>
    </row>
    <row r="7" spans="1:18" ht="25.5" x14ac:dyDescent="0.25">
      <c r="A7" s="32"/>
      <c r="B7" s="34"/>
      <c r="C7" s="72" t="str">
        <f>IF(ISNA(INDEX(адреса!B:E,MATCH('расписание 2'!D7,адреса!C:C,0),1)),"",INDEX(адреса!B:E,MATCH('расписание 2'!D7,адреса!C:C,0),1))</f>
        <v>третьев</v>
      </c>
      <c r="D7" s="58" t="s">
        <v>41</v>
      </c>
      <c r="E7" s="82" t="str">
        <f>IF(ISNA(VLOOKUP(D7,адреса!$C$3:$E$22,2,0)),"",VLOOKUP(D7,адреса!$C$3:$E$22,2,0))</f>
        <v>Вершинина 25/2</v>
      </c>
      <c r="F7" s="84"/>
      <c r="G7" s="72" t="str">
        <f>IF(ISNA(INDEX(адреса!F:I,MATCH('расписание 2'!H7,адреса!G:G,0),1)),"",INDEX(адреса!F:I,MATCH('расписание 2'!H7,адреса!G:G,0),1))</f>
        <v/>
      </c>
      <c r="H7" s="58" t="s">
        <v>41</v>
      </c>
      <c r="I7" s="82" t="str">
        <f>IF(ISNA(VLOOKUP(H7,адреса!$C$3:$E$22,2,0)),"",VLOOKUP(H7,адреса!$C$3:$E$22,2,0))</f>
        <v>Вершинина 25/2</v>
      </c>
      <c r="J7" s="84"/>
      <c r="K7" s="72" t="str">
        <f>IF(ISNA(INDEX(адреса!J:M,MATCH('расписание 2'!L7,адреса!K:K,0),1)),"",INDEX(адреса!J:M,MATCH('расписание 2'!L7,адреса!K:K,0),1))</f>
        <v/>
      </c>
      <c r="L7" s="58" t="s">
        <v>41</v>
      </c>
      <c r="M7" s="82" t="str">
        <f>IF(ISNA(VLOOKUP(L7,адреса!$C$3:$E$22,2,0)),"",VLOOKUP(L7,адреса!$C$3:$E$22,2,0))</f>
        <v>Вершинина 25/2</v>
      </c>
      <c r="N7" s="84"/>
      <c r="O7" s="72" t="str">
        <f>IF(ISNA(INDEX(адреса!N:Q,MATCH('расписание 2'!P7,адреса!O:O,0),1)),"",INDEX(адреса!N:Q,MATCH('расписание 2'!P7,адреса!O:O,0),1))</f>
        <v/>
      </c>
      <c r="P7" s="58" t="s">
        <v>41</v>
      </c>
      <c r="Q7" s="82" t="str">
        <f>IF(ISNA(VLOOKUP(P7,адреса!$C$3:$E$22,2,0)),"",VLOOKUP(P7,адреса!$C$3:$E$22,2,0))</f>
        <v>Вершинина 25/2</v>
      </c>
      <c r="R7" s="84"/>
    </row>
    <row r="8" spans="1:18" ht="25.5" x14ac:dyDescent="0.25">
      <c r="A8" s="32"/>
      <c r="B8" s="34"/>
      <c r="C8" s="72" t="str">
        <f>IF(ISNA(INDEX(адреса!B:E,MATCH('расписание 2'!D8,адреса!C:C,0),1)),"",INDEX(адреса!B:E,MATCH('расписание 2'!D8,адреса!C:C,0),1))</f>
        <v>четвертыв</v>
      </c>
      <c r="D8" s="58" t="s">
        <v>42</v>
      </c>
      <c r="E8" s="82" t="str">
        <f>IF(ISNA(VLOOKUP(D8,адреса!$C$3:$E$22,2,0)),"",VLOOKUP(D8,адреса!$C$3:$E$22,2,0))</f>
        <v>Академический 2/2 ст.5</v>
      </c>
      <c r="F8" s="84"/>
      <c r="G8" s="72" t="str">
        <f>IF(ISNA(INDEX(адреса!F:I,MATCH('расписание 2'!H8,адреса!G:G,0),1)),"",INDEX(адреса!F:I,MATCH('расписание 2'!H8,адреса!G:G,0),1))</f>
        <v/>
      </c>
      <c r="H8" s="58" t="s">
        <v>42</v>
      </c>
      <c r="I8" s="82" t="str">
        <f>IF(ISNA(VLOOKUP(H8,адреса!$C$3:$E$22,2,0)),"",VLOOKUP(H8,адреса!$C$3:$E$22,2,0))</f>
        <v>Академический 2/2 ст.5</v>
      </c>
      <c r="J8" s="84"/>
      <c r="K8" s="72" t="str">
        <f>IF(ISNA(INDEX(адреса!J:M,MATCH('расписание 2'!L8,адреса!K:K,0),1)),"",INDEX(адреса!J:M,MATCH('расписание 2'!L8,адреса!K:K,0),1))</f>
        <v/>
      </c>
      <c r="L8" s="58" t="s">
        <v>42</v>
      </c>
      <c r="M8" s="82" t="str">
        <f>IF(ISNA(VLOOKUP(L8,адреса!$C$3:$E$22,2,0)),"",VLOOKUP(L8,адреса!$C$3:$E$22,2,0))</f>
        <v>Академический 2/2 ст.5</v>
      </c>
      <c r="N8" s="84"/>
      <c r="O8" s="72" t="str">
        <f>IF(ISNA(INDEX(адреса!N:Q,MATCH('расписание 2'!P8,адреса!O:O,0),1)),"",INDEX(адреса!N:Q,MATCH('расписание 2'!P8,адреса!O:O,0),1))</f>
        <v/>
      </c>
      <c r="P8" s="58" t="s">
        <v>42</v>
      </c>
      <c r="Q8" s="82" t="str">
        <f>IF(ISNA(VLOOKUP(P8,адреса!$C$3:$E$22,2,0)),"",VLOOKUP(P8,адреса!$C$3:$E$22,2,0))</f>
        <v>Академический 2/2 ст.5</v>
      </c>
      <c r="R8" s="84"/>
    </row>
    <row r="9" spans="1:18" x14ac:dyDescent="0.25">
      <c r="A9" s="32"/>
      <c r="B9" s="34"/>
      <c r="C9" s="72" t="str">
        <f>IF(ISNA(INDEX(адреса!B:E,MATCH('расписание 2'!D9,адреса!C:C,0),1)),"",INDEX(адреса!B:E,MATCH('расписание 2'!D9,адреса!C:C,0),1))</f>
        <v>второв</v>
      </c>
      <c r="D9" s="58" t="s">
        <v>40</v>
      </c>
      <c r="E9" s="82" t="str">
        <f>IF(ISNA(VLOOKUP(D9,адреса!$C$3:$E$22,2,0)),"",VLOOKUP(D9,адреса!$C$3:$E$22,2,0))</f>
        <v>Нахимова 8/1</v>
      </c>
      <c r="F9" s="84"/>
      <c r="G9" s="72" t="str">
        <f>IF(ISNA(INDEX(адреса!F:I,MATCH('расписание 2'!H9,адреса!G:G,0),1)),"",INDEX(адреса!F:I,MATCH('расписание 2'!H9,адреса!G:G,0),1))</f>
        <v/>
      </c>
      <c r="H9" s="58" t="s">
        <v>40</v>
      </c>
      <c r="I9" s="82" t="str">
        <f>IF(ISNA(VLOOKUP(H9,адреса!$C$3:$E$22,2,0)),"",VLOOKUP(H9,адреса!$C$3:$E$22,2,0))</f>
        <v>Нахимова 8/1</v>
      </c>
      <c r="J9" s="84"/>
      <c r="K9" s="72" t="str">
        <f>IF(ISNA(INDEX(адреса!J:M,MATCH('расписание 2'!L9,адреса!K:K,0),1)),"",INDEX(адреса!J:M,MATCH('расписание 2'!L9,адреса!K:K,0),1))</f>
        <v/>
      </c>
      <c r="L9" s="58" t="s">
        <v>40</v>
      </c>
      <c r="M9" s="82" t="str">
        <f>IF(ISNA(VLOOKUP(L9,адреса!$C$3:$E$22,2,0)),"",VLOOKUP(L9,адреса!$C$3:$E$22,2,0))</f>
        <v>Нахимова 8/1</v>
      </c>
      <c r="N9" s="84"/>
      <c r="O9" s="72" t="str">
        <f>IF(ISNA(INDEX(адреса!N:Q,MATCH('расписание 2'!P9,адреса!O:O,0),1)),"",INDEX(адреса!N:Q,MATCH('расписание 2'!P9,адреса!O:O,0),1))</f>
        <v/>
      </c>
      <c r="P9" s="58" t="s">
        <v>40</v>
      </c>
      <c r="Q9" s="82" t="str">
        <f>IF(ISNA(VLOOKUP(P9,адреса!$C$3:$E$22,2,0)),"",VLOOKUP(P9,адреса!$C$3:$E$22,2,0))</f>
        <v>Нахимова 8/1</v>
      </c>
      <c r="R9" s="84"/>
    </row>
    <row r="10" spans="1:18" x14ac:dyDescent="0.25">
      <c r="A10" s="32"/>
      <c r="B10" s="34"/>
      <c r="C10" s="72" t="str">
        <f>IF(ISNA(INDEX(адреса!B:E,MATCH('расписание 2'!D10,адреса!C:C,0),1)),"",INDEX(адреса!B:E,MATCH('расписание 2'!D10,адреса!C:C,0),1))</f>
        <v/>
      </c>
      <c r="D10" s="58" t="s">
        <v>55</v>
      </c>
      <c r="E10" s="82" t="str">
        <f>IF(ISNA(VLOOKUP(D10,адреса!$C$3:$E$22,2,0)),"",VLOOKUP(D10,адреса!$C$3:$E$22,2,0))</f>
        <v/>
      </c>
      <c r="F10" s="84"/>
      <c r="G10" s="72" t="str">
        <f>IF(ISNA(INDEX(адреса!F:I,MATCH('расписание 2'!H10,адреса!G:G,0),1)),"",INDEX(адреса!F:I,MATCH('расписание 2'!H10,адреса!G:G,0),1))</f>
        <v/>
      </c>
      <c r="H10" s="58" t="s">
        <v>55</v>
      </c>
      <c r="I10" s="82" t="str">
        <f>IF(ISNA(VLOOKUP(H10,адреса!$C$3:$E$22,2,0)),"",VLOOKUP(H10,адреса!$C$3:$E$22,2,0))</f>
        <v/>
      </c>
      <c r="J10" s="84"/>
      <c r="K10" s="72" t="str">
        <f>IF(ISNA(INDEX(адреса!J:M,MATCH('расписание 2'!L10,адреса!K:K,0),1)),"",INDEX(адреса!J:M,MATCH('расписание 2'!L10,адреса!K:K,0),1))</f>
        <v/>
      </c>
      <c r="L10" s="58" t="s">
        <v>55</v>
      </c>
      <c r="M10" s="82" t="str">
        <f>IF(ISNA(VLOOKUP(L10,адреса!$C$3:$E$22,2,0)),"",VLOOKUP(L10,адреса!$C$3:$E$22,2,0))</f>
        <v/>
      </c>
      <c r="N10" s="84"/>
      <c r="O10" s="72" t="str">
        <f>IF(ISNA(INDEX(адреса!N:Q,MATCH('расписание 2'!P10,адреса!O:O,0),1)),"",INDEX(адреса!N:Q,MATCH('расписание 2'!P10,адреса!O:O,0),1))</f>
        <v/>
      </c>
      <c r="P10" s="58" t="s">
        <v>55</v>
      </c>
      <c r="Q10" s="82" t="str">
        <f>IF(ISNA(VLOOKUP(P10,адреса!$C$3:$E$22,2,0)),"",VLOOKUP(P10,адреса!$C$3:$E$22,2,0))</f>
        <v/>
      </c>
      <c r="R10" s="84"/>
    </row>
    <row r="11" spans="1:18" x14ac:dyDescent="0.25">
      <c r="A11" s="32"/>
      <c r="B11" s="34"/>
      <c r="C11" s="72" t="str">
        <f>IF(ISNA(INDEX(адреса!B:E,MATCH('расписание 2'!D11,адреса!C:C,0),1)),"",INDEX(адреса!B:E,MATCH('расписание 2'!D11,адреса!C:C,0),1))</f>
        <v/>
      </c>
      <c r="D11" s="58" t="s">
        <v>56</v>
      </c>
      <c r="E11" s="82" t="str">
        <f>IF(ISNA(VLOOKUP(D11,адреса!$C$3:$E$22,2,0)),"",VLOOKUP(D11,адреса!$C$3:$E$22,2,0))</f>
        <v/>
      </c>
      <c r="F11" s="84"/>
      <c r="G11" s="72" t="str">
        <f>IF(ISNA(INDEX(адреса!F:I,MATCH('расписание 2'!H11,адреса!G:G,0),1)),"",INDEX(адреса!F:I,MATCH('расписание 2'!H11,адреса!G:G,0),1))</f>
        <v/>
      </c>
      <c r="H11" s="58" t="s">
        <v>56</v>
      </c>
      <c r="I11" s="82" t="str">
        <f>IF(ISNA(VLOOKUP(H11,адреса!$C$3:$E$22,2,0)),"",VLOOKUP(H11,адреса!$C$3:$E$22,2,0))</f>
        <v/>
      </c>
      <c r="J11" s="84"/>
      <c r="K11" s="72" t="str">
        <f>IF(ISNA(INDEX(адреса!J:M,MATCH('расписание 2'!L11,адреса!K:K,0),1)),"",INDEX(адреса!J:M,MATCH('расписание 2'!L11,адреса!K:K,0),1))</f>
        <v/>
      </c>
      <c r="L11" s="58" t="s">
        <v>56</v>
      </c>
      <c r="M11" s="82" t="str">
        <f>IF(ISNA(VLOOKUP(L11,адреса!$C$3:$E$22,2,0)),"",VLOOKUP(L11,адреса!$C$3:$E$22,2,0))</f>
        <v/>
      </c>
      <c r="N11" s="84"/>
      <c r="O11" s="72" t="str">
        <f>IF(ISNA(INDEX(адреса!N:Q,MATCH('расписание 2'!P11,адреса!O:O,0),1)),"",INDEX(адреса!N:Q,MATCH('расписание 2'!P11,адреса!O:O,0),1))</f>
        <v/>
      </c>
      <c r="P11" s="58" t="s">
        <v>56</v>
      </c>
      <c r="Q11" s="82" t="str">
        <f>IF(ISNA(VLOOKUP(P11,адреса!$C$3:$E$22,2,0)),"",VLOOKUP(P11,адреса!$C$3:$E$22,2,0))</f>
        <v/>
      </c>
      <c r="R11" s="84"/>
    </row>
    <row r="12" spans="1:18" x14ac:dyDescent="0.25">
      <c r="A12" s="32"/>
      <c r="B12" s="34"/>
      <c r="C12" s="72" t="str">
        <f>IF(ISNA(INDEX(адреса!B:E,MATCH('расписание 2'!D12,адреса!C:C,0),1)),"",INDEX(адреса!B:E,MATCH('расписание 2'!D12,адреса!C:C,0),1))</f>
        <v/>
      </c>
      <c r="D12" s="58" t="s">
        <v>55</v>
      </c>
      <c r="E12" s="82" t="str">
        <f>IF(ISNA(VLOOKUP(D12,адреса!$C$3:$E$22,2,0)),"",VLOOKUP(D12,адреса!$C$3:$E$22,2,0))</f>
        <v/>
      </c>
      <c r="F12" s="84"/>
      <c r="G12" s="72" t="str">
        <f>IF(ISNA(INDEX(адреса!F:I,MATCH('расписание 2'!H12,адреса!G:G,0),1)),"",INDEX(адреса!F:I,MATCH('расписание 2'!H12,адреса!G:G,0),1))</f>
        <v/>
      </c>
      <c r="H12" s="58" t="s">
        <v>55</v>
      </c>
      <c r="I12" s="82" t="str">
        <f>IF(ISNA(VLOOKUP(H12,адреса!$C$3:$E$22,2,0)),"",VLOOKUP(H12,адреса!$C$3:$E$22,2,0))</f>
        <v/>
      </c>
      <c r="J12" s="84"/>
      <c r="K12" s="72" t="str">
        <f>IF(ISNA(INDEX(адреса!J:M,MATCH('расписание 2'!L12,адреса!K:K,0),1)),"",INDEX(адреса!J:M,MATCH('расписание 2'!L12,адреса!K:K,0),1))</f>
        <v/>
      </c>
      <c r="L12" s="58" t="s">
        <v>55</v>
      </c>
      <c r="M12" s="82" t="str">
        <f>IF(ISNA(VLOOKUP(L12,адреса!$C$3:$E$22,2,0)),"",VLOOKUP(L12,адреса!$C$3:$E$22,2,0))</f>
        <v/>
      </c>
      <c r="N12" s="84"/>
      <c r="O12" s="72" t="str">
        <f>IF(ISNA(INDEX(адреса!N:Q,MATCH('расписание 2'!P12,адреса!O:O,0),1)),"",INDEX(адреса!N:Q,MATCH('расписание 2'!P12,адреса!O:O,0),1))</f>
        <v/>
      </c>
      <c r="P12" s="58" t="s">
        <v>55</v>
      </c>
      <c r="Q12" s="82" t="str">
        <f>IF(ISNA(VLOOKUP(P12,адреса!$C$3:$E$22,2,0)),"",VLOOKUP(P12,адреса!$C$3:$E$22,2,0))</f>
        <v/>
      </c>
      <c r="R12" s="84"/>
    </row>
    <row r="13" spans="1:18" x14ac:dyDescent="0.25">
      <c r="A13" s="32"/>
      <c r="B13" s="34"/>
      <c r="C13" s="72" t="str">
        <f>IF(ISNA(INDEX(адреса!B:E,MATCH('расписание 2'!D13,адреса!C:C,0),1)),"",INDEX(адреса!B:E,MATCH('расписание 2'!D13,адреса!C:C,0),1))</f>
        <v/>
      </c>
      <c r="D13" s="58"/>
      <c r="E13" s="82" t="str">
        <f>IF(ISNA(VLOOKUP(D13,адреса!$C$3:$E$22,2,0)),"",VLOOKUP(D13,адреса!$C$3:$E$22,2,0))</f>
        <v/>
      </c>
      <c r="F13" s="84"/>
      <c r="G13" s="72" t="str">
        <f>IF(ISNA(INDEX(адреса!F:I,MATCH('расписание 2'!H13,адреса!G:G,0),1)),"",INDEX(адреса!F:I,MATCH('расписание 2'!H13,адреса!G:G,0),1))</f>
        <v/>
      </c>
      <c r="H13" s="58"/>
      <c r="I13" s="82" t="str">
        <f>IF(ISNA(VLOOKUP(H13,адреса!$C$3:$E$22,2,0)),"",VLOOKUP(H13,адреса!$C$3:$E$22,2,0))</f>
        <v/>
      </c>
      <c r="J13" s="84"/>
      <c r="K13" s="72" t="str">
        <f>IF(ISNA(INDEX(адреса!J:M,MATCH('расписание 2'!L13,адреса!K:K,0),1)),"",INDEX(адреса!J:M,MATCH('расписание 2'!L13,адреса!K:K,0),1))</f>
        <v/>
      </c>
      <c r="L13" s="58"/>
      <c r="M13" s="82" t="str">
        <f>IF(ISNA(VLOOKUP(L13,адреса!$C$3:$E$22,2,0)),"",VLOOKUP(L13,адреса!$C$3:$E$22,2,0))</f>
        <v/>
      </c>
      <c r="N13" s="84"/>
      <c r="O13" s="72" t="str">
        <f>IF(ISNA(INDEX(адреса!N:Q,MATCH('расписание 2'!P13,адреса!O:O,0),1)),"",INDEX(адреса!N:Q,MATCH('расписание 2'!P13,адреса!O:O,0),1))</f>
        <v/>
      </c>
      <c r="P13" s="58"/>
      <c r="Q13" s="82" t="str">
        <f>IF(ISNA(VLOOKUP(P13,адреса!$C$3:$E$22,2,0)),"",VLOOKUP(P13,адреса!$C$3:$E$22,2,0))</f>
        <v/>
      </c>
      <c r="R13" s="84"/>
    </row>
    <row r="14" spans="1:18" x14ac:dyDescent="0.25">
      <c r="A14" s="32"/>
      <c r="B14" s="34"/>
      <c r="C14" s="72" t="str">
        <f>IF(ISNA(INDEX(адреса!B:E,MATCH('расписание 2'!D14,адреса!C:C,0),1)),"",INDEX(адреса!B:E,MATCH('расписание 2'!D14,адреса!C:C,0),1))</f>
        <v/>
      </c>
      <c r="D14" s="58"/>
      <c r="E14" s="82" t="str">
        <f>IF(ISNA(VLOOKUP(D14,адреса!$C$3:$E$22,2,0)),"",VLOOKUP(D14,адреса!$C$3:$E$22,2,0))</f>
        <v/>
      </c>
      <c r="F14" s="84"/>
      <c r="G14" s="72" t="str">
        <f>IF(ISNA(INDEX(адреса!F:I,MATCH('расписание 2'!H14,адреса!G:G,0),1)),"",INDEX(адреса!F:I,MATCH('расписание 2'!H14,адреса!G:G,0),1))</f>
        <v/>
      </c>
      <c r="H14" s="58"/>
      <c r="I14" s="82" t="str">
        <f>IF(ISNA(VLOOKUP(H14,адреса!$C$3:$E$22,2,0)),"",VLOOKUP(H14,адреса!$C$3:$E$22,2,0))</f>
        <v/>
      </c>
      <c r="J14" s="84"/>
      <c r="K14" s="72" t="str">
        <f>IF(ISNA(INDEX(адреса!J:M,MATCH('расписание 2'!L14,адреса!K:K,0),1)),"",INDEX(адреса!J:M,MATCH('расписание 2'!L14,адреса!K:K,0),1))</f>
        <v/>
      </c>
      <c r="L14" s="58"/>
      <c r="M14" s="82" t="str">
        <f>IF(ISNA(VLOOKUP(L14,адреса!$C$3:$E$22,2,0)),"",VLOOKUP(L14,адреса!$C$3:$E$22,2,0))</f>
        <v/>
      </c>
      <c r="N14" s="84"/>
      <c r="O14" s="72" t="str">
        <f>IF(ISNA(INDEX(адреса!N:Q,MATCH('расписание 2'!P14,адреса!O:O,0),1)),"",INDEX(адреса!N:Q,MATCH('расписание 2'!P14,адреса!O:O,0),1))</f>
        <v/>
      </c>
      <c r="P14" s="58"/>
      <c r="Q14" s="82" t="str">
        <f>IF(ISNA(VLOOKUP(P14,адреса!$C$3:$E$22,2,0)),"",VLOOKUP(P14,адреса!$C$3:$E$22,2,0))</f>
        <v/>
      </c>
      <c r="R14" s="84"/>
    </row>
    <row r="15" spans="1:18" x14ac:dyDescent="0.25">
      <c r="A15" s="32"/>
      <c r="B15" s="34"/>
      <c r="C15" s="72" t="str">
        <f>IF(ISNA(INDEX(адреса!B:E,MATCH('расписание 2'!D15,адреса!C:C,0),1)),"",INDEX(адреса!B:E,MATCH('расписание 2'!D15,адреса!C:C,0),1))</f>
        <v/>
      </c>
      <c r="D15" s="58"/>
      <c r="E15" s="82" t="str">
        <f>IF(ISNA(VLOOKUP(D15,адреса!$C$3:$E$22,2,0)),"",VLOOKUP(D15,адреса!$C$3:$E$22,2,0))</f>
        <v/>
      </c>
      <c r="F15" s="84"/>
      <c r="G15" s="72" t="str">
        <f>IF(ISNA(INDEX(адреса!F:I,MATCH('расписание 2'!H15,адреса!G:G,0),1)),"",INDEX(адреса!F:I,MATCH('расписание 2'!H15,адреса!G:G,0),1))</f>
        <v/>
      </c>
      <c r="H15" s="58"/>
      <c r="I15" s="82" t="str">
        <f>IF(ISNA(VLOOKUP(H15,адреса!$C$3:$E$22,2,0)),"",VLOOKUP(H15,адреса!$C$3:$E$22,2,0))</f>
        <v/>
      </c>
      <c r="J15" s="84"/>
      <c r="K15" s="72" t="str">
        <f>IF(ISNA(INDEX(адреса!J:M,MATCH('расписание 2'!L15,адреса!K:K,0),1)),"",INDEX(адреса!J:M,MATCH('расписание 2'!L15,адреса!K:K,0),1))</f>
        <v/>
      </c>
      <c r="L15" s="58"/>
      <c r="M15" s="82" t="str">
        <f>IF(ISNA(VLOOKUP(L15,адреса!$C$3:$E$22,2,0)),"",VLOOKUP(L15,адреса!$C$3:$E$22,2,0))</f>
        <v/>
      </c>
      <c r="N15" s="84"/>
      <c r="O15" s="72" t="str">
        <f>IF(ISNA(INDEX(адреса!N:Q,MATCH('расписание 2'!P15,адреса!O:O,0),1)),"",INDEX(адреса!N:Q,MATCH('расписание 2'!P15,адреса!O:O,0),1))</f>
        <v/>
      </c>
      <c r="P15" s="58"/>
      <c r="Q15" s="82" t="str">
        <f>IF(ISNA(VLOOKUP(P15,адреса!$C$3:$E$22,2,0)),"",VLOOKUP(P15,адреса!$C$3:$E$22,2,0))</f>
        <v/>
      </c>
      <c r="R15" s="84"/>
    </row>
    <row r="16" spans="1:18" x14ac:dyDescent="0.25">
      <c r="A16" s="32"/>
      <c r="B16" s="34"/>
      <c r="C16" s="72" t="str">
        <f>IF(ISNA(INDEX(адреса!B:E,MATCH('расписание 2'!D16,адреса!C:C,0),1)),"",INDEX(адреса!B:E,MATCH('расписание 2'!D16,адреса!C:C,0),1))</f>
        <v/>
      </c>
      <c r="D16" s="58"/>
      <c r="E16" s="82" t="str">
        <f>IF(ISNA(VLOOKUP(D16,адреса!$C$3:$E$22,2,0)),"",VLOOKUP(D16,адреса!$C$3:$E$22,2,0))</f>
        <v/>
      </c>
      <c r="F16" s="84"/>
      <c r="G16" s="72" t="str">
        <f>IF(ISNA(INDEX(адреса!F:I,MATCH('расписание 2'!H16,адреса!G:G,0),1)),"",INDEX(адреса!F:I,MATCH('расписание 2'!H16,адреса!G:G,0),1))</f>
        <v/>
      </c>
      <c r="H16" s="58"/>
      <c r="I16" s="82" t="str">
        <f>IF(ISNA(VLOOKUP(H16,адреса!$C$3:$E$22,2,0)),"",VLOOKUP(H16,адреса!$C$3:$E$22,2,0))</f>
        <v/>
      </c>
      <c r="J16" s="84"/>
      <c r="K16" s="72" t="str">
        <f>IF(ISNA(INDEX(адреса!J:M,MATCH('расписание 2'!L16,адреса!K:K,0),1)),"",INDEX(адреса!J:M,MATCH('расписание 2'!L16,адреса!K:K,0),1))</f>
        <v/>
      </c>
      <c r="L16" s="58"/>
      <c r="M16" s="82" t="str">
        <f>IF(ISNA(VLOOKUP(L16,адреса!$C$3:$E$22,2,0)),"",VLOOKUP(L16,адреса!$C$3:$E$22,2,0))</f>
        <v/>
      </c>
      <c r="N16" s="84"/>
      <c r="O16" s="72" t="str">
        <f>IF(ISNA(INDEX(адреса!N:Q,MATCH('расписание 2'!P16,адреса!O:O,0),1)),"",INDEX(адреса!N:Q,MATCH('расписание 2'!P16,адреса!O:O,0),1))</f>
        <v/>
      </c>
      <c r="P16" s="58"/>
      <c r="Q16" s="82" t="str">
        <f>IF(ISNA(VLOOKUP(P16,адреса!$C$3:$E$22,2,0)),"",VLOOKUP(P16,адреса!$C$3:$E$22,2,0))</f>
        <v/>
      </c>
      <c r="R16" s="84"/>
    </row>
    <row r="17" spans="1:18" x14ac:dyDescent="0.25">
      <c r="A17" s="32"/>
      <c r="B17" s="34"/>
      <c r="C17" s="72" t="str">
        <f>IF(ISNA(INDEX(адреса!B:E,MATCH('расписание 2'!D17,адреса!C:C,0),1)),"",INDEX(адреса!B:E,MATCH('расписание 2'!D17,адреса!C:C,0),1))</f>
        <v/>
      </c>
      <c r="D17" s="58"/>
      <c r="E17" s="82" t="str">
        <f>IF(ISNA(VLOOKUP(D17,адреса!$C$3:$E$22,2,0)),"",VLOOKUP(D17,адреса!$C$3:$E$22,2,0))</f>
        <v/>
      </c>
      <c r="F17" s="84"/>
      <c r="G17" s="72" t="str">
        <f>IF(ISNA(INDEX(адреса!F:I,MATCH('расписание 2'!H17,адреса!G:G,0),1)),"",INDEX(адреса!F:I,MATCH('расписание 2'!H17,адреса!G:G,0),1))</f>
        <v/>
      </c>
      <c r="H17" s="58"/>
      <c r="I17" s="82" t="str">
        <f>IF(ISNA(VLOOKUP(H17,адреса!$C$3:$E$22,2,0)),"",VLOOKUP(H17,адреса!$C$3:$E$22,2,0))</f>
        <v/>
      </c>
      <c r="J17" s="84"/>
      <c r="K17" s="72" t="str">
        <f>IF(ISNA(INDEX(адреса!J:M,MATCH('расписание 2'!L17,адреса!K:K,0),1)),"",INDEX(адреса!J:M,MATCH('расписание 2'!L17,адреса!K:K,0),1))</f>
        <v/>
      </c>
      <c r="L17" s="58"/>
      <c r="M17" s="82" t="str">
        <f>IF(ISNA(VLOOKUP(L17,адреса!$C$3:$E$22,2,0)),"",VLOOKUP(L17,адреса!$C$3:$E$22,2,0))</f>
        <v/>
      </c>
      <c r="N17" s="84"/>
      <c r="O17" s="72" t="str">
        <f>IF(ISNA(INDEX(адреса!N:Q,MATCH('расписание 2'!P17,адреса!O:O,0),1)),"",INDEX(адреса!N:Q,MATCH('расписание 2'!P17,адреса!O:O,0),1))</f>
        <v/>
      </c>
      <c r="P17" s="58"/>
      <c r="Q17" s="82" t="str">
        <f>IF(ISNA(VLOOKUP(P17,адреса!$C$3:$E$22,2,0)),"",VLOOKUP(P17,адреса!$C$3:$E$22,2,0))</f>
        <v/>
      </c>
      <c r="R17" s="84"/>
    </row>
    <row r="18" spans="1:18" x14ac:dyDescent="0.25">
      <c r="A18" s="32"/>
      <c r="B18" s="34"/>
      <c r="C18" s="72" t="str">
        <f>IF(ISNA(INDEX(адреса!B:E,MATCH('расписание 2'!D18,адреса!C:C,0),1)),"",INDEX(адреса!B:E,MATCH('расписание 2'!D18,адреса!C:C,0),1))</f>
        <v/>
      </c>
      <c r="D18" s="58"/>
      <c r="E18" s="82" t="str">
        <f>IF(ISNA(VLOOKUP(D18,адреса!$C$3:$E$22,2,0)),"",VLOOKUP(D18,адреса!$C$3:$E$22,2,0))</f>
        <v/>
      </c>
      <c r="F18" s="84"/>
      <c r="G18" s="72" t="str">
        <f>IF(ISNA(INDEX(адреса!F:I,MATCH('расписание 2'!H18,адреса!G:G,0),1)),"",INDEX(адреса!F:I,MATCH('расписание 2'!H18,адреса!G:G,0),1))</f>
        <v/>
      </c>
      <c r="H18" s="58"/>
      <c r="I18" s="82" t="str">
        <f>IF(ISNA(VLOOKUP(H18,адреса!$C$3:$E$22,2,0)),"",VLOOKUP(H18,адреса!$C$3:$E$22,2,0))</f>
        <v/>
      </c>
      <c r="J18" s="84"/>
      <c r="K18" s="72" t="str">
        <f>IF(ISNA(INDEX(адреса!J:M,MATCH('расписание 2'!L18,адреса!K:K,0),1)),"",INDEX(адреса!J:M,MATCH('расписание 2'!L18,адреса!K:K,0),1))</f>
        <v/>
      </c>
      <c r="L18" s="58"/>
      <c r="M18" s="82" t="str">
        <f>IF(ISNA(VLOOKUP(L18,адреса!$C$3:$E$22,2,0)),"",VLOOKUP(L18,адреса!$C$3:$E$22,2,0))</f>
        <v/>
      </c>
      <c r="N18" s="84"/>
      <c r="O18" s="72" t="str">
        <f>IF(ISNA(INDEX(адреса!N:Q,MATCH('расписание 2'!P18,адреса!O:O,0),1)),"",INDEX(адреса!N:Q,MATCH('расписание 2'!P18,адреса!O:O,0),1))</f>
        <v/>
      </c>
      <c r="P18" s="58"/>
      <c r="Q18" s="82" t="str">
        <f>IF(ISNA(VLOOKUP(P18,адреса!$C$3:$E$22,2,0)),"",VLOOKUP(P18,адреса!$C$3:$E$22,2,0))</f>
        <v/>
      </c>
      <c r="R18" s="84"/>
    </row>
    <row r="19" spans="1:18" x14ac:dyDescent="0.25">
      <c r="A19" s="32"/>
      <c r="B19" s="34"/>
      <c r="C19" s="72" t="str">
        <f>IF(ISNA(INDEX(адреса!B:E,MATCH('расписание 2'!D19,адреса!C:C,0),1)),"",INDEX(адреса!B:E,MATCH('расписание 2'!D19,адреса!C:C,0),1))</f>
        <v/>
      </c>
      <c r="D19" s="58"/>
      <c r="E19" s="82" t="str">
        <f>IF(ISNA(VLOOKUP(D19,адреса!$C$3:$E$22,2,0)),"",VLOOKUP(D19,адреса!$C$3:$E$22,2,0))</f>
        <v/>
      </c>
      <c r="F19" s="84"/>
      <c r="G19" s="72" t="str">
        <f>IF(ISNA(INDEX(адреса!F:I,MATCH('расписание 2'!H19,адреса!G:G,0),1)),"",INDEX(адреса!F:I,MATCH('расписание 2'!H19,адреса!G:G,0),1))</f>
        <v/>
      </c>
      <c r="H19" s="58"/>
      <c r="I19" s="82" t="str">
        <f>IF(ISNA(VLOOKUP(H19,адреса!$C$3:$E$22,2,0)),"",VLOOKUP(H19,адреса!$C$3:$E$22,2,0))</f>
        <v/>
      </c>
      <c r="J19" s="84"/>
      <c r="K19" s="72" t="str">
        <f>IF(ISNA(INDEX(адреса!J:M,MATCH('расписание 2'!L19,адреса!K:K,0),1)),"",INDEX(адреса!J:M,MATCH('расписание 2'!L19,адреса!K:K,0),1))</f>
        <v/>
      </c>
      <c r="L19" s="58"/>
      <c r="M19" s="82" t="str">
        <f>IF(ISNA(VLOOKUP(L19,адреса!$C$3:$E$22,2,0)),"",VLOOKUP(L19,адреса!$C$3:$E$22,2,0))</f>
        <v/>
      </c>
      <c r="N19" s="84"/>
      <c r="O19" s="72" t="str">
        <f>IF(ISNA(INDEX(адреса!N:Q,MATCH('расписание 2'!P19,адреса!O:O,0),1)),"",INDEX(адреса!N:Q,MATCH('расписание 2'!P19,адреса!O:O,0),1))</f>
        <v/>
      </c>
      <c r="P19" s="58"/>
      <c r="Q19" s="82" t="str">
        <f>IF(ISNA(VLOOKUP(P19,адреса!$C$3:$E$22,2,0)),"",VLOOKUP(P19,адреса!$C$3:$E$22,2,0))</f>
        <v/>
      </c>
      <c r="R19" s="84"/>
    </row>
    <row r="20" spans="1:18" x14ac:dyDescent="0.25">
      <c r="A20" s="32"/>
      <c r="B20" s="34"/>
      <c r="C20" s="72" t="str">
        <f>IF(ISNA(INDEX(адреса!B:E,MATCH('расписание 2'!D20,адреса!C:C,0),1)),"",INDEX(адреса!B:E,MATCH('расписание 2'!D20,адреса!C:C,0),1))</f>
        <v/>
      </c>
      <c r="D20" s="58"/>
      <c r="E20" s="82" t="str">
        <f>IF(ISNA(VLOOKUP(D20,адреса!$C$3:$E$22,2,0)),"",VLOOKUP(D20,адреса!$C$3:$E$22,2,0))</f>
        <v/>
      </c>
      <c r="F20" s="84"/>
      <c r="G20" s="72" t="str">
        <f>IF(ISNA(INDEX(адреса!F:I,MATCH('расписание 2'!H20,адреса!G:G,0),1)),"",INDEX(адреса!F:I,MATCH('расписание 2'!H20,адреса!G:G,0),1))</f>
        <v/>
      </c>
      <c r="H20" s="58"/>
      <c r="I20" s="82" t="str">
        <f>IF(ISNA(VLOOKUP(H20,адреса!$C$3:$E$22,2,0)),"",VLOOKUP(H20,адреса!$C$3:$E$22,2,0))</f>
        <v/>
      </c>
      <c r="J20" s="84"/>
      <c r="K20" s="72" t="str">
        <f>IF(ISNA(INDEX(адреса!J:M,MATCH('расписание 2'!L20,адреса!K:K,0),1)),"",INDEX(адреса!J:M,MATCH('расписание 2'!L20,адреса!K:K,0),1))</f>
        <v/>
      </c>
      <c r="L20" s="58"/>
      <c r="M20" s="82" t="str">
        <f>IF(ISNA(VLOOKUP(L20,адреса!$C$3:$E$22,2,0)),"",VLOOKUP(L20,адреса!$C$3:$E$22,2,0))</f>
        <v/>
      </c>
      <c r="N20" s="84"/>
      <c r="O20" s="72" t="str">
        <f>IF(ISNA(INDEX(адреса!N:Q,MATCH('расписание 2'!P20,адреса!O:O,0),1)),"",INDEX(адреса!N:Q,MATCH('расписание 2'!P20,адреса!O:O,0),1))</f>
        <v/>
      </c>
      <c r="P20" s="58"/>
      <c r="Q20" s="82" t="str">
        <f>IF(ISNA(VLOOKUP(P20,адреса!$C$3:$E$22,2,0)),"",VLOOKUP(P20,адреса!$C$3:$E$22,2,0))</f>
        <v/>
      </c>
      <c r="R20" s="84"/>
    </row>
    <row r="22" spans="1:18" x14ac:dyDescent="0.25">
      <c r="G22">
        <f>WEEKDAY(K1,2)</f>
        <v>1</v>
      </c>
    </row>
  </sheetData>
  <protectedRanges>
    <protectedRange sqref="D5:D20 H5:H20 L5:L20 P5:P20" name="Диапазон1"/>
  </protectedRanges>
  <mergeCells count="8">
    <mergeCell ref="O1:R1"/>
    <mergeCell ref="O2:R2"/>
    <mergeCell ref="C1:F1"/>
    <mergeCell ref="C2:F2"/>
    <mergeCell ref="G1:J1"/>
    <mergeCell ref="G2:J2"/>
    <mergeCell ref="K1:N1"/>
    <mergeCell ref="K2:N2"/>
  </mergeCells>
  <conditionalFormatting sqref="A1:C2 S1:XFD2 K1:K2 O2">
    <cfRule type="expression" dxfId="9" priority="5">
      <formula>AND(A1=TODAY(),A1&lt;&gt;"")</formula>
    </cfRule>
  </conditionalFormatting>
  <conditionalFormatting sqref="E4:F20 M4:N20 Q4:R20">
    <cfRule type="expression" dxfId="8" priority="4">
      <formula>AND($A4=TODAY(),E4&lt;&gt;"")</formula>
    </cfRule>
  </conditionalFormatting>
  <conditionalFormatting sqref="O1">
    <cfRule type="expression" dxfId="7" priority="3">
      <formula>AND(O1=TODAY(),O1&lt;&gt;"")</formula>
    </cfRule>
  </conditionalFormatting>
  <conditionalFormatting sqref="G1:G2">
    <cfRule type="expression" dxfId="6" priority="2">
      <formula>AND(G1=TODAY(),G1&lt;&gt;"")</formula>
    </cfRule>
  </conditionalFormatting>
  <conditionalFormatting sqref="I4:J20">
    <cfRule type="expression" dxfId="5" priority="1">
      <formula>AND($A4=TODAY(),I4&lt;&gt;"")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D4:D20 H4:H20 L4:L20 P4:P20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W23"/>
  <sheetViews>
    <sheetView workbookViewId="0">
      <selection activeCell="C9" sqref="C9"/>
    </sheetView>
  </sheetViews>
  <sheetFormatPr defaultRowHeight="15" x14ac:dyDescent="0.25"/>
  <cols>
    <col min="1" max="1" width="5.28515625" customWidth="1"/>
    <col min="2" max="2" width="17.42578125" customWidth="1"/>
    <col min="3" max="3" width="15.5703125" customWidth="1"/>
    <col min="4" max="4" width="16.7109375" customWidth="1"/>
    <col min="5" max="5" width="91.28515625" customWidth="1"/>
    <col min="7" max="7" width="35.42578125" customWidth="1"/>
  </cols>
  <sheetData>
    <row r="1" spans="2:23" ht="15.75" thickBot="1" x14ac:dyDescent="0.3">
      <c r="B1" s="76" t="s">
        <v>38</v>
      </c>
      <c r="C1" s="77" t="s">
        <v>27</v>
      </c>
      <c r="D1" s="78" t="s">
        <v>10</v>
      </c>
      <c r="E1" s="79" t="s">
        <v>9</v>
      </c>
    </row>
    <row r="2" spans="2:23" x14ac:dyDescent="0.25">
      <c r="C2" s="5"/>
      <c r="D2" s="5"/>
      <c r="E2" s="6"/>
      <c r="G2" s="70" t="s">
        <v>46</v>
      </c>
    </row>
    <row r="3" spans="2:23" ht="24" x14ac:dyDescent="0.25">
      <c r="B3" s="80" t="str">
        <f>G3</f>
        <v>ПЕТРОВ</v>
      </c>
      <c r="C3" s="71" t="s">
        <v>39</v>
      </c>
      <c r="D3" s="3" t="s">
        <v>25</v>
      </c>
      <c r="E3" s="4" t="s">
        <v>45</v>
      </c>
      <c r="F3" s="2"/>
      <c r="G3" s="68" t="s">
        <v>47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x14ac:dyDescent="0.25">
      <c r="B4" s="80" t="s">
        <v>52</v>
      </c>
      <c r="C4" s="71" t="s">
        <v>40</v>
      </c>
      <c r="D4" s="3" t="s">
        <v>23</v>
      </c>
      <c r="E4" s="4"/>
      <c r="F4" s="1"/>
      <c r="G4" s="69" t="s">
        <v>48</v>
      </c>
    </row>
    <row r="5" spans="2:23" x14ac:dyDescent="0.25">
      <c r="B5" s="80" t="s">
        <v>53</v>
      </c>
      <c r="C5" s="71" t="s">
        <v>41</v>
      </c>
      <c r="D5" s="3" t="s">
        <v>22</v>
      </c>
      <c r="E5" s="4"/>
      <c r="F5" s="1"/>
      <c r="G5" s="69" t="s">
        <v>49</v>
      </c>
    </row>
    <row r="6" spans="2:23" ht="25.5" x14ac:dyDescent="0.25">
      <c r="B6" s="80" t="s">
        <v>54</v>
      </c>
      <c r="C6" s="71" t="s">
        <v>42</v>
      </c>
      <c r="D6" s="3" t="s">
        <v>36</v>
      </c>
      <c r="E6" s="4" t="s">
        <v>33</v>
      </c>
      <c r="F6" s="1"/>
      <c r="G6" s="69" t="s">
        <v>50</v>
      </c>
    </row>
    <row r="7" spans="2:23" ht="25.5" x14ac:dyDescent="0.25">
      <c r="B7" s="80" t="str">
        <f>G6</f>
        <v>СУЛТАНОВ</v>
      </c>
      <c r="C7" s="71" t="s">
        <v>43</v>
      </c>
      <c r="D7" s="3" t="s">
        <v>30</v>
      </c>
      <c r="E7" s="4" t="s">
        <v>31</v>
      </c>
      <c r="F7" s="1"/>
    </row>
    <row r="8" spans="2:23" x14ac:dyDescent="0.25">
      <c r="B8" s="80" t="str">
        <f>G3</f>
        <v>ПЕТРОВ</v>
      </c>
      <c r="C8" s="71" t="s">
        <v>44</v>
      </c>
      <c r="D8" s="3" t="s">
        <v>32</v>
      </c>
      <c r="E8" s="4"/>
      <c r="F8" s="1"/>
    </row>
    <row r="9" spans="2:23" x14ac:dyDescent="0.25">
      <c r="B9" s="80"/>
      <c r="C9" s="71"/>
      <c r="D9" s="3"/>
      <c r="E9" s="4"/>
      <c r="F9" s="1"/>
    </row>
    <row r="10" spans="2:23" x14ac:dyDescent="0.25">
      <c r="B10" s="80"/>
      <c r="C10" s="71"/>
      <c r="D10" s="3"/>
      <c r="E10" s="4"/>
      <c r="F10" s="1"/>
    </row>
    <row r="11" spans="2:23" x14ac:dyDescent="0.25">
      <c r="B11" s="80"/>
      <c r="C11" s="71"/>
      <c r="D11" s="3"/>
      <c r="E11" s="4"/>
      <c r="F11" s="1"/>
    </row>
    <row r="12" spans="2:23" x14ac:dyDescent="0.25">
      <c r="B12" s="80"/>
      <c r="C12" s="71"/>
      <c r="D12" s="3"/>
      <c r="E12" s="4"/>
      <c r="F12" s="1"/>
    </row>
    <row r="13" spans="2:23" x14ac:dyDescent="0.25">
      <c r="B13" s="80"/>
      <c r="C13" s="71"/>
      <c r="D13" s="3"/>
      <c r="E13" s="4"/>
      <c r="F13" s="1"/>
    </row>
    <row r="14" spans="2:23" x14ac:dyDescent="0.25">
      <c r="B14" s="80"/>
      <c r="C14" s="71"/>
      <c r="D14" s="3"/>
      <c r="E14" s="4"/>
      <c r="F14" s="1"/>
    </row>
    <row r="15" spans="2:23" x14ac:dyDescent="0.25">
      <c r="B15" s="80"/>
      <c r="C15" s="71"/>
      <c r="D15" s="3"/>
      <c r="E15" s="4"/>
      <c r="F15" s="1"/>
    </row>
    <row r="16" spans="2:23" x14ac:dyDescent="0.25">
      <c r="B16" s="80"/>
      <c r="C16" s="71"/>
      <c r="D16" s="3"/>
      <c r="E16" s="4"/>
      <c r="F16" s="1"/>
    </row>
    <row r="17" spans="2:6" x14ac:dyDescent="0.25">
      <c r="B17" s="80"/>
      <c r="C17" s="71"/>
      <c r="D17" s="3"/>
      <c r="E17" s="4"/>
      <c r="F17" s="1"/>
    </row>
    <row r="18" spans="2:6" x14ac:dyDescent="0.25">
      <c r="B18" s="80"/>
      <c r="C18" s="71"/>
      <c r="D18" s="3"/>
      <c r="E18" s="4"/>
      <c r="F18" s="1"/>
    </row>
    <row r="19" spans="2:6" x14ac:dyDescent="0.25">
      <c r="B19" s="80"/>
      <c r="C19" s="71"/>
      <c r="D19" s="3"/>
      <c r="E19" s="4"/>
      <c r="F19" s="1"/>
    </row>
    <row r="20" spans="2:6" x14ac:dyDescent="0.25">
      <c r="B20" s="80"/>
      <c r="C20" s="71"/>
      <c r="D20" s="3"/>
      <c r="E20" s="4"/>
      <c r="F20" s="1"/>
    </row>
    <row r="21" spans="2:6" x14ac:dyDescent="0.25">
      <c r="B21" s="80"/>
      <c r="C21" s="71"/>
      <c r="D21" s="3"/>
      <c r="E21" s="4"/>
      <c r="F21" s="1"/>
    </row>
    <row r="22" spans="2:6" x14ac:dyDescent="0.25">
      <c r="B22" s="80"/>
      <c r="C22" s="71"/>
      <c r="D22" s="3"/>
      <c r="E22" s="4"/>
      <c r="F22" s="1"/>
    </row>
    <row r="23" spans="2:6" x14ac:dyDescent="0.25">
      <c r="B23" s="80"/>
      <c r="C23" s="71"/>
      <c r="D23" s="3"/>
      <c r="E23" s="4"/>
      <c r="F23" s="1"/>
    </row>
  </sheetData>
  <customSheetViews>
    <customSheetView guid="{1EA73D79-AA68-49FA-9A6F-2AB995C51296}">
      <selection activeCell="D6" sqref="D6"/>
      <pageMargins left="0.7" right="0.7" top="0.75" bottom="0.75" header="0.3" footer="0.3"/>
      <pageSetup paperSize="9" orientation="portrait" r:id="rId1"/>
    </customSheetView>
    <customSheetView guid="{4FE6C5D6-6989-4C60-A341-AD9D3DF2C4A2}">
      <selection activeCell="D6" sqref="D6"/>
      <pageMargins left="0.7" right="0.7" top="0.75" bottom="0.75" header="0.3" footer="0.3"/>
      <pageSetup paperSize="9" orientation="portrait" r:id="rId2"/>
    </customSheetView>
    <customSheetView guid="{0D959178-68A5-4B57-ADA4-0BEB088F7F2D}">
      <selection activeCell="B7" sqref="B7"/>
      <pageMargins left="0.7" right="0.7" top="0.75" bottom="0.75" header="0.3" footer="0.3"/>
      <pageSetup paperSize="9" orientation="portrait" r:id="rId3"/>
    </customSheetView>
    <customSheetView guid="{74F78113-F0D4-4728-B666-7F2590E0C6B0}">
      <selection activeCell="D6" sqref="D6"/>
      <pageMargins left="0.7" right="0.7" top="0.75" bottom="0.75" header="0.3" footer="0.3"/>
      <pageSetup paperSize="9" orientation="portrait" r:id="rId4"/>
    </customSheetView>
    <customSheetView guid="{AB2EF9BD-A7EC-444B-A707-E39BD0DEDB97}">
      <selection activeCell="D6" sqref="D6"/>
      <pageMargins left="0.7" right="0.7" top="0.75" bottom="0.75" header="0.3" footer="0.3"/>
      <pageSetup paperSize="9" orientation="portrait" r:id="rId5"/>
    </customSheetView>
  </customSheetViews>
  <phoneticPr fontId="7" type="noConversion"/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43"/>
  <sheetViews>
    <sheetView workbookViewId="0">
      <pane ySplit="3" topLeftCell="A4" activePane="bottomLeft" state="frozen"/>
      <selection pane="bottomLeft" activeCell="K6" sqref="K6"/>
    </sheetView>
  </sheetViews>
  <sheetFormatPr defaultRowHeight="15" x14ac:dyDescent="0.25"/>
  <cols>
    <col min="1" max="1" width="10.140625" bestFit="1" customWidth="1"/>
    <col min="2" max="2" width="5.140625" customWidth="1"/>
    <col min="3" max="9" width="11.28515625" customWidth="1"/>
    <col min="10" max="10" width="14.140625" customWidth="1"/>
    <col min="11" max="11" width="16.28515625" customWidth="1"/>
    <col min="12" max="12" width="14.140625" customWidth="1"/>
    <col min="13" max="13" width="16.28515625" customWidth="1"/>
    <col min="14" max="14" width="14.140625" customWidth="1"/>
    <col min="15" max="15" width="16.28515625" customWidth="1"/>
    <col min="16" max="16" width="14.140625" style="7" customWidth="1"/>
    <col min="17" max="17" width="16.28515625" customWidth="1"/>
    <col min="18" max="18" width="14.140625" style="7" customWidth="1"/>
    <col min="19" max="19" width="16.28515625" customWidth="1"/>
    <col min="20" max="20" width="14.140625" style="7" customWidth="1"/>
    <col min="21" max="21" width="16.28515625" customWidth="1"/>
  </cols>
  <sheetData>
    <row r="1" spans="1:21" ht="18.75" customHeight="1" x14ac:dyDescent="0.25">
      <c r="A1" s="26"/>
      <c r="B1" s="27"/>
      <c r="C1" s="97" t="s">
        <v>14</v>
      </c>
      <c r="D1" s="98"/>
      <c r="E1" s="98"/>
      <c r="F1" s="98"/>
      <c r="G1" s="98"/>
      <c r="H1" s="98"/>
      <c r="I1" s="98"/>
      <c r="J1" s="98"/>
      <c r="K1" s="99"/>
      <c r="L1" s="100" t="s">
        <v>13</v>
      </c>
      <c r="M1" s="101"/>
      <c r="N1" s="101"/>
      <c r="O1" s="101"/>
      <c r="P1" s="101"/>
      <c r="Q1" s="101"/>
      <c r="R1" s="101"/>
      <c r="S1" s="101"/>
      <c r="T1" s="101"/>
      <c r="U1" s="101"/>
    </row>
    <row r="2" spans="1:21" s="30" customFormat="1" ht="25.5" x14ac:dyDescent="0.2">
      <c r="A2" s="28"/>
      <c r="B2" s="29"/>
      <c r="C2" s="36" t="s">
        <v>1</v>
      </c>
      <c r="D2" s="36" t="s">
        <v>26</v>
      </c>
      <c r="E2" s="36" t="s">
        <v>8</v>
      </c>
      <c r="F2" s="36" t="s">
        <v>7</v>
      </c>
      <c r="G2" s="36" t="s">
        <v>4</v>
      </c>
      <c r="H2" s="36" t="s">
        <v>3</v>
      </c>
      <c r="I2" s="37" t="s">
        <v>2</v>
      </c>
      <c r="J2" s="56" t="s">
        <v>37</v>
      </c>
      <c r="K2" s="47"/>
      <c r="L2" s="39" t="str">
        <f>адреса!G3</f>
        <v>ПЕТРОВ</v>
      </c>
      <c r="M2" s="40"/>
      <c r="N2" s="41" t="str">
        <f>адреса!G4</f>
        <v>ИВАНОВ</v>
      </c>
      <c r="O2" s="40"/>
      <c r="P2" s="41" t="str">
        <f>адреса!G5</f>
        <v>СИДОРОВ</v>
      </c>
      <c r="Q2" s="40"/>
      <c r="R2" s="42" t="str">
        <f>адреса!G6</f>
        <v>СУЛТАНОВ</v>
      </c>
      <c r="S2" s="42"/>
      <c r="T2" s="41" t="s">
        <v>51</v>
      </c>
      <c r="U2" s="43"/>
    </row>
    <row r="3" spans="1:21" ht="24.75" thickBot="1" x14ac:dyDescent="0.3">
      <c r="A3" s="46" t="s">
        <v>0</v>
      </c>
      <c r="B3" s="35"/>
      <c r="C3" s="38"/>
      <c r="D3" s="38" t="s">
        <v>15</v>
      </c>
      <c r="E3" s="38" t="s">
        <v>20</v>
      </c>
      <c r="F3" s="38" t="s">
        <v>16</v>
      </c>
      <c r="G3" s="38" t="s">
        <v>17</v>
      </c>
      <c r="H3" s="38" t="s">
        <v>18</v>
      </c>
      <c r="I3" s="50" t="s">
        <v>19</v>
      </c>
      <c r="J3" s="57" t="s">
        <v>11</v>
      </c>
      <c r="K3" s="49" t="s">
        <v>12</v>
      </c>
      <c r="L3" s="48" t="s">
        <v>11</v>
      </c>
      <c r="M3" s="44" t="s">
        <v>12</v>
      </c>
      <c r="N3" s="45" t="s">
        <v>11</v>
      </c>
      <c r="O3" s="44" t="s">
        <v>12</v>
      </c>
      <c r="P3" s="45" t="s">
        <v>11</v>
      </c>
      <c r="Q3" s="44" t="s">
        <v>12</v>
      </c>
      <c r="R3" s="45" t="s">
        <v>11</v>
      </c>
      <c r="S3" s="44" t="s">
        <v>12</v>
      </c>
      <c r="T3" s="45" t="s">
        <v>11</v>
      </c>
      <c r="U3" s="44" t="s">
        <v>12</v>
      </c>
    </row>
    <row r="4" spans="1:21" x14ac:dyDescent="0.25">
      <c r="A4" s="31">
        <v>41309</v>
      </c>
      <c r="B4" s="33" t="str">
        <f t="shared" ref="B4:B24" si="0">LOWER(TEXT(WEEKDAY(A4,1),"ДДД"))</f>
        <v>пн</v>
      </c>
      <c r="C4" s="22"/>
      <c r="D4" s="23"/>
      <c r="E4" s="24" t="s">
        <v>5</v>
      </c>
      <c r="F4" s="25"/>
      <c r="G4" s="24" t="s">
        <v>6</v>
      </c>
      <c r="H4" s="25"/>
      <c r="I4" s="51"/>
      <c r="J4" s="58"/>
      <c r="K4" s="59" t="str">
        <f>IF(ISNA(VLOOKUP(J4,адреса!$C$3:$E$22,2,0)),"",VLOOKUP(J4,адреса!$C$3:$E$22,2,0))</f>
        <v/>
      </c>
      <c r="L4" s="60"/>
      <c r="M4" s="61" t="str">
        <f>IF(ISNA(VLOOKUP(L4,адреса!$C$3:$E$22,2,0)),"",VLOOKUP(L4,адреса!$C$3:$E$22,2,0))</f>
        <v/>
      </c>
      <c r="N4" s="60"/>
      <c r="O4" s="61" t="str">
        <f>IF(ISNA(VLOOKUP(N4,адреса!$C$3:$E$22,2,0)),"",VLOOKUP(N4,адреса!$C$3:$E$22,2,0))</f>
        <v/>
      </c>
      <c r="P4" s="60"/>
      <c r="Q4" s="61" t="str">
        <f>IF(ISNA(VLOOKUP(P4,адреса!$C$3:$E$22,2,0)),"",VLOOKUP(P4,адреса!$C$3:$E$22,2,0))</f>
        <v/>
      </c>
      <c r="R4" s="60"/>
      <c r="S4" s="61" t="str">
        <f>IF(ISNA(VLOOKUP(R4,адреса!$C$3:$E$22,2,0)),"",VLOOKUP(R4,адреса!$C$3:$E$22,2,0))</f>
        <v/>
      </c>
      <c r="T4" s="60"/>
      <c r="U4" s="61" t="str">
        <f>IF(ISNA(VLOOKUP(T4,адреса!$C$3:$E$22,2,0)),"",VLOOKUP(T4,адреса!$C$3:$E$22,2,0))</f>
        <v/>
      </c>
    </row>
    <row r="5" spans="1:21" x14ac:dyDescent="0.25">
      <c r="A5" s="32">
        <f t="shared" ref="A5:A15" si="1">IF(WEEKDAY(A4,2)=5,A4+3,A4+1)</f>
        <v>41310</v>
      </c>
      <c r="B5" s="34" t="str">
        <f t="shared" si="0"/>
        <v>вт</v>
      </c>
      <c r="C5" s="12"/>
      <c r="D5" s="13" t="s">
        <v>24</v>
      </c>
      <c r="E5" s="10" t="s">
        <v>6</v>
      </c>
      <c r="F5" s="11"/>
      <c r="G5" s="14"/>
      <c r="H5" s="15" t="s">
        <v>24</v>
      </c>
      <c r="I5" s="52" t="s">
        <v>24</v>
      </c>
      <c r="J5" s="62"/>
      <c r="K5" s="63" t="str">
        <f>IF(ISNA(VLOOKUP(J5,адреса!$C$3:$E$22,2,0)),"",VLOOKUP(J5,адреса!$C$3:$E$22,2,0))</f>
        <v/>
      </c>
      <c r="L5" s="64"/>
      <c r="M5" s="65" t="str">
        <f>IF(ISNA(VLOOKUP(L5,адреса!$C$3:$E$22,2,0)),"",VLOOKUP(L5,адреса!$C$3:$E$22,2,0))</f>
        <v/>
      </c>
      <c r="N5" s="62"/>
      <c r="O5" s="65" t="str">
        <f>IF(ISNA(VLOOKUP(N5,адреса!$C$3:$E$22,2,0)),"",VLOOKUP(N5,адреса!$C$3:$E$22,2,0))</f>
        <v/>
      </c>
      <c r="P5" s="62"/>
      <c r="Q5" s="65" t="str">
        <f>IF(ISNA(VLOOKUP(P5,адреса!$C$3:$E$22,2,0)),"",VLOOKUP(P5,адреса!$C$3:$E$22,2,0))</f>
        <v/>
      </c>
      <c r="R5" s="62" t="s">
        <v>21</v>
      </c>
      <c r="S5" s="65" t="str">
        <f>IF(ISNA(VLOOKUP(R5,адреса!$C$3:$E$22,2,0)),"",VLOOKUP(R5,адреса!$C$3:$E$22,2,0))</f>
        <v/>
      </c>
      <c r="T5" s="62" t="s">
        <v>21</v>
      </c>
      <c r="U5" s="65" t="str">
        <f>IF(ISNA(VLOOKUP(T5,адреса!$C$3:$E$22,2,0)),"",VLOOKUP(T5,адреса!$C$3:$E$22,2,0))</f>
        <v/>
      </c>
    </row>
    <row r="6" spans="1:21" x14ac:dyDescent="0.25">
      <c r="A6" s="32">
        <f t="shared" si="1"/>
        <v>41311</v>
      </c>
      <c r="B6" s="34" t="str">
        <f t="shared" si="0"/>
        <v>ср</v>
      </c>
      <c r="C6" s="12" t="s">
        <v>29</v>
      </c>
      <c r="D6" s="11"/>
      <c r="E6" s="11" t="s">
        <v>35</v>
      </c>
      <c r="F6" s="9"/>
      <c r="G6" s="11"/>
      <c r="H6" s="11"/>
      <c r="I6" s="53" t="s">
        <v>34</v>
      </c>
      <c r="J6" s="58"/>
      <c r="K6" s="63" t="str">
        <f>IF(ISNA(VLOOKUP(J6,адреса!$C$3:$E$22,2,0)),"",VLOOKUP(J6,адреса!$C$3:$E$22,2,0))</f>
        <v/>
      </c>
      <c r="L6" s="60"/>
      <c r="M6" s="65" t="str">
        <f>IF(ISNA(VLOOKUP(L6,адреса!$C$3:$E$22,2,0)),"",VLOOKUP(L6,адреса!$C$3:$E$22,2,0))</f>
        <v/>
      </c>
      <c r="N6" s="58"/>
      <c r="O6" s="65" t="str">
        <f>IF(ISNA(VLOOKUP(N6,адреса!$C$3:$E$22,2,0)),"",VLOOKUP(N6,адреса!$C$3:$E$22,2,0))</f>
        <v/>
      </c>
      <c r="P6" s="58" t="s">
        <v>28</v>
      </c>
      <c r="Q6" s="65" t="str">
        <f>IF(ISNA(VLOOKUP(P6,адреса!$C$3:$E$22,2,0)),"",VLOOKUP(P6,адреса!$C$3:$E$22,2,0))</f>
        <v/>
      </c>
      <c r="R6" s="58"/>
      <c r="S6" s="65" t="str">
        <f>IF(ISNA(VLOOKUP(R6,адреса!$C$3:$E$22,2,0)),"",VLOOKUP(R6,адреса!$C$3:$E$22,2,0))</f>
        <v/>
      </c>
      <c r="T6" s="58"/>
      <c r="U6" s="65" t="str">
        <f>IF(ISNA(VLOOKUP(T6,адреса!$C$3:$E$22,2,0)),"",VLOOKUP(T6,адреса!$C$3:$E$22,2,0))</f>
        <v/>
      </c>
    </row>
    <row r="7" spans="1:21" x14ac:dyDescent="0.25">
      <c r="A7" s="32">
        <f t="shared" si="1"/>
        <v>41312</v>
      </c>
      <c r="B7" s="34" t="str">
        <f t="shared" si="0"/>
        <v>чт</v>
      </c>
      <c r="C7" s="16"/>
      <c r="D7" s="11"/>
      <c r="E7" s="11"/>
      <c r="F7" s="11"/>
      <c r="G7" s="11"/>
      <c r="H7" s="11"/>
      <c r="I7" s="53"/>
      <c r="J7" s="58"/>
      <c r="K7" s="63" t="str">
        <f>IF(ISNA(VLOOKUP(J7,адреса!$C$3:$E$22,2,0)),"",VLOOKUP(J7,адреса!$C$3:$E$22,2,0))</f>
        <v/>
      </c>
      <c r="L7" s="60"/>
      <c r="M7" s="65" t="str">
        <f>IF(ISNA(VLOOKUP(L7,адреса!$C$3:$E$22,2,0)),"",VLOOKUP(L7,адреса!$C$3:$E$22,2,0))</f>
        <v/>
      </c>
      <c r="N7" s="58"/>
      <c r="O7" s="65" t="str">
        <f>IF(ISNA(VLOOKUP(N7,адреса!$C$3:$E$22,2,0)),"",VLOOKUP(N7,адреса!$C$3:$E$22,2,0))</f>
        <v/>
      </c>
      <c r="P7" s="58"/>
      <c r="Q7" s="65" t="str">
        <f>IF(ISNA(VLOOKUP(P7,адреса!$C$3:$E$22,2,0)),"",VLOOKUP(P7,адреса!$C$3:$E$22,2,0))</f>
        <v/>
      </c>
      <c r="R7" s="58"/>
      <c r="S7" s="65" t="str">
        <f>IF(ISNA(VLOOKUP(R7,адреса!$C$3:$E$22,2,0)),"",VLOOKUP(R7,адреса!$C$3:$E$22,2,0))</f>
        <v/>
      </c>
      <c r="T7" s="58"/>
      <c r="U7" s="65" t="str">
        <f>IF(ISNA(VLOOKUP(T7,адреса!$C$3:$E$22,2,0)),"",VLOOKUP(T7,адреса!$C$3:$E$22,2,0))</f>
        <v/>
      </c>
    </row>
    <row r="8" spans="1:21" x14ac:dyDescent="0.25">
      <c r="A8" s="32">
        <f t="shared" si="1"/>
        <v>41313</v>
      </c>
      <c r="B8" s="34" t="str">
        <f t="shared" si="0"/>
        <v>пт</v>
      </c>
      <c r="C8" s="12"/>
      <c r="D8" s="11"/>
      <c r="E8" s="11"/>
      <c r="F8" s="11"/>
      <c r="G8" s="11"/>
      <c r="H8" s="11"/>
      <c r="I8" s="53"/>
      <c r="J8" s="58" t="s">
        <v>40</v>
      </c>
      <c r="K8" s="63" t="str">
        <f>IF(ISNA(VLOOKUP(J8,адреса!$C$3:$E$22,2,0)),"",VLOOKUP(J8,адреса!$C$3:$E$22,2,0))</f>
        <v>Нахимова 8/1</v>
      </c>
      <c r="L8" s="60" t="s">
        <v>29</v>
      </c>
      <c r="M8" s="65" t="str">
        <f>IF(ISNA(VLOOKUP(L8,адреса!$C$3:$E$22,2,0)),"",VLOOKUP(L8,адреса!$C$3:$E$22,2,0))</f>
        <v/>
      </c>
      <c r="N8" s="58" t="s">
        <v>1</v>
      </c>
      <c r="O8" s="65" t="str">
        <f>IF(ISNA(VLOOKUP(N8,адреса!$C$3:$E$22,2,0)),"",VLOOKUP(N8,адреса!$C$3:$E$22,2,0))</f>
        <v/>
      </c>
      <c r="P8" s="58"/>
      <c r="Q8" s="65" t="str">
        <f>IF(ISNA(VLOOKUP(P8,адреса!$C$3:$E$22,2,0)),"",VLOOKUP(P8,адреса!$C$3:$E$22,2,0))</f>
        <v/>
      </c>
      <c r="R8" s="58"/>
      <c r="S8" s="65" t="str">
        <f>IF(ISNA(VLOOKUP(R8,адреса!$C$3:$E$22,2,0)),"",VLOOKUP(R8,адреса!$C$3:$E$22,2,0))</f>
        <v/>
      </c>
      <c r="T8" s="58"/>
      <c r="U8" s="65" t="str">
        <f>IF(ISNA(VLOOKUP(T8,адреса!$C$3:$E$22,2,0)),"",VLOOKUP(T8,адреса!$C$3:$E$22,2,0))</f>
        <v/>
      </c>
    </row>
    <row r="9" spans="1:21" x14ac:dyDescent="0.25">
      <c r="A9" s="32">
        <f t="shared" si="1"/>
        <v>41316</v>
      </c>
      <c r="B9" s="34" t="str">
        <f t="shared" si="0"/>
        <v>пн</v>
      </c>
      <c r="C9" s="17"/>
      <c r="D9" s="20"/>
      <c r="E9" s="21"/>
      <c r="F9" s="21"/>
      <c r="G9" s="11"/>
      <c r="H9" s="21"/>
      <c r="I9" s="54"/>
      <c r="J9" s="58"/>
      <c r="K9" s="63" t="str">
        <f>IF(ISNA(VLOOKUP(J9,адреса!$C$3:$E$22,2,0)),"",VLOOKUP(J9,адреса!$C$3:$E$22,2,0))</f>
        <v/>
      </c>
      <c r="L9" s="60"/>
      <c r="M9" s="65" t="str">
        <f>IF(ISNA(VLOOKUP(L9,адреса!$C$3:$E$22,2,0)),"",VLOOKUP(L9,адреса!$C$3:$E$22,2,0))</f>
        <v/>
      </c>
      <c r="N9" s="58"/>
      <c r="O9" s="65" t="str">
        <f>IF(ISNA(VLOOKUP(N9,адреса!$C$3:$E$22,2,0)),"",VLOOKUP(N9,адреса!$C$3:$E$22,2,0))</f>
        <v/>
      </c>
      <c r="P9" s="58"/>
      <c r="Q9" s="65" t="str">
        <f>IF(ISNA(VLOOKUP(P9,адреса!$C$3:$E$22,2,0)),"",VLOOKUP(P9,адреса!$C$3:$E$22,2,0))</f>
        <v/>
      </c>
      <c r="R9" s="58"/>
      <c r="S9" s="65" t="str">
        <f>IF(ISNA(VLOOKUP(R9,адреса!$C$3:$E$22,2,0)),"",VLOOKUP(R9,адреса!$C$3:$E$22,2,0))</f>
        <v/>
      </c>
      <c r="T9" s="58"/>
      <c r="U9" s="65" t="str">
        <f>IF(ISNA(VLOOKUP(T9,адреса!$C$3:$E$22,2,0)),"",VLOOKUP(T9,адреса!$C$3:$E$22,2,0))</f>
        <v/>
      </c>
    </row>
    <row r="10" spans="1:21" x14ac:dyDescent="0.25">
      <c r="A10" s="32">
        <f t="shared" si="1"/>
        <v>41317</v>
      </c>
      <c r="B10" s="34" t="str">
        <f t="shared" si="0"/>
        <v>вт</v>
      </c>
      <c r="C10" s="18"/>
      <c r="D10" s="21"/>
      <c r="E10" s="21"/>
      <c r="F10" s="21"/>
      <c r="G10" s="11"/>
      <c r="H10" s="21"/>
      <c r="I10" s="54"/>
      <c r="J10" s="58"/>
      <c r="K10" s="63" t="str">
        <f>IF(ISNA(VLOOKUP(J10,адреса!$C$3:$E$22,2,0)),"",VLOOKUP(J10,адреса!$C$3:$E$22,2,0))</f>
        <v/>
      </c>
      <c r="L10" s="60"/>
      <c r="M10" s="65" t="str">
        <f>IF(ISNA(VLOOKUP(L10,адреса!$C$3:$E$22,2,0)),"",VLOOKUP(L10,адреса!$C$3:$E$22,2,0))</f>
        <v/>
      </c>
      <c r="N10" s="58"/>
      <c r="O10" s="65" t="str">
        <f>IF(ISNA(VLOOKUP(N10,адреса!$C$3:$E$22,2,0)),"",VLOOKUP(N10,адреса!$C$3:$E$22,2,0))</f>
        <v/>
      </c>
      <c r="P10" s="58"/>
      <c r="Q10" s="65" t="str">
        <f>IF(ISNA(VLOOKUP(P10,адреса!$C$3:$E$22,2,0)),"",VLOOKUP(P10,адреса!$C$3:$E$22,2,0))</f>
        <v/>
      </c>
      <c r="R10" s="58"/>
      <c r="S10" s="65" t="str">
        <f>IF(ISNA(VLOOKUP(R10,адреса!$C$3:$E$22,2,0)),"",VLOOKUP(R10,адреса!$C$3:$E$22,2,0))</f>
        <v/>
      </c>
      <c r="T10" s="58"/>
      <c r="U10" s="65" t="str">
        <f>IF(ISNA(VLOOKUP(T10,адреса!$C$3:$E$22,2,0)),"",VLOOKUP(T10,адреса!$C$3:$E$22,2,0))</f>
        <v/>
      </c>
    </row>
    <row r="11" spans="1:21" x14ac:dyDescent="0.25">
      <c r="A11" s="32">
        <f t="shared" si="1"/>
        <v>41318</v>
      </c>
      <c r="B11" s="34" t="str">
        <f t="shared" si="0"/>
        <v>ср</v>
      </c>
      <c r="C11" s="19"/>
      <c r="D11" s="21"/>
      <c r="E11" s="21"/>
      <c r="F11" s="21"/>
      <c r="G11" s="11"/>
      <c r="H11" s="21"/>
      <c r="I11" s="54"/>
      <c r="J11" s="58"/>
      <c r="K11" s="63" t="str">
        <f>IF(ISNA(VLOOKUP(J11,адреса!$C$3:$E$22,2,0)),"",VLOOKUP(J11,адреса!$C$3:$E$22,2,0))</f>
        <v/>
      </c>
      <c r="L11" s="60"/>
      <c r="M11" s="65" t="str">
        <f>IF(ISNA(VLOOKUP(L11,адреса!$C$3:$E$22,2,0)),"",VLOOKUP(L11,адреса!$C$3:$E$22,2,0))</f>
        <v/>
      </c>
      <c r="N11" s="58"/>
      <c r="O11" s="65" t="str">
        <f>IF(ISNA(VLOOKUP(N11,адреса!$C$3:$E$22,2,0)),"",VLOOKUP(N11,адреса!$C$3:$E$22,2,0))</f>
        <v/>
      </c>
      <c r="P11" s="58"/>
      <c r="Q11" s="65" t="str">
        <f>IF(ISNA(VLOOKUP(P11,адреса!$C$3:$E$22,2,0)),"",VLOOKUP(P11,адреса!$C$3:$E$22,2,0))</f>
        <v/>
      </c>
      <c r="R11" s="58"/>
      <c r="S11" s="65" t="str">
        <f>IF(ISNA(VLOOKUP(R11,адреса!$C$3:$E$22,2,0)),"",VLOOKUP(R11,адреса!$C$3:$E$22,2,0))</f>
        <v/>
      </c>
      <c r="T11" s="58"/>
      <c r="U11" s="65" t="str">
        <f>IF(ISNA(VLOOKUP(T11,адреса!$C$3:$E$22,2,0)),"",VLOOKUP(T11,адреса!$C$3:$E$22,2,0))</f>
        <v/>
      </c>
    </row>
    <row r="12" spans="1:21" x14ac:dyDescent="0.25">
      <c r="A12" s="32">
        <f t="shared" si="1"/>
        <v>41319</v>
      </c>
      <c r="B12" s="34" t="str">
        <f t="shared" si="0"/>
        <v>чт</v>
      </c>
      <c r="C12" s="8"/>
      <c r="D12" s="9"/>
      <c r="E12" s="11"/>
      <c r="F12" s="11"/>
      <c r="G12" s="11"/>
      <c r="H12" s="11"/>
      <c r="I12" s="53"/>
      <c r="J12" s="58"/>
      <c r="K12" s="63" t="str">
        <f>IF(ISNA(VLOOKUP(J12,адреса!$C$3:$E$22,2,0)),"",VLOOKUP(J12,адреса!$C$3:$E$22,2,0))</f>
        <v/>
      </c>
      <c r="L12" s="60"/>
      <c r="M12" s="65" t="str">
        <f>IF(ISNA(VLOOKUP(L12,адреса!$C$3:$E$22,2,0)),"",VLOOKUP(L12,адреса!$C$3:$E$22,2,0))</f>
        <v/>
      </c>
      <c r="N12" s="58"/>
      <c r="O12" s="65" t="str">
        <f>IF(ISNA(VLOOKUP(N12,адреса!$C$3:$E$22,2,0)),"",VLOOKUP(N12,адреса!$C$3:$E$22,2,0))</f>
        <v/>
      </c>
      <c r="P12" s="58"/>
      <c r="Q12" s="65" t="str">
        <f>IF(ISNA(VLOOKUP(P12,адреса!$C$3:$E$22,2,0)),"",VLOOKUP(P12,адреса!$C$3:$E$22,2,0))</f>
        <v/>
      </c>
      <c r="R12" s="58"/>
      <c r="S12" s="65" t="str">
        <f>IF(ISNA(VLOOKUP(R12,адреса!$C$3:$E$22,2,0)),"",VLOOKUP(R12,адреса!$C$3:$E$22,2,0))</f>
        <v/>
      </c>
      <c r="T12" s="58"/>
      <c r="U12" s="65" t="str">
        <f>IF(ISNA(VLOOKUP(T12,адреса!$C$3:$E$22,2,0)),"",VLOOKUP(T12,адреса!$C$3:$E$22,2,0))</f>
        <v/>
      </c>
    </row>
    <row r="13" spans="1:21" x14ac:dyDescent="0.25">
      <c r="A13" s="32">
        <f t="shared" si="1"/>
        <v>41320</v>
      </c>
      <c r="B13" s="34" t="str">
        <f t="shared" si="0"/>
        <v>пт</v>
      </c>
      <c r="C13" s="12"/>
      <c r="D13" s="11"/>
      <c r="E13" s="11"/>
      <c r="F13" s="11"/>
      <c r="G13" s="11"/>
      <c r="H13" s="11"/>
      <c r="I13" s="55"/>
      <c r="J13" s="58"/>
      <c r="K13" s="63" t="str">
        <f>IF(ISNA(VLOOKUP(J13,адреса!$C$3:$E$22,2,0)),"",VLOOKUP(J13,адреса!$C$3:$E$22,2,0))</f>
        <v/>
      </c>
      <c r="L13" s="60"/>
      <c r="M13" s="65" t="str">
        <f>IF(ISNA(VLOOKUP(L13,адреса!$C$3:$E$22,2,0)),"",VLOOKUP(L13,адреса!$C$3:$E$22,2,0))</f>
        <v/>
      </c>
      <c r="N13" s="58"/>
      <c r="O13" s="65" t="str">
        <f>IF(ISNA(VLOOKUP(N13,адреса!$C$3:$E$22,2,0)),"",VLOOKUP(N13,адреса!$C$3:$E$22,2,0))</f>
        <v/>
      </c>
      <c r="P13" s="58"/>
      <c r="Q13" s="65" t="str">
        <f>IF(ISNA(VLOOKUP(P13,адреса!$C$3:$E$22,2,0)),"",VLOOKUP(P13,адреса!$C$3:$E$22,2,0))</f>
        <v/>
      </c>
      <c r="R13" s="58"/>
      <c r="S13" s="65" t="str">
        <f>IF(ISNA(VLOOKUP(R13,адреса!$C$3:$E$22,2,0)),"",VLOOKUP(R13,адреса!$C$3:$E$22,2,0))</f>
        <v/>
      </c>
      <c r="T13" s="58"/>
      <c r="U13" s="65" t="str">
        <f>IF(ISNA(VLOOKUP(T13,адреса!$C$3:$E$22,2,0)),"",VLOOKUP(T13,адреса!$C$3:$E$22,2,0))</f>
        <v/>
      </c>
    </row>
    <row r="14" spans="1:21" x14ac:dyDescent="0.25">
      <c r="A14" s="32">
        <f t="shared" si="1"/>
        <v>41323</v>
      </c>
      <c r="B14" s="34" t="str">
        <f t="shared" si="0"/>
        <v>пн</v>
      </c>
      <c r="C14" s="12"/>
      <c r="D14" s="11"/>
      <c r="E14" s="11"/>
      <c r="F14" s="9"/>
      <c r="G14" s="11"/>
      <c r="H14" s="11"/>
      <c r="I14" s="53"/>
      <c r="J14" s="58"/>
      <c r="K14" s="63" t="str">
        <f>IF(ISNA(VLOOKUP(J14,адреса!$C$3:$E$22,2,0)),"",VLOOKUP(J14,адреса!$C$3:$E$22,2,0))</f>
        <v/>
      </c>
      <c r="L14" s="60"/>
      <c r="M14" s="65" t="str">
        <f>IF(ISNA(VLOOKUP(L14,адреса!$C$3:$E$22,2,0)),"",VLOOKUP(L14,адреса!$C$3:$E$22,2,0))</f>
        <v/>
      </c>
      <c r="N14" s="58"/>
      <c r="O14" s="65" t="str">
        <f>IF(ISNA(VLOOKUP(N14,адреса!$C$3:$E$22,2,0)),"",VLOOKUP(N14,адреса!$C$3:$E$22,2,0))</f>
        <v/>
      </c>
      <c r="P14" s="58"/>
      <c r="Q14" s="65" t="str">
        <f>IF(ISNA(VLOOKUP(P14,адреса!$C$3:$E$22,2,0)),"",VLOOKUP(P14,адреса!$C$3:$E$22,2,0))</f>
        <v/>
      </c>
      <c r="R14" s="58"/>
      <c r="S14" s="65" t="str">
        <f>IF(ISNA(VLOOKUP(R14,адреса!$C$3:$E$22,2,0)),"",VLOOKUP(R14,адреса!$C$3:$E$22,2,0))</f>
        <v/>
      </c>
      <c r="T14" s="58"/>
      <c r="U14" s="65" t="str">
        <f>IF(ISNA(VLOOKUP(T14,адреса!$C$3:$E$22,2,0)),"",VLOOKUP(T14,адреса!$C$3:$E$22,2,0))</f>
        <v/>
      </c>
    </row>
    <row r="15" spans="1:21" x14ac:dyDescent="0.25">
      <c r="A15" s="32">
        <f t="shared" si="1"/>
        <v>41324</v>
      </c>
      <c r="B15" s="34" t="str">
        <f t="shared" si="0"/>
        <v>вт</v>
      </c>
      <c r="C15" s="16"/>
      <c r="D15" s="11"/>
      <c r="E15" s="11"/>
      <c r="F15" s="11"/>
      <c r="G15" s="11"/>
      <c r="H15" s="11"/>
      <c r="I15" s="53"/>
      <c r="J15" s="58"/>
      <c r="K15" s="63" t="str">
        <f>IF(ISNA(VLOOKUP(J15,адреса!$C$3:$E$22,2,0)),"",VLOOKUP(J15,адреса!$C$3:$E$22,2,0))</f>
        <v/>
      </c>
      <c r="L15" s="60"/>
      <c r="M15" s="65" t="str">
        <f>IF(ISNA(VLOOKUP(L15,адреса!$C$3:$E$22,2,0)),"",VLOOKUP(L15,адреса!$C$3:$E$22,2,0))</f>
        <v/>
      </c>
      <c r="N15" s="58"/>
      <c r="O15" s="65" t="str">
        <f>IF(ISNA(VLOOKUP(N15,адреса!$C$3:$E$22,2,0)),"",VLOOKUP(N15,адреса!$C$3:$E$22,2,0))</f>
        <v/>
      </c>
      <c r="P15" s="58"/>
      <c r="Q15" s="65" t="str">
        <f>IF(ISNA(VLOOKUP(P15,адреса!$C$3:$E$22,2,0)),"",VLOOKUP(P15,адреса!$C$3:$E$22,2,0))</f>
        <v/>
      </c>
      <c r="R15" s="58"/>
      <c r="S15" s="65" t="str">
        <f>IF(ISNA(VLOOKUP(R15,адреса!$C$3:$E$22,2,0)),"",VLOOKUP(R15,адреса!$C$3:$E$22,2,0))</f>
        <v/>
      </c>
      <c r="T15" s="58"/>
      <c r="U15" s="65" t="str">
        <f>IF(ISNA(VLOOKUP(T15,адреса!$C$3:$E$22,2,0)),"",VLOOKUP(T15,адреса!$C$3:$E$22,2,0))</f>
        <v/>
      </c>
    </row>
    <row r="16" spans="1:21" x14ac:dyDescent="0.25">
      <c r="A16" s="32">
        <f>IF(WEEKDAY(A15,2)=5,A15+3,A15+1)</f>
        <v>41325</v>
      </c>
      <c r="B16" s="34" t="str">
        <f t="shared" si="0"/>
        <v>ср</v>
      </c>
      <c r="C16" s="16"/>
      <c r="D16" s="11"/>
      <c r="E16" s="11"/>
      <c r="F16" s="11"/>
      <c r="G16" s="11"/>
      <c r="H16" s="11"/>
      <c r="I16" s="53"/>
      <c r="J16" s="58"/>
      <c r="K16" s="63" t="str">
        <f>IF(ISNA(VLOOKUP(J16,адреса!$C$3:$E$22,2,0)),"",VLOOKUP(J16,адреса!$C$3:$E$22,2,0))</f>
        <v/>
      </c>
      <c r="L16" s="60"/>
      <c r="M16" s="65" t="str">
        <f>IF(ISNA(VLOOKUP(L16,адреса!$C$3:$E$22,2,0)),"",VLOOKUP(L16,адреса!$C$3:$E$22,2,0))</f>
        <v/>
      </c>
      <c r="N16" s="58"/>
      <c r="O16" s="65" t="str">
        <f>IF(ISNA(VLOOKUP(N16,адреса!$C$3:$E$22,2,0)),"",VLOOKUP(N16,адреса!$C$3:$E$22,2,0))</f>
        <v/>
      </c>
      <c r="P16" s="58"/>
      <c r="Q16" s="65" t="str">
        <f>IF(ISNA(VLOOKUP(P16,адреса!$C$3:$E$22,2,0)),"",VLOOKUP(P16,адреса!$C$3:$E$22,2,0))</f>
        <v/>
      </c>
      <c r="R16" s="58"/>
      <c r="S16" s="65" t="str">
        <f>IF(ISNA(VLOOKUP(R16,адреса!$C$3:$E$22,2,0)),"",VLOOKUP(R16,адреса!$C$3:$E$22,2,0))</f>
        <v/>
      </c>
      <c r="T16" s="58"/>
      <c r="U16" s="65" t="str">
        <f>IF(ISNA(VLOOKUP(T16,адреса!$C$3:$E$22,2,0)),"",VLOOKUP(T16,адреса!$C$3:$E$22,2,0))</f>
        <v/>
      </c>
    </row>
    <row r="17" spans="1:21" x14ac:dyDescent="0.25">
      <c r="A17" s="32">
        <f t="shared" ref="A17:A24" si="2">IF(WEEKDAY(A16,2)=5,A16+3,A16+1)</f>
        <v>41326</v>
      </c>
      <c r="B17" s="34" t="str">
        <f t="shared" si="0"/>
        <v>чт</v>
      </c>
      <c r="C17" s="16"/>
      <c r="D17" s="11"/>
      <c r="E17" s="11"/>
      <c r="F17" s="11"/>
      <c r="G17" s="11"/>
      <c r="H17" s="11"/>
      <c r="I17" s="53"/>
      <c r="J17" s="58"/>
      <c r="K17" s="63" t="str">
        <f>IF(ISNA(VLOOKUP(J17,адреса!$C$3:$E$22,2,0)),"",VLOOKUP(J17,адреса!$C$3:$E$22,2,0))</f>
        <v/>
      </c>
      <c r="L17" s="60"/>
      <c r="M17" s="65" t="str">
        <f>IF(ISNA(VLOOKUP(L17,адреса!$C$3:$E$22,2,0)),"",VLOOKUP(L17,адреса!$C$3:$E$22,2,0))</f>
        <v/>
      </c>
      <c r="N17" s="58"/>
      <c r="O17" s="65" t="str">
        <f>IF(ISNA(VLOOKUP(N17,адреса!$C$3:$E$22,2,0)),"",VLOOKUP(N17,адреса!$C$3:$E$22,2,0))</f>
        <v/>
      </c>
      <c r="P17" s="58"/>
      <c r="Q17" s="65" t="str">
        <f>IF(ISNA(VLOOKUP(P17,адреса!$C$3:$E$22,2,0)),"",VLOOKUP(P17,адреса!$C$3:$E$22,2,0))</f>
        <v/>
      </c>
      <c r="R17" s="58"/>
      <c r="S17" s="65" t="str">
        <f>IF(ISNA(VLOOKUP(R17,адреса!$C$3:$E$22,2,0)),"",VLOOKUP(R17,адреса!$C$3:$E$22,2,0))</f>
        <v/>
      </c>
      <c r="T17" s="58"/>
      <c r="U17" s="65" t="str">
        <f>IF(ISNA(VLOOKUP(T17,адреса!$C$3:$E$22,2,0)),"",VLOOKUP(T17,адреса!$C$3:$E$22,2,0))</f>
        <v/>
      </c>
    </row>
    <row r="18" spans="1:21" x14ac:dyDescent="0.25">
      <c r="A18" s="32">
        <f t="shared" si="2"/>
        <v>41327</v>
      </c>
      <c r="B18" s="34" t="str">
        <f t="shared" si="0"/>
        <v>пт</v>
      </c>
      <c r="C18" s="16"/>
      <c r="D18" s="11"/>
      <c r="E18" s="11"/>
      <c r="F18" s="11"/>
      <c r="G18" s="11"/>
      <c r="H18" s="11"/>
      <c r="I18" s="53"/>
      <c r="J18" s="58"/>
      <c r="K18" s="63" t="str">
        <f>IF(ISNA(VLOOKUP(J18,адреса!$C$3:$E$22,2,0)),"",VLOOKUP(J18,адреса!$C$3:$E$22,2,0))</f>
        <v/>
      </c>
      <c r="L18" s="60"/>
      <c r="M18" s="65" t="str">
        <f>IF(ISNA(VLOOKUP(L18,адреса!$C$3:$E$22,2,0)),"",VLOOKUP(L18,адреса!$C$3:$E$22,2,0))</f>
        <v/>
      </c>
      <c r="N18" s="58"/>
      <c r="O18" s="65" t="str">
        <f>IF(ISNA(VLOOKUP(N18,адреса!$C$3:$E$22,2,0)),"",VLOOKUP(N18,адреса!$C$3:$E$22,2,0))</f>
        <v/>
      </c>
      <c r="P18" s="58"/>
      <c r="Q18" s="65" t="str">
        <f>IF(ISNA(VLOOKUP(P18,адреса!$C$3:$E$22,2,0)),"",VLOOKUP(P18,адреса!$C$3:$E$22,2,0))</f>
        <v/>
      </c>
      <c r="R18" s="58"/>
      <c r="S18" s="65" t="str">
        <f>IF(ISNA(VLOOKUP(R18,адреса!$C$3:$E$22,2,0)),"",VLOOKUP(R18,адреса!$C$3:$E$22,2,0))</f>
        <v/>
      </c>
      <c r="T18" s="58"/>
      <c r="U18" s="65" t="str">
        <f>IF(ISNA(VLOOKUP(T18,адреса!$C$3:$E$22,2,0)),"",VLOOKUP(T18,адреса!$C$3:$E$22,2,0))</f>
        <v/>
      </c>
    </row>
    <row r="19" spans="1:21" x14ac:dyDescent="0.25">
      <c r="A19" s="32">
        <f t="shared" si="2"/>
        <v>41330</v>
      </c>
      <c r="B19" s="34" t="str">
        <f t="shared" si="0"/>
        <v>пн</v>
      </c>
      <c r="C19" s="16"/>
      <c r="D19" s="11"/>
      <c r="E19" s="11"/>
      <c r="F19" s="11"/>
      <c r="G19" s="11"/>
      <c r="H19" s="11"/>
      <c r="I19" s="53"/>
      <c r="J19" s="58"/>
      <c r="K19" s="63" t="str">
        <f>IF(ISNA(VLOOKUP(J19,адреса!$C$3:$E$22,2,0)),"",VLOOKUP(J19,адреса!$C$3:$E$22,2,0))</f>
        <v/>
      </c>
      <c r="L19" s="60"/>
      <c r="M19" s="65" t="str">
        <f>IF(ISNA(VLOOKUP(L19,адреса!$C$3:$E$22,2,0)),"",VLOOKUP(L19,адреса!$C$3:$E$22,2,0))</f>
        <v/>
      </c>
      <c r="N19" s="58"/>
      <c r="O19" s="65" t="str">
        <f>IF(ISNA(VLOOKUP(N19,адреса!$C$3:$E$22,2,0)),"",VLOOKUP(N19,адреса!$C$3:$E$22,2,0))</f>
        <v/>
      </c>
      <c r="P19" s="58"/>
      <c r="Q19" s="65" t="str">
        <f>IF(ISNA(VLOOKUP(P19,адреса!$C$3:$E$22,2,0)),"",VLOOKUP(P19,адреса!$C$3:$E$22,2,0))</f>
        <v/>
      </c>
      <c r="R19" s="58"/>
      <c r="S19" s="65" t="str">
        <f>IF(ISNA(VLOOKUP(R19,адреса!$C$3:$E$22,2,0)),"",VLOOKUP(R19,адреса!$C$3:$E$22,2,0))</f>
        <v/>
      </c>
      <c r="T19" s="58"/>
      <c r="U19" s="65" t="str">
        <f>IF(ISNA(VLOOKUP(T19,адреса!$C$3:$E$22,2,0)),"",VLOOKUP(T19,адреса!$C$3:$E$22,2,0))</f>
        <v/>
      </c>
    </row>
    <row r="20" spans="1:21" x14ac:dyDescent="0.25">
      <c r="A20" s="32">
        <f t="shared" si="2"/>
        <v>41331</v>
      </c>
      <c r="B20" s="34" t="str">
        <f t="shared" si="0"/>
        <v>вт</v>
      </c>
      <c r="C20" s="16"/>
      <c r="D20" s="11"/>
      <c r="E20" s="11"/>
      <c r="F20" s="11"/>
      <c r="G20" s="11"/>
      <c r="H20" s="11"/>
      <c r="I20" s="53"/>
      <c r="J20" s="58"/>
      <c r="K20" s="63" t="str">
        <f>IF(ISNA(VLOOKUP(J20,адреса!$C$3:$E$22,2,0)),"",VLOOKUP(J20,адреса!$C$3:$E$22,2,0))</f>
        <v/>
      </c>
      <c r="L20" s="60"/>
      <c r="M20" s="65" t="str">
        <f>IF(ISNA(VLOOKUP(L20,адреса!$C$3:$E$22,2,0)),"",VLOOKUP(L20,адреса!$C$3:$E$22,2,0))</f>
        <v/>
      </c>
      <c r="N20" s="58"/>
      <c r="O20" s="65" t="str">
        <f>IF(ISNA(VLOOKUP(N20,адреса!$C$3:$E$22,2,0)),"",VLOOKUP(N20,адреса!$C$3:$E$22,2,0))</f>
        <v/>
      </c>
      <c r="P20" s="58"/>
      <c r="Q20" s="65" t="str">
        <f>IF(ISNA(VLOOKUP(P20,адреса!$C$3:$E$22,2,0)),"",VLOOKUP(P20,адреса!$C$3:$E$22,2,0))</f>
        <v/>
      </c>
      <c r="R20" s="58"/>
      <c r="S20" s="65" t="str">
        <f>IF(ISNA(VLOOKUP(R20,адреса!$C$3:$E$22,2,0)),"",VLOOKUP(R20,адреса!$C$3:$E$22,2,0))</f>
        <v/>
      </c>
      <c r="T20" s="58"/>
      <c r="U20" s="65" t="str">
        <f>IF(ISNA(VLOOKUP(T20,адреса!$C$3:$E$22,2,0)),"",VLOOKUP(T20,адреса!$C$3:$E$22,2,0))</f>
        <v/>
      </c>
    </row>
    <row r="21" spans="1:21" x14ac:dyDescent="0.25">
      <c r="A21" s="32">
        <f t="shared" si="2"/>
        <v>41332</v>
      </c>
      <c r="B21" s="34" t="str">
        <f t="shared" si="0"/>
        <v>ср</v>
      </c>
      <c r="C21" s="16"/>
      <c r="D21" s="11"/>
      <c r="E21" s="11"/>
      <c r="F21" s="11"/>
      <c r="G21" s="11"/>
      <c r="H21" s="11"/>
      <c r="I21" s="53"/>
      <c r="J21" s="58"/>
      <c r="K21" s="63" t="str">
        <f>IF(ISNA(VLOOKUP(J21,адреса!$C$3:$E$22,2,0)),"",VLOOKUP(J21,адреса!$C$3:$E$22,2,0))</f>
        <v/>
      </c>
      <c r="L21" s="60"/>
      <c r="M21" s="65" t="str">
        <f>IF(ISNA(VLOOKUP(L21,адреса!$C$3:$E$22,2,0)),"",VLOOKUP(L21,адреса!$C$3:$E$22,2,0))</f>
        <v/>
      </c>
      <c r="N21" s="58"/>
      <c r="O21" s="65" t="str">
        <f>IF(ISNA(VLOOKUP(N21,адреса!$C$3:$E$22,2,0)),"",VLOOKUP(N21,адреса!$C$3:$E$22,2,0))</f>
        <v/>
      </c>
      <c r="P21" s="58"/>
      <c r="Q21" s="65" t="str">
        <f>IF(ISNA(VLOOKUP(P21,адреса!$C$3:$E$22,2,0)),"",VLOOKUP(P21,адреса!$C$3:$E$22,2,0))</f>
        <v/>
      </c>
      <c r="R21" s="58"/>
      <c r="S21" s="65" t="str">
        <f>IF(ISNA(VLOOKUP(R21,адреса!$C$3:$E$22,2,0)),"",VLOOKUP(R21,адреса!$C$3:$E$22,2,0))</f>
        <v/>
      </c>
      <c r="T21" s="58"/>
      <c r="U21" s="65" t="str">
        <f>IF(ISNA(VLOOKUP(T21,адреса!$C$3:$E$22,2,0)),"",VLOOKUP(T21,адреса!$C$3:$E$22,2,0))</f>
        <v/>
      </c>
    </row>
    <row r="22" spans="1:21" x14ac:dyDescent="0.25">
      <c r="A22" s="32">
        <f t="shared" si="2"/>
        <v>41333</v>
      </c>
      <c r="B22" s="34" t="str">
        <f t="shared" si="0"/>
        <v>чт</v>
      </c>
      <c r="C22" s="16"/>
      <c r="D22" s="11"/>
      <c r="E22" s="11"/>
      <c r="F22" s="11"/>
      <c r="G22" s="11"/>
      <c r="H22" s="11"/>
      <c r="I22" s="53"/>
      <c r="J22" s="58"/>
      <c r="K22" s="63" t="str">
        <f>IF(ISNA(VLOOKUP(J22,адреса!$C$3:$E$22,2,0)),"",VLOOKUP(J22,адреса!$C$3:$E$22,2,0))</f>
        <v/>
      </c>
      <c r="L22" s="60"/>
      <c r="M22" s="65" t="str">
        <f>IF(ISNA(VLOOKUP(L22,адреса!$C$3:$E$22,2,0)),"",VLOOKUP(L22,адреса!$C$3:$E$22,2,0))</f>
        <v/>
      </c>
      <c r="N22" s="58"/>
      <c r="O22" s="65" t="str">
        <f>IF(ISNA(VLOOKUP(N22,адреса!$C$3:$E$22,2,0)),"",VLOOKUP(N22,адреса!$C$3:$E$22,2,0))</f>
        <v/>
      </c>
      <c r="P22" s="58"/>
      <c r="Q22" s="65" t="str">
        <f>IF(ISNA(VLOOKUP(P22,адреса!$C$3:$E$22,2,0)),"",VLOOKUP(P22,адреса!$C$3:$E$22,2,0))</f>
        <v/>
      </c>
      <c r="R22" s="58"/>
      <c r="S22" s="65" t="str">
        <f>IF(ISNA(VLOOKUP(R22,адреса!$C$3:$E$22,2,0)),"",VLOOKUP(R22,адреса!$C$3:$E$22,2,0))</f>
        <v/>
      </c>
      <c r="T22" s="58"/>
      <c r="U22" s="65" t="str">
        <f>IF(ISNA(VLOOKUP(T22,адреса!$C$3:$E$22,2,0)),"",VLOOKUP(T22,адреса!$C$3:$E$22,2,0))</f>
        <v/>
      </c>
    </row>
    <row r="23" spans="1:21" x14ac:dyDescent="0.25">
      <c r="A23" s="32">
        <f t="shared" si="2"/>
        <v>41334</v>
      </c>
      <c r="B23" s="34" t="str">
        <f t="shared" si="0"/>
        <v>пт</v>
      </c>
      <c r="C23" s="16"/>
      <c r="D23" s="11"/>
      <c r="E23" s="11"/>
      <c r="F23" s="11"/>
      <c r="G23" s="11"/>
      <c r="H23" s="11"/>
      <c r="I23" s="53"/>
      <c r="J23" s="58"/>
      <c r="K23" s="63" t="str">
        <f>IF(ISNA(VLOOKUP(J23,адреса!$C$3:$E$22,2,0)),"",VLOOKUP(J23,адреса!$C$3:$E$22,2,0))</f>
        <v/>
      </c>
      <c r="L23" s="60"/>
      <c r="M23" s="65" t="str">
        <f>IF(ISNA(VLOOKUP(L23,адреса!$C$3:$E$22,2,0)),"",VLOOKUP(L23,адреса!$C$3:$E$22,2,0))</f>
        <v/>
      </c>
      <c r="N23" s="58"/>
      <c r="O23" s="65" t="str">
        <f>IF(ISNA(VLOOKUP(N23,адреса!$C$3:$E$22,2,0)),"",VLOOKUP(N23,адреса!$C$3:$E$22,2,0))</f>
        <v/>
      </c>
      <c r="P23" s="58"/>
      <c r="Q23" s="65" t="str">
        <f>IF(ISNA(VLOOKUP(P23,адреса!$C$3:$E$22,2,0)),"",VLOOKUP(P23,адреса!$C$3:$E$22,2,0))</f>
        <v/>
      </c>
      <c r="R23" s="58"/>
      <c r="S23" s="65" t="str">
        <f>IF(ISNA(VLOOKUP(R23,адреса!$C$3:$E$22,2,0)),"",VLOOKUP(R23,адреса!$C$3:$E$22,2,0))</f>
        <v/>
      </c>
      <c r="T23" s="58"/>
      <c r="U23" s="65" t="str">
        <f>IF(ISNA(VLOOKUP(T23,адреса!$C$3:$E$22,2,0)),"",VLOOKUP(T23,адреса!$C$3:$E$22,2,0))</f>
        <v/>
      </c>
    </row>
    <row r="24" spans="1:21" x14ac:dyDescent="0.25">
      <c r="A24" s="32">
        <f t="shared" si="2"/>
        <v>41337</v>
      </c>
      <c r="B24" s="34" t="str">
        <f t="shared" si="0"/>
        <v>пн</v>
      </c>
      <c r="C24" s="16"/>
      <c r="D24" s="11"/>
      <c r="E24" s="11"/>
      <c r="F24" s="11"/>
      <c r="G24" s="11"/>
      <c r="H24" s="11"/>
      <c r="I24" s="53"/>
      <c r="J24" s="58"/>
      <c r="K24" s="63" t="str">
        <f>IF(ISNA(VLOOKUP(J24,адреса!$C$3:$E$22,2,0)),"",VLOOKUP(J24,адреса!$C$3:$E$22,2,0))</f>
        <v/>
      </c>
      <c r="L24" s="60"/>
      <c r="M24" s="65" t="str">
        <f>IF(ISNA(VLOOKUP(L24,адреса!$C$3:$E$22,2,0)),"",VLOOKUP(L24,адреса!$C$3:$E$22,2,0))</f>
        <v/>
      </c>
      <c r="N24" s="58"/>
      <c r="O24" s="65" t="str">
        <f>IF(ISNA(VLOOKUP(N24,адреса!$C$3:$E$22,2,0)),"",VLOOKUP(N24,адреса!$C$3:$E$22,2,0))</f>
        <v/>
      </c>
      <c r="P24" s="58"/>
      <c r="Q24" s="65" t="str">
        <f>IF(ISNA(VLOOKUP(P24,адреса!$C$3:$E$22,2,0)),"",VLOOKUP(P24,адреса!$C$3:$E$22,2,0))</f>
        <v/>
      </c>
      <c r="R24" s="58"/>
      <c r="S24" s="65" t="str">
        <f>IF(ISNA(VLOOKUP(R24,адреса!$C$3:$E$22,2,0)),"",VLOOKUP(R24,адреса!$C$3:$E$22,2,0))</f>
        <v/>
      </c>
      <c r="T24" s="58"/>
      <c r="U24" s="65" t="str">
        <f>IF(ISNA(VLOOKUP(T24,адреса!$C$3:$E$22,2,0)),"",VLOOKUP(T24,адреса!$C$3:$E$22,2,0))</f>
        <v/>
      </c>
    </row>
    <row r="25" spans="1:21" x14ac:dyDescent="0.25">
      <c r="A25" s="32">
        <f t="shared" ref="A25:A43" si="3">IF(WEEKDAY(A24,2)=5,A24+3,A24+1)</f>
        <v>41338</v>
      </c>
      <c r="B25" s="34" t="str">
        <f t="shared" ref="B25:B33" si="4">LOWER(TEXT(WEEKDAY(A25,1),"ДДД"))</f>
        <v>вт</v>
      </c>
      <c r="C25" s="16"/>
      <c r="D25" s="11"/>
      <c r="E25" s="11"/>
      <c r="F25" s="11"/>
      <c r="G25" s="11"/>
      <c r="H25" s="11"/>
      <c r="I25" s="53"/>
      <c r="J25" s="58"/>
      <c r="K25" s="63" t="str">
        <f>IF(ISNA(VLOOKUP(J25,адреса!$C$3:$E$22,2,0)),"",VLOOKUP(J25,адреса!$C$3:$E$22,2,0))</f>
        <v/>
      </c>
      <c r="L25" s="60"/>
      <c r="M25" s="65" t="str">
        <f>IF(ISNA(VLOOKUP(L25,адреса!$C$3:$E$22,2,0)),"",VLOOKUP(L25,адреса!$C$3:$E$22,2,0))</f>
        <v/>
      </c>
      <c r="N25" s="58"/>
      <c r="O25" s="65" t="str">
        <f>IF(ISNA(VLOOKUP(N25,адреса!$C$3:$E$22,2,0)),"",VLOOKUP(N25,адреса!$C$3:$E$22,2,0))</f>
        <v/>
      </c>
      <c r="P25" s="58"/>
      <c r="Q25" s="65" t="str">
        <f>IF(ISNA(VLOOKUP(P25,адреса!$C$3:$E$22,2,0)),"",VLOOKUP(P25,адреса!$C$3:$E$22,2,0))</f>
        <v/>
      </c>
      <c r="R25" s="58"/>
      <c r="S25" s="65" t="str">
        <f>IF(ISNA(VLOOKUP(R25,адреса!$C$3:$E$22,2,0)),"",VLOOKUP(R25,адреса!$C$3:$E$22,2,0))</f>
        <v/>
      </c>
      <c r="T25" s="58"/>
      <c r="U25" s="65" t="str">
        <f>IF(ISNA(VLOOKUP(T25,адреса!$C$3:$E$22,2,0)),"",VLOOKUP(T25,адреса!$C$3:$E$22,2,0))</f>
        <v/>
      </c>
    </row>
    <row r="26" spans="1:21" x14ac:dyDescent="0.25">
      <c r="A26" s="32">
        <f t="shared" si="3"/>
        <v>41339</v>
      </c>
      <c r="B26" s="34" t="str">
        <f t="shared" si="4"/>
        <v>ср</v>
      </c>
      <c r="C26" s="16"/>
      <c r="D26" s="11"/>
      <c r="E26" s="11"/>
      <c r="F26" s="11"/>
      <c r="G26" s="11"/>
      <c r="H26" s="11"/>
      <c r="I26" s="53"/>
      <c r="J26" s="58"/>
      <c r="K26" s="63" t="str">
        <f>IF(ISNA(VLOOKUP(J26,адреса!$C$3:$E$22,2,0)),"",VLOOKUP(J26,адреса!$C$3:$E$22,2,0))</f>
        <v/>
      </c>
      <c r="L26" s="60"/>
      <c r="M26" s="65" t="str">
        <f>IF(ISNA(VLOOKUP(L26,адреса!$C$3:$E$22,2,0)),"",VLOOKUP(L26,адреса!$C$3:$E$22,2,0))</f>
        <v/>
      </c>
      <c r="N26" s="58"/>
      <c r="O26" s="65" t="str">
        <f>IF(ISNA(VLOOKUP(N26,адреса!$C$3:$E$22,2,0)),"",VLOOKUP(N26,адреса!$C$3:$E$22,2,0))</f>
        <v/>
      </c>
      <c r="P26" s="58"/>
      <c r="Q26" s="65" t="str">
        <f>IF(ISNA(VLOOKUP(P26,адреса!$C$3:$E$22,2,0)),"",VLOOKUP(P26,адреса!$C$3:$E$22,2,0))</f>
        <v/>
      </c>
      <c r="R26" s="58"/>
      <c r="S26" s="65" t="str">
        <f>IF(ISNA(VLOOKUP(R26,адреса!$C$3:$E$22,2,0)),"",VLOOKUP(R26,адреса!$C$3:$E$22,2,0))</f>
        <v/>
      </c>
      <c r="T26" s="58"/>
      <c r="U26" s="65" t="str">
        <f>IF(ISNA(VLOOKUP(T26,адреса!$C$3:$E$22,2,0)),"",VLOOKUP(T26,адреса!$C$3:$E$22,2,0))</f>
        <v/>
      </c>
    </row>
    <row r="27" spans="1:21" x14ac:dyDescent="0.25">
      <c r="A27" s="32">
        <f t="shared" si="3"/>
        <v>41340</v>
      </c>
      <c r="B27" s="34" t="str">
        <f t="shared" si="4"/>
        <v>чт</v>
      </c>
      <c r="C27" s="16"/>
      <c r="D27" s="11"/>
      <c r="E27" s="11"/>
      <c r="F27" s="11"/>
      <c r="G27" s="11"/>
      <c r="H27" s="11"/>
      <c r="I27" s="53"/>
      <c r="J27" s="58"/>
      <c r="K27" s="63" t="str">
        <f>IF(ISNA(VLOOKUP(J27,адреса!$C$3:$E$22,2,0)),"",VLOOKUP(J27,адреса!$C$3:$E$22,2,0))</f>
        <v/>
      </c>
      <c r="L27" s="60"/>
      <c r="M27" s="65" t="str">
        <f>IF(ISNA(VLOOKUP(L27,адреса!$C$3:$E$22,2,0)),"",VLOOKUP(L27,адреса!$C$3:$E$22,2,0))</f>
        <v/>
      </c>
      <c r="N27" s="58"/>
      <c r="O27" s="65" t="str">
        <f>IF(ISNA(VLOOKUP(N27,адреса!$C$3:$E$22,2,0)),"",VLOOKUP(N27,адреса!$C$3:$E$22,2,0))</f>
        <v/>
      </c>
      <c r="P27" s="58"/>
      <c r="Q27" s="65" t="str">
        <f>IF(ISNA(VLOOKUP(P27,адреса!$C$3:$E$22,2,0)),"",VLOOKUP(P27,адреса!$C$3:$E$22,2,0))</f>
        <v/>
      </c>
      <c r="R27" s="58"/>
      <c r="S27" s="65" t="str">
        <f>IF(ISNA(VLOOKUP(R27,адреса!$C$3:$E$22,2,0)),"",VLOOKUP(R27,адреса!$C$3:$E$22,2,0))</f>
        <v/>
      </c>
      <c r="T27" s="58"/>
      <c r="U27" s="65" t="str">
        <f>IF(ISNA(VLOOKUP(T27,адреса!$C$3:$E$22,2,0)),"",VLOOKUP(T27,адреса!$C$3:$E$22,2,0))</f>
        <v/>
      </c>
    </row>
    <row r="28" spans="1:21" x14ac:dyDescent="0.25">
      <c r="A28" s="32">
        <f t="shared" si="3"/>
        <v>41341</v>
      </c>
      <c r="B28" s="34" t="str">
        <f t="shared" si="4"/>
        <v>пт</v>
      </c>
      <c r="C28" s="16"/>
      <c r="D28" s="11"/>
      <c r="E28" s="11"/>
      <c r="F28" s="11"/>
      <c r="G28" s="11"/>
      <c r="H28" s="11"/>
      <c r="I28" s="53"/>
      <c r="J28" s="58"/>
      <c r="K28" s="63" t="str">
        <f>IF(ISNA(VLOOKUP(J28,адреса!$C$3:$E$22,2,0)),"",VLOOKUP(J28,адреса!$C$3:$E$22,2,0))</f>
        <v/>
      </c>
      <c r="L28" s="60"/>
      <c r="M28" s="65" t="str">
        <f>IF(ISNA(VLOOKUP(L28,адреса!$C$3:$E$22,2,0)),"",VLOOKUP(L28,адреса!$C$3:$E$22,2,0))</f>
        <v/>
      </c>
      <c r="N28" s="58"/>
      <c r="O28" s="65" t="str">
        <f>IF(ISNA(VLOOKUP(N28,адреса!$C$3:$E$22,2,0)),"",VLOOKUP(N28,адреса!$C$3:$E$22,2,0))</f>
        <v/>
      </c>
      <c r="P28" s="58"/>
      <c r="Q28" s="65" t="str">
        <f>IF(ISNA(VLOOKUP(P28,адреса!$C$3:$E$22,2,0)),"",VLOOKUP(P28,адреса!$C$3:$E$22,2,0))</f>
        <v/>
      </c>
      <c r="R28" s="58"/>
      <c r="S28" s="65" t="str">
        <f>IF(ISNA(VLOOKUP(R28,адреса!$C$3:$E$22,2,0)),"",VLOOKUP(R28,адреса!$C$3:$E$22,2,0))</f>
        <v/>
      </c>
      <c r="T28" s="58"/>
      <c r="U28" s="65" t="str">
        <f>IF(ISNA(VLOOKUP(T28,адреса!$C$3:$E$22,2,0)),"",VLOOKUP(T28,адреса!$C$3:$E$22,2,0))</f>
        <v/>
      </c>
    </row>
    <row r="29" spans="1:21" x14ac:dyDescent="0.25">
      <c r="A29" s="32">
        <f t="shared" si="3"/>
        <v>41344</v>
      </c>
      <c r="B29" s="34" t="str">
        <f t="shared" si="4"/>
        <v>пн</v>
      </c>
      <c r="C29" s="16"/>
      <c r="D29" s="11"/>
      <c r="E29" s="11"/>
      <c r="F29" s="11"/>
      <c r="G29" s="11"/>
      <c r="H29" s="11"/>
      <c r="I29" s="53"/>
      <c r="J29" s="58"/>
      <c r="K29" s="63" t="str">
        <f>IF(ISNA(VLOOKUP(J29,адреса!$C$3:$E$22,2,0)),"",VLOOKUP(J29,адреса!$C$3:$E$22,2,0))</f>
        <v/>
      </c>
      <c r="L29" s="60"/>
      <c r="M29" s="65" t="str">
        <f>IF(ISNA(VLOOKUP(L29,адреса!$C$3:$E$22,2,0)),"",VLOOKUP(L29,адреса!$C$3:$E$22,2,0))</f>
        <v/>
      </c>
      <c r="N29" s="58"/>
      <c r="O29" s="65" t="str">
        <f>IF(ISNA(VLOOKUP(N29,адреса!$C$3:$E$22,2,0)),"",VLOOKUP(N29,адреса!$C$3:$E$22,2,0))</f>
        <v/>
      </c>
      <c r="P29" s="58"/>
      <c r="Q29" s="65" t="str">
        <f>IF(ISNA(VLOOKUP(P29,адреса!$C$3:$E$22,2,0)),"",VLOOKUP(P29,адреса!$C$3:$E$22,2,0))</f>
        <v/>
      </c>
      <c r="R29" s="58"/>
      <c r="S29" s="65" t="str">
        <f>IF(ISNA(VLOOKUP(R29,адреса!$C$3:$E$22,2,0)),"",VLOOKUP(R29,адреса!$C$3:$E$22,2,0))</f>
        <v/>
      </c>
      <c r="T29" s="58"/>
      <c r="U29" s="65" t="str">
        <f>IF(ISNA(VLOOKUP(T29,адреса!$C$3:$E$22,2,0)),"",VLOOKUP(T29,адреса!$C$3:$E$22,2,0))</f>
        <v/>
      </c>
    </row>
    <row r="30" spans="1:21" x14ac:dyDescent="0.25">
      <c r="A30" s="32">
        <f t="shared" si="3"/>
        <v>41345</v>
      </c>
      <c r="B30" s="34" t="str">
        <f t="shared" si="4"/>
        <v>вт</v>
      </c>
      <c r="C30" s="16"/>
      <c r="D30" s="11"/>
      <c r="E30" s="11"/>
      <c r="F30" s="11"/>
      <c r="G30" s="11"/>
      <c r="H30" s="11"/>
      <c r="I30" s="53"/>
      <c r="J30" s="58"/>
      <c r="K30" s="63" t="str">
        <f>IF(ISNA(VLOOKUP(J30,адреса!$C$3:$E$22,2,0)),"",VLOOKUP(J30,адреса!$C$3:$E$22,2,0))</f>
        <v/>
      </c>
      <c r="L30" s="60"/>
      <c r="M30" s="65" t="str">
        <f>IF(ISNA(VLOOKUP(L30,адреса!$C$3:$E$22,2,0)),"",VLOOKUP(L30,адреса!$C$3:$E$22,2,0))</f>
        <v/>
      </c>
      <c r="N30" s="58"/>
      <c r="O30" s="65" t="str">
        <f>IF(ISNA(VLOOKUP(N30,адреса!$C$3:$E$22,2,0)),"",VLOOKUP(N30,адреса!$C$3:$E$22,2,0))</f>
        <v/>
      </c>
      <c r="P30" s="58"/>
      <c r="Q30" s="65" t="str">
        <f>IF(ISNA(VLOOKUP(P30,адреса!$C$3:$E$22,2,0)),"",VLOOKUP(P30,адреса!$C$3:$E$22,2,0))</f>
        <v/>
      </c>
      <c r="R30" s="58"/>
      <c r="S30" s="65" t="str">
        <f>IF(ISNA(VLOOKUP(R30,адреса!$C$3:$E$22,2,0)),"",VLOOKUP(R30,адреса!$C$3:$E$22,2,0))</f>
        <v/>
      </c>
      <c r="T30" s="58"/>
      <c r="U30" s="65" t="str">
        <f>IF(ISNA(VLOOKUP(T30,адреса!$C$3:$E$22,2,0)),"",VLOOKUP(T30,адреса!$C$3:$E$22,2,0))</f>
        <v/>
      </c>
    </row>
    <row r="31" spans="1:21" x14ac:dyDescent="0.25">
      <c r="A31" s="32">
        <f t="shared" si="3"/>
        <v>41346</v>
      </c>
      <c r="B31" s="34" t="str">
        <f t="shared" si="4"/>
        <v>ср</v>
      </c>
      <c r="C31" s="16"/>
      <c r="D31" s="11"/>
      <c r="E31" s="11"/>
      <c r="F31" s="11"/>
      <c r="G31" s="11"/>
      <c r="H31" s="11"/>
      <c r="I31" s="53"/>
      <c r="J31" s="58"/>
      <c r="K31" s="63" t="str">
        <f>IF(ISNA(VLOOKUP(J31,адреса!$C$3:$E$22,2,0)),"",VLOOKUP(J31,адреса!$C$3:$E$22,2,0))</f>
        <v/>
      </c>
      <c r="L31" s="60"/>
      <c r="M31" s="65" t="str">
        <f>IF(ISNA(VLOOKUP(L31,адреса!$C$3:$E$22,2,0)),"",VLOOKUP(L31,адреса!$C$3:$E$22,2,0))</f>
        <v/>
      </c>
      <c r="N31" s="58"/>
      <c r="O31" s="65" t="str">
        <f>IF(ISNA(VLOOKUP(N31,адреса!$C$3:$E$22,2,0)),"",VLOOKUP(N31,адреса!$C$3:$E$22,2,0))</f>
        <v/>
      </c>
      <c r="P31" s="58"/>
      <c r="Q31" s="65" t="str">
        <f>IF(ISNA(VLOOKUP(P31,адреса!$C$3:$E$22,2,0)),"",VLOOKUP(P31,адреса!$C$3:$E$22,2,0))</f>
        <v/>
      </c>
      <c r="R31" s="58"/>
      <c r="S31" s="65" t="str">
        <f>IF(ISNA(VLOOKUP(R31,адреса!$C$3:$E$22,2,0)),"",VLOOKUP(R31,адреса!$C$3:$E$22,2,0))</f>
        <v/>
      </c>
      <c r="T31" s="58"/>
      <c r="U31" s="65" t="str">
        <f>IF(ISNA(VLOOKUP(T31,адреса!$C$3:$E$22,2,0)),"",VLOOKUP(T31,адреса!$C$3:$E$22,2,0))</f>
        <v/>
      </c>
    </row>
    <row r="32" spans="1:21" x14ac:dyDescent="0.25">
      <c r="A32" s="32">
        <f t="shared" si="3"/>
        <v>41347</v>
      </c>
      <c r="B32" s="34" t="str">
        <f t="shared" si="4"/>
        <v>чт</v>
      </c>
      <c r="C32" s="16"/>
      <c r="D32" s="11"/>
      <c r="E32" s="11"/>
      <c r="F32" s="11"/>
      <c r="G32" s="11"/>
      <c r="H32" s="11"/>
      <c r="I32" s="53"/>
      <c r="J32" s="58"/>
      <c r="K32" s="63" t="str">
        <f>IF(ISNA(VLOOKUP(J32,адреса!$C$3:$E$22,2,0)),"",VLOOKUP(J32,адреса!$C$3:$E$22,2,0))</f>
        <v/>
      </c>
      <c r="L32" s="60"/>
      <c r="M32" s="65" t="str">
        <f>IF(ISNA(VLOOKUP(L32,адреса!$C$3:$E$22,2,0)),"",VLOOKUP(L32,адреса!$C$3:$E$22,2,0))</f>
        <v/>
      </c>
      <c r="N32" s="58"/>
      <c r="O32" s="65" t="str">
        <f>IF(ISNA(VLOOKUP(N32,адреса!$C$3:$E$22,2,0)),"",VLOOKUP(N32,адреса!$C$3:$E$22,2,0))</f>
        <v/>
      </c>
      <c r="P32" s="58"/>
      <c r="Q32" s="65" t="str">
        <f>IF(ISNA(VLOOKUP(P32,адреса!$C$3:$E$22,2,0)),"",VLOOKUP(P32,адреса!$C$3:$E$22,2,0))</f>
        <v/>
      </c>
      <c r="R32" s="58"/>
      <c r="S32" s="65" t="str">
        <f>IF(ISNA(VLOOKUP(R32,адреса!$C$3:$E$22,2,0)),"",VLOOKUP(R32,адреса!$C$3:$E$22,2,0))</f>
        <v/>
      </c>
      <c r="T32" s="58"/>
      <c r="U32" s="65" t="str">
        <f>IF(ISNA(VLOOKUP(T32,адреса!$C$3:$E$22,2,0)),"",VLOOKUP(T32,адреса!$C$3:$E$22,2,0))</f>
        <v/>
      </c>
    </row>
    <row r="33" spans="1:21" x14ac:dyDescent="0.25">
      <c r="A33" s="32">
        <f t="shared" si="3"/>
        <v>41348</v>
      </c>
      <c r="B33" s="34" t="str">
        <f t="shared" si="4"/>
        <v>пт</v>
      </c>
      <c r="C33" s="16"/>
      <c r="D33" s="11"/>
      <c r="E33" s="11"/>
      <c r="F33" s="11"/>
      <c r="G33" s="11"/>
      <c r="H33" s="11"/>
      <c r="I33" s="53"/>
      <c r="J33" s="58"/>
      <c r="K33" s="63" t="str">
        <f>IF(ISNA(VLOOKUP(J33,адреса!$C$3:$E$22,2,0)),"",VLOOKUP(J33,адреса!$C$3:$E$22,2,0))</f>
        <v/>
      </c>
      <c r="L33" s="60"/>
      <c r="M33" s="65" t="str">
        <f>IF(ISNA(VLOOKUP(L33,адреса!$C$3:$E$22,2,0)),"",VLOOKUP(L33,адреса!$C$3:$E$22,2,0))</f>
        <v/>
      </c>
      <c r="N33" s="58"/>
      <c r="O33" s="65" t="str">
        <f>IF(ISNA(VLOOKUP(N33,адреса!$C$3:$E$22,2,0)),"",VLOOKUP(N33,адреса!$C$3:$E$22,2,0))</f>
        <v/>
      </c>
      <c r="P33" s="58"/>
      <c r="Q33" s="65" t="str">
        <f>IF(ISNA(VLOOKUP(P33,адреса!$C$3:$E$22,2,0)),"",VLOOKUP(P33,адреса!$C$3:$E$22,2,0))</f>
        <v/>
      </c>
      <c r="R33" s="58"/>
      <c r="S33" s="65" t="str">
        <f>IF(ISNA(VLOOKUP(R33,адреса!$C$3:$E$22,2,0)),"",VLOOKUP(R33,адреса!$C$3:$E$22,2,0))</f>
        <v/>
      </c>
      <c r="T33" s="58"/>
      <c r="U33" s="65" t="str">
        <f>IF(ISNA(VLOOKUP(T33,адреса!$C$3:$E$22,2,0)),"",VLOOKUP(T33,адреса!$C$3:$E$22,2,0))</f>
        <v/>
      </c>
    </row>
    <row r="34" spans="1:21" x14ac:dyDescent="0.25">
      <c r="A34" s="32">
        <f t="shared" si="3"/>
        <v>41351</v>
      </c>
      <c r="B34" s="34" t="str">
        <f t="shared" ref="B34:B43" si="5">LOWER(TEXT(WEEKDAY(A34,1),"ДДД"))</f>
        <v>пн</v>
      </c>
      <c r="C34" s="16"/>
      <c r="D34" s="11"/>
      <c r="E34" s="11"/>
      <c r="F34" s="11"/>
      <c r="G34" s="11"/>
      <c r="H34" s="11"/>
      <c r="I34" s="53"/>
      <c r="J34" s="58"/>
      <c r="K34" s="63" t="str">
        <f>IF(ISNA(VLOOKUP(J34,адреса!$C$3:$E$22,2,0)),"",VLOOKUP(J34,адреса!$C$3:$E$22,2,0))</f>
        <v/>
      </c>
      <c r="L34" s="60"/>
      <c r="M34" s="65" t="str">
        <f>IF(ISNA(VLOOKUP(L34,адреса!$C$3:$E$22,2,0)),"",VLOOKUP(L34,адреса!$C$3:$E$22,2,0))</f>
        <v/>
      </c>
      <c r="N34" s="58"/>
      <c r="O34" s="65" t="str">
        <f>IF(ISNA(VLOOKUP(N34,адреса!$C$3:$E$22,2,0)),"",VLOOKUP(N34,адреса!$C$3:$E$22,2,0))</f>
        <v/>
      </c>
      <c r="P34" s="58"/>
      <c r="Q34" s="65" t="str">
        <f>IF(ISNA(VLOOKUP(P34,адреса!$C$3:$E$22,2,0)),"",VLOOKUP(P34,адреса!$C$3:$E$22,2,0))</f>
        <v/>
      </c>
      <c r="R34" s="58"/>
      <c r="S34" s="65" t="str">
        <f>IF(ISNA(VLOOKUP(R34,адреса!$C$3:$E$22,2,0)),"",VLOOKUP(R34,адреса!$C$3:$E$22,2,0))</f>
        <v/>
      </c>
      <c r="T34" s="58"/>
      <c r="U34" s="65" t="str">
        <f>IF(ISNA(VLOOKUP(T34,адреса!$C$3:$E$22,2,0)),"",VLOOKUP(T34,адреса!$C$3:$E$22,2,0))</f>
        <v/>
      </c>
    </row>
    <row r="35" spans="1:21" x14ac:dyDescent="0.25">
      <c r="A35" s="32">
        <f t="shared" si="3"/>
        <v>41352</v>
      </c>
      <c r="B35" s="34" t="str">
        <f t="shared" si="5"/>
        <v>вт</v>
      </c>
      <c r="C35" s="16"/>
      <c r="D35" s="11"/>
      <c r="E35" s="11"/>
      <c r="F35" s="11"/>
      <c r="G35" s="11"/>
      <c r="H35" s="11"/>
      <c r="I35" s="53"/>
      <c r="J35" s="58"/>
      <c r="K35" s="63" t="str">
        <f>IF(ISNA(VLOOKUP(J35,адреса!$C$3:$E$22,2,0)),"",VLOOKUP(J35,адреса!$C$3:$E$22,2,0))</f>
        <v/>
      </c>
      <c r="L35" s="60"/>
      <c r="M35" s="65" t="str">
        <f>IF(ISNA(VLOOKUP(L35,адреса!$C$3:$E$22,2,0)),"",VLOOKUP(L35,адреса!$C$3:$E$22,2,0))</f>
        <v/>
      </c>
      <c r="N35" s="58"/>
      <c r="O35" s="65" t="str">
        <f>IF(ISNA(VLOOKUP(N35,адреса!$C$3:$E$22,2,0)),"",VLOOKUP(N35,адреса!$C$3:$E$22,2,0))</f>
        <v/>
      </c>
      <c r="P35" s="58"/>
      <c r="Q35" s="65" t="str">
        <f>IF(ISNA(VLOOKUP(P35,адреса!$C$3:$E$22,2,0)),"",VLOOKUP(P35,адреса!$C$3:$E$22,2,0))</f>
        <v/>
      </c>
      <c r="R35" s="58"/>
      <c r="S35" s="65" t="str">
        <f>IF(ISNA(VLOOKUP(R35,адреса!$C$3:$E$22,2,0)),"",VLOOKUP(R35,адреса!$C$3:$E$22,2,0))</f>
        <v/>
      </c>
      <c r="T35" s="58"/>
      <c r="U35" s="65" t="str">
        <f>IF(ISNA(VLOOKUP(T35,адреса!$C$3:$E$22,2,0)),"",VLOOKUP(T35,адреса!$C$3:$E$22,2,0))</f>
        <v/>
      </c>
    </row>
    <row r="36" spans="1:21" x14ac:dyDescent="0.25">
      <c r="A36" s="32">
        <f t="shared" si="3"/>
        <v>41353</v>
      </c>
      <c r="B36" s="34" t="str">
        <f t="shared" si="5"/>
        <v>ср</v>
      </c>
      <c r="C36" s="16"/>
      <c r="D36" s="11"/>
      <c r="E36" s="11"/>
      <c r="F36" s="11"/>
      <c r="G36" s="11"/>
      <c r="H36" s="11"/>
      <c r="I36" s="53"/>
      <c r="J36" s="58"/>
      <c r="K36" s="63" t="str">
        <f>IF(ISNA(VLOOKUP(J36,адреса!$C$3:$E$22,2,0)),"",VLOOKUP(J36,адреса!$C$3:$E$22,2,0))</f>
        <v/>
      </c>
      <c r="L36" s="60"/>
      <c r="M36" s="65" t="str">
        <f>IF(ISNA(VLOOKUP(L36,адреса!$C$3:$E$22,2,0)),"",VLOOKUP(L36,адреса!$C$3:$E$22,2,0))</f>
        <v/>
      </c>
      <c r="N36" s="58"/>
      <c r="O36" s="65" t="str">
        <f>IF(ISNA(VLOOKUP(N36,адреса!$C$3:$E$22,2,0)),"",VLOOKUP(N36,адреса!$C$3:$E$22,2,0))</f>
        <v/>
      </c>
      <c r="P36" s="58"/>
      <c r="Q36" s="65" t="str">
        <f>IF(ISNA(VLOOKUP(P36,адреса!$C$3:$E$22,2,0)),"",VLOOKUP(P36,адреса!$C$3:$E$22,2,0))</f>
        <v/>
      </c>
      <c r="R36" s="58"/>
      <c r="S36" s="65" t="str">
        <f>IF(ISNA(VLOOKUP(R36,адреса!$C$3:$E$22,2,0)),"",VLOOKUP(R36,адреса!$C$3:$E$22,2,0))</f>
        <v/>
      </c>
      <c r="T36" s="58"/>
      <c r="U36" s="65" t="str">
        <f>IF(ISNA(VLOOKUP(T36,адреса!$C$3:$E$22,2,0)),"",VLOOKUP(T36,адреса!$C$3:$E$22,2,0))</f>
        <v/>
      </c>
    </row>
    <row r="37" spans="1:21" x14ac:dyDescent="0.25">
      <c r="A37" s="32">
        <f t="shared" si="3"/>
        <v>41354</v>
      </c>
      <c r="B37" s="34" t="str">
        <f t="shared" si="5"/>
        <v>чт</v>
      </c>
      <c r="C37" s="16"/>
      <c r="D37" s="11"/>
      <c r="E37" s="11"/>
      <c r="F37" s="11"/>
      <c r="G37" s="11"/>
      <c r="H37" s="11"/>
      <c r="I37" s="53"/>
      <c r="J37" s="58"/>
      <c r="K37" s="63" t="str">
        <f>IF(ISNA(VLOOKUP(J37,адреса!$C$3:$E$22,2,0)),"",VLOOKUP(J37,адреса!$C$3:$E$22,2,0))</f>
        <v/>
      </c>
      <c r="L37" s="60"/>
      <c r="M37" s="65" t="str">
        <f>IF(ISNA(VLOOKUP(L37,адреса!$C$3:$E$22,2,0)),"",VLOOKUP(L37,адреса!$C$3:$E$22,2,0))</f>
        <v/>
      </c>
      <c r="N37" s="58"/>
      <c r="O37" s="65" t="str">
        <f>IF(ISNA(VLOOKUP(N37,адреса!$C$3:$E$22,2,0)),"",VLOOKUP(N37,адреса!$C$3:$E$22,2,0))</f>
        <v/>
      </c>
      <c r="P37" s="58"/>
      <c r="Q37" s="65" t="str">
        <f>IF(ISNA(VLOOKUP(P37,адреса!$C$3:$E$22,2,0)),"",VLOOKUP(P37,адреса!$C$3:$E$22,2,0))</f>
        <v/>
      </c>
      <c r="R37" s="58"/>
      <c r="S37" s="65" t="str">
        <f>IF(ISNA(VLOOKUP(R37,адреса!$C$3:$E$22,2,0)),"",VLOOKUP(R37,адреса!$C$3:$E$22,2,0))</f>
        <v/>
      </c>
      <c r="T37" s="58"/>
      <c r="U37" s="65" t="str">
        <f>IF(ISNA(VLOOKUP(T37,адреса!$C$3:$E$22,2,0)),"",VLOOKUP(T37,адреса!$C$3:$E$22,2,0))</f>
        <v/>
      </c>
    </row>
    <row r="38" spans="1:21" x14ac:dyDescent="0.25">
      <c r="A38" s="32">
        <f t="shared" si="3"/>
        <v>41355</v>
      </c>
      <c r="B38" s="34" t="str">
        <f t="shared" si="5"/>
        <v>пт</v>
      </c>
      <c r="C38" s="16"/>
      <c r="D38" s="11"/>
      <c r="E38" s="11"/>
      <c r="F38" s="11"/>
      <c r="G38" s="11"/>
      <c r="H38" s="11"/>
      <c r="I38" s="53"/>
      <c r="J38" s="58"/>
      <c r="K38" s="63" t="str">
        <f>IF(ISNA(VLOOKUP(J38,адреса!$C$3:$E$22,2,0)),"",VLOOKUP(J38,адреса!$C$3:$E$22,2,0))</f>
        <v/>
      </c>
      <c r="L38" s="60"/>
      <c r="M38" s="65" t="str">
        <f>IF(ISNA(VLOOKUP(L38,адреса!$C$3:$E$22,2,0)),"",VLOOKUP(L38,адреса!$C$3:$E$22,2,0))</f>
        <v/>
      </c>
      <c r="N38" s="58"/>
      <c r="O38" s="65" t="str">
        <f>IF(ISNA(VLOOKUP(N38,адреса!$C$3:$E$22,2,0)),"",VLOOKUP(N38,адреса!$C$3:$E$22,2,0))</f>
        <v/>
      </c>
      <c r="P38" s="58"/>
      <c r="Q38" s="65" t="str">
        <f>IF(ISNA(VLOOKUP(P38,адреса!$C$3:$E$22,2,0)),"",VLOOKUP(P38,адреса!$C$3:$E$22,2,0))</f>
        <v/>
      </c>
      <c r="R38" s="58"/>
      <c r="S38" s="65" t="str">
        <f>IF(ISNA(VLOOKUP(R38,адреса!$C$3:$E$22,2,0)),"",VLOOKUP(R38,адреса!$C$3:$E$22,2,0))</f>
        <v/>
      </c>
      <c r="T38" s="58"/>
      <c r="U38" s="65" t="str">
        <f>IF(ISNA(VLOOKUP(T38,адреса!$C$3:$E$22,2,0)),"",VLOOKUP(T38,адреса!$C$3:$E$22,2,0))</f>
        <v/>
      </c>
    </row>
    <row r="39" spans="1:21" x14ac:dyDescent="0.25">
      <c r="A39" s="32">
        <f t="shared" si="3"/>
        <v>41358</v>
      </c>
      <c r="B39" s="34" t="str">
        <f t="shared" si="5"/>
        <v>пн</v>
      </c>
      <c r="C39" s="16"/>
      <c r="D39" s="11"/>
      <c r="E39" s="11"/>
      <c r="F39" s="11"/>
      <c r="G39" s="11"/>
      <c r="H39" s="11"/>
      <c r="I39" s="53"/>
      <c r="J39" s="58"/>
      <c r="K39" s="63" t="str">
        <f>IF(ISNA(VLOOKUP(J39,адреса!$C$3:$E$22,2,0)),"",VLOOKUP(J39,адреса!$C$3:$E$22,2,0))</f>
        <v/>
      </c>
      <c r="L39" s="60"/>
      <c r="M39" s="65" t="str">
        <f>IF(ISNA(VLOOKUP(L39,адреса!$C$3:$E$22,2,0)),"",VLOOKUP(L39,адреса!$C$3:$E$22,2,0))</f>
        <v/>
      </c>
      <c r="N39" s="58"/>
      <c r="O39" s="65" t="str">
        <f>IF(ISNA(VLOOKUP(N39,адреса!$C$3:$E$22,2,0)),"",VLOOKUP(N39,адреса!$C$3:$E$22,2,0))</f>
        <v/>
      </c>
      <c r="P39" s="58"/>
      <c r="Q39" s="65" t="str">
        <f>IF(ISNA(VLOOKUP(P39,адреса!$C$3:$E$22,2,0)),"",VLOOKUP(P39,адреса!$C$3:$E$22,2,0))</f>
        <v/>
      </c>
      <c r="R39" s="58"/>
      <c r="S39" s="65" t="str">
        <f>IF(ISNA(VLOOKUP(R39,адреса!$C$3:$E$22,2,0)),"",VLOOKUP(R39,адреса!$C$3:$E$22,2,0))</f>
        <v/>
      </c>
      <c r="T39" s="58"/>
      <c r="U39" s="65" t="str">
        <f>IF(ISNA(VLOOKUP(T39,адреса!$C$3:$E$22,2,0)),"",VLOOKUP(T39,адреса!$C$3:$E$22,2,0))</f>
        <v/>
      </c>
    </row>
    <row r="40" spans="1:21" x14ac:dyDescent="0.25">
      <c r="A40" s="32">
        <f t="shared" si="3"/>
        <v>41359</v>
      </c>
      <c r="B40" s="34" t="str">
        <f t="shared" si="5"/>
        <v>вт</v>
      </c>
      <c r="C40" s="16"/>
      <c r="D40" s="11"/>
      <c r="E40" s="11"/>
      <c r="F40" s="11"/>
      <c r="G40" s="11"/>
      <c r="H40" s="11"/>
      <c r="I40" s="53"/>
      <c r="J40" s="58"/>
      <c r="K40" s="63" t="str">
        <f>IF(ISNA(VLOOKUP(J40,адреса!$C$3:$E$22,2,0)),"",VLOOKUP(J40,адреса!$C$3:$E$22,2,0))</f>
        <v/>
      </c>
      <c r="L40" s="60"/>
      <c r="M40" s="65" t="str">
        <f>IF(ISNA(VLOOKUP(L40,адреса!$C$3:$E$22,2,0)),"",VLOOKUP(L40,адреса!$C$3:$E$22,2,0))</f>
        <v/>
      </c>
      <c r="N40" s="58"/>
      <c r="O40" s="65" t="str">
        <f>IF(ISNA(VLOOKUP(N40,адреса!$C$3:$E$22,2,0)),"",VLOOKUP(N40,адреса!$C$3:$E$22,2,0))</f>
        <v/>
      </c>
      <c r="P40" s="58"/>
      <c r="Q40" s="65" t="str">
        <f>IF(ISNA(VLOOKUP(P40,адреса!$C$3:$E$22,2,0)),"",VLOOKUP(P40,адреса!$C$3:$E$22,2,0))</f>
        <v/>
      </c>
      <c r="R40" s="58"/>
      <c r="S40" s="65" t="str">
        <f>IF(ISNA(VLOOKUP(R40,адреса!$C$3:$E$22,2,0)),"",VLOOKUP(R40,адреса!$C$3:$E$22,2,0))</f>
        <v/>
      </c>
      <c r="T40" s="58"/>
      <c r="U40" s="65" t="str">
        <f>IF(ISNA(VLOOKUP(T40,адреса!$C$3:$E$22,2,0)),"",VLOOKUP(T40,адреса!$C$3:$E$22,2,0))</f>
        <v/>
      </c>
    </row>
    <row r="41" spans="1:21" x14ac:dyDescent="0.25">
      <c r="A41" s="32">
        <f t="shared" si="3"/>
        <v>41360</v>
      </c>
      <c r="B41" s="34" t="str">
        <f t="shared" si="5"/>
        <v>ср</v>
      </c>
      <c r="C41" s="16"/>
      <c r="D41" s="11"/>
      <c r="E41" s="11"/>
      <c r="F41" s="11"/>
      <c r="G41" s="11"/>
      <c r="H41" s="11"/>
      <c r="I41" s="53"/>
      <c r="J41" s="58"/>
      <c r="K41" s="63" t="str">
        <f>IF(ISNA(VLOOKUP(J41,адреса!$C$3:$E$22,2,0)),"",VLOOKUP(J41,адреса!$C$3:$E$22,2,0))</f>
        <v/>
      </c>
      <c r="L41" s="60"/>
      <c r="M41" s="65" t="str">
        <f>IF(ISNA(VLOOKUP(L41,адреса!$C$3:$E$22,2,0)),"",VLOOKUP(L41,адреса!$C$3:$E$22,2,0))</f>
        <v/>
      </c>
      <c r="N41" s="58"/>
      <c r="O41" s="65" t="str">
        <f>IF(ISNA(VLOOKUP(N41,адреса!$C$3:$E$22,2,0)),"",VLOOKUP(N41,адреса!$C$3:$E$22,2,0))</f>
        <v/>
      </c>
      <c r="P41" s="58"/>
      <c r="Q41" s="65" t="str">
        <f>IF(ISNA(VLOOKUP(P41,адреса!$C$3:$E$22,2,0)),"",VLOOKUP(P41,адреса!$C$3:$E$22,2,0))</f>
        <v/>
      </c>
      <c r="R41" s="58"/>
      <c r="S41" s="65" t="str">
        <f>IF(ISNA(VLOOKUP(R41,адреса!$C$3:$E$22,2,0)),"",VLOOKUP(R41,адреса!$C$3:$E$22,2,0))</f>
        <v/>
      </c>
      <c r="T41" s="58"/>
      <c r="U41" s="65" t="str">
        <f>IF(ISNA(VLOOKUP(T41,адреса!$C$3:$E$22,2,0)),"",VLOOKUP(T41,адреса!$C$3:$E$22,2,0))</f>
        <v/>
      </c>
    </row>
    <row r="42" spans="1:21" x14ac:dyDescent="0.25">
      <c r="A42" s="32">
        <f t="shared" si="3"/>
        <v>41361</v>
      </c>
      <c r="B42" s="34" t="str">
        <f t="shared" si="5"/>
        <v>чт</v>
      </c>
      <c r="C42" s="16"/>
      <c r="D42" s="11"/>
      <c r="E42" s="11"/>
      <c r="F42" s="11"/>
      <c r="G42" s="11"/>
      <c r="H42" s="11"/>
      <c r="I42" s="53"/>
      <c r="J42" s="58"/>
      <c r="K42" s="63" t="str">
        <f>IF(ISNA(VLOOKUP(J42,адреса!$C$3:$E$22,2,0)),"",VLOOKUP(J42,адреса!$C$3:$E$22,2,0))</f>
        <v/>
      </c>
      <c r="L42" s="60"/>
      <c r="M42" s="65" t="str">
        <f>IF(ISNA(VLOOKUP(L42,адреса!$C$3:$E$22,2,0)),"",VLOOKUP(L42,адреса!$C$3:$E$22,2,0))</f>
        <v/>
      </c>
      <c r="N42" s="58"/>
      <c r="O42" s="65" t="str">
        <f>IF(ISNA(VLOOKUP(N42,адреса!$C$3:$E$22,2,0)),"",VLOOKUP(N42,адреса!$C$3:$E$22,2,0))</f>
        <v/>
      </c>
      <c r="P42" s="58"/>
      <c r="Q42" s="65" t="str">
        <f>IF(ISNA(VLOOKUP(P42,адреса!$C$3:$E$22,2,0)),"",VLOOKUP(P42,адреса!$C$3:$E$22,2,0))</f>
        <v/>
      </c>
      <c r="R42" s="58"/>
      <c r="S42" s="65" t="str">
        <f>IF(ISNA(VLOOKUP(R42,адреса!$C$3:$E$22,2,0)),"",VLOOKUP(R42,адреса!$C$3:$E$22,2,0))</f>
        <v/>
      </c>
      <c r="T42" s="58"/>
      <c r="U42" s="65" t="str">
        <f>IF(ISNA(VLOOKUP(T42,адреса!$C$3:$E$22,2,0)),"",VLOOKUP(T42,адреса!$C$3:$E$22,2,0))</f>
        <v/>
      </c>
    </row>
    <row r="43" spans="1:21" x14ac:dyDescent="0.25">
      <c r="A43" s="32">
        <f t="shared" si="3"/>
        <v>41362</v>
      </c>
      <c r="B43" s="34" t="str">
        <f t="shared" si="5"/>
        <v>пт</v>
      </c>
      <c r="C43" s="16"/>
      <c r="D43" s="11"/>
      <c r="E43" s="11"/>
      <c r="F43" s="11"/>
      <c r="G43" s="11"/>
      <c r="H43" s="11"/>
      <c r="I43" s="53"/>
      <c r="J43" s="58"/>
      <c r="K43" s="63" t="str">
        <f>IF(ISNA(VLOOKUP(J43,адреса!$C$3:$E$22,2,0)),"",VLOOKUP(J43,адреса!$C$3:$E$22,2,0))</f>
        <v/>
      </c>
      <c r="L43" s="60"/>
      <c r="M43" s="65" t="str">
        <f>IF(ISNA(VLOOKUP(L43,адреса!$C$3:$E$22,2,0)),"",VLOOKUP(L43,адреса!$C$3:$E$22,2,0))</f>
        <v/>
      </c>
      <c r="N43" s="58"/>
      <c r="O43" s="65" t="str">
        <f>IF(ISNA(VLOOKUP(N43,адреса!$C$3:$E$22,2,0)),"",VLOOKUP(N43,адреса!$C$3:$E$22,2,0))</f>
        <v/>
      </c>
      <c r="P43" s="58"/>
      <c r="Q43" s="65" t="str">
        <f>IF(ISNA(VLOOKUP(P43,адреса!$C$3:$E$22,2,0)),"",VLOOKUP(P43,адреса!$C$3:$E$22,2,0))</f>
        <v/>
      </c>
      <c r="R43" s="58"/>
      <c r="S43" s="65" t="str">
        <f>IF(ISNA(VLOOKUP(R43,адреса!$C$3:$E$22,2,0)),"",VLOOKUP(R43,адреса!$C$3:$E$22,2,0))</f>
        <v/>
      </c>
      <c r="T43" s="58"/>
      <c r="U43" s="65" t="str">
        <f>IF(ISNA(VLOOKUP(T43,адреса!$C$3:$E$22,2,0)),"",VLOOKUP(T43,адреса!$C$3:$E$22,2,0))</f>
        <v/>
      </c>
    </row>
  </sheetData>
  <protectedRanges>
    <protectedRange sqref="C5:J43 L5:L43 N5:N43 R5:R43 T5:T43 P5:P43" name="Диапазон1"/>
  </protectedRanges>
  <customSheetViews>
    <customSheetView guid="{1EA73D79-AA68-49FA-9A6F-2AB995C51296}" showGridLines="0" showRowCol="0">
      <pane ySplit="3" topLeftCell="A4" activePane="bottomLeft" state="frozen"/>
      <selection pane="bottomLeft" activeCell="L13" sqref="L13"/>
      <pageMargins left="0.7" right="0.7" top="0.75" bottom="0.75" header="0.3" footer="0.3"/>
      <pageSetup paperSize="9" orientation="portrait" r:id="rId1"/>
    </customSheetView>
    <customSheetView guid="{4FE6C5D6-6989-4C60-A341-AD9D3DF2C4A2}" showGridLines="0" showRowCol="0">
      <pane ySplit="3" topLeftCell="A4" activePane="bottomLeft" state="frozen"/>
      <selection pane="bottomLeft" activeCell="O6" sqref="O6"/>
      <pageMargins left="0.7" right="0.7" top="0.75" bottom="0.75" header="0.3" footer="0.3"/>
      <pageSetup paperSize="9" orientation="portrait" r:id="rId2"/>
    </customSheetView>
    <customSheetView guid="{0D959178-68A5-4B57-ADA4-0BEB088F7F2D}" showGridLines="0" showRowCol="0">
      <pane ySplit="3" topLeftCell="A4" activePane="bottomLeft" state="frozen"/>
      <selection pane="bottomLeft" activeCell="R13" sqref="R13"/>
      <pageMargins left="0.7" right="0.7" top="0.75" bottom="0.75" header="0.3" footer="0.3"/>
      <pageSetup paperSize="9" orientation="portrait" r:id="rId3"/>
    </customSheetView>
    <customSheetView guid="{74F78113-F0D4-4728-B666-7F2590E0C6B0}" showGridLines="0" showRowCol="0">
      <pane ySplit="3" topLeftCell="A4" activePane="bottomLeft" state="frozen"/>
      <selection pane="bottomLeft" activeCell="I7" sqref="I7"/>
      <pageMargins left="0.7" right="0.7" top="0.75" bottom="0.75" header="0.3" footer="0.3"/>
      <pageSetup paperSize="9" orientation="portrait" r:id="rId4"/>
    </customSheetView>
    <customSheetView guid="{AB2EF9BD-A7EC-444B-A707-E39BD0DEDB97}" showGridLines="0" showRowCol="0">
      <pane ySplit="3" topLeftCell="A4" activePane="bottomLeft" state="frozen"/>
      <selection pane="bottomLeft" activeCell="P6" sqref="P6"/>
      <pageMargins left="0.7" right="0.7" top="0.75" bottom="0.75" header="0.3" footer="0.3"/>
      <pageSetup paperSize="9" orientation="portrait" r:id="rId5"/>
    </customSheetView>
  </customSheetViews>
  <mergeCells count="2">
    <mergeCell ref="C1:K1"/>
    <mergeCell ref="L1:U1"/>
  </mergeCells>
  <phoneticPr fontId="7" type="noConversion"/>
  <conditionalFormatting sqref="B1:B1048576">
    <cfRule type="expression" dxfId="4" priority="8" stopIfTrue="1">
      <formula>OR(B1="вс",B1="сб")</formula>
    </cfRule>
  </conditionalFormatting>
  <conditionalFormatting sqref="A4:I43">
    <cfRule type="expression" dxfId="3" priority="6">
      <formula>$B4="пт"</formula>
    </cfRule>
  </conditionalFormatting>
  <conditionalFormatting sqref="C4:I82">
    <cfRule type="notContainsBlanks" dxfId="2" priority="9">
      <formula>LEN(TRIM(C4))&gt;0</formula>
    </cfRule>
  </conditionalFormatting>
  <conditionalFormatting sqref="A4:U43">
    <cfRule type="expression" dxfId="1" priority="4">
      <formula>AND($A4=TODAY(),A4&lt;&gt;"")</formula>
    </cfRule>
  </conditionalFormatting>
  <conditionalFormatting sqref="K4:K43 M4:M43 O4:O43 S4:S43 U4:U43 Q4:Q43">
    <cfRule type="expression" dxfId="0" priority="1">
      <formula>AND($A4=TODAY(),K4&lt;&gt;"")</formula>
    </cfRule>
  </conditionalFormatting>
  <dataValidations count="5">
    <dataValidation type="list" allowBlank="1" errorTitle="упс!" error="что-то не так в датском королевстве" promptTitle="фирма" prompt="выбрать нименование предприятия" sqref="L4:L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N4:N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T4:T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R4:R43">
      <formula1>$C$2:$C$23</formula1>
    </dataValidation>
    <dataValidation type="list" allowBlank="1" errorTitle="упс!" error="что-то не так в датском королевстве" promptTitle="фирма" prompt="выбрать нименование предприятия" sqref="P4:P43">
      <formula1>$C$2:$C$23</formula1>
    </dataValidation>
  </dataValidations>
  <pageMargins left="0.7" right="0.7" top="0.75" bottom="0.75" header="0.3" footer="0.3"/>
  <pageSetup paperSize="9" orientation="portrait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упс!" error="что-то не так в датском королевстве" promptTitle="фирма" prompt="выбрать нименование предприятия">
          <x14:formula1>
            <xm:f>адреса!$C$2:$C$23</xm:f>
          </x14:formula1>
          <xm:sqref>J4:J43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расписание 2</vt:lpstr>
      <vt:lpstr>адреса</vt:lpstr>
      <vt:lpstr>расписание</vt:lpstr>
      <vt:lpstr>фирмы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Павел Карлов</cp:lastModifiedBy>
  <dcterms:created xsi:type="dcterms:W3CDTF">2006-09-16T00:00:00Z</dcterms:created>
  <dcterms:modified xsi:type="dcterms:W3CDTF">2013-02-12T16:45:02Z</dcterms:modified>
</cp:coreProperties>
</file>