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3420" yWindow="435" windowWidth="18645" windowHeight="12300" activeTab="1"/>
  </bookViews>
  <sheets>
    <sheet name="1" sheetId="1" r:id="rId1"/>
    <sheet name="2" sheetId="7" r:id="rId2"/>
  </sheets>
  <definedNames>
    <definedName name="_xlnm.Print_Area" localSheetId="1">'2'!$A$1:$AQ$306</definedName>
  </definedNames>
  <calcPr calcId="144525"/>
</workbook>
</file>

<file path=xl/calcChain.xml><?xml version="1.0" encoding="utf-8"?>
<calcChain xmlns="http://schemas.openxmlformats.org/spreadsheetml/2006/main">
  <c r="AS147" i="7" l="1"/>
  <c r="AU18" i="7" l="1"/>
  <c r="D13" i="7"/>
  <c r="I13" i="7"/>
  <c r="AU27" i="7"/>
  <c r="AU26" i="7"/>
  <c r="AU25" i="7"/>
  <c r="B25" i="7" s="1"/>
  <c r="AU24" i="7"/>
  <c r="AU23" i="7"/>
  <c r="AU22" i="7"/>
  <c r="AU21" i="7"/>
  <c r="AU20" i="7"/>
  <c r="AU19" i="7"/>
  <c r="AV23" i="7" l="1"/>
  <c r="B23" i="7"/>
  <c r="AV26" i="7"/>
  <c r="B26" i="7"/>
  <c r="AV20" i="7"/>
  <c r="B20" i="7"/>
  <c r="AV24" i="7"/>
  <c r="B24" i="7"/>
  <c r="B21" i="7"/>
  <c r="AJ21" i="7" s="1"/>
  <c r="AV25" i="7"/>
  <c r="AV19" i="7"/>
  <c r="B19" i="7"/>
  <c r="AV27" i="7"/>
  <c r="B27" i="7"/>
  <c r="AV22" i="7"/>
  <c r="B22" i="7"/>
  <c r="B18" i="7"/>
  <c r="D18" i="7" s="1"/>
  <c r="AV21" i="7"/>
  <c r="AV18" i="7"/>
  <c r="AV135" i="7" l="1"/>
  <c r="AV133" i="7"/>
  <c r="AV141" i="7"/>
  <c r="AV138" i="7"/>
  <c r="AV139" i="7"/>
  <c r="AV137" i="7"/>
  <c r="AV142" i="7"/>
  <c r="AV134" i="7"/>
  <c r="AV136" i="7"/>
  <c r="AV140" i="7"/>
  <c r="AS48" i="7"/>
  <c r="AE18" i="7"/>
  <c r="D21" i="7"/>
  <c r="AA21" i="7"/>
  <c r="W21" i="7"/>
  <c r="R18" i="7"/>
  <c r="AZ133" i="7" s="1"/>
  <c r="AJ18" i="7"/>
  <c r="AM21" i="7"/>
  <c r="AE21" i="7"/>
  <c r="R21" i="7"/>
  <c r="AZ136" i="7" s="1"/>
  <c r="M21" i="7"/>
  <c r="W18" i="7"/>
  <c r="AM18" i="7"/>
  <c r="M18" i="7"/>
  <c r="AA18" i="7"/>
  <c r="AM27" i="7"/>
  <c r="AJ27" i="7"/>
  <c r="AE27" i="7"/>
  <c r="AE24" i="7"/>
  <c r="AM24" i="7"/>
  <c r="AJ24" i="7"/>
  <c r="AM20" i="7"/>
  <c r="AJ20" i="7"/>
  <c r="AE20" i="7"/>
  <c r="AM23" i="7"/>
  <c r="AJ23" i="7"/>
  <c r="AE23" i="7"/>
  <c r="AJ26" i="7"/>
  <c r="AE26" i="7"/>
  <c r="AM26" i="7"/>
  <c r="AM22" i="7"/>
  <c r="AJ22" i="7"/>
  <c r="AE22" i="7"/>
  <c r="AJ25" i="7"/>
  <c r="AE25" i="7"/>
  <c r="AM25" i="7"/>
  <c r="AM19" i="7"/>
  <c r="AJ19" i="7"/>
  <c r="AE19" i="7"/>
  <c r="W26" i="7"/>
  <c r="R26" i="7"/>
  <c r="AZ141" i="7" s="1"/>
  <c r="AA26" i="7"/>
  <c r="AA27" i="7"/>
  <c r="W27" i="7"/>
  <c r="R27" i="7"/>
  <c r="AZ142" i="7" s="1"/>
  <c r="AA22" i="7"/>
  <c r="W22" i="7"/>
  <c r="R22" i="7"/>
  <c r="AZ137" i="7" s="1"/>
  <c r="M19" i="7"/>
  <c r="AA19" i="7"/>
  <c r="W19" i="7"/>
  <c r="R19" i="7"/>
  <c r="AZ134" i="7" s="1"/>
  <c r="R24" i="7"/>
  <c r="AZ139" i="7" s="1"/>
  <c r="W24" i="7"/>
  <c r="AA24" i="7"/>
  <c r="AA23" i="7"/>
  <c r="W23" i="7"/>
  <c r="R23" i="7"/>
  <c r="AZ138" i="7" s="1"/>
  <c r="W25" i="7"/>
  <c r="R25" i="7"/>
  <c r="AZ140" i="7" s="1"/>
  <c r="AA25" i="7"/>
  <c r="AA20" i="7"/>
  <c r="W20" i="7"/>
  <c r="R20" i="7"/>
  <c r="AZ135" i="7" s="1"/>
  <c r="D25" i="7"/>
  <c r="M25" i="7"/>
  <c r="D19" i="7"/>
  <c r="M24" i="7"/>
  <c r="D24" i="7"/>
  <c r="M20" i="7"/>
  <c r="D20" i="7"/>
  <c r="M23" i="7"/>
  <c r="D23" i="7"/>
  <c r="D26" i="7"/>
  <c r="M26" i="7"/>
  <c r="M27" i="7"/>
  <c r="D27" i="7"/>
  <c r="M22" i="7"/>
  <c r="D22" i="7"/>
  <c r="Z129" i="7" l="1"/>
  <c r="W141" i="7"/>
  <c r="W153" i="7"/>
  <c r="W151" i="7"/>
  <c r="W139" i="7"/>
  <c r="Z127" i="7"/>
  <c r="W147" i="7"/>
  <c r="Z135" i="7"/>
  <c r="W159" i="7"/>
  <c r="W140" i="7"/>
  <c r="Z128" i="7"/>
  <c r="W152" i="7"/>
  <c r="Z130" i="7"/>
  <c r="W142" i="7"/>
  <c r="W154" i="7"/>
  <c r="W156" i="7"/>
  <c r="Z132" i="7"/>
  <c r="W144" i="7"/>
  <c r="Z131" i="7"/>
  <c r="W155" i="7"/>
  <c r="W143" i="7"/>
  <c r="W158" i="7"/>
  <c r="W146" i="7"/>
  <c r="Z134" i="7"/>
  <c r="W157" i="7"/>
  <c r="W145" i="7"/>
  <c r="Z133" i="7"/>
  <c r="W150" i="7"/>
  <c r="W138" i="7"/>
  <c r="Z126" i="7"/>
  <c r="AW133" i="7"/>
  <c r="BB18" i="7"/>
  <c r="BC18" i="7" s="1"/>
  <c r="BC136" i="7"/>
  <c r="BC142" i="7"/>
  <c r="BC133" i="7"/>
  <c r="BC140" i="7"/>
  <c r="BC134" i="7"/>
  <c r="BC138" i="7"/>
  <c r="BC141" i="7"/>
  <c r="BC139" i="7"/>
  <c r="BC135" i="7"/>
  <c r="BC137" i="7"/>
  <c r="AZ146" i="7"/>
  <c r="BA133" i="7"/>
  <c r="AW135" i="7"/>
  <c r="AW142" i="7"/>
  <c r="AW137" i="7"/>
  <c r="AW139" i="7"/>
  <c r="AW141" i="7"/>
  <c r="AW136" i="7"/>
  <c r="AW140" i="7"/>
  <c r="AW134" i="7"/>
  <c r="AW138" i="7"/>
  <c r="BB21" i="7"/>
  <c r="BC21" i="7" s="1"/>
  <c r="AW21" i="7"/>
  <c r="BA21" i="7"/>
  <c r="AY21" i="7"/>
  <c r="BA18" i="7"/>
  <c r="AX21" i="7"/>
  <c r="AZ21" i="7"/>
  <c r="AY18" i="7"/>
  <c r="AZ18" i="7"/>
  <c r="AW18" i="7"/>
  <c r="AX18" i="7"/>
  <c r="AZ26" i="7"/>
  <c r="AY25" i="7"/>
  <c r="BA26" i="7"/>
  <c r="BA25" i="7"/>
  <c r="BB25" i="7"/>
  <c r="BC25" i="7" s="1"/>
  <c r="AZ25" i="7"/>
  <c r="AW25" i="7"/>
  <c r="AX25" i="7"/>
  <c r="AY26" i="7"/>
  <c r="BB26" i="7"/>
  <c r="BC26" i="7" s="1"/>
  <c r="AX26" i="7"/>
  <c r="AW26" i="7"/>
  <c r="AX20" i="7"/>
  <c r="BB20" i="7"/>
  <c r="BC20" i="7" s="1"/>
  <c r="AZ24" i="7"/>
  <c r="BA27" i="7"/>
  <c r="AZ20" i="7"/>
  <c r="AX24" i="7"/>
  <c r="AY20" i="7"/>
  <c r="AY24" i="7"/>
  <c r="BA24" i="7"/>
  <c r="AW20" i="7"/>
  <c r="BA20" i="7"/>
  <c r="AW24" i="7"/>
  <c r="BB24" i="7"/>
  <c r="BC24" i="7" s="1"/>
  <c r="AX27" i="7"/>
  <c r="AY27" i="7"/>
  <c r="BB27" i="7"/>
  <c r="BC27" i="7" s="1"/>
  <c r="AZ27" i="7"/>
  <c r="AW27" i="7"/>
  <c r="AZ22" i="7"/>
  <c r="BA22" i="7"/>
  <c r="AX22" i="7"/>
  <c r="BB22" i="7"/>
  <c r="BC22" i="7" s="1"/>
  <c r="AY22" i="7"/>
  <c r="AW22" i="7"/>
  <c r="BB19" i="7"/>
  <c r="BC19" i="7" s="1"/>
  <c r="AY19" i="7"/>
  <c r="AX19" i="7"/>
  <c r="BA19" i="7"/>
  <c r="AZ19" i="7"/>
  <c r="AW19" i="7"/>
  <c r="AY23" i="7"/>
  <c r="BA23" i="7"/>
  <c r="AX23" i="7"/>
  <c r="AZ23" i="7"/>
  <c r="AW23" i="7"/>
  <c r="BB23" i="7"/>
  <c r="BC23" i="7" s="1"/>
  <c r="AZ147" i="7" l="1"/>
  <c r="BB147" i="7" s="1"/>
  <c r="AW146" i="7"/>
  <c r="BL126" i="7"/>
  <c r="BL127" i="7" s="1"/>
  <c r="BL128" i="7" s="1"/>
  <c r="BL129" i="7" s="1"/>
  <c r="BF127" i="7"/>
  <c r="BF128" i="7" s="1"/>
  <c r="BF129" i="7" s="1"/>
  <c r="BF130" i="7" s="1"/>
  <c r="AX133" i="7"/>
  <c r="AX134" i="7" s="1"/>
  <c r="AX135" i="7" s="1"/>
  <c r="BC146" i="7"/>
  <c r="BB146" i="7"/>
  <c r="BD133" i="7"/>
  <c r="BA134" i="7"/>
  <c r="BA135" i="7" s="1"/>
  <c r="BA136" i="7" s="1"/>
  <c r="AY16" i="7"/>
  <c r="BB16" i="7"/>
  <c r="AX16" i="7"/>
  <c r="AZ16" i="7"/>
  <c r="AW16" i="7"/>
  <c r="BA16" i="7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39" i="1"/>
  <c r="D38" i="1"/>
  <c r="D37" i="1"/>
  <c r="D36" i="1"/>
  <c r="D33" i="1"/>
  <c r="D32" i="1"/>
  <c r="D30" i="1"/>
  <c r="D28" i="1"/>
  <c r="D27" i="1"/>
  <c r="D26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AW147" i="7" l="1"/>
  <c r="AW148" i="7" s="1"/>
  <c r="AW149" i="7" s="1"/>
  <c r="AZ148" i="7"/>
  <c r="BE146" i="7"/>
  <c r="BC147" i="7"/>
  <c r="BJ18" i="7"/>
  <c r="BH20" i="7"/>
  <c r="BD27" i="7"/>
  <c r="BL18" i="7"/>
  <c r="AY146" i="7"/>
  <c r="BD134" i="7"/>
  <c r="BD135" i="7" s="1"/>
  <c r="BD136" i="7" s="1"/>
  <c r="BA137" i="7"/>
  <c r="BA138" i="7" s="1"/>
  <c r="AX136" i="7"/>
  <c r="AX32" i="7"/>
  <c r="BE21" i="7"/>
  <c r="BL20" i="7"/>
  <c r="BD20" i="7"/>
  <c r="BK20" i="7"/>
  <c r="BF20" i="7"/>
  <c r="BJ20" i="7"/>
  <c r="BG20" i="7"/>
  <c r="BE20" i="7"/>
  <c r="BI20" i="7"/>
  <c r="BG18" i="7"/>
  <c r="BL21" i="7"/>
  <c r="BJ22" i="7"/>
  <c r="BH22" i="7"/>
  <c r="BI22" i="7"/>
  <c r="BF22" i="7"/>
  <c r="BL22" i="7"/>
  <c r="BD22" i="7"/>
  <c r="BE22" i="7"/>
  <c r="BK22" i="7"/>
  <c r="BG22" i="7"/>
  <c r="BH27" i="7"/>
  <c r="BF27" i="7"/>
  <c r="BG27" i="7"/>
  <c r="BL27" i="7"/>
  <c r="BJ27" i="7"/>
  <c r="BI27" i="7"/>
  <c r="BE27" i="7"/>
  <c r="BK27" i="7"/>
  <c r="BH18" i="7"/>
  <c r="BF21" i="7"/>
  <c r="BE19" i="7"/>
  <c r="BJ19" i="7"/>
  <c r="BL19" i="7"/>
  <c r="BD19" i="7"/>
  <c r="BI19" i="7"/>
  <c r="BG19" i="7"/>
  <c r="BH19" i="7"/>
  <c r="BF19" i="7"/>
  <c r="BK19" i="7"/>
  <c r="BH24" i="7"/>
  <c r="BG24" i="7"/>
  <c r="BL24" i="7"/>
  <c r="BD24" i="7"/>
  <c r="BJ24" i="7"/>
  <c r="BK24" i="7"/>
  <c r="BI24" i="7"/>
  <c r="BF24" i="7"/>
  <c r="BE24" i="7"/>
  <c r="BD21" i="7"/>
  <c r="BG26" i="7"/>
  <c r="BL26" i="7"/>
  <c r="BF26" i="7"/>
  <c r="BK26" i="7"/>
  <c r="BI26" i="7"/>
  <c r="BJ26" i="7"/>
  <c r="BH26" i="7"/>
  <c r="BE26" i="7"/>
  <c r="BD26" i="7"/>
  <c r="BE18" i="7"/>
  <c r="BG25" i="7"/>
  <c r="BL25" i="7"/>
  <c r="BD25" i="7"/>
  <c r="BF25" i="7"/>
  <c r="BK25" i="7"/>
  <c r="BI25" i="7"/>
  <c r="BE25" i="7"/>
  <c r="BJ25" i="7"/>
  <c r="BH25" i="7"/>
  <c r="BG21" i="7"/>
  <c r="BK18" i="7"/>
  <c r="BF18" i="7"/>
  <c r="BJ21" i="7"/>
  <c r="BI23" i="7"/>
  <c r="BF23" i="7"/>
  <c r="BH23" i="7"/>
  <c r="BE23" i="7"/>
  <c r="BK23" i="7"/>
  <c r="BJ23" i="7"/>
  <c r="BG23" i="7"/>
  <c r="BL23" i="7"/>
  <c r="BD23" i="7"/>
  <c r="BI18" i="7"/>
  <c r="BC15" i="7"/>
  <c r="BF32" i="7" s="1"/>
  <c r="BH21" i="7"/>
  <c r="BD18" i="7"/>
  <c r="BI21" i="7"/>
  <c r="BK21" i="7"/>
  <c r="BD32" i="7"/>
  <c r="BC16" i="7"/>
  <c r="AW32" i="7" s="1"/>
  <c r="AY32" i="7"/>
  <c r="BC32" i="7"/>
  <c r="BE32" i="7"/>
  <c r="AZ32" i="7"/>
  <c r="BA32" i="7"/>
  <c r="BB32" i="7"/>
  <c r="AY149" i="7" l="1"/>
  <c r="AY148" i="7"/>
  <c r="AZ149" i="7"/>
  <c r="BB148" i="7"/>
  <c r="BE147" i="7"/>
  <c r="BC148" i="7"/>
  <c r="BM18" i="7"/>
  <c r="BD137" i="7"/>
  <c r="BA139" i="7"/>
  <c r="AX137" i="7"/>
  <c r="BM26" i="7"/>
  <c r="BN26" i="7" s="1"/>
  <c r="BM25" i="7"/>
  <c r="BN25" i="7" s="1"/>
  <c r="BM23" i="7"/>
  <c r="BN23" i="7" s="1"/>
  <c r="BM24" i="7"/>
  <c r="BN24" i="7" s="1"/>
  <c r="BM21" i="7"/>
  <c r="BN21" i="7" s="1"/>
  <c r="BM19" i="7"/>
  <c r="BN19" i="7" s="1"/>
  <c r="BM20" i="7"/>
  <c r="BN20" i="7" s="1"/>
  <c r="BM27" i="7"/>
  <c r="BN27" i="7" s="1"/>
  <c r="BM22" i="7"/>
  <c r="BN22" i="7" s="1"/>
  <c r="D25" i="1"/>
  <c r="BK160" i="7" l="1"/>
  <c r="BK161" i="7"/>
  <c r="BK164" i="7"/>
  <c r="BK165" i="7"/>
  <c r="BK163" i="7"/>
  <c r="BK158" i="7"/>
  <c r="BK159" i="7"/>
  <c r="BK162" i="7"/>
  <c r="BK157" i="7"/>
  <c r="BK156" i="7"/>
  <c r="AZ150" i="7"/>
  <c r="BB149" i="7"/>
  <c r="BC149" i="7"/>
  <c r="BE148" i="7"/>
  <c r="BD138" i="7"/>
  <c r="BD139" i="7" s="1"/>
  <c r="BD140" i="7" s="1"/>
  <c r="BJ156" i="7"/>
  <c r="BA140" i="7"/>
  <c r="BN18" i="7"/>
  <c r="AX30" i="7"/>
  <c r="AX138" i="7"/>
  <c r="AX139" i="7" s="1"/>
  <c r="AW30" i="7"/>
  <c r="BF30" i="7"/>
  <c r="BE30" i="7"/>
  <c r="BD30" i="7"/>
  <c r="AZ30" i="7"/>
  <c r="BB30" i="7"/>
  <c r="AY30" i="7"/>
  <c r="BC30" i="7"/>
  <c r="BA30" i="7"/>
  <c r="D29" i="1"/>
  <c r="D40" i="1"/>
  <c r="D35" i="1"/>
  <c r="D34" i="1"/>
  <c r="D31" i="1"/>
  <c r="D24" i="1"/>
  <c r="BL157" i="7" l="1"/>
  <c r="BL165" i="7"/>
  <c r="BL163" i="7"/>
  <c r="BL158" i="7"/>
  <c r="BL161" i="7"/>
  <c r="BL164" i="7"/>
  <c r="BL159" i="7"/>
  <c r="BL160" i="7"/>
  <c r="BL162" i="7"/>
  <c r="BJ163" i="7"/>
  <c r="BJ164" i="7"/>
  <c r="BJ159" i="7"/>
  <c r="BJ165" i="7"/>
  <c r="BJ160" i="7"/>
  <c r="BJ158" i="7"/>
  <c r="BJ161" i="7"/>
  <c r="BJ162" i="7"/>
  <c r="BJ157" i="7"/>
  <c r="BL156" i="7"/>
  <c r="AZ151" i="7"/>
  <c r="AZ152" i="7" s="1"/>
  <c r="BA141" i="7"/>
  <c r="BA142" i="7" s="1"/>
  <c r="BA146" i="7" s="1"/>
  <c r="AS153" i="7" s="1"/>
  <c r="BB150" i="7"/>
  <c r="BC150" i="7"/>
  <c r="BE149" i="7"/>
  <c r="BD141" i="7"/>
  <c r="BD142" i="7" s="1"/>
  <c r="BD148" i="7" s="1"/>
  <c r="AX140" i="7"/>
  <c r="AX141" i="7" s="1"/>
  <c r="AX142" i="7" s="1"/>
  <c r="AX146" i="7" s="1"/>
  <c r="F62" i="7"/>
  <c r="O56" i="7"/>
  <c r="BI173" i="7" l="1"/>
  <c r="BI174" i="7"/>
  <c r="BI175" i="7"/>
  <c r="BI167" i="7"/>
  <c r="BI171" i="7"/>
  <c r="BI166" i="7"/>
  <c r="BI172" i="7"/>
  <c r="BI170" i="7"/>
  <c r="BI168" i="7"/>
  <c r="BI169" i="7"/>
  <c r="BH169" i="7"/>
  <c r="BH170" i="7"/>
  <c r="BH175" i="7"/>
  <c r="BH167" i="7"/>
  <c r="BH171" i="7"/>
  <c r="BH168" i="7"/>
  <c r="BH166" i="7"/>
  <c r="BH172" i="7"/>
  <c r="BH173" i="7"/>
  <c r="BH174" i="7"/>
  <c r="BL167" i="7"/>
  <c r="BL171" i="7"/>
  <c r="BL168" i="7"/>
  <c r="BL166" i="7"/>
  <c r="BL173" i="7"/>
  <c r="BL174" i="7"/>
  <c r="BL170" i="7"/>
  <c r="BL175" i="7"/>
  <c r="BL169" i="7"/>
  <c r="BL172" i="7"/>
  <c r="BJ168" i="7"/>
  <c r="BJ169" i="7"/>
  <c r="BJ170" i="7"/>
  <c r="BJ166" i="7"/>
  <c r="BJ175" i="7"/>
  <c r="BJ172" i="7"/>
  <c r="BJ174" i="7"/>
  <c r="BJ167" i="7"/>
  <c r="BJ171" i="7"/>
  <c r="BJ173" i="7"/>
  <c r="BK172" i="7"/>
  <c r="BK173" i="7"/>
  <c r="BK170" i="7"/>
  <c r="BK175" i="7"/>
  <c r="BK167" i="7"/>
  <c r="BK169" i="7"/>
  <c r="BK166" i="7"/>
  <c r="BK174" i="7"/>
  <c r="BK171" i="7"/>
  <c r="BK168" i="7"/>
  <c r="AR132" i="7"/>
  <c r="AR131" i="7"/>
  <c r="AR130" i="7"/>
  <c r="AR129" i="7"/>
  <c r="AR133" i="7"/>
  <c r="BB165" i="7"/>
  <c r="BB164" i="7"/>
  <c r="BB166" i="7"/>
  <c r="BB167" i="7"/>
  <c r="BA166" i="7"/>
  <c r="BA164" i="7"/>
  <c r="BA167" i="7"/>
  <c r="BA165" i="7"/>
  <c r="BD165" i="7"/>
  <c r="BD167" i="7"/>
  <c r="BD164" i="7"/>
  <c r="BD166" i="7"/>
  <c r="BC167" i="7"/>
  <c r="BC164" i="7"/>
  <c r="BC166" i="7"/>
  <c r="BC165" i="7"/>
  <c r="BB163" i="7"/>
  <c r="BA163" i="7"/>
  <c r="BD163" i="7"/>
  <c r="BC163" i="7"/>
  <c r="BD159" i="7"/>
  <c r="BD158" i="7"/>
  <c r="BD157" i="7"/>
  <c r="BD156" i="7"/>
  <c r="BD162" i="7"/>
  <c r="BD161" i="7"/>
  <c r="BD160" i="7"/>
  <c r="BA150" i="7"/>
  <c r="AW157" i="7" s="1"/>
  <c r="E153" i="7"/>
  <c r="AU161" i="7"/>
  <c r="AU162" i="7"/>
  <c r="AU163" i="7"/>
  <c r="AU164" i="7"/>
  <c r="AU165" i="7"/>
  <c r="AU166" i="7"/>
  <c r="AU167" i="7"/>
  <c r="AU160" i="7"/>
  <c r="BA147" i="7"/>
  <c r="AT156" i="7" s="1"/>
  <c r="BA148" i="7"/>
  <c r="AU159" i="7" s="1"/>
  <c r="E128" i="7"/>
  <c r="AS155" i="7"/>
  <c r="AS154" i="7"/>
  <c r="AS159" i="7"/>
  <c r="AS158" i="7"/>
  <c r="AS157" i="7"/>
  <c r="AS156" i="7"/>
  <c r="BA149" i="7"/>
  <c r="AV156" i="7" s="1"/>
  <c r="E139" i="7"/>
  <c r="BA151" i="7"/>
  <c r="AX157" i="7" s="1"/>
  <c r="BB151" i="7"/>
  <c r="BD149" i="7"/>
  <c r="BC151" i="7"/>
  <c r="BE150" i="7"/>
  <c r="BD150" i="7"/>
  <c r="BD147" i="7"/>
  <c r="BD146" i="7"/>
  <c r="AX149" i="7"/>
  <c r="AU129" i="7" s="1"/>
  <c r="AX148" i="7"/>
  <c r="BE164" i="7" l="1"/>
  <c r="BE166" i="7"/>
  <c r="BE165" i="7"/>
  <c r="BE167" i="7"/>
  <c r="AC135" i="7"/>
  <c r="AC126" i="7"/>
  <c r="BE163" i="7"/>
  <c r="AD150" i="7"/>
  <c r="BB157" i="7"/>
  <c r="BB162" i="7"/>
  <c r="BB161" i="7"/>
  <c r="BB160" i="7"/>
  <c r="BB159" i="7"/>
  <c r="BB156" i="7"/>
  <c r="BB158" i="7"/>
  <c r="BA162" i="7"/>
  <c r="BA161" i="7"/>
  <c r="BA160" i="7"/>
  <c r="BA159" i="7"/>
  <c r="BA158" i="7"/>
  <c r="BA157" i="7"/>
  <c r="BA156" i="7"/>
  <c r="BC158" i="7"/>
  <c r="BC157" i="7"/>
  <c r="BC162" i="7"/>
  <c r="BC161" i="7"/>
  <c r="BC156" i="7"/>
  <c r="BC160" i="7"/>
  <c r="BC159" i="7"/>
  <c r="BE160" i="7"/>
  <c r="BE159" i="7"/>
  <c r="BE158" i="7"/>
  <c r="BE157" i="7"/>
  <c r="BE156" i="7"/>
  <c r="BE162" i="7"/>
  <c r="BE161" i="7"/>
  <c r="AD151" i="7"/>
  <c r="AD159" i="7"/>
  <c r="AD154" i="7"/>
  <c r="AD156" i="7"/>
  <c r="AD155" i="7"/>
  <c r="AD158" i="7"/>
  <c r="AD157" i="7"/>
  <c r="AD153" i="7"/>
  <c r="AD152" i="7"/>
  <c r="AS160" i="7"/>
  <c r="AS161" i="7"/>
  <c r="AS162" i="7"/>
  <c r="AS163" i="7"/>
  <c r="AS164" i="7"/>
  <c r="AS165" i="7"/>
  <c r="AS166" i="7"/>
  <c r="AS167" i="7"/>
  <c r="E152" i="7"/>
  <c r="AT161" i="7"/>
  <c r="AT162" i="7"/>
  <c r="AT163" i="7"/>
  <c r="AT164" i="7"/>
  <c r="AT165" i="7"/>
  <c r="AT166" i="7"/>
  <c r="AT167" i="7"/>
  <c r="AT160" i="7"/>
  <c r="E155" i="7"/>
  <c r="AW160" i="7"/>
  <c r="AW161" i="7"/>
  <c r="AW162" i="7"/>
  <c r="AW163" i="7"/>
  <c r="AW164" i="7"/>
  <c r="AW165" i="7"/>
  <c r="AW166" i="7"/>
  <c r="AW167" i="7"/>
  <c r="E154" i="7"/>
  <c r="AV161" i="7"/>
  <c r="AV162" i="7"/>
  <c r="AV163" i="7"/>
  <c r="AV164" i="7"/>
  <c r="AV165" i="7"/>
  <c r="AV166" i="7"/>
  <c r="AV167" i="7"/>
  <c r="AV160" i="7"/>
  <c r="BD151" i="7"/>
  <c r="Z147" i="7"/>
  <c r="Z144" i="7"/>
  <c r="Z143" i="7"/>
  <c r="Z139" i="7"/>
  <c r="Z141" i="7"/>
  <c r="Z146" i="7"/>
  <c r="Z145" i="7"/>
  <c r="Z142" i="7"/>
  <c r="Z140" i="7"/>
  <c r="AT155" i="7"/>
  <c r="AU158" i="7"/>
  <c r="E140" i="7"/>
  <c r="AU157" i="7"/>
  <c r="AT154" i="7"/>
  <c r="AT158" i="7"/>
  <c r="AT159" i="7"/>
  <c r="AT153" i="7"/>
  <c r="AT157" i="7"/>
  <c r="AU156" i="7"/>
  <c r="AU153" i="7"/>
  <c r="AU155" i="7"/>
  <c r="E141" i="7"/>
  <c r="AU154" i="7"/>
  <c r="Z138" i="7"/>
  <c r="AW155" i="7"/>
  <c r="AW158" i="7"/>
  <c r="AW154" i="7"/>
  <c r="AW156" i="7"/>
  <c r="E143" i="7"/>
  <c r="AW159" i="7"/>
  <c r="AW153" i="7"/>
  <c r="AV159" i="7"/>
  <c r="AV157" i="7"/>
  <c r="AV154" i="7"/>
  <c r="E142" i="7"/>
  <c r="AV153" i="7"/>
  <c r="AV158" i="7"/>
  <c r="AV155" i="7"/>
  <c r="E144" i="7"/>
  <c r="AX158" i="7"/>
  <c r="AX154" i="7"/>
  <c r="AX159" i="7"/>
  <c r="AX155" i="7"/>
  <c r="AX156" i="7"/>
  <c r="AX153" i="7"/>
  <c r="BB152" i="7"/>
  <c r="BA152" i="7"/>
  <c r="E145" i="7" s="1"/>
  <c r="E130" i="7"/>
  <c r="AT131" i="7"/>
  <c r="AT133" i="7"/>
  <c r="AT132" i="7"/>
  <c r="AT130" i="7"/>
  <c r="AT129" i="7"/>
  <c r="E131" i="7"/>
  <c r="AU130" i="7"/>
  <c r="AU133" i="7"/>
  <c r="AU132" i="7"/>
  <c r="AU131" i="7"/>
  <c r="AC131" i="7"/>
  <c r="AC132" i="7"/>
  <c r="AC133" i="7"/>
  <c r="AC134" i="7"/>
  <c r="AC127" i="7"/>
  <c r="AC128" i="7"/>
  <c r="AC129" i="7"/>
  <c r="AC130" i="7"/>
  <c r="E151" i="7"/>
  <c r="BC152" i="7"/>
  <c r="BE151" i="7"/>
  <c r="AY147" i="7"/>
  <c r="AX147" i="7"/>
  <c r="BM175" i="7" l="1"/>
  <c r="BM167" i="7"/>
  <c r="BM172" i="7"/>
  <c r="BM173" i="7"/>
  <c r="BM170" i="7"/>
  <c r="BM168" i="7"/>
  <c r="BM169" i="7"/>
  <c r="BM174" i="7"/>
  <c r="BM166" i="7"/>
  <c r="BM171" i="7"/>
  <c r="BF157" i="7"/>
  <c r="BF160" i="7"/>
  <c r="BF159" i="7"/>
  <c r="BF156" i="7"/>
  <c r="BF161" i="7"/>
  <c r="BF162" i="7"/>
  <c r="BF158" i="7"/>
  <c r="AF150" i="7"/>
  <c r="AH150" i="7"/>
  <c r="Z150" i="7"/>
  <c r="BG162" i="7"/>
  <c r="AB150" i="7"/>
  <c r="AB151" i="7"/>
  <c r="AB159" i="7"/>
  <c r="AB154" i="7"/>
  <c r="AB156" i="7"/>
  <c r="AB155" i="7"/>
  <c r="AB158" i="7"/>
  <c r="AB157" i="7"/>
  <c r="AB153" i="7"/>
  <c r="AB152" i="7"/>
  <c r="AF159" i="7"/>
  <c r="AF151" i="7"/>
  <c r="AF154" i="7"/>
  <c r="AF155" i="7"/>
  <c r="AF152" i="7"/>
  <c r="AF156" i="7"/>
  <c r="AF158" i="7"/>
  <c r="AF157" i="7"/>
  <c r="AF153" i="7"/>
  <c r="AH155" i="7"/>
  <c r="AH156" i="7"/>
  <c r="AH157" i="7"/>
  <c r="AH153" i="7"/>
  <c r="AH154" i="7"/>
  <c r="AH152" i="7"/>
  <c r="AH158" i="7"/>
  <c r="AH159" i="7"/>
  <c r="AH151" i="7"/>
  <c r="Z156" i="7"/>
  <c r="Z154" i="7"/>
  <c r="Z152" i="7"/>
  <c r="Z151" i="7"/>
  <c r="Z153" i="7"/>
  <c r="Z158" i="7"/>
  <c r="Z157" i="7"/>
  <c r="Z159" i="7"/>
  <c r="Z155" i="7"/>
  <c r="E156" i="7"/>
  <c r="AX160" i="7"/>
  <c r="AX161" i="7"/>
  <c r="AX162" i="7"/>
  <c r="AX163" i="7"/>
  <c r="AX164" i="7"/>
  <c r="AX165" i="7"/>
  <c r="AX166" i="7"/>
  <c r="AX167" i="7"/>
  <c r="AJ138" i="7"/>
  <c r="BC153" i="7"/>
  <c r="BE152" i="7"/>
  <c r="BD152" i="7"/>
  <c r="AH146" i="7"/>
  <c r="AH145" i="7"/>
  <c r="AH142" i="7"/>
  <c r="AH139" i="7"/>
  <c r="AH141" i="7"/>
  <c r="AH140" i="7"/>
  <c r="AH147" i="7"/>
  <c r="AH144" i="7"/>
  <c r="AH143" i="7"/>
  <c r="AJ146" i="7"/>
  <c r="AJ145" i="7"/>
  <c r="AJ139" i="7"/>
  <c r="AJ142" i="7"/>
  <c r="AJ141" i="7"/>
  <c r="AJ140" i="7"/>
  <c r="AJ144" i="7"/>
  <c r="AJ143" i="7"/>
  <c r="AJ147" i="7"/>
  <c r="AF139" i="7"/>
  <c r="AF140" i="7"/>
  <c r="AF144" i="7"/>
  <c r="AF146" i="7"/>
  <c r="AF145" i="7"/>
  <c r="AF142" i="7"/>
  <c r="AF141" i="7"/>
  <c r="AF143" i="7"/>
  <c r="AF147" i="7"/>
  <c r="AD144" i="7"/>
  <c r="AD145" i="7"/>
  <c r="AD143" i="7"/>
  <c r="AD147" i="7"/>
  <c r="AD141" i="7"/>
  <c r="AD139" i="7"/>
  <c r="AD146" i="7"/>
  <c r="AD142" i="7"/>
  <c r="AD140" i="7"/>
  <c r="AB145" i="7"/>
  <c r="AB147" i="7"/>
  <c r="AB139" i="7"/>
  <c r="AB141" i="7"/>
  <c r="AB143" i="7"/>
  <c r="AB142" i="7"/>
  <c r="AB144" i="7"/>
  <c r="AB146" i="7"/>
  <c r="AB140" i="7"/>
  <c r="AB138" i="7"/>
  <c r="AD138" i="7"/>
  <c r="AH138" i="7"/>
  <c r="AF138" i="7"/>
  <c r="AY153" i="7"/>
  <c r="AY159" i="7"/>
  <c r="AY157" i="7"/>
  <c r="AY156" i="7"/>
  <c r="AY155" i="7"/>
  <c r="AY154" i="7"/>
  <c r="AY158" i="7"/>
  <c r="AI127" i="7"/>
  <c r="AG127" i="7"/>
  <c r="AG134" i="7"/>
  <c r="AG130" i="7"/>
  <c r="AG126" i="7"/>
  <c r="AG132" i="7"/>
  <c r="AG131" i="7"/>
  <c r="AG129" i="7"/>
  <c r="AG128" i="7"/>
  <c r="AG135" i="7"/>
  <c r="AG133" i="7"/>
  <c r="AI128" i="7"/>
  <c r="AI135" i="7"/>
  <c r="AI134" i="7"/>
  <c r="AI130" i="7"/>
  <c r="AI126" i="7"/>
  <c r="AI129" i="7"/>
  <c r="AI132" i="7"/>
  <c r="AI131" i="7"/>
  <c r="AI133" i="7"/>
  <c r="E129" i="7"/>
  <c r="AS133" i="7"/>
  <c r="AS131" i="7"/>
  <c r="AS129" i="7"/>
  <c r="AS132" i="7"/>
  <c r="AS130" i="7"/>
  <c r="BN170" i="7" l="1"/>
  <c r="BN166" i="7"/>
  <c r="BN167" i="7"/>
  <c r="BN171" i="7"/>
  <c r="BN168" i="7"/>
  <c r="BN169" i="7"/>
  <c r="BN172" i="7"/>
  <c r="BN173" i="7"/>
  <c r="BN174" i="7"/>
  <c r="BN175" i="7"/>
  <c r="BG160" i="7"/>
  <c r="AJ150" i="7"/>
  <c r="BG157" i="7"/>
  <c r="BG158" i="7"/>
  <c r="BG159" i="7"/>
  <c r="BG156" i="7"/>
  <c r="BG161" i="7"/>
  <c r="AJ156" i="7"/>
  <c r="AJ151" i="7"/>
  <c r="AJ159" i="7"/>
  <c r="AJ155" i="7"/>
  <c r="AJ157" i="7"/>
  <c r="AJ153" i="7"/>
  <c r="AJ154" i="7"/>
  <c r="AJ152" i="7"/>
  <c r="AJ158" i="7"/>
  <c r="E157" i="7"/>
  <c r="AY160" i="7"/>
  <c r="AY161" i="7"/>
  <c r="AY162" i="7"/>
  <c r="AY163" i="7"/>
  <c r="AY164" i="7"/>
  <c r="AY165" i="7"/>
  <c r="AY166" i="7"/>
  <c r="AY167" i="7"/>
  <c r="BD153" i="7"/>
  <c r="E158" i="7" s="1"/>
  <c r="AL138" i="7"/>
  <c r="AL143" i="7"/>
  <c r="AL140" i="7"/>
  <c r="AL144" i="7"/>
  <c r="AL146" i="7"/>
  <c r="AL145" i="7"/>
  <c r="AL139" i="7"/>
  <c r="AL142" i="7"/>
  <c r="AL141" i="7"/>
  <c r="AL147" i="7"/>
  <c r="AE130" i="7"/>
  <c r="AE129" i="7"/>
  <c r="AE132" i="7"/>
  <c r="AE128" i="7"/>
  <c r="AE131" i="7"/>
  <c r="AE127" i="7"/>
  <c r="AE126" i="7"/>
  <c r="AE134" i="7"/>
  <c r="AE133" i="7"/>
  <c r="AE135" i="7"/>
  <c r="BO174" i="7" l="1"/>
  <c r="BO175" i="7"/>
  <c r="BO172" i="7"/>
  <c r="BO168" i="7"/>
  <c r="BO173" i="7"/>
  <c r="BO166" i="7"/>
  <c r="BO167" i="7"/>
  <c r="BO171" i="7"/>
  <c r="BO169" i="7"/>
  <c r="BO170" i="7"/>
  <c r="AL150" i="7"/>
  <c r="AL156" i="7"/>
  <c r="AL158" i="7"/>
  <c r="AL157" i="7"/>
  <c r="AL152" i="7"/>
  <c r="AL159" i="7"/>
  <c r="AL151" i="7"/>
  <c r="AL153" i="7"/>
  <c r="AL154" i="7"/>
  <c r="AL155" i="7"/>
  <c r="AZ161" i="7"/>
  <c r="AZ162" i="7"/>
  <c r="AZ163" i="7"/>
  <c r="AZ164" i="7"/>
  <c r="AZ165" i="7"/>
  <c r="AZ166" i="7"/>
  <c r="AZ167" i="7"/>
  <c r="AZ160" i="7"/>
  <c r="BP169" i="7" l="1"/>
  <c r="BP170" i="7"/>
  <c r="BP175" i="7"/>
  <c r="BP172" i="7"/>
  <c r="BP173" i="7"/>
  <c r="BP167" i="7"/>
  <c r="BP171" i="7"/>
  <c r="BP168" i="7"/>
  <c r="BP166" i="7"/>
  <c r="BP174" i="7"/>
  <c r="AN150" i="7"/>
  <c r="AN152" i="7"/>
  <c r="AN154" i="7"/>
  <c r="AN157" i="7"/>
  <c r="AN159" i="7"/>
  <c r="AN156" i="7"/>
  <c r="AN155" i="7"/>
  <c r="AN158" i="7"/>
  <c r="AN151" i="7"/>
  <c r="AN153" i="7"/>
  <c r="BQ173" i="7" l="1"/>
  <c r="BQ174" i="7"/>
  <c r="BQ170" i="7"/>
  <c r="BQ168" i="7"/>
  <c r="BQ171" i="7"/>
  <c r="BQ175" i="7"/>
  <c r="BQ167" i="7"/>
  <c r="BQ166" i="7"/>
  <c r="BQ172" i="7"/>
  <c r="BQ169" i="7"/>
</calcChain>
</file>

<file path=xl/sharedStrings.xml><?xml version="1.0" encoding="utf-8"?>
<sst xmlns="http://schemas.openxmlformats.org/spreadsheetml/2006/main" count="256" uniqueCount="202">
  <si>
    <t>1. Выбор допустимых вариантов промышленных контроллеров;</t>
  </si>
  <si>
    <t>2. Выбор рациональных (нехудших) вариантов;</t>
  </si>
  <si>
    <t>2.1. Выбор нехудших вариантов на основе абсолютного критерия;</t>
  </si>
  <si>
    <t>2.2. Выбор нехудших вариантов на основе метода рабочих характеристик;</t>
  </si>
  <si>
    <t>3. Выбор оптимального варианта на основе лексикографического метода.</t>
  </si>
  <si>
    <t>Исходные данные к выполнению задания:</t>
  </si>
  <si>
    <t>1. Варианты промышленных контроллеров для выбора оптимального варианта промышленного контроллера</t>
  </si>
  <si>
    <t>Варианты</t>
  </si>
  <si>
    <t>Промышленные контроллеры</t>
  </si>
  <si>
    <t>1,2,3,4,11,12,13,16,17,20</t>
  </si>
  <si>
    <t>5,6,7,8,14,18,22,23,24,25</t>
  </si>
  <si>
    <t>9,10,15,17,19,26,27,28,34,36</t>
  </si>
  <si>
    <t>18,21,29,30,33,35,37,38,39,40</t>
  </si>
  <si>
    <t>1,2,5,6,12,17,22,27,31,32</t>
  </si>
  <si>
    <t>1,2,7,8,11,13,16,18,23,34</t>
  </si>
  <si>
    <t>1,2,9,10,14,17,20,24,25,36</t>
  </si>
  <si>
    <t>1,2,15,18,19,26,28,37,38,39</t>
  </si>
  <si>
    <t>1,2,12,17,20,21,25,29,30,33</t>
  </si>
  <si>
    <t>1,2,12,16,18,27,31,32,35,40</t>
  </si>
  <si>
    <t>3,4,5,6,17,31,32,34,37,38</t>
  </si>
  <si>
    <t>3,4,7,8,18,23,25,29,30,39</t>
  </si>
  <si>
    <t>3,4,9,10,17,22,26,28,34,36</t>
  </si>
  <si>
    <t>3,4,11,13,15,18,19,36,37,38</t>
  </si>
  <si>
    <t>3,4,11,13,16,17,19,21,22,34</t>
  </si>
  <si>
    <t>3,4,18,20,21,26,28,33,36,37</t>
  </si>
  <si>
    <t>3,4,17,22,23,31,32,34,35,40</t>
  </si>
  <si>
    <t>5,6,7,8,18,27,29,30,34,38</t>
  </si>
  <si>
    <t>5,6,9,10,14,18,24,27,38,39</t>
  </si>
  <si>
    <t>5,6,12,14,15,18,19,20,28,39</t>
  </si>
  <si>
    <t>5,6,11,12,17,21,22,31,34,35</t>
  </si>
  <si>
    <t>5,6,13,16,17,20,32,33,38,40</t>
  </si>
  <si>
    <t>5,6,14,18,21,23,25,30,39,40</t>
  </si>
  <si>
    <t>5,6,7,10,13,17,25,29,37,38</t>
  </si>
  <si>
    <t>7,8,9,10,18,23,24,25,26,34</t>
  </si>
  <si>
    <t>7,8,15,16,17,19,20,22,28,29</t>
  </si>
  <si>
    <t>7,8,18,21,22,30,31,33,34,37</t>
  </si>
  <si>
    <t>7,8,17,22,25,32,34,35,36,40</t>
  </si>
  <si>
    <t>9,10,12,13,15,16,18,19,20,24</t>
  </si>
  <si>
    <t>9,10,12,17,21,22,25,28,30,33</t>
  </si>
  <si>
    <t>9,10,16,18,29,31,34,35,39,40</t>
  </si>
  <si>
    <t xml:space="preserve"> </t>
  </si>
  <si>
    <t>9,10,14,16,17,28,33,38,39,40</t>
  </si>
  <si>
    <t>13,15,18,19,20,21,23,30,33,34</t>
  </si>
  <si>
    <t>12,15,16,17,19,24,30,35,37,40</t>
  </si>
  <si>
    <t>11,13,16,18,21,33,35,38,39,40</t>
  </si>
  <si>
    <t>1,3,5,7,14,16,18,23,24,34</t>
  </si>
  <si>
    <t>2,4,6,8,14,17,20,23,32,34</t>
  </si>
  <si>
    <t>1,3,5,6,16,17,24,32,38,39</t>
  </si>
  <si>
    <t>1,3,9,10,18,22,26,32,38,39</t>
  </si>
  <si>
    <t>1,3,15,17,19,23,28,29,38,39</t>
  </si>
  <si>
    <t>1,5,15,18,19,30,32,34,36,38</t>
  </si>
  <si>
    <t>1,7,14,15,17,19,25,29,34,37</t>
  </si>
  <si>
    <t>1,7,9,10,11,18,29,36,37,38</t>
  </si>
  <si>
    <t>1,6,9,11,12,13,16,17,20,33</t>
  </si>
  <si>
    <t>1,8,10,11,18,20,25,28,34,35</t>
  </si>
  <si>
    <t>1,10,13,16,17,21,26,34,39,40</t>
  </si>
  <si>
    <t>2,9,15,18,20,25,29,31,38,40</t>
  </si>
  <si>
    <t>2,4,9,10,12,17,20,25,28,32</t>
  </si>
  <si>
    <t>2,6,8,13,14,16,17,21,22,23</t>
  </si>
  <si>
    <t>2,10,14,15,18,24,25,27,34,40</t>
  </si>
  <si>
    <t>3,6,9,14,15,18,27,29,34,38</t>
  </si>
  <si>
    <t>4,5,17,21,27,31,32,35,37,39</t>
  </si>
  <si>
    <t>4,8,10,15,18,25,26,27,29,39</t>
  </si>
  <si>
    <t>4,15,17,21,22,23,25,26,31,40</t>
  </si>
  <si>
    <t>5,9,18,21,22,23,24,27,29,35</t>
  </si>
  <si>
    <t>6,12,13,15,17,27,28,35,38,40</t>
  </si>
  <si>
    <t>8,10,11,18,21,22,27,30,35,37</t>
  </si>
  <si>
    <t>4,6,11,15,17,23,25,32,33,37</t>
  </si>
  <si>
    <t>2. Характеристики, промышленных, контроллеров, для, выбора, оптимального, варианта</t>
  </si>
  <si>
    <t>№</t>
  </si>
  <si>
    <t>Контроллер</t>
  </si>
  <si>
    <t>Частота процессора, МГц</t>
  </si>
  <si>
    <t>Оперативная память, Мб</t>
  </si>
  <si>
    <t>Flash память Мб</t>
  </si>
  <si>
    <t>Число слот, шт</t>
  </si>
  <si>
    <t>Интерфейс, RS-232/485, шт</t>
  </si>
  <si>
    <t>Ethernet, шт</t>
  </si>
  <si>
    <t>Стоимость, руб</t>
  </si>
  <si>
    <t>WP-5441-EN</t>
  </si>
  <si>
    <t>WP-8431-EN-G</t>
  </si>
  <si>
    <t>WP-8436-EN-1500</t>
  </si>
  <si>
    <t>LP-8141-EN-G</t>
  </si>
  <si>
    <t>WP-8146-EN-G</t>
  </si>
  <si>
    <t>WP-8441-EN-G</t>
  </si>
  <si>
    <t>WP-8831-EN-G</t>
  </si>
  <si>
    <t>WP-8841-EN-G</t>
  </si>
  <si>
    <t>WP-8846-EN-G</t>
  </si>
  <si>
    <t>WP-8849-EN-G</t>
  </si>
  <si>
    <t>XP-8341</t>
  </si>
  <si>
    <t>XP-8741-ATOM-CE6</t>
  </si>
  <si>
    <t>XP-8347-CE6</t>
  </si>
  <si>
    <t>WP-8847-EN-G</t>
  </si>
  <si>
    <t>XP-8341-ATOM</t>
  </si>
  <si>
    <t>W-8741-G</t>
  </si>
  <si>
    <t>W-8341-G</t>
  </si>
  <si>
    <t>WP-8437</t>
  </si>
  <si>
    <t>XP-8749-Atom-CE6</t>
  </si>
  <si>
    <t>WP-5149</t>
  </si>
  <si>
    <t>XP-8747-CE6,</t>
  </si>
  <si>
    <t>XP-8141-Atom-CE6</t>
  </si>
  <si>
    <t>XP-8041</t>
  </si>
  <si>
    <t>XP-8131-XPE</t>
  </si>
  <si>
    <t>XP-8741</t>
  </si>
  <si>
    <t>WP-8821,CE7</t>
  </si>
  <si>
    <t>XP-8041-FDA,</t>
  </si>
  <si>
    <t>XP-8341-FDA</t>
  </si>
  <si>
    <t>XP-8741-FDA</t>
  </si>
  <si>
    <t>XP-8349-CE6</t>
  </si>
  <si>
    <t>XP-8749-CE6</t>
  </si>
  <si>
    <t>WP-8137,EN</t>
  </si>
  <si>
    <t>LP-8421</t>
  </si>
  <si>
    <t>LP-8431</t>
  </si>
  <si>
    <t>LP-8821</t>
  </si>
  <si>
    <t>LX-8131</t>
  </si>
  <si>
    <t>LX-8331</t>
  </si>
  <si>
    <t>LX-8731</t>
  </si>
  <si>
    <t>LP-8441-FDA</t>
  </si>
  <si>
    <t>LP-8081-FDA-LP</t>
  </si>
  <si>
    <t xml:space="preserve">Контроллер </t>
  </si>
  <si>
    <t>Flash память, Мб</t>
  </si>
  <si>
    <t>Число слот</t>
  </si>
  <si>
    <t xml:space="preserve">       Задание к расчетно-графической работе                                                                   «Выбор оптимального варианта промышленного контроллера»:</t>
  </si>
  <si>
    <t>Вариант</t>
  </si>
  <si>
    <t xml:space="preserve">       1. Варианты промышленных контроллеров для выбора оптимального варианта промышленного контроллера</t>
  </si>
  <si>
    <t>Относи- тельная стоимость</t>
  </si>
  <si>
    <t>Ether- net</t>
  </si>
  <si>
    <t>Порядок выполнения работы.</t>
  </si>
  <si>
    <t>1.Метод выбора допустимых вариантов</t>
  </si>
  <si>
    <t xml:space="preserve">Матрица для выбора допустимых вариантов сформулирована в соответствии с </t>
  </si>
  <si>
    <t>Элементы матрицы определены в соответствии с</t>
  </si>
  <si>
    <t>i/j</t>
  </si>
  <si>
    <t>Последо- вательный интерфейс RS-232</t>
  </si>
  <si>
    <t>Частота процес- сора, МГц</t>
  </si>
  <si>
    <t>Операти- вная память, Мб</t>
  </si>
  <si>
    <t>1_2</t>
  </si>
  <si>
    <t>1_2_3</t>
  </si>
  <si>
    <t>1_2_3_4</t>
  </si>
  <si>
    <t>1_2_3_4_5_6</t>
  </si>
  <si>
    <t>1_2_3_4_5_6_7</t>
  </si>
  <si>
    <t>1_2_3_4_5</t>
  </si>
  <si>
    <t xml:space="preserve">  </t>
  </si>
  <si>
    <t>МАКС</t>
  </si>
  <si>
    <t>МИН</t>
  </si>
  <si>
    <t>вариант</t>
  </si>
  <si>
    <t>по сумме 1,2,3,4,5,6,7 столбов</t>
  </si>
  <si>
    <t>Логическое умножение столбцов матрицы</t>
  </si>
  <si>
    <t xml:space="preserve">где </t>
  </si>
  <si>
    <t xml:space="preserve">т.к. в столбцах матрицы им соответствуют единичные значения (при данных требуемых значениях показателей эффективности). В результате пересечения множеств допустимыми являются </t>
  </si>
  <si>
    <r>
      <t>M</t>
    </r>
    <r>
      <rPr>
        <vertAlign val="subscript"/>
        <sz val="14"/>
        <color theme="1"/>
        <rFont val="Times New Roman"/>
        <family val="1"/>
        <charset val="204"/>
      </rPr>
      <t>g</t>
    </r>
    <r>
      <rPr>
        <sz val="14"/>
        <color theme="1"/>
        <rFont val="Times New Roman"/>
        <family val="1"/>
        <charset val="204"/>
      </rPr>
      <t xml:space="preserve"> =</t>
    </r>
  </si>
  <si>
    <t>2.1.Выбор нехудших вариантов на основе абсолютного критерия</t>
  </si>
  <si>
    <t xml:space="preserve">       Первым исходным множеством для этого этапа выбора в соответствии с условным критерием предпочтения являются допустимые                                 варианты  = {Bi} I = 1, 2, …,  . </t>
  </si>
  <si>
    <r>
      <t xml:space="preserve">где </t>
    </r>
    <r>
      <rPr>
        <i/>
        <sz val="14"/>
        <color theme="1"/>
        <rFont val="Times New Roman"/>
        <family val="1"/>
        <charset val="204"/>
      </rPr>
      <t>М</t>
    </r>
    <r>
      <rPr>
        <i/>
        <vertAlign val="subscript"/>
        <sz val="14"/>
        <color theme="1"/>
        <rFont val="Times New Roman"/>
        <family val="1"/>
        <charset val="204"/>
      </rPr>
      <t>K</t>
    </r>
    <r>
      <rPr>
        <sz val="14"/>
        <color theme="1"/>
        <rFont val="Times New Roman"/>
        <family val="1"/>
        <charset val="204"/>
      </rPr>
      <t xml:space="preserve"> – число значений показателей эффективности.</t>
    </r>
  </si>
  <si>
    <t>Для выбора нехудших (рациональных) вариантов необходимо выполнить</t>
  </si>
  <si>
    <t>1) Формирование упорядоченного ряда значений показателей эффективности</t>
  </si>
  <si>
    <t xml:space="preserve"> число значений показателей эффективности.</t>
  </si>
  <si>
    <t xml:space="preserve">       Упорядоченные ряды по возрастанию формируются при минимизации показателей эффективности в процессе выбора вариантов, при максимизации упорядоченные ряды формируются по убыванию.</t>
  </si>
  <si>
    <t>2) Формирование матриц для показателей эффективности на основе упорядочен-ных значений показателей эффективности</t>
  </si>
  <si>
    <t xml:space="preserve">       Строки матриц соответствуют допустимым вариантам, i = 1, 2, …, ; столбцы – значениям упорядоченных рядов показателей эффективности,</t>
  </si>
  <si>
    <t xml:space="preserve">       Первые столбцы матриц соответствуют первым значениям упорядоченных рядов, при этом столбцы матриц можно обозначить:</t>
  </si>
  <si>
    <t xml:space="preserve">определяются в соответствии с условиями: </t>
  </si>
  <si>
    <t>:</t>
  </si>
  <si>
    <t xml:space="preserve">       Выбор не худших вариантов по абсолютному критерию применяется при выборе вариантов с минимальными (максимальными) значениями всех показателей эффективности и выполняется с помощью логического умножения результирующего столбца допустимых вариантов и первых столбцов матриц показателей эффективности </t>
  </si>
  <si>
    <t xml:space="preserve">       Непосредственно выбор не худших вариантов осуществляется пересечением множеств</t>
  </si>
  <si>
    <t>где</t>
  </si>
  <si>
    <t>множества, элементами которых являются варианты,</t>
  </si>
  <si>
    <r>
      <t>которым в столбцах соответствуют единичные значения. Процедура выбора по абсолютному критерию рассмотрена на примере выбора промышленных контроллеров, на основе исходных вариантов и результатов выбора допустимых вариантов, M</t>
    </r>
    <r>
      <rPr>
        <vertAlign val="subscript"/>
        <sz val="14"/>
        <color theme="1"/>
        <rFont val="Times New Roman"/>
        <family val="1"/>
        <charset val="204"/>
      </rPr>
      <t>g</t>
    </r>
    <r>
      <rPr>
        <sz val="14"/>
        <color theme="1"/>
        <rFont val="Times New Roman"/>
        <family val="1"/>
        <charset val="204"/>
      </rPr>
      <t xml:space="preserve">  = { В1, В2, …, В7}. Показатели эффективности максимизируются, поэтому значения показателя эффективности К</t>
    </r>
    <r>
      <rPr>
        <vertAlign val="superscript"/>
        <sz val="14"/>
        <color theme="1"/>
        <rFont val="Times New Roman"/>
        <family val="1"/>
        <charset val="204"/>
      </rPr>
      <t>7</t>
    </r>
    <r>
      <rPr>
        <sz val="14"/>
        <color theme="1"/>
        <rFont val="Times New Roman"/>
        <family val="1"/>
        <charset val="204"/>
      </rPr>
      <t xml:space="preserve"> (стоимость) представлены в виде обратных значений.</t>
    </r>
  </si>
  <si>
    <t xml:space="preserve">       Упорядоченные значения показателей эффективности сформированы по убыванию</t>
  </si>
  <si>
    <t xml:space="preserve"> { являются исходные варианты }</t>
  </si>
  <si>
    <t xml:space="preserve">       Вторым множеством является множество показателей эффективности                   КК = { К1 , К2 , …, Кm}. К= 1, 2, … , m и соответствующее им множество значений показателей эффективности</t>
  </si>
  <si>
    <t>итого</t>
  </si>
  <si>
    <t>2.Метод выбора не худших вариантов на основе безусловного критерия предпочтения</t>
  </si>
  <si>
    <r>
      <t xml:space="preserve">       Выделение допустимых вариантов промышленных контроллеров выполнено в соответствии с</t>
    </r>
    <r>
      <rPr>
        <i/>
        <sz val="14"/>
        <color theme="1"/>
        <rFont val="Times New Roman"/>
        <family val="1"/>
        <charset val="204"/>
      </rPr>
      <t xml:space="preserve">                                                 </t>
    </r>
    <r>
      <rPr>
        <sz val="14"/>
        <color theme="1"/>
        <rFont val="Times New Roman"/>
        <family val="1"/>
        <charset val="204"/>
      </rPr>
      <t xml:space="preserve">   т.е. элементами множеств</t>
    </r>
  </si>
  <si>
    <r>
      <t>K</t>
    </r>
    <r>
      <rPr>
        <vertAlign val="subscript"/>
        <sz val="12"/>
        <color theme="1"/>
        <rFont val="Times New Roman"/>
        <family val="1"/>
        <charset val="204"/>
      </rPr>
      <t>1</t>
    </r>
    <r>
      <rPr>
        <vertAlign val="superscript"/>
        <sz val="12"/>
        <color theme="1"/>
        <rFont val="Times New Roman"/>
        <family val="1"/>
        <charset val="204"/>
      </rPr>
      <t>1</t>
    </r>
  </si>
  <si>
    <r>
      <t>K</t>
    </r>
    <r>
      <rPr>
        <vertAlign val="subscript"/>
        <sz val="12"/>
        <color theme="1"/>
        <rFont val="Times New Roman"/>
        <family val="1"/>
        <charset val="204"/>
      </rPr>
      <t>1</t>
    </r>
    <r>
      <rPr>
        <vertAlign val="superscript"/>
        <sz val="12"/>
        <color theme="1"/>
        <rFont val="Times New Roman"/>
        <family val="1"/>
        <charset val="204"/>
      </rPr>
      <t>2</t>
    </r>
  </si>
  <si>
    <r>
      <t>K</t>
    </r>
    <r>
      <rPr>
        <vertAlign val="subscript"/>
        <sz val="12"/>
        <color theme="1"/>
        <rFont val="Times New Roman"/>
        <family val="1"/>
        <charset val="204"/>
      </rPr>
      <t>1</t>
    </r>
    <r>
      <rPr>
        <vertAlign val="superscript"/>
        <sz val="12"/>
        <color theme="1"/>
        <rFont val="Times New Roman"/>
        <family val="1"/>
        <charset val="204"/>
      </rPr>
      <t>3</t>
    </r>
  </si>
  <si>
    <r>
      <t>A</t>
    </r>
    <r>
      <rPr>
        <vertAlign val="subscript"/>
        <sz val="12"/>
        <color theme="1"/>
        <rFont val="Times New Roman"/>
        <family val="1"/>
        <charset val="204"/>
      </rPr>
      <t>k1</t>
    </r>
    <r>
      <rPr>
        <sz val="12"/>
        <color theme="1"/>
        <rFont val="Times New Roman"/>
        <family val="1"/>
        <charset val="204"/>
      </rPr>
      <t xml:space="preserve"> =</t>
    </r>
  </si>
  <si>
    <r>
      <t>K</t>
    </r>
    <r>
      <rPr>
        <vertAlign val="subscript"/>
        <sz val="12"/>
        <color theme="1"/>
        <rFont val="Times New Roman"/>
        <family val="1"/>
        <charset val="204"/>
      </rPr>
      <t>2</t>
    </r>
    <r>
      <rPr>
        <vertAlign val="superscript"/>
        <sz val="12"/>
        <color theme="1"/>
        <rFont val="Times New Roman"/>
        <family val="1"/>
        <charset val="204"/>
      </rPr>
      <t>1</t>
    </r>
  </si>
  <si>
    <r>
      <t>K</t>
    </r>
    <r>
      <rPr>
        <vertAlign val="subscript"/>
        <sz val="12"/>
        <color theme="1"/>
        <rFont val="Times New Roman"/>
        <family val="1"/>
        <charset val="204"/>
      </rPr>
      <t>3</t>
    </r>
    <r>
      <rPr>
        <vertAlign val="superscript"/>
        <sz val="12"/>
        <color theme="1"/>
        <rFont val="Times New Roman"/>
        <family val="1"/>
        <charset val="204"/>
      </rPr>
      <t>1</t>
    </r>
  </si>
  <si>
    <r>
      <t>K</t>
    </r>
    <r>
      <rPr>
        <vertAlign val="subscript"/>
        <sz val="12"/>
        <color theme="1"/>
        <rFont val="Times New Roman"/>
        <family val="1"/>
        <charset val="204"/>
      </rPr>
      <t>4</t>
    </r>
    <r>
      <rPr>
        <vertAlign val="superscript"/>
        <sz val="12"/>
        <color theme="1"/>
        <rFont val="Times New Roman"/>
        <family val="1"/>
        <charset val="204"/>
      </rPr>
      <t>1</t>
    </r>
  </si>
  <si>
    <r>
      <t>K</t>
    </r>
    <r>
      <rPr>
        <vertAlign val="subscript"/>
        <sz val="12"/>
        <color theme="1"/>
        <rFont val="Times New Roman"/>
        <family val="1"/>
        <charset val="204"/>
      </rPr>
      <t>2</t>
    </r>
    <r>
      <rPr>
        <vertAlign val="superscript"/>
        <sz val="12"/>
        <color theme="1"/>
        <rFont val="Times New Roman"/>
        <family val="1"/>
        <charset val="204"/>
      </rPr>
      <t>2</t>
    </r>
  </si>
  <si>
    <r>
      <t>K</t>
    </r>
    <r>
      <rPr>
        <vertAlign val="subscript"/>
        <sz val="12"/>
        <color theme="1"/>
        <rFont val="Times New Roman"/>
        <family val="1"/>
        <charset val="204"/>
      </rPr>
      <t>3</t>
    </r>
    <r>
      <rPr>
        <vertAlign val="superscript"/>
        <sz val="12"/>
        <color theme="1"/>
        <rFont val="Times New Roman"/>
        <family val="1"/>
        <charset val="204"/>
      </rPr>
      <t>2</t>
    </r>
  </si>
  <si>
    <r>
      <t>K</t>
    </r>
    <r>
      <rPr>
        <vertAlign val="subscript"/>
        <sz val="12"/>
        <color theme="1"/>
        <rFont val="Times New Roman"/>
        <family val="1"/>
        <charset val="204"/>
      </rPr>
      <t>4</t>
    </r>
    <r>
      <rPr>
        <vertAlign val="superscript"/>
        <sz val="12"/>
        <color theme="1"/>
        <rFont val="Times New Roman"/>
        <family val="1"/>
        <charset val="204"/>
      </rPr>
      <t>2</t>
    </r>
  </si>
  <si>
    <r>
      <t>A</t>
    </r>
    <r>
      <rPr>
        <vertAlign val="subscript"/>
        <sz val="12"/>
        <color theme="1"/>
        <rFont val="Times New Roman"/>
        <family val="1"/>
        <charset val="204"/>
      </rPr>
      <t>k2</t>
    </r>
    <r>
      <rPr>
        <sz val="12"/>
        <color theme="1"/>
        <rFont val="Times New Roman"/>
        <family val="1"/>
        <charset val="204"/>
      </rPr>
      <t xml:space="preserve"> =</t>
    </r>
  </si>
  <si>
    <r>
      <t>K</t>
    </r>
    <r>
      <rPr>
        <vertAlign val="subscript"/>
        <sz val="12"/>
        <color theme="1"/>
        <rFont val="Times New Roman"/>
        <family val="1"/>
        <charset val="204"/>
      </rPr>
      <t>5</t>
    </r>
    <r>
      <rPr>
        <vertAlign val="superscript"/>
        <sz val="12"/>
        <color theme="1"/>
        <rFont val="Times New Roman"/>
        <family val="1"/>
        <charset val="204"/>
      </rPr>
      <t>2</t>
    </r>
  </si>
  <si>
    <r>
      <t>K</t>
    </r>
    <r>
      <rPr>
        <vertAlign val="subscript"/>
        <sz val="12"/>
        <color theme="1"/>
        <rFont val="Times New Roman"/>
        <family val="1"/>
        <charset val="204"/>
      </rPr>
      <t>2</t>
    </r>
    <r>
      <rPr>
        <vertAlign val="superscript"/>
        <sz val="12"/>
        <color theme="1"/>
        <rFont val="Times New Roman"/>
        <family val="1"/>
        <charset val="204"/>
      </rPr>
      <t>3</t>
    </r>
  </si>
  <si>
    <r>
      <t>K</t>
    </r>
    <r>
      <rPr>
        <vertAlign val="subscript"/>
        <sz val="12"/>
        <color theme="1"/>
        <rFont val="Times New Roman"/>
        <family val="1"/>
        <charset val="204"/>
      </rPr>
      <t>3</t>
    </r>
    <r>
      <rPr>
        <vertAlign val="superscript"/>
        <sz val="12"/>
        <color theme="1"/>
        <rFont val="Times New Roman"/>
        <family val="1"/>
        <charset val="204"/>
      </rPr>
      <t>3</t>
    </r>
  </si>
  <si>
    <r>
      <t>K</t>
    </r>
    <r>
      <rPr>
        <vertAlign val="subscript"/>
        <sz val="12"/>
        <color theme="1"/>
        <rFont val="Times New Roman"/>
        <family val="1"/>
        <charset val="204"/>
      </rPr>
      <t>5</t>
    </r>
    <r>
      <rPr>
        <vertAlign val="superscript"/>
        <sz val="12"/>
        <color theme="1"/>
        <rFont val="Times New Roman"/>
        <family val="1"/>
        <charset val="204"/>
      </rPr>
      <t>3</t>
    </r>
  </si>
  <si>
    <r>
      <t>K</t>
    </r>
    <r>
      <rPr>
        <vertAlign val="subscript"/>
        <sz val="12"/>
        <color theme="1"/>
        <rFont val="Times New Roman"/>
        <family val="1"/>
        <charset val="204"/>
      </rPr>
      <t>4</t>
    </r>
    <r>
      <rPr>
        <vertAlign val="superscript"/>
        <sz val="12"/>
        <color theme="1"/>
        <rFont val="Times New Roman"/>
        <family val="1"/>
        <charset val="204"/>
      </rPr>
      <t>3</t>
    </r>
  </si>
  <si>
    <r>
      <t>A</t>
    </r>
    <r>
      <rPr>
        <vertAlign val="subscript"/>
        <sz val="12"/>
        <color theme="1"/>
        <rFont val="Times New Roman"/>
        <family val="1"/>
        <charset val="204"/>
      </rPr>
      <t>k3</t>
    </r>
    <r>
      <rPr>
        <sz val="12"/>
        <color theme="1"/>
        <rFont val="Times New Roman"/>
        <family val="1"/>
        <charset val="204"/>
      </rPr>
      <t xml:space="preserve"> =</t>
    </r>
  </si>
  <si>
    <t>K1</t>
  </si>
  <si>
    <t>K2</t>
  </si>
  <si>
    <t>K3</t>
  </si>
  <si>
    <t>7,16,18,20,21,27,32,35,38,40</t>
  </si>
  <si>
    <t>8,9,13,15,17,20,23,34,36,40</t>
  </si>
  <si>
    <r>
      <t>K</t>
    </r>
    <r>
      <rPr>
        <vertAlign val="subscript"/>
        <sz val="12"/>
        <rFont val="Times New Roman"/>
        <family val="1"/>
        <charset val="204"/>
      </rPr>
      <t>6</t>
    </r>
    <r>
      <rPr>
        <vertAlign val="superscript"/>
        <sz val="12"/>
        <rFont val="Times New Roman"/>
        <family val="1"/>
        <charset val="204"/>
      </rPr>
      <t>2</t>
    </r>
  </si>
  <si>
    <r>
      <t>K</t>
    </r>
    <r>
      <rPr>
        <vertAlign val="subscript"/>
        <sz val="12"/>
        <rFont val="Times New Roman"/>
        <family val="1"/>
        <charset val="204"/>
      </rPr>
      <t>7</t>
    </r>
    <r>
      <rPr>
        <vertAlign val="superscript"/>
        <sz val="12"/>
        <rFont val="Times New Roman"/>
        <family val="1"/>
        <charset val="204"/>
      </rPr>
      <t>2</t>
    </r>
  </si>
  <si>
    <r>
      <t>K</t>
    </r>
    <r>
      <rPr>
        <vertAlign val="subscript"/>
        <sz val="12"/>
        <rFont val="Times New Roman"/>
        <family val="1"/>
        <charset val="204"/>
      </rPr>
      <t>6</t>
    </r>
    <r>
      <rPr>
        <vertAlign val="superscript"/>
        <sz val="12"/>
        <rFont val="Times New Roman"/>
        <family val="1"/>
        <charset val="204"/>
      </rPr>
      <t>3</t>
    </r>
  </si>
  <si>
    <r>
      <t>K</t>
    </r>
    <r>
      <rPr>
        <vertAlign val="subscript"/>
        <sz val="12"/>
        <rFont val="Times New Roman"/>
        <family val="1"/>
        <charset val="204"/>
      </rPr>
      <t>7</t>
    </r>
    <r>
      <rPr>
        <vertAlign val="superscript"/>
        <sz val="12"/>
        <rFont val="Times New Roman"/>
        <family val="1"/>
        <charset val="204"/>
      </rPr>
      <t>3</t>
    </r>
  </si>
  <si>
    <r>
      <t>K</t>
    </r>
    <r>
      <rPr>
        <vertAlign val="subscript"/>
        <sz val="12"/>
        <rFont val="Times New Roman"/>
        <family val="1"/>
        <charset val="204"/>
      </rPr>
      <t>8</t>
    </r>
    <r>
      <rPr>
        <vertAlign val="superscript"/>
        <sz val="12"/>
        <rFont val="Times New Roman"/>
        <family val="1"/>
        <charset val="204"/>
      </rPr>
      <t>3</t>
    </r>
  </si>
  <si>
    <t>как избавиться от #Н/Д</t>
  </si>
  <si>
    <t>сейчас я просто ставлю белый шрифт</t>
  </si>
  <si>
    <t>Варианты шелкай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</si>
</sst>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30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22"/>
      <color rgb="FFFF0000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vertAlign val="subscript"/>
      <sz val="14"/>
      <color theme="1"/>
      <name val="Times New Roman"/>
      <family val="1"/>
      <charset val="204"/>
    </font>
    <font>
      <i/>
      <vertAlign val="subscript"/>
      <sz val="14"/>
      <color theme="1"/>
      <name val="Times New Roman"/>
      <family val="1"/>
      <charset val="204"/>
    </font>
    <font>
      <vertAlign val="superscript"/>
      <sz val="14"/>
      <color theme="1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vertAlign val="subscript"/>
      <sz val="12"/>
      <color theme="1"/>
      <name val="Times New Roman"/>
      <family val="1"/>
      <charset val="204"/>
    </font>
    <font>
      <vertAlign val="superscript"/>
      <sz val="12"/>
      <color theme="1"/>
      <name val="Times New Roman"/>
      <family val="1"/>
      <charset val="204"/>
    </font>
    <font>
      <sz val="12"/>
      <color theme="0" tint="-4.9989318521683403E-2"/>
      <name val="Times New Roman"/>
      <family val="1"/>
      <charset val="204"/>
    </font>
    <font>
      <sz val="14"/>
      <name val="Times New Roman"/>
      <family val="1"/>
      <charset val="204"/>
    </font>
    <font>
      <vertAlign val="subscript"/>
      <sz val="12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sz val="12"/>
      <color theme="0"/>
      <name val="Times New Roman"/>
      <family val="1"/>
      <charset val="204"/>
    </font>
    <font>
      <sz val="12"/>
      <color theme="0" tint="-0.34998626667073579"/>
      <name val="Times New Roman"/>
      <family val="1"/>
      <charset val="204"/>
    </font>
    <font>
      <sz val="20"/>
      <color theme="1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6"/>
      <color rgb="FFFF0000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4.9989318521683403E-2"/>
        <bgColor indexed="64"/>
      </patternFill>
    </fill>
  </fills>
  <borders count="2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/>
      <top/>
      <bottom style="thin">
        <color indexed="64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 style="medium">
        <color rgb="FFFF0000"/>
      </left>
      <right/>
      <top/>
      <bottom/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/>
      <diagonal/>
    </border>
  </borders>
  <cellStyleXfs count="1">
    <xf numFmtId="0" fontId="0" fillId="0" borderId="0"/>
  </cellStyleXfs>
  <cellXfs count="189">
    <xf numFmtId="0" fontId="0" fillId="0" borderId="0" xfId="0"/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/>
    <xf numFmtId="0" fontId="3" fillId="0" borderId="0" xfId="0" applyFont="1" applyBorder="1" applyAlignment="1"/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3" fillId="0" borderId="0" xfId="0" applyFont="1" applyFill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1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3" fontId="3" fillId="0" borderId="0" xfId="0" applyNumberFormat="1" applyFont="1" applyAlignment="1">
      <alignment horizontal="center" vertical="center"/>
    </xf>
    <xf numFmtId="0" fontId="3" fillId="0" borderId="0" xfId="0" applyFont="1"/>
    <xf numFmtId="3" fontId="11" fillId="3" borderId="0" xfId="0" applyNumberFormat="1" applyFont="1" applyFill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4" fontId="3" fillId="0" borderId="0" xfId="0" applyNumberFormat="1" applyFont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12" fillId="5" borderId="9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3" fontId="10" fillId="0" borderId="0" xfId="0" applyNumberFormat="1" applyFont="1" applyFill="1" applyAlignment="1">
      <alignment horizontal="center" vertical="center"/>
    </xf>
    <xf numFmtId="3" fontId="3" fillId="2" borderId="0" xfId="0" applyNumberFormat="1" applyFont="1" applyFill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1" fillId="0" borderId="0" xfId="0" applyFont="1" applyAlignment="1">
      <alignment horizontal="center" vertical="top"/>
    </xf>
    <xf numFmtId="0" fontId="3" fillId="0" borderId="0" xfId="0" applyFont="1" applyFill="1"/>
    <xf numFmtId="0" fontId="4" fillId="0" borderId="0" xfId="0" applyFont="1" applyFill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1" fillId="6" borderId="9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left" vertical="center"/>
    </xf>
    <xf numFmtId="0" fontId="3" fillId="8" borderId="8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3" fillId="8" borderId="8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18" fillId="2" borderId="0" xfId="0" applyFont="1" applyFill="1" applyAlignment="1">
      <alignment horizontal="left" vertical="center"/>
    </xf>
    <xf numFmtId="0" fontId="7" fillId="0" borderId="0" xfId="0" applyFont="1" applyFill="1" applyAlignment="1">
      <alignment horizontal="left" vertical="center"/>
    </xf>
    <xf numFmtId="0" fontId="7" fillId="2" borderId="0" xfId="0" applyFont="1" applyFill="1" applyAlignment="1">
      <alignment horizontal="left" vertical="center"/>
    </xf>
    <xf numFmtId="0" fontId="0" fillId="0" borderId="0" xfId="0" applyBorder="1"/>
    <xf numFmtId="0" fontId="3" fillId="0" borderId="8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left" vertical="center"/>
    </xf>
    <xf numFmtId="0" fontId="3" fillId="0" borderId="16" xfId="0" applyFont="1" applyBorder="1" applyAlignment="1">
      <alignment horizontal="center" vertical="center"/>
    </xf>
    <xf numFmtId="0" fontId="3" fillId="10" borderId="8" xfId="0" applyFont="1" applyFill="1" applyBorder="1" applyAlignment="1">
      <alignment horizontal="center" vertical="center"/>
    </xf>
    <xf numFmtId="0" fontId="3" fillId="10" borderId="8" xfId="0" applyFont="1" applyFill="1" applyBorder="1" applyAlignment="1">
      <alignment horizontal="left" vertical="center"/>
    </xf>
    <xf numFmtId="0" fontId="3" fillId="0" borderId="0" xfId="0" applyFont="1" applyAlignment="1">
      <alignment horizontal="right"/>
    </xf>
    <xf numFmtId="0" fontId="2" fillId="0" borderId="0" xfId="0" applyFont="1" applyBorder="1" applyAlignment="1">
      <alignment horizontal="center" vertical="center" wrapText="1"/>
    </xf>
    <xf numFmtId="3" fontId="2" fillId="0" borderId="0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13" fillId="0" borderId="0" xfId="0" applyFont="1" applyAlignment="1">
      <alignment horizontal="center"/>
    </xf>
    <xf numFmtId="0" fontId="2" fillId="0" borderId="0" xfId="0" applyFont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/>
    <xf numFmtId="0" fontId="2" fillId="0" borderId="0" xfId="0" applyFont="1" applyFill="1" applyBorder="1" applyAlignment="1">
      <alignment vertical="center"/>
    </xf>
    <xf numFmtId="3" fontId="6" fillId="0" borderId="0" xfId="0" applyNumberFormat="1" applyFont="1" applyAlignment="1">
      <alignment horizontal="center" vertical="center"/>
    </xf>
    <xf numFmtId="164" fontId="6" fillId="4" borderId="0" xfId="0" applyNumberFormat="1" applyFont="1" applyFill="1" applyAlignment="1">
      <alignment horizontal="center" vertical="center"/>
    </xf>
    <xf numFmtId="0" fontId="3" fillId="0" borderId="17" xfId="0" applyFont="1" applyBorder="1"/>
    <xf numFmtId="0" fontId="3" fillId="0" borderId="18" xfId="0" applyFont="1" applyBorder="1"/>
    <xf numFmtId="0" fontId="3" fillId="0" borderId="19" xfId="0" applyFont="1" applyBorder="1"/>
    <xf numFmtId="0" fontId="3" fillId="0" borderId="0" xfId="0" applyFont="1" applyFill="1" applyBorder="1"/>
    <xf numFmtId="0" fontId="1" fillId="6" borderId="19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7" borderId="0" xfId="0" applyFont="1" applyFill="1" applyBorder="1" applyAlignment="1">
      <alignment horizontal="left" vertical="center"/>
    </xf>
    <xf numFmtId="0" fontId="2" fillId="8" borderId="0" xfId="0" applyFont="1" applyFill="1" applyBorder="1" applyAlignment="1">
      <alignment horizontal="center" vertical="center"/>
    </xf>
    <xf numFmtId="0" fontId="2" fillId="1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9" borderId="0" xfId="0" applyFont="1" applyFill="1" applyBorder="1" applyAlignment="1">
      <alignment horizontal="left" vertical="center"/>
    </xf>
    <xf numFmtId="0" fontId="17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vertical="center"/>
    </xf>
    <xf numFmtId="0" fontId="3" fillId="0" borderId="20" xfId="0" applyFont="1" applyBorder="1"/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2" fillId="2" borderId="0" xfId="0" applyFont="1" applyFill="1" applyBorder="1" applyAlignment="1">
      <alignment horizontal="center" vertical="center"/>
    </xf>
    <xf numFmtId="0" fontId="22" fillId="8" borderId="0" xfId="0" applyFont="1" applyFill="1" applyBorder="1" applyAlignment="1">
      <alignment horizontal="center" vertical="center"/>
    </xf>
    <xf numFmtId="0" fontId="22" fillId="10" borderId="0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0" fontId="26" fillId="0" borderId="0" xfId="0" applyFont="1"/>
    <xf numFmtId="0" fontId="3" fillId="0" borderId="0" xfId="0" applyFont="1" applyAlignment="1"/>
    <xf numFmtId="0" fontId="25" fillId="0" borderId="0" xfId="0" applyFont="1" applyAlignment="1"/>
    <xf numFmtId="0" fontId="21" fillId="0" borderId="0" xfId="0" applyFont="1" applyAlignment="1"/>
    <xf numFmtId="0" fontId="27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0" fillId="0" borderId="0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18" fillId="0" borderId="4" xfId="0" applyFont="1" applyFill="1" applyBorder="1" applyAlignment="1">
      <alignment horizontal="left" vertical="center" wrapText="1"/>
    </xf>
    <xf numFmtId="0" fontId="18" fillId="2" borderId="4" xfId="0" applyFont="1" applyFill="1" applyBorder="1" applyAlignment="1">
      <alignment horizontal="left" vertical="center" wrapText="1"/>
    </xf>
    <xf numFmtId="0" fontId="18" fillId="0" borderId="4" xfId="0" applyFont="1" applyBorder="1" applyAlignment="1">
      <alignment horizontal="left" vertical="center" wrapText="1"/>
    </xf>
    <xf numFmtId="0" fontId="0" fillId="8" borderId="0" xfId="0" applyFill="1" applyBorder="1" applyAlignment="1">
      <alignment horizontal="center" vertical="center"/>
    </xf>
    <xf numFmtId="0" fontId="10" fillId="0" borderId="0" xfId="0" applyFont="1"/>
    <xf numFmtId="0" fontId="10" fillId="0" borderId="0" xfId="0" applyFont="1" applyAlignment="1">
      <alignment horizontal="center" vertical="center"/>
    </xf>
    <xf numFmtId="0" fontId="0" fillId="10" borderId="0" xfId="0" applyFill="1" applyBorder="1" applyAlignment="1">
      <alignment horizontal="center" vertical="center"/>
    </xf>
    <xf numFmtId="0" fontId="10" fillId="0" borderId="0" xfId="0" applyFont="1" applyAlignment="1"/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2" fillId="0" borderId="0" xfId="0" applyFont="1" applyAlignment="1"/>
    <xf numFmtId="0" fontId="25" fillId="0" borderId="0" xfId="0" applyFont="1" applyBorder="1" applyAlignment="1">
      <alignment vertical="center"/>
    </xf>
    <xf numFmtId="0" fontId="21" fillId="0" borderId="0" xfId="0" applyFont="1" applyBorder="1" applyAlignment="1"/>
    <xf numFmtId="0" fontId="21" fillId="0" borderId="0" xfId="0" applyFont="1" applyBorder="1" applyAlignment="1">
      <alignment vertical="center"/>
    </xf>
    <xf numFmtId="0" fontId="10" fillId="0" borderId="0" xfId="0" applyFont="1" applyBorder="1" applyAlignment="1"/>
    <xf numFmtId="0" fontId="3" fillId="0" borderId="0" xfId="0" applyFont="1" applyFill="1" applyBorder="1" applyAlignment="1">
      <alignment horizontal="center" vertical="center"/>
    </xf>
    <xf numFmtId="0" fontId="3" fillId="0" borderId="20" xfId="0" applyFont="1" applyFill="1" applyBorder="1"/>
    <xf numFmtId="0" fontId="3" fillId="0" borderId="0" xfId="0" applyFont="1" applyFill="1" applyBorder="1" applyAlignment="1">
      <alignment horizontal="left" vertical="center"/>
    </xf>
    <xf numFmtId="3" fontId="3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8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2" fillId="0" borderId="9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12" xfId="0" applyFont="1" applyBorder="1" applyAlignment="1">
      <alignment vertical="center"/>
    </xf>
    <xf numFmtId="0" fontId="29" fillId="2" borderId="0" xfId="0" applyFont="1" applyFill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9" fillId="0" borderId="21" xfId="0" applyFont="1" applyBorder="1" applyAlignment="1">
      <alignment horizontal="center" vertical="center"/>
    </xf>
    <xf numFmtId="0" fontId="28" fillId="0" borderId="0" xfId="0" applyFont="1" applyAlignment="1">
      <alignment horizontal="left" vertical="center"/>
    </xf>
    <xf numFmtId="0" fontId="10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10" fillId="0" borderId="8" xfId="0" applyFont="1" applyBorder="1" applyAlignment="1">
      <alignment horizontal="center"/>
    </xf>
    <xf numFmtId="0" fontId="10" fillId="0" borderId="8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/>
    </xf>
    <xf numFmtId="0" fontId="2" fillId="8" borderId="8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3" fontId="2" fillId="0" borderId="8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5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10" borderId="8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6FBAE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Spin" dx="16" fmlaLink="$AT$27" max="60" min="1" page="10" val="52"/>
</file>

<file path=xl/ctrlProps/ctrlProp2.xml><?xml version="1.0" encoding="utf-8"?>
<formControlPr xmlns="http://schemas.microsoft.com/office/spreadsheetml/2009/9/main" objectType="Spin" dx="16" fmlaLink="$AT$27" max="60" min="1" page="10" val="52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44</xdr:col>
          <xdr:colOff>28575</xdr:colOff>
          <xdr:row>24</xdr:row>
          <xdr:rowOff>228600</xdr:rowOff>
        </xdr:from>
        <xdr:to>
          <xdr:col>45</xdr:col>
          <xdr:colOff>285750</xdr:colOff>
          <xdr:row>25</xdr:row>
          <xdr:rowOff>409575</xdr:rowOff>
        </xdr:to>
        <xdr:sp macro="" textlink="">
          <xdr:nvSpPr>
            <xdr:cNvPr id="8193" name="Spinner 1" hidden="1">
              <a:extLst>
                <a:ext uri="{63B3BB69-23CF-44E3-9099-C40C66FF867C}">
                  <a14:compatExt spid="_x0000_s81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0</xdr:col>
      <xdr:colOff>271631</xdr:colOff>
      <xdr:row>114</xdr:row>
      <xdr:rowOff>256144</xdr:rowOff>
    </xdr:from>
    <xdr:to>
      <xdr:col>15</xdr:col>
      <xdr:colOff>85726</xdr:colOff>
      <xdr:row>116</xdr:row>
      <xdr:rowOff>8840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2" name="TextBox 31"/>
            <xdr:cNvSpPr txBox="1"/>
          </xdr:nvSpPr>
          <xdr:spPr>
            <a:xfrm>
              <a:off x="271631" y="34527094"/>
              <a:ext cx="2128670" cy="30514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ru-RU" sz="1400" b="0" i="1">
                            <a:latin typeface="Cambria Math"/>
                          </a:rPr>
                        </m:ctrlPr>
                      </m:sSubPr>
                      <m:e>
                        <m:r>
                          <a:rPr lang="en-US" sz="1400" b="0" i="1">
                            <a:latin typeface="Cambria Math"/>
                          </a:rPr>
                          <m:t>𝑋</m:t>
                        </m:r>
                      </m:e>
                      <m:sub>
                        <m:r>
                          <a:rPr lang="en-US" sz="1400" b="0" i="1">
                            <a:latin typeface="Cambria Math"/>
                          </a:rPr>
                          <m:t>𝑔</m:t>
                        </m:r>
                      </m:sub>
                    </m:sSub>
                    <m:r>
                      <a:rPr lang="ru-RU" sz="1400" b="0" i="1">
                        <a:latin typeface="Cambria Math"/>
                        <a:ea typeface="Cambria Math"/>
                      </a:rPr>
                      <m:t>∧</m:t>
                    </m:r>
                    <m:r>
                      <a:rPr lang="en-US" sz="1400" b="0" i="1">
                        <a:latin typeface="Cambria Math"/>
                        <a:ea typeface="Cambria Math"/>
                      </a:rPr>
                      <m:t> </m:t>
                    </m:r>
                    <m:sSubSup>
                      <m:sSubSupPr>
                        <m:ctrlPr>
                          <a:rPr lang="en-US" sz="1400" b="0" i="1">
                            <a:latin typeface="Cambria Math"/>
                            <a:ea typeface="Cambria Math"/>
                          </a:rPr>
                        </m:ctrlPr>
                      </m:sSubSupPr>
                      <m:e>
                        <m:r>
                          <a:rPr lang="en-US" sz="1400" b="0" i="1">
                            <a:latin typeface="Cambria Math"/>
                            <a:ea typeface="Cambria Math"/>
                          </a:rPr>
                          <m:t>𝑋</m:t>
                        </m:r>
                      </m:e>
                      <m:sub>
                        <m:r>
                          <a:rPr lang="en-US" sz="1400" b="0" i="1">
                            <a:latin typeface="Cambria Math"/>
                            <a:ea typeface="Cambria Math"/>
                          </a:rPr>
                          <m:t>1</m:t>
                        </m:r>
                      </m:sub>
                      <m:sup>
                        <m:r>
                          <a:rPr lang="en-US" sz="1400" b="0" i="1">
                            <a:latin typeface="Cambria Math"/>
                            <a:ea typeface="Cambria Math"/>
                          </a:rPr>
                          <m:t>1</m:t>
                        </m:r>
                      </m:sup>
                    </m:sSubSup>
                    <m:r>
                      <a:rPr lang="en-US" sz="1400" b="0" i="1">
                        <a:latin typeface="Cambria Math"/>
                        <a:ea typeface="Cambria Math"/>
                      </a:rPr>
                      <m:t>∧ </m:t>
                    </m:r>
                    <m:sSubSup>
                      <m:sSubSupPr>
                        <m:ctrlPr>
                          <a:rPr lang="en-US" sz="1400" b="0" i="1">
                            <a:latin typeface="Cambria Math"/>
                            <a:ea typeface="Cambria Math"/>
                          </a:rPr>
                        </m:ctrlPr>
                      </m:sSubSupPr>
                      <m:e>
                        <m:r>
                          <a:rPr lang="en-US" sz="1400" b="0" i="1">
                            <a:latin typeface="Cambria Math"/>
                            <a:ea typeface="Cambria Math"/>
                          </a:rPr>
                          <m:t>𝑋</m:t>
                        </m:r>
                      </m:e>
                      <m:sub>
                        <m:r>
                          <a:rPr lang="en-US" sz="1400" b="0" i="1">
                            <a:latin typeface="Cambria Math"/>
                            <a:ea typeface="Cambria Math"/>
                          </a:rPr>
                          <m:t>1</m:t>
                        </m:r>
                      </m:sub>
                      <m:sup>
                        <m:r>
                          <a:rPr lang="en-US" sz="1400" b="0" i="1">
                            <a:latin typeface="Cambria Math"/>
                            <a:ea typeface="Cambria Math"/>
                          </a:rPr>
                          <m:t>2</m:t>
                        </m:r>
                      </m:sup>
                    </m:sSubSup>
                    <m:r>
                      <a:rPr lang="en-US" sz="1400" b="0" i="1">
                        <a:latin typeface="Cambria Math"/>
                        <a:ea typeface="Cambria Math"/>
                      </a:rPr>
                      <m:t>∧ …∧ </m:t>
                    </m:r>
                    <m:sSubSup>
                      <m:sSubSupPr>
                        <m:ctrlPr>
                          <a:rPr lang="en-US" sz="1400" b="0" i="1">
                            <a:latin typeface="Cambria Math"/>
                            <a:ea typeface="Cambria Math"/>
                          </a:rPr>
                        </m:ctrlPr>
                      </m:sSubSupPr>
                      <m:e>
                        <m:r>
                          <a:rPr lang="en-US" sz="1400" b="0" i="1">
                            <a:latin typeface="Cambria Math"/>
                            <a:ea typeface="Cambria Math"/>
                          </a:rPr>
                          <m:t>𝑋</m:t>
                        </m:r>
                      </m:e>
                      <m:sub>
                        <m:r>
                          <a:rPr lang="en-US" sz="1400" b="0" i="1">
                            <a:latin typeface="Cambria Math"/>
                            <a:ea typeface="Cambria Math"/>
                          </a:rPr>
                          <m:t>1</m:t>
                        </m:r>
                      </m:sub>
                      <m:sup>
                        <m:r>
                          <a:rPr lang="en-US" sz="1400" b="0" i="1">
                            <a:latin typeface="Cambria Math"/>
                            <a:ea typeface="Cambria Math"/>
                          </a:rPr>
                          <m:t>𝑚</m:t>
                        </m:r>
                      </m:sup>
                    </m:sSubSup>
                  </m:oMath>
                </m:oMathPara>
              </a14:m>
              <a:endParaRPr lang="ru-RU" sz="1100"/>
            </a:p>
          </xdr:txBody>
        </xdr:sp>
      </mc:Choice>
      <mc:Fallback xmlns="">
        <xdr:sp macro="" textlink="">
          <xdr:nvSpPr>
            <xdr:cNvPr id="32" name="TextBox 31"/>
            <xdr:cNvSpPr txBox="1"/>
          </xdr:nvSpPr>
          <xdr:spPr>
            <a:xfrm>
              <a:off x="271631" y="34527094"/>
              <a:ext cx="2128670" cy="30514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pPr/>
              <a:r>
                <a:rPr lang="en-US" sz="1400" b="0" i="0">
                  <a:latin typeface="Cambria Math"/>
                </a:rPr>
                <a:t>𝑋</a:t>
              </a:r>
              <a:r>
                <a:rPr lang="ru-RU" sz="1400" b="0" i="0">
                  <a:latin typeface="Cambria Math"/>
                </a:rPr>
                <a:t>_</a:t>
              </a:r>
              <a:r>
                <a:rPr lang="en-US" sz="1400" b="0" i="0">
                  <a:latin typeface="Cambria Math"/>
                </a:rPr>
                <a:t>𝑔</a:t>
              </a:r>
              <a:r>
                <a:rPr lang="ru-RU" sz="1400" b="0" i="0">
                  <a:latin typeface="Cambria Math"/>
                  <a:ea typeface="Cambria Math"/>
                </a:rPr>
                <a:t>∧</a:t>
              </a:r>
              <a:r>
                <a:rPr lang="en-US" sz="1400" b="0" i="0">
                  <a:latin typeface="Cambria Math"/>
                  <a:ea typeface="Cambria Math"/>
                </a:rPr>
                <a:t> 𝑋_1^1∧ 𝑋_1^2∧ …∧ 𝑋_1^𝑚</a:t>
              </a:r>
              <a:endParaRPr lang="ru-RU" sz="1100"/>
            </a:p>
          </xdr:txBody>
        </xdr:sp>
      </mc:Fallback>
    </mc:AlternateContent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45</xdr:col>
          <xdr:colOff>152400</xdr:colOff>
          <xdr:row>146</xdr:row>
          <xdr:rowOff>28575</xdr:rowOff>
        </xdr:from>
        <xdr:to>
          <xdr:col>46</xdr:col>
          <xdr:colOff>400050</xdr:colOff>
          <xdr:row>149</xdr:row>
          <xdr:rowOff>76200</xdr:rowOff>
        </xdr:to>
        <xdr:sp macro="" textlink="">
          <xdr:nvSpPr>
            <xdr:cNvPr id="8194" name="Spinner 2" hidden="1">
              <a:extLst>
                <a:ext uri="{63B3BB69-23CF-44E3-9099-C40C66FF867C}">
                  <a14:compatExt spid="_x0000_s81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9"/>
  <sheetViews>
    <sheetView topLeftCell="A4" zoomScale="130" zoomScaleNormal="130" workbookViewId="0">
      <selection activeCell="Q24" sqref="Q24"/>
    </sheetView>
  </sheetViews>
  <sheetFormatPr defaultRowHeight="15.75" outlineLevelCol="1" x14ac:dyDescent="0.25"/>
  <cols>
    <col min="1" max="1" width="9.140625" style="5"/>
    <col min="2" max="2" width="12.140625" style="5" customWidth="1"/>
    <col min="3" max="3" width="30.28515625" style="5" customWidth="1"/>
    <col min="4" max="4" width="38.7109375" style="5" customWidth="1" outlineLevel="1"/>
    <col min="5" max="14" width="8.7109375" style="5" customWidth="1"/>
    <col min="15" max="15" width="4" style="5" customWidth="1"/>
  </cols>
  <sheetData>
    <row r="1" spans="1:14" x14ac:dyDescent="0.25">
      <c r="A1" s="6"/>
      <c r="B1" s="6"/>
    </row>
    <row r="2" spans="1:14" x14ac:dyDescent="0.25">
      <c r="A2" s="6" t="s">
        <v>5</v>
      </c>
      <c r="B2" s="6"/>
    </row>
    <row r="3" spans="1:14" x14ac:dyDescent="0.25">
      <c r="A3" s="6"/>
      <c r="B3" s="6" t="s">
        <v>6</v>
      </c>
    </row>
    <row r="4" spans="1:14" ht="16.5" thickBot="1" x14ac:dyDescent="0.3"/>
    <row r="5" spans="1:14" ht="21" customHeight="1" thickBot="1" x14ac:dyDescent="0.3">
      <c r="B5" s="2" t="s">
        <v>7</v>
      </c>
      <c r="C5" s="3" t="s">
        <v>8</v>
      </c>
      <c r="D5" s="65"/>
    </row>
    <row r="6" spans="1:14" ht="16.5" thickBot="1" x14ac:dyDescent="0.3">
      <c r="B6" s="4">
        <v>1</v>
      </c>
      <c r="C6" s="114" t="s">
        <v>9</v>
      </c>
      <c r="D6" s="59" t="str">
        <f t="shared" ref="D6:D23" si="0">"B"&amp;E6&amp;", "&amp;"B"&amp;F6&amp;", "&amp;"B"&amp;G6&amp;", "&amp;"B"&amp;H6&amp;", "&amp;"B"&amp;I6&amp;", "&amp;"B"&amp;J6&amp;", "&amp;"B"&amp;K6&amp;", "&amp;"B"&amp;L6&amp;", "&amp;"B"&amp;M6&amp;", "&amp;"B"&amp;N6</f>
        <v>B1, B2, B3, B4, B11, B12, B13, B16, B17, B20</v>
      </c>
      <c r="E6" s="62">
        <v>1</v>
      </c>
      <c r="F6" s="62">
        <v>2</v>
      </c>
      <c r="G6" s="62">
        <v>3</v>
      </c>
      <c r="H6" s="62">
        <v>4</v>
      </c>
      <c r="I6" s="62">
        <v>11</v>
      </c>
      <c r="J6" s="62">
        <v>12</v>
      </c>
      <c r="K6" s="62">
        <v>13</v>
      </c>
      <c r="L6" s="62">
        <v>16</v>
      </c>
      <c r="M6" s="62">
        <v>17</v>
      </c>
      <c r="N6" s="62">
        <v>20</v>
      </c>
    </row>
    <row r="7" spans="1:14" ht="16.5" thickBot="1" x14ac:dyDescent="0.3">
      <c r="B7" s="4">
        <v>2</v>
      </c>
      <c r="C7" s="114" t="s">
        <v>10</v>
      </c>
      <c r="D7" s="59" t="str">
        <f t="shared" si="0"/>
        <v>B5, B6, B7, B8, B14, B18, B22, B23, B24, B25</v>
      </c>
      <c r="E7" s="62">
        <v>5</v>
      </c>
      <c r="F7" s="62">
        <v>6</v>
      </c>
      <c r="G7" s="62">
        <v>7</v>
      </c>
      <c r="H7" s="62">
        <v>8</v>
      </c>
      <c r="I7" s="62">
        <v>14</v>
      </c>
      <c r="J7" s="62">
        <v>18</v>
      </c>
      <c r="K7" s="62">
        <v>22</v>
      </c>
      <c r="L7" s="62">
        <v>23</v>
      </c>
      <c r="M7" s="62">
        <v>24</v>
      </c>
      <c r="N7" s="62">
        <v>25</v>
      </c>
    </row>
    <row r="8" spans="1:14" ht="16.5" thickBot="1" x14ac:dyDescent="0.3">
      <c r="B8" s="4">
        <v>3</v>
      </c>
      <c r="C8" s="114" t="s">
        <v>11</v>
      </c>
      <c r="D8" s="59" t="str">
        <f t="shared" si="0"/>
        <v>B9, B10, B15, B17, B19, B26, B27, B28, B34, B36</v>
      </c>
      <c r="E8" s="62">
        <v>9</v>
      </c>
      <c r="F8" s="62">
        <v>10</v>
      </c>
      <c r="G8" s="62">
        <v>15</v>
      </c>
      <c r="H8" s="62">
        <v>17</v>
      </c>
      <c r="I8" s="62">
        <v>19</v>
      </c>
      <c r="J8" s="62">
        <v>26</v>
      </c>
      <c r="K8" s="62">
        <v>27</v>
      </c>
      <c r="L8" s="62">
        <v>28</v>
      </c>
      <c r="M8" s="62">
        <v>34</v>
      </c>
      <c r="N8" s="62">
        <v>36</v>
      </c>
    </row>
    <row r="9" spans="1:14" ht="16.5" thickBot="1" x14ac:dyDescent="0.3">
      <c r="B9" s="4">
        <v>4</v>
      </c>
      <c r="C9" s="114" t="s">
        <v>12</v>
      </c>
      <c r="D9" s="59" t="str">
        <f t="shared" si="0"/>
        <v>B18, B21, B29, B30, B33, B35, B37, B38, B39, B40</v>
      </c>
      <c r="E9" s="62">
        <v>18</v>
      </c>
      <c r="F9" s="62">
        <v>21</v>
      </c>
      <c r="G9" s="62">
        <v>29</v>
      </c>
      <c r="H9" s="62">
        <v>30</v>
      </c>
      <c r="I9" s="62">
        <v>33</v>
      </c>
      <c r="J9" s="62">
        <v>35</v>
      </c>
      <c r="K9" s="62">
        <v>37</v>
      </c>
      <c r="L9" s="62">
        <v>38</v>
      </c>
      <c r="M9" s="62">
        <v>39</v>
      </c>
      <c r="N9" s="62">
        <v>40</v>
      </c>
    </row>
    <row r="10" spans="1:14" ht="16.5" thickBot="1" x14ac:dyDescent="0.3">
      <c r="B10" s="4">
        <v>5</v>
      </c>
      <c r="C10" s="114" t="s">
        <v>13</v>
      </c>
      <c r="D10" s="59" t="str">
        <f t="shared" si="0"/>
        <v>B1, B2, B5, B6, B12, B17, B22, B27, B31, B32</v>
      </c>
      <c r="E10" s="62">
        <v>1</v>
      </c>
      <c r="F10" s="62">
        <v>2</v>
      </c>
      <c r="G10" s="62">
        <v>5</v>
      </c>
      <c r="H10" s="62">
        <v>6</v>
      </c>
      <c r="I10" s="62">
        <v>12</v>
      </c>
      <c r="J10" s="62">
        <v>17</v>
      </c>
      <c r="K10" s="62">
        <v>22</v>
      </c>
      <c r="L10" s="62">
        <v>27</v>
      </c>
      <c r="M10" s="62">
        <v>31</v>
      </c>
      <c r="N10" s="62">
        <v>32</v>
      </c>
    </row>
    <row r="11" spans="1:14" ht="16.5" thickBot="1" x14ac:dyDescent="0.3">
      <c r="B11" s="4">
        <v>6</v>
      </c>
      <c r="C11" s="114" t="s">
        <v>14</v>
      </c>
      <c r="D11" s="59" t="str">
        <f t="shared" si="0"/>
        <v>B1, B2, B7, B8, B11, B13, B16, B18, B23, B34</v>
      </c>
      <c r="E11" s="62">
        <v>1</v>
      </c>
      <c r="F11" s="62">
        <v>2</v>
      </c>
      <c r="G11" s="62">
        <v>7</v>
      </c>
      <c r="H11" s="62">
        <v>8</v>
      </c>
      <c r="I11" s="62">
        <v>11</v>
      </c>
      <c r="J11" s="62">
        <v>13</v>
      </c>
      <c r="K11" s="62">
        <v>16</v>
      </c>
      <c r="L11" s="62">
        <v>18</v>
      </c>
      <c r="M11" s="62">
        <v>23</v>
      </c>
      <c r="N11" s="62">
        <v>34</v>
      </c>
    </row>
    <row r="12" spans="1:14" ht="16.5" thickBot="1" x14ac:dyDescent="0.3">
      <c r="B12" s="4">
        <v>7</v>
      </c>
      <c r="C12" s="114" t="s">
        <v>15</v>
      </c>
      <c r="D12" s="59" t="str">
        <f t="shared" si="0"/>
        <v>B1, B2, B9, B10, B14, B17, B20, B24, B25, B36</v>
      </c>
      <c r="E12" s="62">
        <v>1</v>
      </c>
      <c r="F12" s="62">
        <v>2</v>
      </c>
      <c r="G12" s="62">
        <v>9</v>
      </c>
      <c r="H12" s="62">
        <v>10</v>
      </c>
      <c r="I12" s="62">
        <v>14</v>
      </c>
      <c r="J12" s="62">
        <v>17</v>
      </c>
      <c r="K12" s="62">
        <v>20</v>
      </c>
      <c r="L12" s="62">
        <v>24</v>
      </c>
      <c r="M12" s="62">
        <v>25</v>
      </c>
      <c r="N12" s="62">
        <v>36</v>
      </c>
    </row>
    <row r="13" spans="1:14" ht="16.5" thickBot="1" x14ac:dyDescent="0.3">
      <c r="B13" s="4">
        <v>8</v>
      </c>
      <c r="C13" s="114" t="s">
        <v>16</v>
      </c>
      <c r="D13" s="59" t="str">
        <f t="shared" si="0"/>
        <v>B1, B2, B15, B18, B19, B26, B28, B37, B38, B39</v>
      </c>
      <c r="E13" s="62">
        <v>1</v>
      </c>
      <c r="F13" s="62">
        <v>2</v>
      </c>
      <c r="G13" s="62">
        <v>15</v>
      </c>
      <c r="H13" s="62">
        <v>18</v>
      </c>
      <c r="I13" s="62">
        <v>19</v>
      </c>
      <c r="J13" s="62">
        <v>26</v>
      </c>
      <c r="K13" s="62">
        <v>28</v>
      </c>
      <c r="L13" s="62">
        <v>37</v>
      </c>
      <c r="M13" s="62">
        <v>38</v>
      </c>
      <c r="N13" s="62">
        <v>39</v>
      </c>
    </row>
    <row r="14" spans="1:14" ht="16.5" thickBot="1" x14ac:dyDescent="0.3">
      <c r="B14" s="4">
        <v>9</v>
      </c>
      <c r="C14" s="114" t="s">
        <v>17</v>
      </c>
      <c r="D14" s="59" t="str">
        <f t="shared" si="0"/>
        <v>B1, B2, B12, B17, B20, B21, B25, B29, B30, B33</v>
      </c>
      <c r="E14" s="62">
        <v>1</v>
      </c>
      <c r="F14" s="62">
        <v>2</v>
      </c>
      <c r="G14" s="62">
        <v>12</v>
      </c>
      <c r="H14" s="62">
        <v>17</v>
      </c>
      <c r="I14" s="62">
        <v>20</v>
      </c>
      <c r="J14" s="62">
        <v>21</v>
      </c>
      <c r="K14" s="62">
        <v>25</v>
      </c>
      <c r="L14" s="62">
        <v>29</v>
      </c>
      <c r="M14" s="62">
        <v>30</v>
      </c>
      <c r="N14" s="62">
        <v>33</v>
      </c>
    </row>
    <row r="15" spans="1:14" ht="16.5" thickBot="1" x14ac:dyDescent="0.3">
      <c r="B15" s="4">
        <v>10</v>
      </c>
      <c r="C15" s="114" t="s">
        <v>18</v>
      </c>
      <c r="D15" s="59" t="str">
        <f t="shared" si="0"/>
        <v>B1, B2, B12, B16, B18, B27, B31, B32, B35, B40</v>
      </c>
      <c r="E15" s="62">
        <v>1</v>
      </c>
      <c r="F15" s="62">
        <v>2</v>
      </c>
      <c r="G15" s="62">
        <v>12</v>
      </c>
      <c r="H15" s="62">
        <v>16</v>
      </c>
      <c r="I15" s="62">
        <v>18</v>
      </c>
      <c r="J15" s="62">
        <v>27</v>
      </c>
      <c r="K15" s="62">
        <v>31</v>
      </c>
      <c r="L15" s="62">
        <v>32</v>
      </c>
      <c r="M15" s="62">
        <v>35</v>
      </c>
      <c r="N15" s="62">
        <v>40</v>
      </c>
    </row>
    <row r="16" spans="1:14" ht="16.5" thickBot="1" x14ac:dyDescent="0.3">
      <c r="B16" s="4">
        <v>11</v>
      </c>
      <c r="C16" s="114" t="s">
        <v>19</v>
      </c>
      <c r="D16" s="59" t="str">
        <f t="shared" si="0"/>
        <v>B3, B4, B5, B6, B17, B31, B32, B34, B37, B38</v>
      </c>
      <c r="E16" s="62">
        <v>3</v>
      </c>
      <c r="F16" s="62">
        <v>4</v>
      </c>
      <c r="G16" s="62">
        <v>5</v>
      </c>
      <c r="H16" s="62">
        <v>6</v>
      </c>
      <c r="I16" s="62">
        <v>17</v>
      </c>
      <c r="J16" s="62">
        <v>31</v>
      </c>
      <c r="K16" s="62">
        <v>32</v>
      </c>
      <c r="L16" s="62">
        <v>34</v>
      </c>
      <c r="M16" s="62">
        <v>37</v>
      </c>
      <c r="N16" s="62">
        <v>38</v>
      </c>
    </row>
    <row r="17" spans="2:14" ht="16.5" thickBot="1" x14ac:dyDescent="0.3">
      <c r="B17" s="4">
        <v>12</v>
      </c>
      <c r="C17" s="114" t="s">
        <v>20</v>
      </c>
      <c r="D17" s="59" t="str">
        <f t="shared" si="0"/>
        <v>B3, B4, B7, B8, B18, B23, B25, B29, B30, B39</v>
      </c>
      <c r="E17" s="62">
        <v>3</v>
      </c>
      <c r="F17" s="62">
        <v>4</v>
      </c>
      <c r="G17" s="62">
        <v>7</v>
      </c>
      <c r="H17" s="62">
        <v>8</v>
      </c>
      <c r="I17" s="62">
        <v>18</v>
      </c>
      <c r="J17" s="62">
        <v>23</v>
      </c>
      <c r="K17" s="62">
        <v>25</v>
      </c>
      <c r="L17" s="62">
        <v>29</v>
      </c>
      <c r="M17" s="62">
        <v>30</v>
      </c>
      <c r="N17" s="62">
        <v>39</v>
      </c>
    </row>
    <row r="18" spans="2:14" ht="16.5" thickBot="1" x14ac:dyDescent="0.3">
      <c r="B18" s="4">
        <v>13</v>
      </c>
      <c r="C18" s="114" t="s">
        <v>21</v>
      </c>
      <c r="D18" s="59" t="str">
        <f t="shared" si="0"/>
        <v>B3, B4, B9, B10, B17, B22, B26, B28, B34, B36</v>
      </c>
      <c r="E18" s="62">
        <v>3</v>
      </c>
      <c r="F18" s="62">
        <v>4</v>
      </c>
      <c r="G18" s="62">
        <v>9</v>
      </c>
      <c r="H18" s="62">
        <v>10</v>
      </c>
      <c r="I18" s="62">
        <v>17</v>
      </c>
      <c r="J18" s="62">
        <v>22</v>
      </c>
      <c r="K18" s="62">
        <v>26</v>
      </c>
      <c r="L18" s="62">
        <v>28</v>
      </c>
      <c r="M18" s="62">
        <v>34</v>
      </c>
      <c r="N18" s="62">
        <v>36</v>
      </c>
    </row>
    <row r="19" spans="2:14" ht="16.5" thickBot="1" x14ac:dyDescent="0.3">
      <c r="B19" s="4">
        <v>14</v>
      </c>
      <c r="C19" s="114" t="s">
        <v>22</v>
      </c>
      <c r="D19" s="59" t="str">
        <f t="shared" si="0"/>
        <v>B3, B4, B11, B13, B15, B18, B19, B36, B37, B38</v>
      </c>
      <c r="E19" s="62">
        <v>3</v>
      </c>
      <c r="F19" s="62">
        <v>4</v>
      </c>
      <c r="G19" s="62">
        <v>11</v>
      </c>
      <c r="H19" s="62">
        <v>13</v>
      </c>
      <c r="I19" s="62">
        <v>15</v>
      </c>
      <c r="J19" s="62">
        <v>18</v>
      </c>
      <c r="K19" s="62">
        <v>19</v>
      </c>
      <c r="L19" s="62">
        <v>36</v>
      </c>
      <c r="M19" s="62">
        <v>37</v>
      </c>
      <c r="N19" s="62">
        <v>38</v>
      </c>
    </row>
    <row r="20" spans="2:14" ht="16.5" thickBot="1" x14ac:dyDescent="0.3">
      <c r="B20" s="4">
        <v>15</v>
      </c>
      <c r="C20" s="114" t="s">
        <v>23</v>
      </c>
      <c r="D20" s="59" t="str">
        <f t="shared" si="0"/>
        <v>B3, B4, B11, B13, B16, B17, B19, B21, B22, B34</v>
      </c>
      <c r="E20" s="62">
        <v>3</v>
      </c>
      <c r="F20" s="62">
        <v>4</v>
      </c>
      <c r="G20" s="62">
        <v>11</v>
      </c>
      <c r="H20" s="62">
        <v>13</v>
      </c>
      <c r="I20" s="62">
        <v>16</v>
      </c>
      <c r="J20" s="62">
        <v>17</v>
      </c>
      <c r="K20" s="62">
        <v>19</v>
      </c>
      <c r="L20" s="62">
        <v>21</v>
      </c>
      <c r="M20" s="62">
        <v>22</v>
      </c>
      <c r="N20" s="62">
        <v>34</v>
      </c>
    </row>
    <row r="21" spans="2:14" ht="16.5" thickBot="1" x14ac:dyDescent="0.3">
      <c r="B21" s="4">
        <v>16</v>
      </c>
      <c r="C21" s="114" t="s">
        <v>24</v>
      </c>
      <c r="D21" s="59" t="str">
        <f t="shared" si="0"/>
        <v>B3, B4, B18, B20, B21, B26, B28, B33, B36, B37</v>
      </c>
      <c r="E21" s="62">
        <v>3</v>
      </c>
      <c r="F21" s="62">
        <v>4</v>
      </c>
      <c r="G21" s="62">
        <v>18</v>
      </c>
      <c r="H21" s="62">
        <v>20</v>
      </c>
      <c r="I21" s="62">
        <v>21</v>
      </c>
      <c r="J21" s="62">
        <v>26</v>
      </c>
      <c r="K21" s="62">
        <v>28</v>
      </c>
      <c r="L21" s="62">
        <v>33</v>
      </c>
      <c r="M21" s="62">
        <v>36</v>
      </c>
      <c r="N21" s="62">
        <v>37</v>
      </c>
    </row>
    <row r="22" spans="2:14" ht="16.5" thickBot="1" x14ac:dyDescent="0.3">
      <c r="B22" s="4">
        <v>17</v>
      </c>
      <c r="C22" s="114" t="s">
        <v>25</v>
      </c>
      <c r="D22" s="59" t="str">
        <f t="shared" si="0"/>
        <v>B3, B4, B17, B22, B23, B31, B32, B34, B35, B40</v>
      </c>
      <c r="E22" s="62">
        <v>3</v>
      </c>
      <c r="F22" s="62">
        <v>4</v>
      </c>
      <c r="G22" s="62">
        <v>17</v>
      </c>
      <c r="H22" s="62">
        <v>22</v>
      </c>
      <c r="I22" s="62">
        <v>23</v>
      </c>
      <c r="J22" s="62">
        <v>31</v>
      </c>
      <c r="K22" s="62">
        <v>32</v>
      </c>
      <c r="L22" s="62">
        <v>34</v>
      </c>
      <c r="M22" s="62">
        <v>35</v>
      </c>
      <c r="N22" s="62">
        <v>40</v>
      </c>
    </row>
    <row r="23" spans="2:14" ht="16.5" thickBot="1" x14ac:dyDescent="0.3">
      <c r="B23" s="4">
        <v>18</v>
      </c>
      <c r="C23" s="114" t="s">
        <v>26</v>
      </c>
      <c r="D23" s="59" t="str">
        <f t="shared" si="0"/>
        <v>B5, B6, B7, B8, B18, B27, B29, B30, B34, B38</v>
      </c>
      <c r="E23" s="62">
        <v>5</v>
      </c>
      <c r="F23" s="62">
        <v>6</v>
      </c>
      <c r="G23" s="62">
        <v>7</v>
      </c>
      <c r="H23" s="62">
        <v>8</v>
      </c>
      <c r="I23" s="62">
        <v>18</v>
      </c>
      <c r="J23" s="62">
        <v>27</v>
      </c>
      <c r="K23" s="62">
        <v>29</v>
      </c>
      <c r="L23" s="62">
        <v>30</v>
      </c>
      <c r="M23" s="62">
        <v>34</v>
      </c>
      <c r="N23" s="62">
        <v>38</v>
      </c>
    </row>
    <row r="24" spans="2:14" ht="16.5" thickBot="1" x14ac:dyDescent="0.3">
      <c r="B24" s="19">
        <v>19</v>
      </c>
      <c r="C24" s="115" t="s">
        <v>27</v>
      </c>
      <c r="D24" s="60" t="str">
        <f>"B"&amp;E24&amp;", "&amp;"B"&amp;F24&amp;", "&amp;"B"&amp;G24&amp;", "&amp;"B"&amp;H24&amp;", "&amp;"B"&amp;I24&amp;", "&amp;"B"&amp;J24&amp;", "&amp;"B"&amp;K24&amp;", "&amp;"B"&amp;L24&amp;", "&amp;"B"&amp;M24&amp;", "&amp;"B"&amp;N24</f>
        <v>B5, B6, B9, B10, B14, B18, B24, B27, B38, B39</v>
      </c>
      <c r="E24" s="63">
        <v>5</v>
      </c>
      <c r="F24" s="63">
        <v>6</v>
      </c>
      <c r="G24" s="63">
        <v>9</v>
      </c>
      <c r="H24" s="63">
        <v>10</v>
      </c>
      <c r="I24" s="63">
        <v>14</v>
      </c>
      <c r="J24" s="63">
        <v>18</v>
      </c>
      <c r="K24" s="63">
        <v>24</v>
      </c>
      <c r="L24" s="63">
        <v>27</v>
      </c>
      <c r="M24" s="63">
        <v>38</v>
      </c>
      <c r="N24" s="63">
        <v>39</v>
      </c>
    </row>
    <row r="25" spans="2:14" ht="16.5" thickBot="1" x14ac:dyDescent="0.3">
      <c r="B25" s="4">
        <v>20</v>
      </c>
      <c r="C25" s="114" t="s">
        <v>28</v>
      </c>
      <c r="D25" s="59" t="str">
        <f>"B"&amp;E25&amp;", "&amp;"B"&amp;F25&amp;", "&amp;"B"&amp;G25&amp;", "&amp;"B"&amp;H25&amp;", "&amp;"B"&amp;I25&amp;", "&amp;"B"&amp;J25&amp;", "&amp;"B"&amp;K25&amp;", "&amp;"B"&amp;L25&amp;", "&amp;"B"&amp;M25&amp;", "&amp;"B"&amp;N25</f>
        <v>B5, B6, B12, B14, B15, B18, B19, B20, B28, B39</v>
      </c>
      <c r="E25" s="62">
        <v>5</v>
      </c>
      <c r="F25" s="62">
        <v>6</v>
      </c>
      <c r="G25" s="62">
        <v>12</v>
      </c>
      <c r="H25" s="62">
        <v>14</v>
      </c>
      <c r="I25" s="62">
        <v>15</v>
      </c>
      <c r="J25" s="62">
        <v>18</v>
      </c>
      <c r="K25" s="62">
        <v>19</v>
      </c>
      <c r="L25" s="62">
        <v>20</v>
      </c>
      <c r="M25" s="62">
        <v>28</v>
      </c>
      <c r="N25" s="62">
        <v>39</v>
      </c>
    </row>
    <row r="26" spans="2:14" ht="16.5" thickBot="1" x14ac:dyDescent="0.3">
      <c r="B26" s="4">
        <v>21</v>
      </c>
      <c r="C26" s="116" t="s">
        <v>29</v>
      </c>
      <c r="D26" s="59" t="str">
        <f t="shared" ref="D26:D28" si="1">"B"&amp;E26&amp;", "&amp;"B"&amp;F26&amp;", "&amp;"B"&amp;G26&amp;", "&amp;"B"&amp;H26&amp;", "&amp;"B"&amp;I26&amp;", "&amp;"B"&amp;J26&amp;", "&amp;"B"&amp;K26&amp;", "&amp;"B"&amp;L26&amp;", "&amp;"B"&amp;M26&amp;", "&amp;"B"&amp;N26</f>
        <v>B5, B6, B11, B12, B17, B21, B22, B31, B34, B35</v>
      </c>
      <c r="E26" s="22">
        <v>5</v>
      </c>
      <c r="F26" s="22">
        <v>6</v>
      </c>
      <c r="G26" s="22">
        <v>11</v>
      </c>
      <c r="H26" s="22">
        <v>12</v>
      </c>
      <c r="I26" s="22">
        <v>17</v>
      </c>
      <c r="J26" s="22">
        <v>21</v>
      </c>
      <c r="K26" s="22">
        <v>22</v>
      </c>
      <c r="L26" s="22">
        <v>31</v>
      </c>
      <c r="M26" s="22">
        <v>34</v>
      </c>
      <c r="N26" s="22">
        <v>35</v>
      </c>
    </row>
    <row r="27" spans="2:14" ht="16.5" thickBot="1" x14ac:dyDescent="0.3">
      <c r="B27" s="4">
        <v>22</v>
      </c>
      <c r="C27" s="116" t="s">
        <v>30</v>
      </c>
      <c r="D27" s="59" t="str">
        <f t="shared" si="1"/>
        <v>B5, B6, B13, B16, B17, B20, B32, B33, B38, B40</v>
      </c>
      <c r="E27" s="22">
        <v>5</v>
      </c>
      <c r="F27" s="22">
        <v>6</v>
      </c>
      <c r="G27" s="22">
        <v>13</v>
      </c>
      <c r="H27" s="22">
        <v>16</v>
      </c>
      <c r="I27" s="22">
        <v>17</v>
      </c>
      <c r="J27" s="22">
        <v>20</v>
      </c>
      <c r="K27" s="22">
        <v>32</v>
      </c>
      <c r="L27" s="22">
        <v>33</v>
      </c>
      <c r="M27" s="22">
        <v>38</v>
      </c>
      <c r="N27" s="22">
        <v>40</v>
      </c>
    </row>
    <row r="28" spans="2:14" ht="16.5" thickBot="1" x14ac:dyDescent="0.3">
      <c r="B28" s="4">
        <v>23</v>
      </c>
      <c r="C28" s="116" t="s">
        <v>31</v>
      </c>
      <c r="D28" s="59" t="str">
        <f t="shared" si="1"/>
        <v>B5, B6, B14, B18, B21, B23, B25, B30, B39, B40</v>
      </c>
      <c r="E28" s="22">
        <v>5</v>
      </c>
      <c r="F28" s="22">
        <v>6</v>
      </c>
      <c r="G28" s="22">
        <v>14</v>
      </c>
      <c r="H28" s="22">
        <v>18</v>
      </c>
      <c r="I28" s="22">
        <v>21</v>
      </c>
      <c r="J28" s="22">
        <v>23</v>
      </c>
      <c r="K28" s="22">
        <v>25</v>
      </c>
      <c r="L28" s="22">
        <v>30</v>
      </c>
      <c r="M28" s="22">
        <v>39</v>
      </c>
      <c r="N28" s="22">
        <v>40</v>
      </c>
    </row>
    <row r="29" spans="2:14" ht="16.5" thickBot="1" x14ac:dyDescent="0.3">
      <c r="B29" s="19">
        <v>24</v>
      </c>
      <c r="C29" s="115" t="s">
        <v>32</v>
      </c>
      <c r="D29" s="60" t="str">
        <f>"B"&amp;E29&amp;", "&amp;"B"&amp;F29&amp;", "&amp;"B"&amp;G29&amp;", "&amp;"B"&amp;H29&amp;", "&amp;"B"&amp;I29&amp;", "&amp;"B"&amp;J29&amp;", "&amp;"B"&amp;K29&amp;", "&amp;"B"&amp;L29&amp;", "&amp;"B"&amp;M29&amp;", "&amp;"B"&amp;N29</f>
        <v>B5, B6, B7, B10, B13, B17, B25, B29, B37, B38</v>
      </c>
      <c r="E29" s="63">
        <v>5</v>
      </c>
      <c r="F29" s="63">
        <v>6</v>
      </c>
      <c r="G29" s="63">
        <v>7</v>
      </c>
      <c r="H29" s="63">
        <v>10</v>
      </c>
      <c r="I29" s="63">
        <v>13</v>
      </c>
      <c r="J29" s="63">
        <v>17</v>
      </c>
      <c r="K29" s="63">
        <v>25</v>
      </c>
      <c r="L29" s="63">
        <v>29</v>
      </c>
      <c r="M29" s="63">
        <v>37</v>
      </c>
      <c r="N29" s="63">
        <v>38</v>
      </c>
    </row>
    <row r="30" spans="2:14" ht="16.5" thickBot="1" x14ac:dyDescent="0.3">
      <c r="B30" s="4">
        <v>25</v>
      </c>
      <c r="C30" s="116" t="s">
        <v>33</v>
      </c>
      <c r="D30" s="59" t="str">
        <f>"B"&amp;E30&amp;", "&amp;"B"&amp;F30&amp;", "&amp;"B"&amp;G30&amp;", "&amp;"B"&amp;H30&amp;", "&amp;"B"&amp;I30&amp;", "&amp;"B"&amp;J30&amp;", "&amp;"B"&amp;K30&amp;", "&amp;"B"&amp;L30&amp;", "&amp;"B"&amp;M30&amp;", "&amp;"B"&amp;N30</f>
        <v>B7, B8, B9, B10, B18, B23, B24, B25, B26, B34</v>
      </c>
      <c r="E30" s="22">
        <v>7</v>
      </c>
      <c r="F30" s="22">
        <v>8</v>
      </c>
      <c r="G30" s="22">
        <v>9</v>
      </c>
      <c r="H30" s="22">
        <v>10</v>
      </c>
      <c r="I30" s="22">
        <v>18</v>
      </c>
      <c r="J30" s="22">
        <v>23</v>
      </c>
      <c r="K30" s="22">
        <v>24</v>
      </c>
      <c r="L30" s="22">
        <v>25</v>
      </c>
      <c r="M30" s="22">
        <v>26</v>
      </c>
      <c r="N30" s="22">
        <v>34</v>
      </c>
    </row>
    <row r="31" spans="2:14" ht="16.5" thickBot="1" x14ac:dyDescent="0.3">
      <c r="B31" s="19">
        <v>26</v>
      </c>
      <c r="C31" s="115" t="s">
        <v>34</v>
      </c>
      <c r="D31" s="60" t="str">
        <f>"B"&amp;E31&amp;", "&amp;"B"&amp;F31&amp;", "&amp;"B"&amp;G31&amp;", "&amp;"B"&amp;H31&amp;", "&amp;"B"&amp;I31&amp;", "&amp;"B"&amp;J31&amp;", "&amp;"B"&amp;K31&amp;", "&amp;"B"&amp;L31&amp;", "&amp;"B"&amp;M31&amp;", "&amp;"B"&amp;N31</f>
        <v>B7, B8, B15, B16, B17, B19, B20, B22, B28, B29</v>
      </c>
      <c r="E31" s="63">
        <v>7</v>
      </c>
      <c r="F31" s="63">
        <v>8</v>
      </c>
      <c r="G31" s="63">
        <v>15</v>
      </c>
      <c r="H31" s="63">
        <v>16</v>
      </c>
      <c r="I31" s="63">
        <v>17</v>
      </c>
      <c r="J31" s="63">
        <v>19</v>
      </c>
      <c r="K31" s="63">
        <v>20</v>
      </c>
      <c r="L31" s="63">
        <v>22</v>
      </c>
      <c r="M31" s="63">
        <v>28</v>
      </c>
      <c r="N31" s="63">
        <v>29</v>
      </c>
    </row>
    <row r="32" spans="2:14" ht="16.5" thickBot="1" x14ac:dyDescent="0.3">
      <c r="B32" s="4">
        <v>27</v>
      </c>
      <c r="C32" s="116" t="s">
        <v>35</v>
      </c>
      <c r="D32" s="59" t="str">
        <f t="shared" ref="D32:D33" si="2">"B"&amp;E32&amp;", "&amp;"B"&amp;F32&amp;", "&amp;"B"&amp;G32&amp;", "&amp;"B"&amp;H32&amp;", "&amp;"B"&amp;I32&amp;", "&amp;"B"&amp;J32&amp;", "&amp;"B"&amp;K32&amp;", "&amp;"B"&amp;L32&amp;", "&amp;"B"&amp;M32&amp;", "&amp;"B"&amp;N32</f>
        <v>B7, B8, B18, B21, B22, B30, B31, B33, B34, B37</v>
      </c>
      <c r="E32" s="22">
        <v>7</v>
      </c>
      <c r="F32" s="22">
        <v>8</v>
      </c>
      <c r="G32" s="22">
        <v>18</v>
      </c>
      <c r="H32" s="22">
        <v>21</v>
      </c>
      <c r="I32" s="22">
        <v>22</v>
      </c>
      <c r="J32" s="22">
        <v>30</v>
      </c>
      <c r="K32" s="22">
        <v>31</v>
      </c>
      <c r="L32" s="22">
        <v>33</v>
      </c>
      <c r="M32" s="22">
        <v>34</v>
      </c>
      <c r="N32" s="22">
        <v>37</v>
      </c>
    </row>
    <row r="33" spans="2:21" ht="16.5" thickBot="1" x14ac:dyDescent="0.3">
      <c r="B33" s="4">
        <v>28</v>
      </c>
      <c r="C33" s="116" t="s">
        <v>36</v>
      </c>
      <c r="D33" s="59" t="str">
        <f t="shared" si="2"/>
        <v>B7, B8, B17, B22, B25, B32, B34, B35, B36, B40</v>
      </c>
      <c r="E33" s="22">
        <v>7</v>
      </c>
      <c r="F33" s="22">
        <v>8</v>
      </c>
      <c r="G33" s="22">
        <v>17</v>
      </c>
      <c r="H33" s="22">
        <v>22</v>
      </c>
      <c r="I33" s="22">
        <v>25</v>
      </c>
      <c r="J33" s="22">
        <v>32</v>
      </c>
      <c r="K33" s="22">
        <v>34</v>
      </c>
      <c r="L33" s="22">
        <v>35</v>
      </c>
      <c r="M33" s="22">
        <v>36</v>
      </c>
      <c r="N33" s="22">
        <v>40</v>
      </c>
    </row>
    <row r="34" spans="2:21" ht="16.5" thickBot="1" x14ac:dyDescent="0.3">
      <c r="B34" s="19">
        <v>29</v>
      </c>
      <c r="C34" s="115" t="s">
        <v>37</v>
      </c>
      <c r="D34" s="60" t="str">
        <f>"B"&amp;E34&amp;", "&amp;"B"&amp;F34&amp;", "&amp;"B"&amp;G34&amp;", "&amp;"B"&amp;H34&amp;", "&amp;"B"&amp;I34&amp;", "&amp;"B"&amp;J34&amp;", "&amp;"B"&amp;K34&amp;", "&amp;"B"&amp;L34&amp;", "&amp;"B"&amp;M34&amp;", "&amp;"B"&amp;N34</f>
        <v>B9, B10, B12, B13, B15, B16, B18, B19, B20, B24</v>
      </c>
      <c r="E34" s="63">
        <v>9</v>
      </c>
      <c r="F34" s="63">
        <v>10</v>
      </c>
      <c r="G34" s="63">
        <v>12</v>
      </c>
      <c r="H34" s="63">
        <v>13</v>
      </c>
      <c r="I34" s="63">
        <v>15</v>
      </c>
      <c r="J34" s="63">
        <v>16</v>
      </c>
      <c r="K34" s="63">
        <v>18</v>
      </c>
      <c r="L34" s="63">
        <v>19</v>
      </c>
      <c r="M34" s="63">
        <v>20</v>
      </c>
      <c r="N34" s="63">
        <v>24</v>
      </c>
    </row>
    <row r="35" spans="2:21" ht="16.5" thickBot="1" x14ac:dyDescent="0.3">
      <c r="B35" s="19">
        <v>30</v>
      </c>
      <c r="C35" s="115" t="s">
        <v>38</v>
      </c>
      <c r="D35" s="60" t="str">
        <f>"B"&amp;E35&amp;", "&amp;"B"&amp;F35&amp;", "&amp;"B"&amp;G35&amp;", "&amp;"B"&amp;H35&amp;", "&amp;"B"&amp;I35&amp;", "&amp;"B"&amp;J35&amp;", "&amp;"B"&amp;K35&amp;", "&amp;"B"&amp;L35&amp;", "&amp;"B"&amp;M35&amp;", "&amp;"B"&amp;N35</f>
        <v>B9, B10, B12, B17, B21, B22, B25, B28, B30, B33</v>
      </c>
      <c r="E35" s="63">
        <v>9</v>
      </c>
      <c r="F35" s="63">
        <v>10</v>
      </c>
      <c r="G35" s="63">
        <v>12</v>
      </c>
      <c r="H35" s="63">
        <v>17</v>
      </c>
      <c r="I35" s="63">
        <v>21</v>
      </c>
      <c r="J35" s="63">
        <v>22</v>
      </c>
      <c r="K35" s="63">
        <v>25</v>
      </c>
      <c r="L35" s="63">
        <v>28</v>
      </c>
      <c r="M35" s="63">
        <v>30</v>
      </c>
      <c r="N35" s="63">
        <v>33</v>
      </c>
    </row>
    <row r="36" spans="2:21" ht="16.5" thickBot="1" x14ac:dyDescent="0.3">
      <c r="B36" s="4">
        <v>31</v>
      </c>
      <c r="C36" s="116" t="s">
        <v>39</v>
      </c>
      <c r="D36" s="59" t="str">
        <f t="shared" ref="D36:D39" si="3">"B"&amp;E36&amp;", "&amp;"B"&amp;F36&amp;", "&amp;"B"&amp;G36&amp;", "&amp;"B"&amp;H36&amp;", "&amp;"B"&amp;I36&amp;", "&amp;"B"&amp;J36&amp;", "&amp;"B"&amp;K36&amp;", "&amp;"B"&amp;L36&amp;", "&amp;"B"&amp;M36&amp;", "&amp;"B"&amp;N36</f>
        <v>B9, B10, B16, B18, B29, B31, B34, B35, B39, B40</v>
      </c>
      <c r="E36" s="22">
        <v>9</v>
      </c>
      <c r="F36" s="22">
        <v>10</v>
      </c>
      <c r="G36" s="22">
        <v>16</v>
      </c>
      <c r="H36" s="22">
        <v>18</v>
      </c>
      <c r="I36" s="22">
        <v>29</v>
      </c>
      <c r="J36" s="22">
        <v>31</v>
      </c>
      <c r="K36" s="22">
        <v>34</v>
      </c>
      <c r="L36" s="22">
        <v>35</v>
      </c>
      <c r="M36" s="22">
        <v>39</v>
      </c>
      <c r="N36" s="22">
        <v>40</v>
      </c>
      <c r="S36" s="61"/>
      <c r="T36" s="61"/>
      <c r="U36" s="61"/>
    </row>
    <row r="37" spans="2:21" ht="16.5" thickBot="1" x14ac:dyDescent="0.3">
      <c r="B37" s="4">
        <v>32</v>
      </c>
      <c r="C37" s="116" t="s">
        <v>41</v>
      </c>
      <c r="D37" s="59" t="str">
        <f t="shared" si="3"/>
        <v>B9, B10, B14, B16, B17, B28, B33, B38, B39, B40</v>
      </c>
      <c r="E37" s="22">
        <v>9</v>
      </c>
      <c r="F37" s="22">
        <v>10</v>
      </c>
      <c r="G37" s="22">
        <v>14</v>
      </c>
      <c r="H37" s="22">
        <v>16</v>
      </c>
      <c r="I37" s="22">
        <v>17</v>
      </c>
      <c r="J37" s="22">
        <v>28</v>
      </c>
      <c r="K37" s="22">
        <v>33</v>
      </c>
      <c r="L37" s="22">
        <v>38</v>
      </c>
      <c r="M37" s="22">
        <v>39</v>
      </c>
      <c r="N37" s="22">
        <v>40</v>
      </c>
      <c r="S37" s="61"/>
      <c r="T37" s="61"/>
      <c r="U37" s="61"/>
    </row>
    <row r="38" spans="2:21" ht="16.5" thickBot="1" x14ac:dyDescent="0.3">
      <c r="B38" s="4">
        <v>33</v>
      </c>
      <c r="C38" s="116" t="s">
        <v>42</v>
      </c>
      <c r="D38" s="59" t="str">
        <f t="shared" si="3"/>
        <v>B13, B15, B18, B19, B20, B21, B23, B30, B33, B34</v>
      </c>
      <c r="E38" s="22">
        <v>13</v>
      </c>
      <c r="F38" s="22">
        <v>15</v>
      </c>
      <c r="G38" s="22">
        <v>18</v>
      </c>
      <c r="H38" s="22">
        <v>19</v>
      </c>
      <c r="I38" s="22">
        <v>20</v>
      </c>
      <c r="J38" s="22">
        <v>21</v>
      </c>
      <c r="K38" s="22">
        <v>23</v>
      </c>
      <c r="L38" s="22">
        <v>30</v>
      </c>
      <c r="M38" s="22">
        <v>33</v>
      </c>
      <c r="N38" s="22">
        <v>34</v>
      </c>
      <c r="S38" s="61"/>
      <c r="T38" s="61"/>
      <c r="U38" s="61"/>
    </row>
    <row r="39" spans="2:21" ht="16.5" thickBot="1" x14ac:dyDescent="0.3">
      <c r="B39" s="4">
        <v>34</v>
      </c>
      <c r="C39" s="116" t="s">
        <v>43</v>
      </c>
      <c r="D39" s="59" t="str">
        <f t="shared" si="3"/>
        <v>B12, B15, B16, B17, B19, B24, B30, B35, B37, B40</v>
      </c>
      <c r="E39" s="22">
        <v>12</v>
      </c>
      <c r="F39" s="22">
        <v>15</v>
      </c>
      <c r="G39" s="22">
        <v>16</v>
      </c>
      <c r="H39" s="22">
        <v>17</v>
      </c>
      <c r="I39" s="22">
        <v>19</v>
      </c>
      <c r="J39" s="22">
        <v>24</v>
      </c>
      <c r="K39" s="22">
        <v>30</v>
      </c>
      <c r="L39" s="22">
        <v>35</v>
      </c>
      <c r="M39" s="22">
        <v>37</v>
      </c>
      <c r="N39" s="22">
        <v>40</v>
      </c>
      <c r="S39" s="61"/>
      <c r="T39" s="61"/>
      <c r="U39" s="61"/>
    </row>
    <row r="40" spans="2:21" ht="16.5" thickBot="1" x14ac:dyDescent="0.3">
      <c r="B40" s="19">
        <v>35</v>
      </c>
      <c r="C40" s="115" t="s">
        <v>44</v>
      </c>
      <c r="D40" s="60" t="str">
        <f>"B"&amp;E40&amp;", "&amp;"B"&amp;F40&amp;", "&amp;"B"&amp;G40&amp;", "&amp;"B"&amp;H40&amp;", "&amp;"B"&amp;I40&amp;", "&amp;"B"&amp;J40&amp;", "&amp;"B"&amp;K40&amp;", "&amp;"B"&amp;L40&amp;", "&amp;"B"&amp;M40&amp;", "&amp;"B"&amp;N40</f>
        <v>B11, B13, B16, B18, B21, B33, B35, B38, B39, B40</v>
      </c>
      <c r="E40" s="63">
        <v>11</v>
      </c>
      <c r="F40" s="63">
        <v>13</v>
      </c>
      <c r="G40" s="63">
        <v>16</v>
      </c>
      <c r="H40" s="63">
        <v>18</v>
      </c>
      <c r="I40" s="63">
        <v>21</v>
      </c>
      <c r="J40" s="63">
        <v>33</v>
      </c>
      <c r="K40" s="63">
        <v>35</v>
      </c>
      <c r="L40" s="63">
        <v>38</v>
      </c>
      <c r="M40" s="63">
        <v>39</v>
      </c>
      <c r="N40" s="63">
        <v>40</v>
      </c>
    </row>
    <row r="41" spans="2:21" ht="16.5" thickBot="1" x14ac:dyDescent="0.3">
      <c r="B41" s="4">
        <v>36</v>
      </c>
      <c r="C41" s="116" t="s">
        <v>45</v>
      </c>
      <c r="D41" s="59" t="str">
        <f t="shared" ref="D41:D65" si="4">"B"&amp;E41&amp;", "&amp;"B"&amp;F41&amp;", "&amp;"B"&amp;G41&amp;", "&amp;"B"&amp;H41&amp;", "&amp;"B"&amp;I41&amp;", "&amp;"B"&amp;J41&amp;", "&amp;"B"&amp;K41&amp;", "&amp;"B"&amp;L41&amp;", "&amp;"B"&amp;M41&amp;", "&amp;"B"&amp;N41</f>
        <v>B1, B3, B5, B7, B14, B16, B18, B23, B24, B34</v>
      </c>
      <c r="E41" s="22">
        <v>1</v>
      </c>
      <c r="F41" s="22">
        <v>3</v>
      </c>
      <c r="G41" s="22">
        <v>5</v>
      </c>
      <c r="H41" s="22">
        <v>7</v>
      </c>
      <c r="I41" s="22">
        <v>14</v>
      </c>
      <c r="J41" s="22">
        <v>16</v>
      </c>
      <c r="K41" s="22">
        <v>18</v>
      </c>
      <c r="L41" s="22">
        <v>23</v>
      </c>
      <c r="M41" s="22">
        <v>24</v>
      </c>
      <c r="N41" s="22">
        <v>34</v>
      </c>
      <c r="S41" s="61"/>
    </row>
    <row r="42" spans="2:21" ht="16.5" thickBot="1" x14ac:dyDescent="0.3">
      <c r="B42" s="4">
        <v>37</v>
      </c>
      <c r="C42" s="116" t="s">
        <v>46</v>
      </c>
      <c r="D42" s="59" t="str">
        <f t="shared" si="4"/>
        <v>B2, B4, B6, B8, B14, B17, B20, B23, B32, B34</v>
      </c>
      <c r="E42" s="22">
        <v>2</v>
      </c>
      <c r="F42" s="22">
        <v>4</v>
      </c>
      <c r="G42" s="22">
        <v>6</v>
      </c>
      <c r="H42" s="22">
        <v>8</v>
      </c>
      <c r="I42" s="22">
        <v>14</v>
      </c>
      <c r="J42" s="22">
        <v>17</v>
      </c>
      <c r="K42" s="22">
        <v>20</v>
      </c>
      <c r="L42" s="22">
        <v>23</v>
      </c>
      <c r="M42" s="22">
        <v>32</v>
      </c>
      <c r="N42" s="22">
        <v>34</v>
      </c>
    </row>
    <row r="43" spans="2:21" ht="16.5" thickBot="1" x14ac:dyDescent="0.3">
      <c r="B43" s="4">
        <v>38</v>
      </c>
      <c r="C43" s="116" t="s">
        <v>47</v>
      </c>
      <c r="D43" s="59" t="str">
        <f t="shared" si="4"/>
        <v>B1, B3, B5, B6, B16, B17, B24, B32, B38, B39</v>
      </c>
      <c r="E43" s="107">
        <v>1</v>
      </c>
      <c r="F43" s="107">
        <v>3</v>
      </c>
      <c r="G43" s="107">
        <v>5</v>
      </c>
      <c r="H43" s="22">
        <v>6</v>
      </c>
      <c r="I43" s="22">
        <v>16</v>
      </c>
      <c r="J43" s="22">
        <v>17</v>
      </c>
      <c r="K43" s="22">
        <v>24</v>
      </c>
      <c r="L43" s="22">
        <v>32</v>
      </c>
      <c r="M43" s="22">
        <v>38</v>
      </c>
      <c r="N43" s="22">
        <v>39</v>
      </c>
    </row>
    <row r="44" spans="2:21" ht="16.5" thickBot="1" x14ac:dyDescent="0.3">
      <c r="B44" s="4">
        <v>39</v>
      </c>
      <c r="C44" s="116" t="s">
        <v>48</v>
      </c>
      <c r="D44" s="59" t="str">
        <f t="shared" si="4"/>
        <v>B1, B3, B9, B10, B18, B22, B26, B32, B38, B39</v>
      </c>
      <c r="E44" s="22">
        <v>1</v>
      </c>
      <c r="F44" s="22">
        <v>3</v>
      </c>
      <c r="G44" s="22">
        <v>9</v>
      </c>
      <c r="H44" s="22">
        <v>10</v>
      </c>
      <c r="I44" s="22">
        <v>18</v>
      </c>
      <c r="J44" s="22">
        <v>22</v>
      </c>
      <c r="K44" s="22">
        <v>26</v>
      </c>
      <c r="L44" s="22">
        <v>32</v>
      </c>
      <c r="M44" s="22">
        <v>38</v>
      </c>
      <c r="N44" s="22">
        <v>39</v>
      </c>
    </row>
    <row r="45" spans="2:21" ht="16.5" thickBot="1" x14ac:dyDescent="0.3">
      <c r="B45" s="4">
        <v>40</v>
      </c>
      <c r="C45" s="116" t="s">
        <v>49</v>
      </c>
      <c r="D45" s="59" t="str">
        <f t="shared" si="4"/>
        <v>B1, B3, B15, B17, B19, B23, B28, B29, B38, B39</v>
      </c>
      <c r="E45" s="22">
        <v>1</v>
      </c>
      <c r="F45" s="22">
        <v>3</v>
      </c>
      <c r="G45" s="22">
        <v>15</v>
      </c>
      <c r="H45" s="22">
        <v>17</v>
      </c>
      <c r="I45" s="22">
        <v>19</v>
      </c>
      <c r="J45" s="22">
        <v>23</v>
      </c>
      <c r="K45" s="22">
        <v>28</v>
      </c>
      <c r="L45" s="22">
        <v>29</v>
      </c>
      <c r="M45" s="22">
        <v>38</v>
      </c>
      <c r="N45" s="22">
        <v>39</v>
      </c>
    </row>
    <row r="46" spans="2:21" ht="16.5" thickBot="1" x14ac:dyDescent="0.3">
      <c r="B46" s="4">
        <v>41</v>
      </c>
      <c r="C46" s="116" t="s">
        <v>50</v>
      </c>
      <c r="D46" s="59" t="str">
        <f t="shared" si="4"/>
        <v>B1, B5, B15, B18, B19, B30, B32, B34, B36, B38</v>
      </c>
      <c r="E46" s="22">
        <v>1</v>
      </c>
      <c r="F46" s="22">
        <v>5</v>
      </c>
      <c r="G46" s="22">
        <v>15</v>
      </c>
      <c r="H46" s="22">
        <v>18</v>
      </c>
      <c r="I46" s="22">
        <v>19</v>
      </c>
      <c r="J46" s="22">
        <v>30</v>
      </c>
      <c r="K46" s="22">
        <v>32</v>
      </c>
      <c r="L46" s="22">
        <v>34</v>
      </c>
      <c r="M46" s="22">
        <v>36</v>
      </c>
      <c r="N46" s="22">
        <v>38</v>
      </c>
    </row>
    <row r="47" spans="2:21" ht="16.5" thickBot="1" x14ac:dyDescent="0.3">
      <c r="B47" s="4">
        <v>42</v>
      </c>
      <c r="C47" s="116" t="s">
        <v>51</v>
      </c>
      <c r="D47" s="59" t="str">
        <f t="shared" si="4"/>
        <v>B1, B7, B14, B15, B17, B19, B25, B29, B34, B37</v>
      </c>
      <c r="E47" s="22">
        <v>1</v>
      </c>
      <c r="F47" s="22">
        <v>7</v>
      </c>
      <c r="G47" s="22">
        <v>14</v>
      </c>
      <c r="H47" s="22">
        <v>15</v>
      </c>
      <c r="I47" s="22">
        <v>17</v>
      </c>
      <c r="J47" s="22">
        <v>19</v>
      </c>
      <c r="K47" s="22">
        <v>25</v>
      </c>
      <c r="L47" s="22">
        <v>29</v>
      </c>
      <c r="M47" s="22">
        <v>34</v>
      </c>
      <c r="N47" s="22">
        <v>37</v>
      </c>
    </row>
    <row r="48" spans="2:21" ht="16.5" thickBot="1" x14ac:dyDescent="0.3">
      <c r="B48" s="4">
        <v>43</v>
      </c>
      <c r="C48" s="116" t="s">
        <v>52</v>
      </c>
      <c r="D48" s="59" t="str">
        <f t="shared" si="4"/>
        <v>B1, B7, B9, B10, B11, B18, B29, B36, B37, B38</v>
      </c>
      <c r="E48" s="22">
        <v>1</v>
      </c>
      <c r="F48" s="22">
        <v>7</v>
      </c>
      <c r="G48" s="22">
        <v>9</v>
      </c>
      <c r="H48" s="22">
        <v>10</v>
      </c>
      <c r="I48" s="22">
        <v>11</v>
      </c>
      <c r="J48" s="22">
        <v>18</v>
      </c>
      <c r="K48" s="22">
        <v>29</v>
      </c>
      <c r="L48" s="22">
        <v>36</v>
      </c>
      <c r="M48" s="22">
        <v>37</v>
      </c>
      <c r="N48" s="22">
        <v>38</v>
      </c>
    </row>
    <row r="49" spans="2:18" ht="16.5" thickBot="1" x14ac:dyDescent="0.3">
      <c r="B49" s="4">
        <v>44</v>
      </c>
      <c r="C49" s="116" t="s">
        <v>53</v>
      </c>
      <c r="D49" s="59" t="str">
        <f t="shared" si="4"/>
        <v>B1, B6, B9, B11, B12, B13, B16, B17, B20, B33</v>
      </c>
      <c r="E49" s="22">
        <v>1</v>
      </c>
      <c r="F49" s="22">
        <v>6</v>
      </c>
      <c r="G49" s="22">
        <v>9</v>
      </c>
      <c r="H49" s="22">
        <v>11</v>
      </c>
      <c r="I49" s="22">
        <v>12</v>
      </c>
      <c r="J49" s="22">
        <v>13</v>
      </c>
      <c r="K49" s="22">
        <v>16</v>
      </c>
      <c r="L49" s="22">
        <v>17</v>
      </c>
      <c r="M49" s="22">
        <v>20</v>
      </c>
      <c r="N49" s="22">
        <v>33</v>
      </c>
    </row>
    <row r="50" spans="2:18" ht="16.5" thickBot="1" x14ac:dyDescent="0.3">
      <c r="B50" s="4">
        <v>45</v>
      </c>
      <c r="C50" s="116" t="s">
        <v>54</v>
      </c>
      <c r="D50" s="59" t="str">
        <f t="shared" si="4"/>
        <v>B1, B8, B10, B11, B18, B20, B25, B28, B34, B35</v>
      </c>
      <c r="E50" s="22">
        <v>1</v>
      </c>
      <c r="F50" s="22">
        <v>8</v>
      </c>
      <c r="G50" s="22">
        <v>10</v>
      </c>
      <c r="H50" s="22">
        <v>11</v>
      </c>
      <c r="I50" s="22">
        <v>18</v>
      </c>
      <c r="J50" s="22">
        <v>20</v>
      </c>
      <c r="K50" s="22">
        <v>25</v>
      </c>
      <c r="L50" s="22">
        <v>28</v>
      </c>
      <c r="M50" s="22">
        <v>34</v>
      </c>
      <c r="N50" s="22">
        <v>35</v>
      </c>
      <c r="R50" t="s">
        <v>40</v>
      </c>
    </row>
    <row r="51" spans="2:18" ht="16.5" thickBot="1" x14ac:dyDescent="0.3">
      <c r="B51" s="4">
        <v>46</v>
      </c>
      <c r="C51" s="116" t="s">
        <v>55</v>
      </c>
      <c r="D51" s="59" t="str">
        <f t="shared" si="4"/>
        <v>B1, B10, B13, B16, B17, B21, B26, B34, B39, B40</v>
      </c>
      <c r="E51" s="22">
        <v>1</v>
      </c>
      <c r="F51" s="22">
        <v>10</v>
      </c>
      <c r="G51" s="22">
        <v>13</v>
      </c>
      <c r="H51" s="22">
        <v>16</v>
      </c>
      <c r="I51" s="22">
        <v>17</v>
      </c>
      <c r="J51" s="22">
        <v>21</v>
      </c>
      <c r="K51" s="22">
        <v>26</v>
      </c>
      <c r="L51" s="22">
        <v>34</v>
      </c>
      <c r="M51" s="22">
        <v>39</v>
      </c>
      <c r="N51" s="22">
        <v>40</v>
      </c>
    </row>
    <row r="52" spans="2:18" ht="16.5" thickBot="1" x14ac:dyDescent="0.3">
      <c r="B52" s="4">
        <v>47</v>
      </c>
      <c r="C52" s="116" t="s">
        <v>56</v>
      </c>
      <c r="D52" s="59" t="str">
        <f t="shared" si="4"/>
        <v>B2, B9, B15, B18, B20, B25, B29, B31, B38, B40</v>
      </c>
      <c r="E52" s="22">
        <v>2</v>
      </c>
      <c r="F52" s="22">
        <v>9</v>
      </c>
      <c r="G52" s="22">
        <v>15</v>
      </c>
      <c r="H52" s="22">
        <v>18</v>
      </c>
      <c r="I52" s="22">
        <v>20</v>
      </c>
      <c r="J52" s="22">
        <v>25</v>
      </c>
      <c r="K52" s="22">
        <v>29</v>
      </c>
      <c r="L52" s="22">
        <v>31</v>
      </c>
      <c r="M52" s="22">
        <v>38</v>
      </c>
      <c r="N52" s="22">
        <v>40</v>
      </c>
    </row>
    <row r="53" spans="2:18" ht="16.5" thickBot="1" x14ac:dyDescent="0.3">
      <c r="B53" s="4">
        <v>48</v>
      </c>
      <c r="C53" s="116" t="s">
        <v>57</v>
      </c>
      <c r="D53" s="59" t="str">
        <f t="shared" si="4"/>
        <v>B2, B4, B9, B10, B12, B17, B20, B25, B28, B32</v>
      </c>
      <c r="E53" s="22">
        <v>2</v>
      </c>
      <c r="F53" s="22">
        <v>4</v>
      </c>
      <c r="G53" s="22">
        <v>9</v>
      </c>
      <c r="H53" s="22">
        <v>10</v>
      </c>
      <c r="I53" s="22">
        <v>12</v>
      </c>
      <c r="J53" s="22">
        <v>17</v>
      </c>
      <c r="K53" s="22">
        <v>20</v>
      </c>
      <c r="L53" s="22">
        <v>25</v>
      </c>
      <c r="M53" s="22">
        <v>28</v>
      </c>
      <c r="N53" s="22">
        <v>32</v>
      </c>
    </row>
    <row r="54" spans="2:18" ht="16.5" thickBot="1" x14ac:dyDescent="0.3">
      <c r="B54" s="4">
        <v>49</v>
      </c>
      <c r="C54" s="116" t="s">
        <v>58</v>
      </c>
      <c r="D54" s="59" t="str">
        <f t="shared" si="4"/>
        <v>B2, B6, B8, B13, B14, B16, B17, B21, B22, B23</v>
      </c>
      <c r="E54" s="22">
        <v>2</v>
      </c>
      <c r="F54" s="22">
        <v>6</v>
      </c>
      <c r="G54" s="22">
        <v>8</v>
      </c>
      <c r="H54" s="22">
        <v>13</v>
      </c>
      <c r="I54" s="22">
        <v>14</v>
      </c>
      <c r="J54" s="22">
        <v>16</v>
      </c>
      <c r="K54" s="22">
        <v>17</v>
      </c>
      <c r="L54" s="22">
        <v>21</v>
      </c>
      <c r="M54" s="22">
        <v>22</v>
      </c>
      <c r="N54" s="22">
        <v>23</v>
      </c>
    </row>
    <row r="55" spans="2:18" ht="16.5" thickBot="1" x14ac:dyDescent="0.3">
      <c r="B55" s="4">
        <v>50</v>
      </c>
      <c r="C55" s="116" t="s">
        <v>59</v>
      </c>
      <c r="D55" s="59" t="str">
        <f t="shared" si="4"/>
        <v>B2, B10, B14, B15, B18, B24, B25, B27, B34, B40</v>
      </c>
      <c r="E55" s="22">
        <v>2</v>
      </c>
      <c r="F55" s="22">
        <v>10</v>
      </c>
      <c r="G55" s="22">
        <v>14</v>
      </c>
      <c r="H55" s="22">
        <v>15</v>
      </c>
      <c r="I55" s="22">
        <v>18</v>
      </c>
      <c r="J55" s="22">
        <v>24</v>
      </c>
      <c r="K55" s="22">
        <v>25</v>
      </c>
      <c r="L55" s="22">
        <v>27</v>
      </c>
      <c r="M55" s="22">
        <v>34</v>
      </c>
      <c r="N55" s="22">
        <v>40</v>
      </c>
    </row>
    <row r="56" spans="2:18" ht="16.5" thickBot="1" x14ac:dyDescent="0.3">
      <c r="B56" s="4">
        <v>51</v>
      </c>
      <c r="C56" s="116" t="s">
        <v>60</v>
      </c>
      <c r="D56" s="59" t="str">
        <f t="shared" si="4"/>
        <v>B3, B6, B9, B14, B15, B18, B27, B29, B34, B38</v>
      </c>
      <c r="E56" s="22">
        <v>3</v>
      </c>
      <c r="F56" s="22">
        <v>6</v>
      </c>
      <c r="G56" s="22">
        <v>9</v>
      </c>
      <c r="H56" s="22">
        <v>14</v>
      </c>
      <c r="I56" s="22">
        <v>15</v>
      </c>
      <c r="J56" s="22">
        <v>18</v>
      </c>
      <c r="K56" s="22">
        <v>27</v>
      </c>
      <c r="L56" s="22">
        <v>29</v>
      </c>
      <c r="M56" s="22">
        <v>34</v>
      </c>
      <c r="N56" s="22">
        <v>38</v>
      </c>
    </row>
    <row r="57" spans="2:18" ht="16.5" thickBot="1" x14ac:dyDescent="0.3">
      <c r="B57" s="4">
        <v>52</v>
      </c>
      <c r="C57" s="116" t="s">
        <v>61</v>
      </c>
      <c r="D57" s="59" t="str">
        <f t="shared" si="4"/>
        <v>B4, B5, B17, B21, B27, B31, B32, B35, B37, B39</v>
      </c>
      <c r="E57" s="22">
        <v>4</v>
      </c>
      <c r="F57" s="22">
        <v>5</v>
      </c>
      <c r="G57" s="22">
        <v>17</v>
      </c>
      <c r="H57" s="22">
        <v>21</v>
      </c>
      <c r="I57" s="22">
        <v>27</v>
      </c>
      <c r="J57" s="22">
        <v>31</v>
      </c>
      <c r="K57" s="22">
        <v>32</v>
      </c>
      <c r="L57" s="22">
        <v>35</v>
      </c>
      <c r="M57" s="22">
        <v>37</v>
      </c>
      <c r="N57" s="22">
        <v>39</v>
      </c>
    </row>
    <row r="58" spans="2:18" ht="16.5" thickBot="1" x14ac:dyDescent="0.3">
      <c r="B58" s="4">
        <v>53</v>
      </c>
      <c r="C58" s="116" t="s">
        <v>62</v>
      </c>
      <c r="D58" s="59" t="str">
        <f t="shared" si="4"/>
        <v>B4, B8, B10, B15, B18, B25, B26, B27, B29, B39</v>
      </c>
      <c r="E58" s="22">
        <v>4</v>
      </c>
      <c r="F58" s="22">
        <v>8</v>
      </c>
      <c r="G58" s="22">
        <v>10</v>
      </c>
      <c r="H58" s="22">
        <v>15</v>
      </c>
      <c r="I58" s="22">
        <v>18</v>
      </c>
      <c r="J58" s="22">
        <v>25</v>
      </c>
      <c r="K58" s="22">
        <v>26</v>
      </c>
      <c r="L58" s="22">
        <v>27</v>
      </c>
      <c r="M58" s="22">
        <v>29</v>
      </c>
      <c r="N58" s="22">
        <v>39</v>
      </c>
    </row>
    <row r="59" spans="2:18" ht="16.5" thickBot="1" x14ac:dyDescent="0.3">
      <c r="B59" s="4">
        <v>54</v>
      </c>
      <c r="C59" s="116" t="s">
        <v>63</v>
      </c>
      <c r="D59" s="59" t="str">
        <f t="shared" si="4"/>
        <v>B4, B15, B17, B21, B22, B23, B25, B26, B31, B40</v>
      </c>
      <c r="E59" s="22">
        <v>4</v>
      </c>
      <c r="F59" s="22">
        <v>15</v>
      </c>
      <c r="G59" s="22">
        <v>17</v>
      </c>
      <c r="H59" s="22">
        <v>21</v>
      </c>
      <c r="I59" s="22">
        <v>22</v>
      </c>
      <c r="J59" s="22">
        <v>23</v>
      </c>
      <c r="K59" s="22">
        <v>25</v>
      </c>
      <c r="L59" s="22">
        <v>26</v>
      </c>
      <c r="M59" s="22">
        <v>31</v>
      </c>
      <c r="N59" s="22">
        <v>40</v>
      </c>
    </row>
    <row r="60" spans="2:18" ht="16.5" thickBot="1" x14ac:dyDescent="0.3">
      <c r="B60" s="4">
        <v>55</v>
      </c>
      <c r="C60" s="116" t="s">
        <v>64</v>
      </c>
      <c r="D60" s="59" t="str">
        <f t="shared" si="4"/>
        <v>B5, B9, B19, B21, B22, B23, B24, B27, B29, B35</v>
      </c>
      <c r="E60" s="22">
        <v>5</v>
      </c>
      <c r="F60" s="22">
        <v>9</v>
      </c>
      <c r="G60" s="22">
        <v>19</v>
      </c>
      <c r="H60" s="22">
        <v>21</v>
      </c>
      <c r="I60" s="22">
        <v>22</v>
      </c>
      <c r="J60" s="22">
        <v>23</v>
      </c>
      <c r="K60" s="22">
        <v>24</v>
      </c>
      <c r="L60" s="22">
        <v>27</v>
      </c>
      <c r="M60" s="22">
        <v>29</v>
      </c>
      <c r="N60" s="22">
        <v>35</v>
      </c>
    </row>
    <row r="61" spans="2:18" ht="16.5" thickBot="1" x14ac:dyDescent="0.3">
      <c r="B61" s="4">
        <v>56</v>
      </c>
      <c r="C61" s="116" t="s">
        <v>65</v>
      </c>
      <c r="D61" s="59" t="str">
        <f t="shared" si="4"/>
        <v>B6, B12, B13, B15, B17, B27, B28, B35, B38, B40</v>
      </c>
      <c r="E61" s="22">
        <v>6</v>
      </c>
      <c r="F61" s="22">
        <v>12</v>
      </c>
      <c r="G61" s="22">
        <v>13</v>
      </c>
      <c r="H61" s="22">
        <v>15</v>
      </c>
      <c r="I61" s="22">
        <v>17</v>
      </c>
      <c r="J61" s="22">
        <v>27</v>
      </c>
      <c r="K61" s="22">
        <v>28</v>
      </c>
      <c r="L61" s="22">
        <v>35</v>
      </c>
      <c r="M61" s="22">
        <v>38</v>
      </c>
      <c r="N61" s="22">
        <v>40</v>
      </c>
    </row>
    <row r="62" spans="2:18" ht="16.5" thickBot="1" x14ac:dyDescent="0.3">
      <c r="B62" s="4">
        <v>57</v>
      </c>
      <c r="C62" s="116" t="s">
        <v>192</v>
      </c>
      <c r="D62" s="59" t="str">
        <f t="shared" si="4"/>
        <v>B7, B16, B18, B20, B21, B27, B32, B35, B38, B40</v>
      </c>
      <c r="E62" s="22">
        <v>7</v>
      </c>
      <c r="F62" s="22">
        <v>16</v>
      </c>
      <c r="G62" s="22">
        <v>18</v>
      </c>
      <c r="H62" s="22">
        <v>20</v>
      </c>
      <c r="I62" s="22">
        <v>21</v>
      </c>
      <c r="J62" s="22">
        <v>27</v>
      </c>
      <c r="K62" s="22">
        <v>32</v>
      </c>
      <c r="L62" s="22">
        <v>35</v>
      </c>
      <c r="M62" s="22">
        <v>38</v>
      </c>
      <c r="N62" s="22">
        <v>40</v>
      </c>
    </row>
    <row r="63" spans="2:18" ht="16.5" thickBot="1" x14ac:dyDescent="0.3">
      <c r="B63" s="4">
        <v>58</v>
      </c>
      <c r="C63" s="116" t="s">
        <v>193</v>
      </c>
      <c r="D63" s="59" t="str">
        <f t="shared" si="4"/>
        <v>B8, B9, B13, B15, B17, B20, B23, B34, B36, B40</v>
      </c>
      <c r="E63" s="22">
        <v>8</v>
      </c>
      <c r="F63" s="22">
        <v>9</v>
      </c>
      <c r="G63" s="22">
        <v>13</v>
      </c>
      <c r="H63" s="22">
        <v>15</v>
      </c>
      <c r="I63" s="22">
        <v>17</v>
      </c>
      <c r="J63" s="22">
        <v>20</v>
      </c>
      <c r="K63" s="22">
        <v>23</v>
      </c>
      <c r="L63" s="22">
        <v>34</v>
      </c>
      <c r="M63" s="22">
        <v>36</v>
      </c>
      <c r="N63" s="22">
        <v>40</v>
      </c>
    </row>
    <row r="64" spans="2:18" ht="16.5" thickBot="1" x14ac:dyDescent="0.3">
      <c r="B64" s="4">
        <v>59</v>
      </c>
      <c r="C64" s="116" t="s">
        <v>66</v>
      </c>
      <c r="D64" s="59" t="str">
        <f t="shared" si="4"/>
        <v>B8, B10, B11, B18, B21, B22, B27, B30, B35, B37</v>
      </c>
      <c r="E64" s="22">
        <v>8</v>
      </c>
      <c r="F64" s="22">
        <v>10</v>
      </c>
      <c r="G64" s="22">
        <v>11</v>
      </c>
      <c r="H64" s="22">
        <v>18</v>
      </c>
      <c r="I64" s="22">
        <v>21</v>
      </c>
      <c r="J64" s="22">
        <v>22</v>
      </c>
      <c r="K64" s="22">
        <v>27</v>
      </c>
      <c r="L64" s="22">
        <v>30</v>
      </c>
      <c r="M64" s="22">
        <v>35</v>
      </c>
      <c r="N64" s="22">
        <v>37</v>
      </c>
    </row>
    <row r="65" spans="2:14" ht="16.5" thickBot="1" x14ac:dyDescent="0.3">
      <c r="B65" s="4">
        <v>60</v>
      </c>
      <c r="C65" s="116" t="s">
        <v>67</v>
      </c>
      <c r="D65" s="64" t="str">
        <f t="shared" si="4"/>
        <v>B4, B6, B11, B15, B17, B23, B25, B32, B33, B37</v>
      </c>
      <c r="E65" s="22">
        <v>4</v>
      </c>
      <c r="F65" s="22">
        <v>6</v>
      </c>
      <c r="G65" s="22">
        <v>11</v>
      </c>
      <c r="H65" s="22">
        <v>15</v>
      </c>
      <c r="I65" s="22">
        <v>17</v>
      </c>
      <c r="J65" s="22">
        <v>23</v>
      </c>
      <c r="K65" s="22">
        <v>25</v>
      </c>
      <c r="L65" s="22">
        <v>32</v>
      </c>
      <c r="M65" s="22">
        <v>33</v>
      </c>
      <c r="N65" s="22">
        <v>37</v>
      </c>
    </row>
    <row r="68" spans="2:14" ht="19.5" thickBot="1" x14ac:dyDescent="0.3">
      <c r="B68" s="10" t="s">
        <v>68</v>
      </c>
    </row>
    <row r="69" spans="2:14" ht="75" customHeight="1" thickBot="1" x14ac:dyDescent="0.3">
      <c r="B69" s="8" t="s">
        <v>69</v>
      </c>
      <c r="C69" s="9" t="s">
        <v>70</v>
      </c>
      <c r="D69" s="9" t="s">
        <v>71</v>
      </c>
      <c r="E69" s="9" t="s">
        <v>72</v>
      </c>
      <c r="F69" s="9" t="s">
        <v>73</v>
      </c>
      <c r="G69" s="9" t="s">
        <v>74</v>
      </c>
      <c r="H69" s="9" t="s">
        <v>75</v>
      </c>
      <c r="I69" s="9" t="s">
        <v>76</v>
      </c>
      <c r="J69" s="9" t="s">
        <v>77</v>
      </c>
    </row>
    <row r="70" spans="2:14" ht="16.5" thickBot="1" x14ac:dyDescent="0.3">
      <c r="B70" s="29">
        <v>1</v>
      </c>
      <c r="C70" s="7" t="s">
        <v>78</v>
      </c>
      <c r="D70" s="1">
        <v>520</v>
      </c>
      <c r="E70" s="1">
        <v>63</v>
      </c>
      <c r="F70" s="1">
        <v>128</v>
      </c>
      <c r="G70" s="1">
        <v>4</v>
      </c>
      <c r="H70" s="1">
        <v>2</v>
      </c>
      <c r="I70" s="1">
        <v>2</v>
      </c>
      <c r="J70" s="1">
        <v>34609</v>
      </c>
    </row>
    <row r="71" spans="2:14" ht="16.5" thickBot="1" x14ac:dyDescent="0.3">
      <c r="B71" s="30">
        <v>2</v>
      </c>
      <c r="C71" s="7" t="s">
        <v>79</v>
      </c>
      <c r="D71" s="1">
        <v>520</v>
      </c>
      <c r="E71" s="1">
        <v>128</v>
      </c>
      <c r="F71" s="1">
        <v>128</v>
      </c>
      <c r="G71" s="1">
        <v>4</v>
      </c>
      <c r="H71" s="1">
        <v>2</v>
      </c>
      <c r="I71" s="1">
        <v>2</v>
      </c>
      <c r="J71" s="1">
        <v>49497</v>
      </c>
    </row>
    <row r="72" spans="2:14" ht="16.5" thickBot="1" x14ac:dyDescent="0.3">
      <c r="B72" s="29">
        <v>3</v>
      </c>
      <c r="C72" s="7" t="s">
        <v>80</v>
      </c>
      <c r="D72" s="1">
        <v>520</v>
      </c>
      <c r="E72" s="1">
        <v>128</v>
      </c>
      <c r="F72" s="1">
        <v>128</v>
      </c>
      <c r="G72" s="1">
        <v>4</v>
      </c>
      <c r="H72" s="1">
        <v>2</v>
      </c>
      <c r="I72" s="1">
        <v>2</v>
      </c>
      <c r="J72" s="1">
        <v>85495</v>
      </c>
    </row>
    <row r="73" spans="2:14" ht="16.5" thickBot="1" x14ac:dyDescent="0.3">
      <c r="B73" s="30">
        <v>4</v>
      </c>
      <c r="C73" s="7" t="s">
        <v>81</v>
      </c>
      <c r="D73" s="1">
        <v>520</v>
      </c>
      <c r="E73" s="1">
        <v>128</v>
      </c>
      <c r="F73" s="1">
        <v>48</v>
      </c>
      <c r="G73" s="1">
        <v>1</v>
      </c>
      <c r="H73" s="1">
        <v>2</v>
      </c>
      <c r="I73" s="1">
        <v>1</v>
      </c>
      <c r="J73" s="1">
        <v>41293</v>
      </c>
    </row>
    <row r="74" spans="2:14" ht="16.5" thickBot="1" x14ac:dyDescent="0.3">
      <c r="B74" s="29">
        <v>5</v>
      </c>
      <c r="C74" s="7" t="s">
        <v>82</v>
      </c>
      <c r="D74" s="1">
        <v>520</v>
      </c>
      <c r="E74" s="1">
        <v>128</v>
      </c>
      <c r="F74" s="1">
        <v>96</v>
      </c>
      <c r="G74" s="1">
        <v>1</v>
      </c>
      <c r="H74" s="1">
        <v>1</v>
      </c>
      <c r="I74" s="1">
        <v>2</v>
      </c>
      <c r="J74" s="1">
        <v>60996</v>
      </c>
    </row>
    <row r="75" spans="2:14" ht="16.5" thickBot="1" x14ac:dyDescent="0.3">
      <c r="B75" s="30">
        <v>6</v>
      </c>
      <c r="C75" s="7" t="s">
        <v>83</v>
      </c>
      <c r="D75" s="1">
        <v>520</v>
      </c>
      <c r="E75" s="1">
        <v>96</v>
      </c>
      <c r="F75" s="1">
        <v>128</v>
      </c>
      <c r="G75" s="1">
        <v>4</v>
      </c>
      <c r="H75" s="1">
        <v>2</v>
      </c>
      <c r="I75" s="1">
        <v>2</v>
      </c>
      <c r="J75" s="1">
        <v>45997</v>
      </c>
    </row>
    <row r="76" spans="2:14" ht="16.5" thickBot="1" x14ac:dyDescent="0.3">
      <c r="B76" s="29">
        <v>7</v>
      </c>
      <c r="C76" s="7" t="s">
        <v>84</v>
      </c>
      <c r="D76" s="1">
        <v>520</v>
      </c>
      <c r="E76" s="1">
        <v>128</v>
      </c>
      <c r="F76" s="1">
        <v>128</v>
      </c>
      <c r="G76" s="1">
        <v>8</v>
      </c>
      <c r="H76" s="1">
        <v>2</v>
      </c>
      <c r="I76" s="1">
        <v>2</v>
      </c>
      <c r="J76" s="1">
        <v>52997</v>
      </c>
    </row>
    <row r="77" spans="2:14" ht="16.5" thickBot="1" x14ac:dyDescent="0.3">
      <c r="B77" s="30">
        <v>8</v>
      </c>
      <c r="C77" s="7" t="s">
        <v>85</v>
      </c>
      <c r="D77" s="1">
        <v>520</v>
      </c>
      <c r="E77" s="1">
        <v>96</v>
      </c>
      <c r="F77" s="1">
        <v>128</v>
      </c>
      <c r="G77" s="1">
        <v>8</v>
      </c>
      <c r="H77" s="1">
        <v>2</v>
      </c>
      <c r="I77" s="1">
        <v>2</v>
      </c>
      <c r="J77" s="1">
        <v>49497</v>
      </c>
    </row>
    <row r="78" spans="2:14" ht="16.5" thickBot="1" x14ac:dyDescent="0.3">
      <c r="B78" s="29">
        <v>9</v>
      </c>
      <c r="C78" s="7" t="s">
        <v>86</v>
      </c>
      <c r="D78" s="1">
        <v>520</v>
      </c>
      <c r="E78" s="1">
        <v>96</v>
      </c>
      <c r="F78" s="1">
        <v>128</v>
      </c>
      <c r="G78" s="1">
        <v>8</v>
      </c>
      <c r="H78" s="1">
        <v>2</v>
      </c>
      <c r="I78" s="1">
        <v>2</v>
      </c>
      <c r="J78" s="1">
        <v>66496</v>
      </c>
    </row>
    <row r="79" spans="2:14" ht="16.5" thickBot="1" x14ac:dyDescent="0.3">
      <c r="B79" s="30">
        <v>10</v>
      </c>
      <c r="C79" s="7" t="s">
        <v>87</v>
      </c>
      <c r="D79" s="1">
        <v>520</v>
      </c>
      <c r="E79" s="1">
        <v>96</v>
      </c>
      <c r="F79" s="1">
        <v>128</v>
      </c>
      <c r="G79" s="1">
        <v>8</v>
      </c>
      <c r="H79" s="1">
        <v>3</v>
      </c>
      <c r="I79" s="1">
        <v>2</v>
      </c>
      <c r="J79" s="1">
        <v>64496</v>
      </c>
    </row>
    <row r="80" spans="2:14" ht="16.5" thickBot="1" x14ac:dyDescent="0.3">
      <c r="B80" s="29">
        <v>11</v>
      </c>
      <c r="C80" s="7" t="s">
        <v>88</v>
      </c>
      <c r="D80" s="1">
        <v>500</v>
      </c>
      <c r="E80" s="1">
        <v>1024</v>
      </c>
      <c r="F80" s="1">
        <v>4096</v>
      </c>
      <c r="G80" s="1">
        <v>3</v>
      </c>
      <c r="H80" s="1">
        <v>3</v>
      </c>
      <c r="I80" s="1">
        <v>2</v>
      </c>
      <c r="J80" s="1">
        <v>63496</v>
      </c>
    </row>
    <row r="81" spans="2:10" ht="16.5" thickBot="1" x14ac:dyDescent="0.3">
      <c r="B81" s="31">
        <v>12</v>
      </c>
      <c r="C81" s="7" t="s">
        <v>89</v>
      </c>
      <c r="D81" s="1">
        <v>1100</v>
      </c>
      <c r="E81" s="1">
        <v>512</v>
      </c>
      <c r="F81" s="1">
        <v>4096</v>
      </c>
      <c r="G81" s="1">
        <v>4</v>
      </c>
      <c r="H81" s="1">
        <v>3</v>
      </c>
      <c r="I81" s="1">
        <v>3</v>
      </c>
      <c r="J81" s="1">
        <v>69102</v>
      </c>
    </row>
    <row r="82" spans="2:10" ht="16.5" thickBot="1" x14ac:dyDescent="0.3">
      <c r="B82" s="30">
        <v>13</v>
      </c>
      <c r="C82" s="7" t="s">
        <v>90</v>
      </c>
      <c r="D82" s="1">
        <v>500</v>
      </c>
      <c r="E82" s="1">
        <v>1024</v>
      </c>
      <c r="F82" s="1">
        <v>4096</v>
      </c>
      <c r="G82" s="1">
        <v>3</v>
      </c>
      <c r="H82" s="1">
        <v>3</v>
      </c>
      <c r="I82" s="1">
        <v>2</v>
      </c>
      <c r="J82" s="1">
        <v>65397</v>
      </c>
    </row>
    <row r="83" spans="2:10" ht="16.5" thickBot="1" x14ac:dyDescent="0.3">
      <c r="B83" s="29">
        <v>14</v>
      </c>
      <c r="C83" s="7" t="s">
        <v>117</v>
      </c>
      <c r="D83" s="1">
        <v>500</v>
      </c>
      <c r="E83" s="1">
        <v>1024</v>
      </c>
      <c r="F83" s="1">
        <v>4096</v>
      </c>
      <c r="G83" s="1">
        <v>6</v>
      </c>
      <c r="H83" s="1">
        <v>2</v>
      </c>
      <c r="I83" s="1">
        <v>2</v>
      </c>
      <c r="J83" s="1">
        <v>82781</v>
      </c>
    </row>
    <row r="84" spans="2:10" ht="16.5" thickBot="1" x14ac:dyDescent="0.3">
      <c r="B84" s="31">
        <v>15</v>
      </c>
      <c r="C84" s="7" t="s">
        <v>91</v>
      </c>
      <c r="D84" s="1">
        <v>520</v>
      </c>
      <c r="E84" s="1">
        <v>128</v>
      </c>
      <c r="F84" s="1">
        <v>128</v>
      </c>
      <c r="G84" s="1">
        <v>8</v>
      </c>
      <c r="H84" s="1">
        <v>2</v>
      </c>
      <c r="I84" s="1">
        <v>2</v>
      </c>
      <c r="J84" s="1">
        <v>51497</v>
      </c>
    </row>
    <row r="85" spans="2:10" ht="16.5" thickBot="1" x14ac:dyDescent="0.3">
      <c r="B85" s="29">
        <v>16</v>
      </c>
      <c r="C85" s="7" t="s">
        <v>92</v>
      </c>
      <c r="D85" s="1">
        <v>1100</v>
      </c>
      <c r="E85" s="1">
        <v>512</v>
      </c>
      <c r="F85" s="1">
        <v>4096</v>
      </c>
      <c r="G85" s="1">
        <v>3</v>
      </c>
      <c r="H85" s="1">
        <v>3</v>
      </c>
      <c r="I85" s="1">
        <v>2</v>
      </c>
      <c r="J85" s="1">
        <v>57496</v>
      </c>
    </row>
    <row r="86" spans="2:10" ht="16.5" thickBot="1" x14ac:dyDescent="0.3">
      <c r="B86" s="29">
        <v>17</v>
      </c>
      <c r="C86" s="7" t="s">
        <v>93</v>
      </c>
      <c r="D86" s="1">
        <v>206</v>
      </c>
      <c r="E86" s="1">
        <v>64</v>
      </c>
      <c r="F86" s="1">
        <v>32</v>
      </c>
      <c r="G86" s="1">
        <v>7</v>
      </c>
      <c r="H86" s="1">
        <v>1</v>
      </c>
      <c r="I86" s="1">
        <v>2</v>
      </c>
      <c r="J86" s="1">
        <v>35842</v>
      </c>
    </row>
    <row r="87" spans="2:10" ht="16.5" thickBot="1" x14ac:dyDescent="0.3">
      <c r="B87" s="31">
        <v>18</v>
      </c>
      <c r="C87" s="7" t="s">
        <v>94</v>
      </c>
      <c r="D87" s="1">
        <v>206</v>
      </c>
      <c r="E87" s="1">
        <v>64</v>
      </c>
      <c r="F87" s="1">
        <v>32</v>
      </c>
      <c r="G87" s="1">
        <v>7</v>
      </c>
      <c r="H87" s="1">
        <v>2</v>
      </c>
      <c r="I87" s="1">
        <v>2</v>
      </c>
      <c r="J87" s="1">
        <v>38850</v>
      </c>
    </row>
    <row r="88" spans="2:10" ht="16.5" thickBot="1" x14ac:dyDescent="0.3">
      <c r="B88" s="32">
        <v>19</v>
      </c>
      <c r="C88" s="7" t="s">
        <v>95</v>
      </c>
      <c r="D88" s="1">
        <v>520</v>
      </c>
      <c r="E88" s="1">
        <v>128</v>
      </c>
      <c r="F88" s="1">
        <v>128</v>
      </c>
      <c r="G88" s="1">
        <v>4</v>
      </c>
      <c r="H88" s="1">
        <v>2</v>
      </c>
      <c r="I88" s="1">
        <v>2</v>
      </c>
      <c r="J88" s="1">
        <v>51497</v>
      </c>
    </row>
    <row r="89" spans="2:10" ht="16.5" thickBot="1" x14ac:dyDescent="0.3">
      <c r="B89" s="4">
        <v>20</v>
      </c>
      <c r="C89" s="7" t="s">
        <v>96</v>
      </c>
      <c r="D89" s="1">
        <v>1100</v>
      </c>
      <c r="E89" s="1">
        <v>512</v>
      </c>
      <c r="F89" s="1">
        <v>4096</v>
      </c>
      <c r="G89" s="1">
        <v>7</v>
      </c>
      <c r="H89" s="1">
        <v>3</v>
      </c>
      <c r="I89" s="1">
        <v>2</v>
      </c>
      <c r="J89" s="1">
        <v>84941</v>
      </c>
    </row>
    <row r="90" spans="2:10" ht="16.5" thickBot="1" x14ac:dyDescent="0.3">
      <c r="B90" s="4">
        <v>21</v>
      </c>
      <c r="C90" s="7" t="s">
        <v>97</v>
      </c>
      <c r="D90" s="1">
        <v>520</v>
      </c>
      <c r="E90" s="1">
        <v>128</v>
      </c>
      <c r="F90" s="1">
        <v>64</v>
      </c>
      <c r="G90" s="1">
        <v>2</v>
      </c>
      <c r="H90" s="1">
        <v>2</v>
      </c>
      <c r="I90" s="1">
        <v>1</v>
      </c>
      <c r="J90" s="1">
        <v>32924</v>
      </c>
    </row>
    <row r="91" spans="2:10" ht="16.5" thickBot="1" x14ac:dyDescent="0.3">
      <c r="B91" s="4">
        <v>22</v>
      </c>
      <c r="C91" s="7" t="s">
        <v>98</v>
      </c>
      <c r="D91" s="1">
        <v>1100</v>
      </c>
      <c r="E91" s="1">
        <v>512</v>
      </c>
      <c r="F91" s="1">
        <v>4096</v>
      </c>
      <c r="G91" s="1">
        <v>7</v>
      </c>
      <c r="H91" s="1">
        <v>3</v>
      </c>
      <c r="I91" s="1">
        <v>2</v>
      </c>
      <c r="J91" s="1">
        <v>65088</v>
      </c>
    </row>
    <row r="92" spans="2:10" ht="16.5" thickBot="1" x14ac:dyDescent="0.3">
      <c r="B92" s="4">
        <v>23</v>
      </c>
      <c r="C92" s="7" t="s">
        <v>99</v>
      </c>
      <c r="D92" s="1">
        <v>1100</v>
      </c>
      <c r="E92" s="1">
        <v>512</v>
      </c>
      <c r="F92" s="1">
        <v>4096</v>
      </c>
      <c r="G92" s="1">
        <v>1</v>
      </c>
      <c r="H92" s="1">
        <v>3</v>
      </c>
      <c r="I92" s="1">
        <v>2</v>
      </c>
      <c r="J92" s="1">
        <v>64355</v>
      </c>
    </row>
    <row r="93" spans="2:10" ht="16.5" thickBot="1" x14ac:dyDescent="0.3">
      <c r="B93" s="4">
        <v>24</v>
      </c>
      <c r="C93" s="7" t="s">
        <v>100</v>
      </c>
      <c r="D93" s="1">
        <v>500</v>
      </c>
      <c r="E93" s="1">
        <v>1024</v>
      </c>
      <c r="F93" s="1">
        <v>4096</v>
      </c>
      <c r="G93" s="1">
        <v>2</v>
      </c>
      <c r="H93" s="1">
        <v>5</v>
      </c>
      <c r="I93" s="1">
        <v>2</v>
      </c>
      <c r="J93" s="1">
        <v>63830</v>
      </c>
    </row>
    <row r="94" spans="2:10" ht="16.5" thickBot="1" x14ac:dyDescent="0.3">
      <c r="B94" s="4">
        <v>25</v>
      </c>
      <c r="C94" s="7" t="s">
        <v>101</v>
      </c>
      <c r="D94" s="1">
        <v>1100</v>
      </c>
      <c r="E94" s="1">
        <v>2048</v>
      </c>
      <c r="F94" s="1">
        <v>32768</v>
      </c>
      <c r="G94" s="1">
        <v>1</v>
      </c>
      <c r="H94" s="1">
        <v>4</v>
      </c>
      <c r="I94" s="1">
        <v>2</v>
      </c>
      <c r="J94" s="1">
        <v>86356</v>
      </c>
    </row>
    <row r="95" spans="2:10" ht="16.5" thickBot="1" x14ac:dyDescent="0.3">
      <c r="B95" s="4">
        <v>26</v>
      </c>
      <c r="C95" s="7" t="s">
        <v>102</v>
      </c>
      <c r="D95" s="1">
        <v>500</v>
      </c>
      <c r="E95" s="1">
        <v>1024</v>
      </c>
      <c r="F95" s="1">
        <v>4096</v>
      </c>
      <c r="G95" s="1">
        <v>7</v>
      </c>
      <c r="H95" s="1">
        <v>4</v>
      </c>
      <c r="I95" s="1">
        <v>2</v>
      </c>
      <c r="J95" s="1">
        <v>75702</v>
      </c>
    </row>
    <row r="96" spans="2:10" ht="16.5" thickBot="1" x14ac:dyDescent="0.3">
      <c r="B96" s="4">
        <v>27</v>
      </c>
      <c r="C96" s="7" t="s">
        <v>103</v>
      </c>
      <c r="D96" s="1">
        <v>1100</v>
      </c>
      <c r="E96" s="1">
        <v>256</v>
      </c>
      <c r="F96" s="1">
        <v>512</v>
      </c>
      <c r="G96" s="1">
        <v>8</v>
      </c>
      <c r="H96" s="1">
        <v>4</v>
      </c>
      <c r="I96" s="1">
        <v>2</v>
      </c>
      <c r="J96" s="1">
        <v>57850</v>
      </c>
    </row>
    <row r="97" spans="2:10" ht="16.5" thickBot="1" x14ac:dyDescent="0.3">
      <c r="B97" s="4">
        <v>28</v>
      </c>
      <c r="C97" s="7" t="s">
        <v>104</v>
      </c>
      <c r="D97" s="1">
        <v>500</v>
      </c>
      <c r="E97" s="1">
        <v>1024</v>
      </c>
      <c r="F97" s="1">
        <v>4096</v>
      </c>
      <c r="G97" s="1">
        <v>6</v>
      </c>
      <c r="H97" s="1">
        <v>5</v>
      </c>
      <c r="I97" s="1">
        <v>2</v>
      </c>
      <c r="J97" s="1">
        <v>93275</v>
      </c>
    </row>
    <row r="98" spans="2:10" ht="16.5" thickBot="1" x14ac:dyDescent="0.3">
      <c r="B98" s="4">
        <v>29</v>
      </c>
      <c r="C98" s="7" t="s">
        <v>105</v>
      </c>
      <c r="D98" s="1">
        <v>500</v>
      </c>
      <c r="E98" s="1">
        <v>1024</v>
      </c>
      <c r="F98" s="1">
        <v>4096</v>
      </c>
      <c r="G98" s="1">
        <v>3</v>
      </c>
      <c r="H98" s="1">
        <v>3</v>
      </c>
      <c r="I98" s="1">
        <v>2</v>
      </c>
      <c r="J98" s="1">
        <v>96012</v>
      </c>
    </row>
    <row r="99" spans="2:10" ht="16.5" thickBot="1" x14ac:dyDescent="0.3">
      <c r="B99" s="4">
        <v>30</v>
      </c>
      <c r="C99" s="7" t="s">
        <v>106</v>
      </c>
      <c r="D99" s="1">
        <v>500</v>
      </c>
      <c r="E99" s="1">
        <v>1024</v>
      </c>
      <c r="F99" s="1">
        <v>4096</v>
      </c>
      <c r="G99" s="1">
        <v>7</v>
      </c>
      <c r="H99" s="1">
        <v>4</v>
      </c>
      <c r="I99" s="1">
        <v>2</v>
      </c>
      <c r="J99" s="1">
        <v>102570</v>
      </c>
    </row>
    <row r="100" spans="2:10" ht="16.5" thickBot="1" x14ac:dyDescent="0.3">
      <c r="B100" s="4">
        <v>31</v>
      </c>
      <c r="C100" s="7" t="s">
        <v>107</v>
      </c>
      <c r="D100" s="1">
        <v>500</v>
      </c>
      <c r="E100" s="1">
        <v>512</v>
      </c>
      <c r="F100" s="1">
        <v>4096</v>
      </c>
      <c r="G100" s="1">
        <v>3</v>
      </c>
      <c r="H100" s="1">
        <v>5</v>
      </c>
      <c r="I100" s="1">
        <v>2</v>
      </c>
      <c r="J100" s="1">
        <v>97955</v>
      </c>
    </row>
    <row r="101" spans="2:10" ht="16.5" thickBot="1" x14ac:dyDescent="0.3">
      <c r="B101" s="4">
        <v>32</v>
      </c>
      <c r="C101" s="7" t="s">
        <v>108</v>
      </c>
      <c r="D101" s="1">
        <v>500</v>
      </c>
      <c r="E101" s="1">
        <v>512</v>
      </c>
      <c r="F101" s="1">
        <v>4096</v>
      </c>
      <c r="G101" s="1">
        <v>7</v>
      </c>
      <c r="H101" s="1">
        <v>5</v>
      </c>
      <c r="I101" s="1">
        <v>2</v>
      </c>
      <c r="J101" s="1">
        <v>107185</v>
      </c>
    </row>
    <row r="102" spans="2:10" ht="16.5" thickBot="1" x14ac:dyDescent="0.3">
      <c r="B102" s="4">
        <v>33</v>
      </c>
      <c r="C102" s="7" t="s">
        <v>109</v>
      </c>
      <c r="D102" s="1">
        <v>520</v>
      </c>
      <c r="E102" s="1">
        <v>128</v>
      </c>
      <c r="F102" s="1">
        <v>128</v>
      </c>
      <c r="G102" s="1">
        <v>1</v>
      </c>
      <c r="H102" s="1">
        <v>3</v>
      </c>
      <c r="I102" s="1">
        <v>2</v>
      </c>
      <c r="J102" s="1">
        <v>68250</v>
      </c>
    </row>
    <row r="103" spans="2:10" ht="16.5" thickBot="1" x14ac:dyDescent="0.3">
      <c r="B103" s="4">
        <v>34</v>
      </c>
      <c r="C103" s="7" t="s">
        <v>110</v>
      </c>
      <c r="D103" s="1">
        <v>1100</v>
      </c>
      <c r="E103" s="1">
        <v>512</v>
      </c>
      <c r="F103" s="1">
        <v>512</v>
      </c>
      <c r="G103" s="1">
        <v>4</v>
      </c>
      <c r="H103" s="1">
        <v>5</v>
      </c>
      <c r="I103" s="1">
        <v>2</v>
      </c>
      <c r="J103" s="1">
        <v>63310</v>
      </c>
    </row>
    <row r="104" spans="2:10" ht="16.5" thickBot="1" x14ac:dyDescent="0.3">
      <c r="B104" s="4">
        <v>35</v>
      </c>
      <c r="C104" s="7" t="s">
        <v>111</v>
      </c>
      <c r="D104" s="1">
        <v>520</v>
      </c>
      <c r="E104" s="1">
        <v>128</v>
      </c>
      <c r="F104" s="1">
        <v>128</v>
      </c>
      <c r="G104" s="1">
        <v>4</v>
      </c>
      <c r="H104" s="1">
        <v>4</v>
      </c>
      <c r="I104" s="1">
        <v>1</v>
      </c>
      <c r="J104" s="1">
        <v>52715</v>
      </c>
    </row>
    <row r="105" spans="2:10" ht="16.5" thickBot="1" x14ac:dyDescent="0.3">
      <c r="B105" s="4">
        <v>36</v>
      </c>
      <c r="C105" s="7" t="s">
        <v>112</v>
      </c>
      <c r="D105" s="1">
        <v>1100</v>
      </c>
      <c r="E105" s="1">
        <v>512</v>
      </c>
      <c r="F105" s="1">
        <v>512</v>
      </c>
      <c r="G105" s="1">
        <v>8</v>
      </c>
      <c r="H105" s="1">
        <v>5</v>
      </c>
      <c r="I105" s="1">
        <v>2</v>
      </c>
      <c r="J105" s="1">
        <v>52780</v>
      </c>
    </row>
    <row r="106" spans="2:10" ht="16.5" thickBot="1" x14ac:dyDescent="0.3">
      <c r="B106" s="4">
        <v>37</v>
      </c>
      <c r="C106" s="7" t="s">
        <v>113</v>
      </c>
      <c r="D106" s="1">
        <v>1100</v>
      </c>
      <c r="E106" s="1">
        <v>2048</v>
      </c>
      <c r="F106" s="1">
        <v>32768</v>
      </c>
      <c r="G106" s="1">
        <v>1</v>
      </c>
      <c r="H106" s="1">
        <v>5</v>
      </c>
      <c r="I106" s="1">
        <v>2</v>
      </c>
      <c r="J106" s="1">
        <v>85150</v>
      </c>
    </row>
    <row r="107" spans="2:10" ht="16.5" thickBot="1" x14ac:dyDescent="0.3">
      <c r="B107" s="4">
        <v>38</v>
      </c>
      <c r="C107" s="7" t="s">
        <v>114</v>
      </c>
      <c r="D107" s="1">
        <v>1100</v>
      </c>
      <c r="E107" s="1">
        <v>2048</v>
      </c>
      <c r="F107" s="1">
        <v>32768</v>
      </c>
      <c r="G107" s="1">
        <v>3</v>
      </c>
      <c r="H107" s="1">
        <v>4</v>
      </c>
      <c r="I107" s="1">
        <v>2</v>
      </c>
      <c r="J107" s="1">
        <v>86320</v>
      </c>
    </row>
    <row r="108" spans="2:10" ht="16.5" thickBot="1" x14ac:dyDescent="0.3">
      <c r="B108" s="4">
        <v>39</v>
      </c>
      <c r="C108" s="7" t="s">
        <v>115</v>
      </c>
      <c r="D108" s="1">
        <v>1100</v>
      </c>
      <c r="E108" s="1">
        <v>2048</v>
      </c>
      <c r="F108" s="1">
        <v>32768</v>
      </c>
      <c r="G108" s="1">
        <v>7</v>
      </c>
      <c r="H108" s="1">
        <v>5</v>
      </c>
      <c r="I108" s="1">
        <v>2</v>
      </c>
      <c r="J108" s="1">
        <v>89765</v>
      </c>
    </row>
    <row r="109" spans="2:10" ht="16.5" thickBot="1" x14ac:dyDescent="0.3">
      <c r="B109" s="4">
        <v>40</v>
      </c>
      <c r="C109" s="7" t="s">
        <v>116</v>
      </c>
      <c r="D109" s="1">
        <v>520</v>
      </c>
      <c r="E109" s="1">
        <v>512</v>
      </c>
      <c r="F109" s="1">
        <v>48</v>
      </c>
      <c r="G109" s="1">
        <v>4</v>
      </c>
      <c r="H109" s="1">
        <v>4</v>
      </c>
      <c r="I109" s="1">
        <v>2</v>
      </c>
      <c r="J109" s="1">
        <v>78195</v>
      </c>
    </row>
  </sheetData>
  <pageMargins left="0.7" right="0.7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W284"/>
  <sheetViews>
    <sheetView tabSelected="1" topLeftCell="A124" zoomScale="80" zoomScaleNormal="80" workbookViewId="0">
      <selection activeCell="C146" sqref="C146:S146"/>
    </sheetView>
  </sheetViews>
  <sheetFormatPr defaultRowHeight="15.75" x14ac:dyDescent="0.25"/>
  <cols>
    <col min="1" max="1" width="4.7109375" style="5" customWidth="1"/>
    <col min="2" max="43" width="2.140625" style="5" customWidth="1"/>
    <col min="44" max="47" width="8.7109375" style="5" customWidth="1"/>
    <col min="48" max="49" width="8.7109375" style="34" customWidth="1"/>
    <col min="50" max="50" width="28.7109375" style="34" customWidth="1"/>
    <col min="51" max="51" width="7.85546875" style="34" customWidth="1"/>
    <col min="52" max="52" width="8.7109375" style="34" customWidth="1"/>
    <col min="53" max="53" width="24.7109375" style="34" customWidth="1"/>
    <col min="54" max="55" width="13" style="34" customWidth="1"/>
    <col min="56" max="56" width="27" style="34" customWidth="1"/>
    <col min="57" max="58" width="8.7109375" style="34" customWidth="1"/>
    <col min="59" max="59" width="24.7109375" style="34" customWidth="1"/>
    <col min="60" max="61" width="8.7109375" style="34" customWidth="1"/>
    <col min="62" max="62" width="28.85546875" style="34" customWidth="1"/>
    <col min="63" max="64" width="8.7109375" style="34" customWidth="1"/>
    <col min="65" max="65" width="55.140625" style="34" customWidth="1"/>
    <col min="66" max="66" width="8.7109375" style="34" customWidth="1"/>
    <col min="67" max="67" width="11.28515625" style="34" customWidth="1"/>
    <col min="68" max="68" width="26" style="34" customWidth="1"/>
    <col min="69" max="69" width="12.85546875" style="34" customWidth="1"/>
    <col min="70" max="70" width="9.140625" style="34"/>
    <col min="71" max="74" width="8.7109375" style="34" customWidth="1"/>
    <col min="75" max="77" width="12.7109375" style="34" customWidth="1"/>
    <col min="78" max="78" width="17.85546875" style="34" customWidth="1"/>
    <col min="79" max="79" width="19.85546875" style="34" customWidth="1"/>
    <col min="80" max="80" width="20.7109375" style="34" customWidth="1"/>
    <col min="81" max="81" width="18.7109375" style="34" customWidth="1"/>
    <col min="82" max="82" width="12.7109375" style="34" customWidth="1"/>
    <col min="83" max="94" width="8.7109375" style="34" customWidth="1"/>
    <col min="95" max="96" width="9.140625" style="34"/>
  </cols>
  <sheetData>
    <row r="1" spans="1:85" ht="21.95" customHeight="1" x14ac:dyDescent="0.25">
      <c r="A1" s="181" t="s">
        <v>121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  <c r="L1" s="181"/>
      <c r="M1" s="181"/>
      <c r="N1" s="181"/>
      <c r="O1" s="181"/>
      <c r="P1" s="181"/>
      <c r="Q1" s="181"/>
      <c r="R1" s="181"/>
      <c r="S1" s="181"/>
      <c r="T1" s="181"/>
      <c r="U1" s="181"/>
      <c r="V1" s="181"/>
      <c r="W1" s="181"/>
      <c r="X1" s="181"/>
      <c r="Y1" s="181"/>
      <c r="Z1" s="181"/>
      <c r="AA1" s="181"/>
      <c r="AB1" s="181"/>
      <c r="AC1" s="181"/>
      <c r="AD1" s="181"/>
      <c r="AE1" s="181"/>
      <c r="AF1" s="181"/>
      <c r="AG1" s="181"/>
      <c r="AH1" s="181"/>
      <c r="AI1" s="181"/>
      <c r="AJ1" s="181"/>
      <c r="AK1" s="181"/>
      <c r="AL1" s="181"/>
      <c r="AM1" s="181"/>
      <c r="AN1" s="181"/>
      <c r="AO1" s="181"/>
      <c r="AP1" s="181"/>
      <c r="AQ1" s="181"/>
      <c r="CG1" s="49"/>
    </row>
    <row r="2" spans="1:85" ht="21.95" customHeight="1" x14ac:dyDescent="0.25">
      <c r="A2" s="181"/>
      <c r="B2" s="181"/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81"/>
      <c r="P2" s="181"/>
      <c r="Q2" s="181"/>
      <c r="R2" s="181"/>
      <c r="S2" s="181"/>
      <c r="T2" s="181"/>
      <c r="U2" s="181"/>
      <c r="V2" s="181"/>
      <c r="W2" s="181"/>
      <c r="X2" s="181"/>
      <c r="Y2" s="181"/>
      <c r="Z2" s="181"/>
      <c r="AA2" s="181"/>
      <c r="AB2" s="181"/>
      <c r="AC2" s="181"/>
      <c r="AD2" s="181"/>
      <c r="AE2" s="181"/>
      <c r="AF2" s="181"/>
      <c r="AG2" s="181"/>
      <c r="AH2" s="181"/>
      <c r="AI2" s="181"/>
      <c r="AJ2" s="181"/>
      <c r="AK2" s="181"/>
      <c r="AL2" s="181"/>
      <c r="AM2" s="181"/>
      <c r="AN2" s="181"/>
      <c r="AO2" s="181"/>
      <c r="AP2" s="181"/>
      <c r="AQ2" s="181"/>
      <c r="CG2" s="49"/>
    </row>
    <row r="3" spans="1:85" ht="21.95" customHeight="1" x14ac:dyDescent="0.25">
      <c r="B3" s="10" t="s">
        <v>0</v>
      </c>
      <c r="CG3" s="49"/>
    </row>
    <row r="4" spans="1:85" ht="21.95" customHeight="1" x14ac:dyDescent="0.25">
      <c r="B4" s="10" t="s">
        <v>1</v>
      </c>
      <c r="CG4" s="49"/>
    </row>
    <row r="5" spans="1:85" ht="21.95" customHeight="1" x14ac:dyDescent="0.25">
      <c r="B5" s="10" t="s">
        <v>2</v>
      </c>
    </row>
    <row r="6" spans="1:85" ht="21.95" customHeight="1" x14ac:dyDescent="0.25">
      <c r="B6" s="10" t="s">
        <v>3</v>
      </c>
      <c r="AU6" s="18"/>
      <c r="BS6" s="48"/>
      <c r="BT6" s="48"/>
      <c r="BU6" s="48"/>
      <c r="BV6" s="48"/>
      <c r="BW6" s="48"/>
      <c r="BX6" s="48"/>
      <c r="BY6" s="48"/>
      <c r="BZ6" s="48"/>
      <c r="CA6" s="48"/>
      <c r="CB6" s="48"/>
      <c r="CC6" s="48"/>
    </row>
    <row r="7" spans="1:85" ht="21.95" customHeight="1" x14ac:dyDescent="0.25">
      <c r="B7" s="10" t="s">
        <v>4</v>
      </c>
      <c r="AU7" s="18"/>
      <c r="AV7" s="48"/>
      <c r="AX7" s="48"/>
      <c r="AY7" s="48"/>
      <c r="BR7" s="48"/>
      <c r="BS7" s="48"/>
      <c r="BT7" s="48"/>
      <c r="BU7" s="48"/>
      <c r="BV7" s="48"/>
      <c r="BW7" s="48"/>
      <c r="BX7" s="48"/>
      <c r="BY7" s="48"/>
      <c r="BZ7" s="48"/>
      <c r="CA7" s="48"/>
      <c r="CB7" s="48"/>
      <c r="CC7" s="48"/>
    </row>
    <row r="8" spans="1:85" ht="21.95" customHeight="1" x14ac:dyDescent="0.25">
      <c r="AU8" s="18"/>
      <c r="AV8" s="48"/>
      <c r="AX8" s="48"/>
      <c r="AY8" s="48"/>
      <c r="BA8" s="48"/>
      <c r="BB8" s="48"/>
      <c r="BD8" s="48"/>
      <c r="BE8" s="48"/>
      <c r="BG8" s="48"/>
      <c r="BH8" s="48"/>
      <c r="BJ8" s="48"/>
      <c r="BK8" s="48"/>
      <c r="BM8" s="48"/>
      <c r="BN8" s="48"/>
      <c r="BP8" s="48"/>
      <c r="BQ8" s="48"/>
      <c r="BR8" s="48"/>
      <c r="BS8" s="48"/>
      <c r="BT8" s="48"/>
      <c r="BU8" s="48"/>
      <c r="BV8" s="48"/>
      <c r="BW8" s="48"/>
      <c r="BX8" s="48"/>
      <c r="BY8" s="48"/>
      <c r="BZ8" s="48" t="s">
        <v>40</v>
      </c>
      <c r="CA8" s="48"/>
      <c r="CB8" s="48"/>
      <c r="CC8" s="48"/>
    </row>
    <row r="9" spans="1:85" ht="21.95" customHeight="1" x14ac:dyDescent="0.25">
      <c r="B9" s="21" t="s">
        <v>5</v>
      </c>
      <c r="AU9" s="18"/>
      <c r="AV9" s="48"/>
      <c r="AX9" s="48"/>
      <c r="AY9" s="48"/>
      <c r="BB9" s="48"/>
      <c r="BE9" s="48"/>
      <c r="BH9" s="48"/>
      <c r="BK9" s="48"/>
      <c r="BN9" s="48"/>
      <c r="BQ9" s="48"/>
      <c r="BR9" s="48"/>
      <c r="BS9" s="48"/>
      <c r="BT9" s="48"/>
      <c r="BU9" s="48"/>
      <c r="BV9" s="48"/>
      <c r="BW9" s="48"/>
      <c r="BX9" s="48"/>
      <c r="BY9" s="48"/>
      <c r="BZ9" s="48"/>
      <c r="CA9" s="48"/>
      <c r="CB9" s="48"/>
      <c r="CC9" s="48"/>
    </row>
    <row r="10" spans="1:85" ht="21.95" customHeight="1" x14ac:dyDescent="0.25">
      <c r="B10" s="182" t="s">
        <v>123</v>
      </c>
      <c r="C10" s="182"/>
      <c r="D10" s="182"/>
      <c r="E10" s="182"/>
      <c r="F10" s="182"/>
      <c r="G10" s="182"/>
      <c r="H10" s="182"/>
      <c r="I10" s="182"/>
      <c r="J10" s="182"/>
      <c r="K10" s="182"/>
      <c r="L10" s="182"/>
      <c r="M10" s="182"/>
      <c r="N10" s="182"/>
      <c r="O10" s="182"/>
      <c r="P10" s="182"/>
      <c r="Q10" s="182"/>
      <c r="R10" s="182"/>
      <c r="S10" s="182"/>
      <c r="T10" s="182"/>
      <c r="U10" s="182"/>
      <c r="V10" s="182"/>
      <c r="W10" s="182"/>
      <c r="X10" s="182"/>
      <c r="Y10" s="182"/>
      <c r="Z10" s="182"/>
      <c r="AA10" s="182"/>
      <c r="AB10" s="182"/>
      <c r="AC10" s="182"/>
      <c r="AD10" s="182"/>
      <c r="AE10" s="182"/>
      <c r="AF10" s="182"/>
      <c r="AG10" s="182"/>
      <c r="AH10" s="182"/>
      <c r="AI10" s="182"/>
      <c r="AJ10" s="182"/>
      <c r="AK10" s="182"/>
      <c r="AL10" s="182"/>
      <c r="AM10" s="182"/>
      <c r="AN10" s="182"/>
      <c r="AO10" s="182"/>
      <c r="AP10" s="182"/>
      <c r="AQ10" s="182"/>
      <c r="AU10" s="18"/>
      <c r="AV10" s="48"/>
      <c r="AX10" s="48"/>
      <c r="AY10" s="48"/>
      <c r="BS10" s="48"/>
      <c r="BT10" s="48"/>
      <c r="BU10" s="48"/>
      <c r="BV10" s="48"/>
      <c r="BW10" s="48"/>
      <c r="BX10" s="48"/>
      <c r="BY10" s="48"/>
      <c r="BZ10" s="48"/>
      <c r="CA10" s="48"/>
      <c r="CB10" s="48"/>
      <c r="CC10" s="48"/>
    </row>
    <row r="11" spans="1:85" ht="21.95" customHeight="1" x14ac:dyDescent="0.25">
      <c r="B11" s="182"/>
      <c r="C11" s="182"/>
      <c r="D11" s="182"/>
      <c r="E11" s="182"/>
      <c r="F11" s="182"/>
      <c r="G11" s="182"/>
      <c r="H11" s="182"/>
      <c r="I11" s="182"/>
      <c r="J11" s="182"/>
      <c r="K11" s="182"/>
      <c r="L11" s="182"/>
      <c r="M11" s="182"/>
      <c r="N11" s="182"/>
      <c r="O11" s="182"/>
      <c r="P11" s="182"/>
      <c r="Q11" s="182"/>
      <c r="R11" s="182"/>
      <c r="S11" s="182"/>
      <c r="T11" s="182"/>
      <c r="U11" s="182"/>
      <c r="V11" s="182"/>
      <c r="W11" s="182"/>
      <c r="X11" s="182"/>
      <c r="Y11" s="182"/>
      <c r="Z11" s="182"/>
      <c r="AA11" s="182"/>
      <c r="AB11" s="182"/>
      <c r="AC11" s="182"/>
      <c r="AD11" s="182"/>
      <c r="AE11" s="182"/>
      <c r="AF11" s="182"/>
      <c r="AG11" s="182"/>
      <c r="AH11" s="182"/>
      <c r="AI11" s="182"/>
      <c r="AJ11" s="182"/>
      <c r="AK11" s="182"/>
      <c r="AL11" s="182"/>
      <c r="AM11" s="182"/>
      <c r="AN11" s="182"/>
      <c r="AO11" s="182"/>
      <c r="AP11" s="182"/>
      <c r="AQ11" s="182"/>
      <c r="AU11" s="18"/>
      <c r="AV11" s="48"/>
      <c r="AX11" s="48"/>
      <c r="AY11" s="48"/>
      <c r="BR11" s="34" t="s">
        <v>40</v>
      </c>
      <c r="BS11" s="48"/>
      <c r="BT11" s="48"/>
      <c r="BU11" s="48"/>
      <c r="BV11" s="48"/>
      <c r="BW11" s="48"/>
      <c r="BX11" s="48"/>
      <c r="BY11" s="48"/>
      <c r="BZ11" s="48"/>
      <c r="CA11" s="48"/>
      <c r="CB11" s="48"/>
      <c r="CC11" s="48"/>
    </row>
    <row r="12" spans="1:85" ht="21.95" customHeight="1" x14ac:dyDescent="0.25">
      <c r="D12" s="175" t="s">
        <v>122</v>
      </c>
      <c r="E12" s="175"/>
      <c r="F12" s="175"/>
      <c r="G12" s="175"/>
      <c r="H12" s="175"/>
      <c r="I12" s="177" t="s">
        <v>8</v>
      </c>
      <c r="J12" s="178"/>
      <c r="K12" s="178"/>
      <c r="L12" s="178"/>
      <c r="M12" s="178"/>
      <c r="N12" s="178"/>
      <c r="O12" s="178"/>
      <c r="P12" s="178"/>
      <c r="Q12" s="178"/>
      <c r="R12" s="178"/>
      <c r="S12" s="178"/>
      <c r="T12" s="178"/>
      <c r="U12" s="178"/>
      <c r="V12" s="178"/>
      <c r="W12" s="178"/>
      <c r="X12" s="178"/>
      <c r="Y12" s="178"/>
      <c r="Z12" s="178"/>
      <c r="AA12" s="178"/>
      <c r="AB12" s="178"/>
      <c r="AC12" s="178"/>
      <c r="AD12" s="178"/>
      <c r="AE12" s="178"/>
      <c r="AF12" s="178"/>
      <c r="AG12" s="178"/>
      <c r="AH12" s="178"/>
      <c r="AI12" s="178"/>
      <c r="AJ12" s="178"/>
      <c r="AK12" s="178"/>
      <c r="AL12" s="178"/>
      <c r="AM12" s="179"/>
      <c r="AN12" s="23"/>
      <c r="AO12" s="23"/>
      <c r="AP12" s="23"/>
      <c r="AQ12" s="23"/>
      <c r="AU12" s="18"/>
      <c r="AV12" s="48"/>
      <c r="AX12" s="48"/>
      <c r="AY12" s="48"/>
      <c r="BS12" s="48"/>
      <c r="BT12" s="48"/>
      <c r="BU12" s="48"/>
      <c r="BV12" s="48"/>
      <c r="BW12" s="48"/>
      <c r="BX12" s="48"/>
      <c r="BY12" s="48"/>
      <c r="BZ12" s="48"/>
      <c r="CA12" s="48"/>
      <c r="CB12" s="48"/>
      <c r="CC12" s="48"/>
    </row>
    <row r="13" spans="1:85" ht="21.95" customHeight="1" x14ac:dyDescent="0.25">
      <c r="D13" s="175">
        <f>AT27</f>
        <v>52</v>
      </c>
      <c r="E13" s="175"/>
      <c r="F13" s="175"/>
      <c r="G13" s="175"/>
      <c r="H13" s="175"/>
      <c r="I13" s="176" t="str">
        <f>LOOKUP(AT27,'1'!B6:B65,'1'!D6:D65)</f>
        <v>B4, B5, B17, B21, B27, B31, B32, B35, B37, B39</v>
      </c>
      <c r="J13" s="176"/>
      <c r="K13" s="176"/>
      <c r="L13" s="176"/>
      <c r="M13" s="176"/>
      <c r="N13" s="176"/>
      <c r="O13" s="176"/>
      <c r="P13" s="176"/>
      <c r="Q13" s="176"/>
      <c r="R13" s="176"/>
      <c r="S13" s="176"/>
      <c r="T13" s="176"/>
      <c r="U13" s="176"/>
      <c r="V13" s="176"/>
      <c r="W13" s="176"/>
      <c r="X13" s="176"/>
      <c r="Y13" s="176"/>
      <c r="Z13" s="176"/>
      <c r="AA13" s="176"/>
      <c r="AB13" s="176"/>
      <c r="AC13" s="176"/>
      <c r="AD13" s="176"/>
      <c r="AE13" s="176"/>
      <c r="AF13" s="176"/>
      <c r="AG13" s="176"/>
      <c r="AH13" s="176"/>
      <c r="AI13" s="176"/>
      <c r="AJ13" s="176"/>
      <c r="AK13" s="176"/>
      <c r="AL13" s="176"/>
      <c r="AM13" s="176"/>
      <c r="AN13" s="23"/>
      <c r="AO13" s="23"/>
      <c r="AP13" s="23"/>
      <c r="AQ13" s="23"/>
    </row>
    <row r="14" spans="1:85" ht="21.95" customHeight="1" x14ac:dyDescent="0.25">
      <c r="AK14" s="18"/>
    </row>
    <row r="15" spans="1:85" ht="21.95" customHeight="1" x14ac:dyDescent="0.25">
      <c r="B15" s="174" t="s">
        <v>69</v>
      </c>
      <c r="C15" s="174"/>
      <c r="D15" s="174" t="s">
        <v>118</v>
      </c>
      <c r="E15" s="174"/>
      <c r="F15" s="174"/>
      <c r="G15" s="174"/>
      <c r="H15" s="174"/>
      <c r="I15" s="174"/>
      <c r="J15" s="174"/>
      <c r="K15" s="174"/>
      <c r="L15" s="174"/>
      <c r="M15" s="174" t="s">
        <v>132</v>
      </c>
      <c r="N15" s="174"/>
      <c r="O15" s="174"/>
      <c r="P15" s="174"/>
      <c r="Q15" s="174"/>
      <c r="R15" s="174" t="s">
        <v>133</v>
      </c>
      <c r="S15" s="174"/>
      <c r="T15" s="174"/>
      <c r="U15" s="174"/>
      <c r="V15" s="174"/>
      <c r="W15" s="174" t="s">
        <v>119</v>
      </c>
      <c r="X15" s="174"/>
      <c r="Y15" s="174"/>
      <c r="Z15" s="174"/>
      <c r="AA15" s="174" t="s">
        <v>120</v>
      </c>
      <c r="AB15" s="174"/>
      <c r="AC15" s="174"/>
      <c r="AD15" s="174"/>
      <c r="AE15" s="174" t="s">
        <v>131</v>
      </c>
      <c r="AF15" s="174"/>
      <c r="AG15" s="174"/>
      <c r="AH15" s="174"/>
      <c r="AI15" s="174"/>
      <c r="AJ15" s="174" t="s">
        <v>125</v>
      </c>
      <c r="AK15" s="174"/>
      <c r="AL15" s="174"/>
      <c r="AM15" s="174" t="s">
        <v>124</v>
      </c>
      <c r="AN15" s="174"/>
      <c r="AO15" s="174"/>
      <c r="AP15" s="174"/>
      <c r="AQ15" s="174"/>
      <c r="BC15" s="37">
        <f>MIN(BC18:BC27)</f>
        <v>33641</v>
      </c>
      <c r="BD15" s="34" t="s">
        <v>142</v>
      </c>
    </row>
    <row r="16" spans="1:85" ht="21.95" customHeight="1" x14ac:dyDescent="0.25">
      <c r="A16" s="6"/>
      <c r="B16" s="174"/>
      <c r="C16" s="174"/>
      <c r="D16" s="174"/>
      <c r="E16" s="174"/>
      <c r="F16" s="174"/>
      <c r="G16" s="174"/>
      <c r="H16" s="174"/>
      <c r="I16" s="174"/>
      <c r="J16" s="174"/>
      <c r="K16" s="174"/>
      <c r="L16" s="174"/>
      <c r="M16" s="174"/>
      <c r="N16" s="174"/>
      <c r="O16" s="174"/>
      <c r="P16" s="174"/>
      <c r="Q16" s="174"/>
      <c r="R16" s="174"/>
      <c r="S16" s="174"/>
      <c r="T16" s="174"/>
      <c r="U16" s="174"/>
      <c r="V16" s="174"/>
      <c r="W16" s="174"/>
      <c r="X16" s="174"/>
      <c r="Y16" s="174"/>
      <c r="Z16" s="174"/>
      <c r="AA16" s="174"/>
      <c r="AB16" s="174"/>
      <c r="AC16" s="174"/>
      <c r="AD16" s="174"/>
      <c r="AE16" s="174"/>
      <c r="AF16" s="174"/>
      <c r="AG16" s="174"/>
      <c r="AH16" s="174"/>
      <c r="AI16" s="174"/>
      <c r="AJ16" s="174"/>
      <c r="AK16" s="174"/>
      <c r="AL16" s="174"/>
      <c r="AM16" s="174"/>
      <c r="AN16" s="174"/>
      <c r="AO16" s="174"/>
      <c r="AP16" s="174"/>
      <c r="AQ16" s="174"/>
      <c r="AW16" s="35">
        <f t="shared" ref="AW16:BC16" si="0">MAX(AW18:AW27)</f>
        <v>3148</v>
      </c>
      <c r="AX16" s="35">
        <f t="shared" si="0"/>
        <v>35916</v>
      </c>
      <c r="AY16" s="35">
        <f t="shared" si="0"/>
        <v>35923</v>
      </c>
      <c r="AZ16" s="35">
        <f t="shared" si="0"/>
        <v>35928</v>
      </c>
      <c r="BA16" s="35">
        <f t="shared" si="0"/>
        <v>35930</v>
      </c>
      <c r="BB16" s="35">
        <f t="shared" si="0"/>
        <v>125695</v>
      </c>
      <c r="BC16" s="35">
        <f t="shared" si="0"/>
        <v>125695</v>
      </c>
      <c r="BD16" s="34" t="s">
        <v>141</v>
      </c>
    </row>
    <row r="17" spans="1:101" ht="21.95" customHeight="1" x14ac:dyDescent="0.3">
      <c r="A17" s="6"/>
      <c r="B17" s="174"/>
      <c r="C17" s="174"/>
      <c r="D17" s="174"/>
      <c r="E17" s="174"/>
      <c r="F17" s="174"/>
      <c r="G17" s="174"/>
      <c r="H17" s="174"/>
      <c r="I17" s="174"/>
      <c r="J17" s="174"/>
      <c r="K17" s="174"/>
      <c r="L17" s="174"/>
      <c r="M17" s="174"/>
      <c r="N17" s="174"/>
      <c r="O17" s="174"/>
      <c r="P17" s="174"/>
      <c r="Q17" s="174"/>
      <c r="R17" s="174"/>
      <c r="S17" s="174"/>
      <c r="T17" s="174"/>
      <c r="U17" s="174"/>
      <c r="V17" s="174"/>
      <c r="W17" s="174"/>
      <c r="X17" s="174"/>
      <c r="Y17" s="174"/>
      <c r="Z17" s="174"/>
      <c r="AA17" s="174"/>
      <c r="AB17" s="174"/>
      <c r="AC17" s="174"/>
      <c r="AD17" s="174"/>
      <c r="AE17" s="174"/>
      <c r="AF17" s="174"/>
      <c r="AG17" s="174"/>
      <c r="AH17" s="174"/>
      <c r="AI17" s="174"/>
      <c r="AJ17" s="174"/>
      <c r="AK17" s="174"/>
      <c r="AL17" s="174"/>
      <c r="AM17" s="174"/>
      <c r="AN17" s="174"/>
      <c r="AO17" s="174"/>
      <c r="AP17" s="174"/>
      <c r="AQ17" s="174"/>
      <c r="AW17" s="27" t="s">
        <v>134</v>
      </c>
      <c r="AX17" s="27" t="s">
        <v>135</v>
      </c>
      <c r="AY17" s="27" t="s">
        <v>136</v>
      </c>
      <c r="AZ17" s="27" t="s">
        <v>139</v>
      </c>
      <c r="BA17" s="27" t="s">
        <v>137</v>
      </c>
      <c r="BB17" s="13" t="s">
        <v>138</v>
      </c>
      <c r="BC17" s="36" t="s">
        <v>169</v>
      </c>
    </row>
    <row r="18" spans="1:101" ht="44.1" customHeight="1" x14ac:dyDescent="0.25">
      <c r="A18" s="6"/>
      <c r="B18" s="170">
        <f t="shared" ref="B18:B27" si="1">AU18</f>
        <v>4</v>
      </c>
      <c r="C18" s="170"/>
      <c r="D18" s="170" t="str">
        <f>LOOKUP(B18,'1'!$B$70:$B$109,'1'!$C$70:$C$109)</f>
        <v>LP-8141-EN-G</v>
      </c>
      <c r="E18" s="170"/>
      <c r="F18" s="170"/>
      <c r="G18" s="170"/>
      <c r="H18" s="170"/>
      <c r="I18" s="170"/>
      <c r="J18" s="170"/>
      <c r="K18" s="170"/>
      <c r="L18" s="170"/>
      <c r="M18" s="170">
        <f>LOOKUP(B18,'1'!$B$70:$B$109,'1'!$D$70:$D$109)</f>
        <v>520</v>
      </c>
      <c r="N18" s="170"/>
      <c r="O18" s="170"/>
      <c r="P18" s="170"/>
      <c r="Q18" s="170"/>
      <c r="R18" s="170">
        <f>LOOKUP(B18,'1'!$B$70:$B$109,'1'!$E$70:$E$109)</f>
        <v>128</v>
      </c>
      <c r="S18" s="170"/>
      <c r="T18" s="170"/>
      <c r="U18" s="170"/>
      <c r="V18" s="170"/>
      <c r="W18" s="170">
        <f>LOOKUP(B18,'1'!$B$70:$B$109,'1'!$F$70:$F$109)</f>
        <v>48</v>
      </c>
      <c r="X18" s="170"/>
      <c r="Y18" s="170"/>
      <c r="Z18" s="170"/>
      <c r="AA18" s="170">
        <f>LOOKUP(B18,'1'!$B$70:$B$109,'1'!$G$70:$G$109)</f>
        <v>1</v>
      </c>
      <c r="AB18" s="170"/>
      <c r="AC18" s="170"/>
      <c r="AD18" s="170"/>
      <c r="AE18" s="170">
        <f>LOOKUP(B18,'1'!$B$70:$B$109,'1'!$H$70:$H$109)</f>
        <v>2</v>
      </c>
      <c r="AF18" s="170"/>
      <c r="AG18" s="170"/>
      <c r="AH18" s="170"/>
      <c r="AI18" s="170"/>
      <c r="AJ18" s="170">
        <f>LOOKUP(B18,'1'!$B$70:$B$109,'1'!$I$70:$I$109)</f>
        <v>1</v>
      </c>
      <c r="AK18" s="170"/>
      <c r="AL18" s="170"/>
      <c r="AM18" s="169">
        <f>LOOKUP(B18,'1'!$B$70:$B$109,'1'!$J$70:$J$109)</f>
        <v>41293</v>
      </c>
      <c r="AN18" s="169"/>
      <c r="AO18" s="169"/>
      <c r="AP18" s="169"/>
      <c r="AQ18" s="169"/>
      <c r="AU18" s="38">
        <f>LOOKUP($AT$27,'1'!$B$6:$B$65,'1'!$E$6:$E$65)</f>
        <v>4</v>
      </c>
      <c r="AV18" s="51" t="str">
        <f t="shared" ref="AV18:AV27" si="2">"B"&amp;AU18</f>
        <v>B4</v>
      </c>
      <c r="AW18" s="77">
        <f t="shared" ref="AW18:AW27" si="3">SUM(M18+R18)</f>
        <v>648</v>
      </c>
      <c r="AX18" s="77">
        <f t="shared" ref="AX18:AX27" si="4">SUM(M18+R18+W18)</f>
        <v>696</v>
      </c>
      <c r="AY18" s="77">
        <f t="shared" ref="AY18:AY27" si="5">SUM(M18+R18+W18+AA18)</f>
        <v>697</v>
      </c>
      <c r="AZ18" s="77">
        <f t="shared" ref="AZ18:AZ27" si="6">SUM(M18:AI18)</f>
        <v>699</v>
      </c>
      <c r="BA18" s="77">
        <f t="shared" ref="BA18:BA27" si="7">SUM(M18+R18+W18+AA18+AE18+AJ18)</f>
        <v>700</v>
      </c>
      <c r="BB18" s="77">
        <f t="shared" ref="BB18:BB27" si="8">SUM(M18:AQ18)</f>
        <v>41993</v>
      </c>
      <c r="BC18" s="78">
        <f>SUM(BB18)</f>
        <v>41993</v>
      </c>
      <c r="BD18" s="5">
        <f t="shared" ref="BD18:BD27" si="9">IF(BC18=LARGE($BC$18:$BC$27,1),1,0)</f>
        <v>0</v>
      </c>
      <c r="BE18" s="5">
        <f t="shared" ref="BE18:BE27" si="10">IF(BC18=LARGE($BC$18:$BC$27,2),2,0)</f>
        <v>0</v>
      </c>
      <c r="BF18" s="5">
        <f t="shared" ref="BF18:BF27" si="11">IF(BC18=LARGE($BC$18:$BC$27,3),3,0)</f>
        <v>0</v>
      </c>
      <c r="BG18" s="5">
        <f t="shared" ref="BG18:BG27" si="12">IF(BC18=LARGE($BC$18:$BC$27,4),4,0)</f>
        <v>0</v>
      </c>
      <c r="BH18" s="5">
        <f t="shared" ref="BH18:BH27" si="13">IF(BC18=LARGE($BC$18:$BC$27,5),5,0)</f>
        <v>0</v>
      </c>
      <c r="BI18" s="5">
        <f t="shared" ref="BI18:BI27" si="14">IF(BC18=LARGE($BC$18:$BC$27,6),6,0)</f>
        <v>0</v>
      </c>
      <c r="BJ18" s="5">
        <f t="shared" ref="BJ18:BJ27" si="15">IF(BC18=LARGE($BC$18:$BC$27,7),7,0)</f>
        <v>0</v>
      </c>
      <c r="BK18" s="5">
        <f t="shared" ref="BK18:BK27" si="16">IF(BC18=LARGE($BC$18:$BC$27,8),8,0)</f>
        <v>8</v>
      </c>
      <c r="BL18" s="5">
        <f t="shared" ref="BL18:BL27" si="17">IF(BC18=LARGE($BC$18:$BC$27,9),9,0)</f>
        <v>0</v>
      </c>
      <c r="BM18" s="40">
        <f>SUM(BD18:BL18)</f>
        <v>8</v>
      </c>
      <c r="BN18" s="44">
        <f t="shared" ref="BN18:BN27" si="18">IF(BM18&gt;=1,1,0)</f>
        <v>1</v>
      </c>
      <c r="BU18" s="6"/>
      <c r="BV18" s="5"/>
      <c r="CP18" s="5"/>
      <c r="CQ18" s="5"/>
      <c r="CS18" s="5"/>
      <c r="CT18" s="5"/>
      <c r="CU18" s="5"/>
      <c r="CV18" s="5"/>
      <c r="CW18" s="33"/>
    </row>
    <row r="19" spans="1:101" ht="44.1" customHeight="1" x14ac:dyDescent="0.25">
      <c r="A19" s="6"/>
      <c r="B19" s="170">
        <f t="shared" si="1"/>
        <v>5</v>
      </c>
      <c r="C19" s="170"/>
      <c r="D19" s="170" t="str">
        <f>LOOKUP(B19,'1'!$B$70:$B$109,'1'!$C$70:$C$109)</f>
        <v>WP-8146-EN-G</v>
      </c>
      <c r="E19" s="170"/>
      <c r="F19" s="170"/>
      <c r="G19" s="170"/>
      <c r="H19" s="170"/>
      <c r="I19" s="170"/>
      <c r="J19" s="170"/>
      <c r="K19" s="170"/>
      <c r="L19" s="170"/>
      <c r="M19" s="170">
        <f>LOOKUP(B19,'1'!$B$70:$B$109,'1'!$D$70:$D$109)</f>
        <v>520</v>
      </c>
      <c r="N19" s="170"/>
      <c r="O19" s="170"/>
      <c r="P19" s="170"/>
      <c r="Q19" s="170"/>
      <c r="R19" s="170">
        <f>LOOKUP(B19,'1'!$B$70:$B$109,'1'!$E$70:$E$109)</f>
        <v>128</v>
      </c>
      <c r="S19" s="170"/>
      <c r="T19" s="170"/>
      <c r="U19" s="170"/>
      <c r="V19" s="170"/>
      <c r="W19" s="170">
        <f>LOOKUP(B19,'1'!$B$70:$B$109,'1'!$F$70:$F$109)</f>
        <v>96</v>
      </c>
      <c r="X19" s="170"/>
      <c r="Y19" s="170"/>
      <c r="Z19" s="170"/>
      <c r="AA19" s="170">
        <f>LOOKUP(B19,'1'!$B$70:$B$109,'1'!$G$70:$G$109)</f>
        <v>1</v>
      </c>
      <c r="AB19" s="170"/>
      <c r="AC19" s="170"/>
      <c r="AD19" s="170"/>
      <c r="AE19" s="170">
        <f>LOOKUP(B19,'1'!$B$70:$B$109,'1'!$H$70:$H$109)</f>
        <v>1</v>
      </c>
      <c r="AF19" s="170"/>
      <c r="AG19" s="170"/>
      <c r="AH19" s="170"/>
      <c r="AI19" s="170"/>
      <c r="AJ19" s="170">
        <f>LOOKUP(B19,'1'!$B$70:$B$109,'1'!$I$70:$I$109)</f>
        <v>2</v>
      </c>
      <c r="AK19" s="170"/>
      <c r="AL19" s="170"/>
      <c r="AM19" s="169">
        <f>LOOKUP(B19,'1'!$B$70:$B$109,'1'!$J$70:$J$109)</f>
        <v>60996</v>
      </c>
      <c r="AN19" s="169"/>
      <c r="AO19" s="169"/>
      <c r="AP19" s="169"/>
      <c r="AQ19" s="169"/>
      <c r="AU19" s="38">
        <f>LOOKUP($AT$27,'1'!$B$6:$B$65,'1'!F6:F65)</f>
        <v>5</v>
      </c>
      <c r="AV19" s="51" t="str">
        <f t="shared" si="2"/>
        <v>B5</v>
      </c>
      <c r="AW19" s="77">
        <f t="shared" si="3"/>
        <v>648</v>
      </c>
      <c r="AX19" s="77">
        <f t="shared" si="4"/>
        <v>744</v>
      </c>
      <c r="AY19" s="77">
        <f t="shared" si="5"/>
        <v>745</v>
      </c>
      <c r="AZ19" s="77">
        <f t="shared" si="6"/>
        <v>746</v>
      </c>
      <c r="BA19" s="77">
        <f t="shared" si="7"/>
        <v>748</v>
      </c>
      <c r="BB19" s="77">
        <f t="shared" si="8"/>
        <v>61744</v>
      </c>
      <c r="BC19" s="78">
        <f t="shared" ref="BC19:BC27" si="19">SUM(BB19)</f>
        <v>61744</v>
      </c>
      <c r="BD19" s="5">
        <f t="shared" si="9"/>
        <v>0</v>
      </c>
      <c r="BE19" s="5">
        <f t="shared" si="10"/>
        <v>0</v>
      </c>
      <c r="BF19" s="5">
        <f t="shared" si="11"/>
        <v>0</v>
      </c>
      <c r="BG19" s="5">
        <f t="shared" si="12"/>
        <v>0</v>
      </c>
      <c r="BH19" s="5">
        <f t="shared" si="13"/>
        <v>5</v>
      </c>
      <c r="BI19" s="5">
        <f t="shared" si="14"/>
        <v>0</v>
      </c>
      <c r="BJ19" s="5">
        <f t="shared" si="15"/>
        <v>0</v>
      </c>
      <c r="BK19" s="5">
        <f t="shared" si="16"/>
        <v>0</v>
      </c>
      <c r="BL19" s="5">
        <f t="shared" si="17"/>
        <v>0</v>
      </c>
      <c r="BM19" s="40">
        <f t="shared" ref="BM19:BM27" si="20">SUM(BD19:BL19)</f>
        <v>5</v>
      </c>
      <c r="BN19" s="44">
        <f>IF(BM19&gt;=1,1,0)</f>
        <v>1</v>
      </c>
      <c r="BU19" s="6"/>
      <c r="BV19" s="5"/>
      <c r="CP19" s="5"/>
      <c r="CQ19" s="5"/>
      <c r="CS19" s="5"/>
      <c r="CT19" s="5"/>
      <c r="CU19" s="5"/>
      <c r="CV19" s="5"/>
      <c r="CW19" s="33"/>
    </row>
    <row r="20" spans="1:101" ht="44.1" customHeight="1" x14ac:dyDescent="0.25">
      <c r="A20" s="6"/>
      <c r="B20" s="170">
        <f t="shared" si="1"/>
        <v>17</v>
      </c>
      <c r="C20" s="170"/>
      <c r="D20" s="170" t="str">
        <f>LOOKUP(B20,'1'!$B$70:$B$109,'1'!$C$70:$C$109)</f>
        <v>W-8741-G</v>
      </c>
      <c r="E20" s="170"/>
      <c r="F20" s="170"/>
      <c r="G20" s="170"/>
      <c r="H20" s="170"/>
      <c r="I20" s="170"/>
      <c r="J20" s="170"/>
      <c r="K20" s="170"/>
      <c r="L20" s="170"/>
      <c r="M20" s="170">
        <f>LOOKUP(B20,'1'!$B$70:$B$109,'1'!$D$70:$D$109)</f>
        <v>206</v>
      </c>
      <c r="N20" s="170"/>
      <c r="O20" s="170"/>
      <c r="P20" s="170"/>
      <c r="Q20" s="170"/>
      <c r="R20" s="170">
        <f>LOOKUP(B20,'1'!$B$70:$B$109,'1'!$E$70:$E$109)</f>
        <v>64</v>
      </c>
      <c r="S20" s="170"/>
      <c r="T20" s="170"/>
      <c r="U20" s="170"/>
      <c r="V20" s="170"/>
      <c r="W20" s="170">
        <f>LOOKUP(B20,'1'!$B$70:$B$109,'1'!$F$70:$F$109)</f>
        <v>32</v>
      </c>
      <c r="X20" s="170"/>
      <c r="Y20" s="170"/>
      <c r="Z20" s="170"/>
      <c r="AA20" s="170">
        <f>LOOKUP(B20,'1'!$B$70:$B$109,'1'!$G$70:$G$109)</f>
        <v>7</v>
      </c>
      <c r="AB20" s="170"/>
      <c r="AC20" s="170"/>
      <c r="AD20" s="170"/>
      <c r="AE20" s="170">
        <f>LOOKUP(B20,'1'!$B$70:$B$109,'1'!$H$70:$H$109)</f>
        <v>1</v>
      </c>
      <c r="AF20" s="170"/>
      <c r="AG20" s="170"/>
      <c r="AH20" s="170"/>
      <c r="AI20" s="170"/>
      <c r="AJ20" s="170">
        <f>LOOKUP(B20,'1'!$B$70:$B$109,'1'!$I$70:$I$109)</f>
        <v>2</v>
      </c>
      <c r="AK20" s="170"/>
      <c r="AL20" s="170"/>
      <c r="AM20" s="169">
        <f>LOOKUP(B20,'1'!$B$70:$B$109,'1'!$J$70:$J$109)</f>
        <v>35842</v>
      </c>
      <c r="AN20" s="169"/>
      <c r="AO20" s="169"/>
      <c r="AP20" s="169"/>
      <c r="AQ20" s="169"/>
      <c r="AU20" s="38">
        <f>LOOKUP($AT$27,'1'!$B$6:$B$65,'1'!G6:G65)</f>
        <v>17</v>
      </c>
      <c r="AV20" s="51" t="str">
        <f t="shared" si="2"/>
        <v>B17</v>
      </c>
      <c r="AW20" s="77">
        <f t="shared" si="3"/>
        <v>270</v>
      </c>
      <c r="AX20" s="77">
        <f t="shared" si="4"/>
        <v>302</v>
      </c>
      <c r="AY20" s="77">
        <f t="shared" si="5"/>
        <v>309</v>
      </c>
      <c r="AZ20" s="77">
        <f t="shared" si="6"/>
        <v>310</v>
      </c>
      <c r="BA20" s="77">
        <f t="shared" si="7"/>
        <v>312</v>
      </c>
      <c r="BB20" s="77">
        <f t="shared" si="8"/>
        <v>36154</v>
      </c>
      <c r="BC20" s="78">
        <f t="shared" si="19"/>
        <v>36154</v>
      </c>
      <c r="BD20" s="5">
        <f t="shared" si="9"/>
        <v>0</v>
      </c>
      <c r="BE20" s="5">
        <f t="shared" si="10"/>
        <v>0</v>
      </c>
      <c r="BF20" s="5">
        <f t="shared" si="11"/>
        <v>0</v>
      </c>
      <c r="BG20" s="5">
        <f t="shared" si="12"/>
        <v>0</v>
      </c>
      <c r="BH20" s="5">
        <f t="shared" si="13"/>
        <v>0</v>
      </c>
      <c r="BI20" s="5">
        <f t="shared" si="14"/>
        <v>0</v>
      </c>
      <c r="BJ20" s="5">
        <f t="shared" si="15"/>
        <v>0</v>
      </c>
      <c r="BK20" s="5">
        <f t="shared" si="16"/>
        <v>0</v>
      </c>
      <c r="BL20" s="5">
        <f t="shared" si="17"/>
        <v>9</v>
      </c>
      <c r="BM20" s="40">
        <f t="shared" si="20"/>
        <v>9</v>
      </c>
      <c r="BN20" s="44">
        <f t="shared" si="18"/>
        <v>1</v>
      </c>
      <c r="BU20" s="6"/>
      <c r="BV20" s="5"/>
      <c r="CP20" s="5"/>
      <c r="CQ20" s="5"/>
      <c r="CS20" s="5"/>
      <c r="CT20" s="5"/>
      <c r="CU20" s="5"/>
      <c r="CV20" s="5"/>
      <c r="CW20" s="33"/>
    </row>
    <row r="21" spans="1:101" ht="44.1" customHeight="1" x14ac:dyDescent="0.25">
      <c r="A21" s="6"/>
      <c r="B21" s="170">
        <f t="shared" si="1"/>
        <v>21</v>
      </c>
      <c r="C21" s="170"/>
      <c r="D21" s="170" t="str">
        <f>LOOKUP(B21,'1'!$B$70:$B$109,'1'!$C$70:$C$109)</f>
        <v>WP-5149</v>
      </c>
      <c r="E21" s="170"/>
      <c r="F21" s="170"/>
      <c r="G21" s="170"/>
      <c r="H21" s="170"/>
      <c r="I21" s="170"/>
      <c r="J21" s="170"/>
      <c r="K21" s="170"/>
      <c r="L21" s="170"/>
      <c r="M21" s="170">
        <f>LOOKUP(B21,'1'!$B$70:$B$109,'1'!$D$70:$D$109)</f>
        <v>520</v>
      </c>
      <c r="N21" s="170"/>
      <c r="O21" s="170"/>
      <c r="P21" s="170"/>
      <c r="Q21" s="170"/>
      <c r="R21" s="170">
        <f>LOOKUP(B21,'1'!$B$70:$B$109,'1'!$E$70:$E$109)</f>
        <v>128</v>
      </c>
      <c r="S21" s="170"/>
      <c r="T21" s="170"/>
      <c r="U21" s="170"/>
      <c r="V21" s="170"/>
      <c r="W21" s="170">
        <f>LOOKUP(B21,'1'!$B$70:$B$109,'1'!$F$70:$F$109)</f>
        <v>64</v>
      </c>
      <c r="X21" s="170"/>
      <c r="Y21" s="170"/>
      <c r="Z21" s="170"/>
      <c r="AA21" s="170">
        <f>LOOKUP(B21,'1'!$B$70:$B$109,'1'!$G$70:$G$109)</f>
        <v>2</v>
      </c>
      <c r="AB21" s="170"/>
      <c r="AC21" s="170"/>
      <c r="AD21" s="170"/>
      <c r="AE21" s="170">
        <f>LOOKUP(B21,'1'!$B$70:$B$109,'1'!$H$70:$H$109)</f>
        <v>2</v>
      </c>
      <c r="AF21" s="170"/>
      <c r="AG21" s="170"/>
      <c r="AH21" s="170"/>
      <c r="AI21" s="170"/>
      <c r="AJ21" s="170">
        <f>LOOKUP(B21,'1'!$B$70:$B$109,'1'!$I$70:$I$109)</f>
        <v>1</v>
      </c>
      <c r="AK21" s="170"/>
      <c r="AL21" s="170"/>
      <c r="AM21" s="169">
        <f>LOOKUP(B21,'1'!$B$70:$B$109,'1'!$J$70:$J$109)</f>
        <v>32924</v>
      </c>
      <c r="AN21" s="169"/>
      <c r="AO21" s="169"/>
      <c r="AP21" s="169"/>
      <c r="AQ21" s="169"/>
      <c r="AT21" s="5" t="s">
        <v>40</v>
      </c>
      <c r="AU21" s="38">
        <f>LOOKUP($AT$27,'1'!$B$6:$B$65,'1'!H6:H65)</f>
        <v>21</v>
      </c>
      <c r="AV21" s="51" t="str">
        <f t="shared" si="2"/>
        <v>B21</v>
      </c>
      <c r="AW21" s="77">
        <f t="shared" si="3"/>
        <v>648</v>
      </c>
      <c r="AX21" s="77">
        <f t="shared" si="4"/>
        <v>712</v>
      </c>
      <c r="AY21" s="77">
        <f t="shared" si="5"/>
        <v>714</v>
      </c>
      <c r="AZ21" s="77">
        <f t="shared" si="6"/>
        <v>716</v>
      </c>
      <c r="BA21" s="77">
        <f t="shared" si="7"/>
        <v>717</v>
      </c>
      <c r="BB21" s="77">
        <f t="shared" si="8"/>
        <v>33641</v>
      </c>
      <c r="BC21" s="78">
        <f t="shared" si="19"/>
        <v>33641</v>
      </c>
      <c r="BD21" s="5">
        <f t="shared" si="9"/>
        <v>0</v>
      </c>
      <c r="BE21" s="5">
        <f t="shared" si="10"/>
        <v>0</v>
      </c>
      <c r="BF21" s="5">
        <f t="shared" si="11"/>
        <v>0</v>
      </c>
      <c r="BG21" s="5">
        <f t="shared" si="12"/>
        <v>0</v>
      </c>
      <c r="BH21" s="5">
        <f t="shared" si="13"/>
        <v>0</v>
      </c>
      <c r="BI21" s="5">
        <f t="shared" si="14"/>
        <v>0</v>
      </c>
      <c r="BJ21" s="5">
        <f t="shared" si="15"/>
        <v>0</v>
      </c>
      <c r="BK21" s="5">
        <f t="shared" si="16"/>
        <v>0</v>
      </c>
      <c r="BL21" s="5">
        <f t="shared" si="17"/>
        <v>0</v>
      </c>
      <c r="BM21" s="40">
        <f t="shared" si="20"/>
        <v>0</v>
      </c>
      <c r="BN21" s="44">
        <f t="shared" si="18"/>
        <v>0</v>
      </c>
      <c r="BU21" s="6"/>
      <c r="BV21" s="5"/>
      <c r="CP21" s="5"/>
      <c r="CQ21" s="5"/>
      <c r="CS21" s="5"/>
      <c r="CT21" s="5"/>
      <c r="CU21" s="5"/>
      <c r="CV21" s="5"/>
      <c r="CW21" s="33"/>
    </row>
    <row r="22" spans="1:101" ht="44.1" customHeight="1" x14ac:dyDescent="0.25">
      <c r="B22" s="170">
        <f t="shared" si="1"/>
        <v>27</v>
      </c>
      <c r="C22" s="170"/>
      <c r="D22" s="170" t="str">
        <f>LOOKUP(B22,'1'!$B$70:$B$109,'1'!$C$70:$C$109)</f>
        <v>WP-8821,CE7</v>
      </c>
      <c r="E22" s="170"/>
      <c r="F22" s="170"/>
      <c r="G22" s="170"/>
      <c r="H22" s="170"/>
      <c r="I22" s="170"/>
      <c r="J22" s="170"/>
      <c r="K22" s="170"/>
      <c r="L22" s="170"/>
      <c r="M22" s="170">
        <f>LOOKUP(B22,'1'!$B$70:$B$109,'1'!$D$70:$D$109)</f>
        <v>1100</v>
      </c>
      <c r="N22" s="170"/>
      <c r="O22" s="170"/>
      <c r="P22" s="170"/>
      <c r="Q22" s="170"/>
      <c r="R22" s="170">
        <f>LOOKUP(B22,'1'!$B$70:$B$109,'1'!$E$70:$E$109)</f>
        <v>256</v>
      </c>
      <c r="S22" s="170"/>
      <c r="T22" s="170"/>
      <c r="U22" s="170"/>
      <c r="V22" s="170"/>
      <c r="W22" s="170">
        <f>LOOKUP(B22,'1'!$B$70:$B$109,'1'!$F$70:$F$109)</f>
        <v>512</v>
      </c>
      <c r="X22" s="170"/>
      <c r="Y22" s="170"/>
      <c r="Z22" s="170"/>
      <c r="AA22" s="170">
        <f>LOOKUP(B22,'1'!$B$70:$B$109,'1'!$G$70:$G$109)</f>
        <v>8</v>
      </c>
      <c r="AB22" s="170"/>
      <c r="AC22" s="170"/>
      <c r="AD22" s="170"/>
      <c r="AE22" s="170">
        <f>LOOKUP(B22,'1'!$B$70:$B$109,'1'!$H$70:$H$109)</f>
        <v>4</v>
      </c>
      <c r="AF22" s="170"/>
      <c r="AG22" s="170"/>
      <c r="AH22" s="170"/>
      <c r="AI22" s="170"/>
      <c r="AJ22" s="170">
        <f>LOOKUP(B22,'1'!$B$70:$B$109,'1'!$I$70:$I$109)</f>
        <v>2</v>
      </c>
      <c r="AK22" s="170"/>
      <c r="AL22" s="170"/>
      <c r="AM22" s="169">
        <f>LOOKUP(B22,'1'!$B$70:$B$109,'1'!$J$70:$J$109)</f>
        <v>57850</v>
      </c>
      <c r="AN22" s="169"/>
      <c r="AO22" s="169"/>
      <c r="AP22" s="169"/>
      <c r="AQ22" s="169"/>
      <c r="AU22" s="38">
        <f>LOOKUP($AT$27,'1'!$B$6:$B$65,'1'!I6:I65)</f>
        <v>27</v>
      </c>
      <c r="AV22" s="51" t="str">
        <f t="shared" si="2"/>
        <v>B27</v>
      </c>
      <c r="AW22" s="77">
        <f t="shared" si="3"/>
        <v>1356</v>
      </c>
      <c r="AX22" s="77">
        <f t="shared" si="4"/>
        <v>1868</v>
      </c>
      <c r="AY22" s="77">
        <f t="shared" si="5"/>
        <v>1876</v>
      </c>
      <c r="AZ22" s="77">
        <f t="shared" si="6"/>
        <v>1880</v>
      </c>
      <c r="BA22" s="77">
        <f t="shared" si="7"/>
        <v>1882</v>
      </c>
      <c r="BB22" s="77">
        <f t="shared" si="8"/>
        <v>59732</v>
      </c>
      <c r="BC22" s="78">
        <f t="shared" si="19"/>
        <v>59732</v>
      </c>
      <c r="BD22" s="5">
        <f t="shared" si="9"/>
        <v>0</v>
      </c>
      <c r="BE22" s="5">
        <f t="shared" si="10"/>
        <v>0</v>
      </c>
      <c r="BF22" s="5">
        <f t="shared" si="11"/>
        <v>0</v>
      </c>
      <c r="BG22" s="5">
        <f t="shared" si="12"/>
        <v>0</v>
      </c>
      <c r="BH22" s="5">
        <f t="shared" si="13"/>
        <v>0</v>
      </c>
      <c r="BI22" s="5">
        <f t="shared" si="14"/>
        <v>6</v>
      </c>
      <c r="BJ22" s="5">
        <f t="shared" si="15"/>
        <v>0</v>
      </c>
      <c r="BK22" s="5">
        <f t="shared" si="16"/>
        <v>0</v>
      </c>
      <c r="BL22" s="5">
        <f t="shared" si="17"/>
        <v>0</v>
      </c>
      <c r="BM22" s="40">
        <f t="shared" si="20"/>
        <v>6</v>
      </c>
      <c r="BN22" s="44">
        <f t="shared" si="18"/>
        <v>1</v>
      </c>
      <c r="BU22" s="6"/>
      <c r="BV22" s="5"/>
      <c r="CP22" s="5"/>
      <c r="CQ22" s="5"/>
      <c r="CS22" s="5"/>
      <c r="CT22" s="5"/>
      <c r="CU22" s="5"/>
      <c r="CV22" s="5"/>
      <c r="CW22" s="33"/>
    </row>
    <row r="23" spans="1:101" ht="44.1" customHeight="1" x14ac:dyDescent="0.25">
      <c r="A23" s="6"/>
      <c r="B23" s="170">
        <f t="shared" si="1"/>
        <v>31</v>
      </c>
      <c r="C23" s="170"/>
      <c r="D23" s="170" t="str">
        <f>LOOKUP(B23,'1'!$B$70:$B$109,'1'!$C$70:$C$109)</f>
        <v>XP-8349-CE6</v>
      </c>
      <c r="E23" s="170"/>
      <c r="F23" s="170"/>
      <c r="G23" s="170"/>
      <c r="H23" s="170"/>
      <c r="I23" s="170"/>
      <c r="J23" s="170"/>
      <c r="K23" s="170"/>
      <c r="L23" s="170"/>
      <c r="M23" s="170">
        <f>LOOKUP(B23,'1'!$B$70:$B$109,'1'!$D$70:$D$109)</f>
        <v>500</v>
      </c>
      <c r="N23" s="170"/>
      <c r="O23" s="170"/>
      <c r="P23" s="170"/>
      <c r="Q23" s="170"/>
      <c r="R23" s="170">
        <f>LOOKUP(B23,'1'!$B$70:$B$109,'1'!$E$70:$E$109)</f>
        <v>512</v>
      </c>
      <c r="S23" s="170"/>
      <c r="T23" s="170"/>
      <c r="U23" s="170"/>
      <c r="V23" s="170"/>
      <c r="W23" s="170">
        <f>LOOKUP(B23,'1'!$B$70:$B$109,'1'!$F$70:$F$109)</f>
        <v>4096</v>
      </c>
      <c r="X23" s="170"/>
      <c r="Y23" s="170"/>
      <c r="Z23" s="170"/>
      <c r="AA23" s="170">
        <f>LOOKUP(B23,'1'!$B$70:$B$109,'1'!$G$70:$G$109)</f>
        <v>3</v>
      </c>
      <c r="AB23" s="170"/>
      <c r="AC23" s="170"/>
      <c r="AD23" s="170"/>
      <c r="AE23" s="170">
        <f>LOOKUP(B23,'1'!$B$70:$B$109,'1'!$H$70:$H$109)</f>
        <v>5</v>
      </c>
      <c r="AF23" s="170"/>
      <c r="AG23" s="170"/>
      <c r="AH23" s="170"/>
      <c r="AI23" s="170"/>
      <c r="AJ23" s="170">
        <f>LOOKUP(B23,'1'!$B$70:$B$109,'1'!$I$70:$I$109)</f>
        <v>2</v>
      </c>
      <c r="AK23" s="170"/>
      <c r="AL23" s="170"/>
      <c r="AM23" s="169">
        <f>LOOKUP(B23,'1'!$B$70:$B$109,'1'!$J$70:$J$109)</f>
        <v>97955</v>
      </c>
      <c r="AN23" s="169"/>
      <c r="AO23" s="169"/>
      <c r="AP23" s="169"/>
      <c r="AQ23" s="169"/>
      <c r="AU23" s="38">
        <f>LOOKUP($AT$27,'1'!$B$6:$B$65,'1'!J6:J65)</f>
        <v>31</v>
      </c>
      <c r="AV23" s="51" t="str">
        <f t="shared" si="2"/>
        <v>B31</v>
      </c>
      <c r="AW23" s="77">
        <f t="shared" si="3"/>
        <v>1012</v>
      </c>
      <c r="AX23" s="77">
        <f t="shared" si="4"/>
        <v>5108</v>
      </c>
      <c r="AY23" s="77">
        <f t="shared" si="5"/>
        <v>5111</v>
      </c>
      <c r="AZ23" s="77">
        <f t="shared" si="6"/>
        <v>5116</v>
      </c>
      <c r="BA23" s="77">
        <f t="shared" si="7"/>
        <v>5118</v>
      </c>
      <c r="BB23" s="77">
        <f t="shared" si="8"/>
        <v>103073</v>
      </c>
      <c r="BC23" s="78">
        <f t="shared" si="19"/>
        <v>103073</v>
      </c>
      <c r="BD23" s="5">
        <f t="shared" si="9"/>
        <v>0</v>
      </c>
      <c r="BE23" s="5">
        <f t="shared" si="10"/>
        <v>0</v>
      </c>
      <c r="BF23" s="5">
        <f t="shared" si="11"/>
        <v>0</v>
      </c>
      <c r="BG23" s="5">
        <f t="shared" si="12"/>
        <v>4</v>
      </c>
      <c r="BH23" s="5">
        <f t="shared" si="13"/>
        <v>0</v>
      </c>
      <c r="BI23" s="5">
        <f t="shared" si="14"/>
        <v>0</v>
      </c>
      <c r="BJ23" s="5">
        <f t="shared" si="15"/>
        <v>0</v>
      </c>
      <c r="BK23" s="5">
        <f t="shared" si="16"/>
        <v>0</v>
      </c>
      <c r="BL23" s="5">
        <f t="shared" si="17"/>
        <v>0</v>
      </c>
      <c r="BM23" s="40">
        <f t="shared" si="20"/>
        <v>4</v>
      </c>
      <c r="BN23" s="44">
        <f t="shared" si="18"/>
        <v>1</v>
      </c>
      <c r="BU23" s="6"/>
      <c r="BV23" s="5"/>
      <c r="CP23" s="5"/>
      <c r="CQ23" s="5"/>
      <c r="CS23" s="5"/>
      <c r="CT23" s="5"/>
      <c r="CU23" s="5"/>
      <c r="CV23" s="5"/>
      <c r="CW23" s="33"/>
    </row>
    <row r="24" spans="1:101" ht="44.1" customHeight="1" x14ac:dyDescent="0.25">
      <c r="B24" s="170">
        <f t="shared" si="1"/>
        <v>32</v>
      </c>
      <c r="C24" s="170"/>
      <c r="D24" s="170" t="str">
        <f>LOOKUP(B24,'1'!$B$70:$B$109,'1'!$C$70:$C$109)</f>
        <v>XP-8749-CE6</v>
      </c>
      <c r="E24" s="170"/>
      <c r="F24" s="170"/>
      <c r="G24" s="170"/>
      <c r="H24" s="170"/>
      <c r="I24" s="170"/>
      <c r="J24" s="170"/>
      <c r="K24" s="170"/>
      <c r="L24" s="170"/>
      <c r="M24" s="170">
        <f>LOOKUP(B24,'1'!$B$70:$B$109,'1'!$D$70:$D$109)</f>
        <v>500</v>
      </c>
      <c r="N24" s="170"/>
      <c r="O24" s="170"/>
      <c r="P24" s="170"/>
      <c r="Q24" s="170"/>
      <c r="R24" s="170">
        <f>LOOKUP(B24,'1'!$B$70:$B$109,'1'!$E$70:$E$109)</f>
        <v>512</v>
      </c>
      <c r="S24" s="170"/>
      <c r="T24" s="170"/>
      <c r="U24" s="170"/>
      <c r="V24" s="170"/>
      <c r="W24" s="170">
        <f>LOOKUP(B24,'1'!$B$70:$B$109,'1'!$F$70:$F$109)</f>
        <v>4096</v>
      </c>
      <c r="X24" s="170"/>
      <c r="Y24" s="170"/>
      <c r="Z24" s="170"/>
      <c r="AA24" s="170">
        <f>LOOKUP(B24,'1'!$B$70:$B$109,'1'!$G$70:$G$109)</f>
        <v>7</v>
      </c>
      <c r="AB24" s="170"/>
      <c r="AC24" s="170"/>
      <c r="AD24" s="170"/>
      <c r="AE24" s="170">
        <f>LOOKUP(B24,'1'!$B$70:$B$109,'1'!$H$70:$H$109)</f>
        <v>5</v>
      </c>
      <c r="AF24" s="170"/>
      <c r="AG24" s="170"/>
      <c r="AH24" s="170"/>
      <c r="AI24" s="170"/>
      <c r="AJ24" s="170">
        <f>LOOKUP(B24,'1'!$B$70:$B$109,'1'!$I$70:$I$109)</f>
        <v>2</v>
      </c>
      <c r="AK24" s="170"/>
      <c r="AL24" s="170"/>
      <c r="AM24" s="169">
        <f>LOOKUP(B24,'1'!$B$70:$B$109,'1'!$J$70:$J$109)</f>
        <v>107185</v>
      </c>
      <c r="AN24" s="169"/>
      <c r="AO24" s="169"/>
      <c r="AP24" s="169"/>
      <c r="AQ24" s="169"/>
      <c r="AU24" s="38">
        <f>LOOKUP($AT$27,'1'!$B$6:$B$65,'1'!K6:K65)</f>
        <v>32</v>
      </c>
      <c r="AV24" s="51" t="str">
        <f t="shared" si="2"/>
        <v>B32</v>
      </c>
      <c r="AW24" s="77">
        <f t="shared" si="3"/>
        <v>1012</v>
      </c>
      <c r="AX24" s="77">
        <f t="shared" si="4"/>
        <v>5108</v>
      </c>
      <c r="AY24" s="77">
        <f t="shared" si="5"/>
        <v>5115</v>
      </c>
      <c r="AZ24" s="77">
        <f t="shared" si="6"/>
        <v>5120</v>
      </c>
      <c r="BA24" s="77">
        <f t="shared" si="7"/>
        <v>5122</v>
      </c>
      <c r="BB24" s="77">
        <f t="shared" si="8"/>
        <v>112307</v>
      </c>
      <c r="BC24" s="78">
        <f t="shared" si="19"/>
        <v>112307</v>
      </c>
      <c r="BD24" s="5">
        <f t="shared" si="9"/>
        <v>0</v>
      </c>
      <c r="BE24" s="5">
        <f t="shared" si="10"/>
        <v>0</v>
      </c>
      <c r="BF24" s="5">
        <f t="shared" si="11"/>
        <v>3</v>
      </c>
      <c r="BG24" s="5">
        <f t="shared" si="12"/>
        <v>0</v>
      </c>
      <c r="BH24" s="5">
        <f t="shared" si="13"/>
        <v>0</v>
      </c>
      <c r="BI24" s="5">
        <f t="shared" si="14"/>
        <v>0</v>
      </c>
      <c r="BJ24" s="5">
        <f t="shared" si="15"/>
        <v>0</v>
      </c>
      <c r="BK24" s="5">
        <f t="shared" si="16"/>
        <v>0</v>
      </c>
      <c r="BL24" s="5">
        <f t="shared" si="17"/>
        <v>0</v>
      </c>
      <c r="BM24" s="40">
        <f t="shared" si="20"/>
        <v>3</v>
      </c>
      <c r="BN24" s="44">
        <f t="shared" si="18"/>
        <v>1</v>
      </c>
      <c r="BU24" s="6"/>
      <c r="BV24" s="5"/>
      <c r="CP24" s="5"/>
      <c r="CQ24" s="5"/>
      <c r="CS24" s="5"/>
      <c r="CT24" s="5"/>
      <c r="CU24" s="5"/>
      <c r="CV24" s="5"/>
      <c r="CW24" s="33"/>
    </row>
    <row r="25" spans="1:101" ht="44.1" customHeight="1" x14ac:dyDescent="0.25">
      <c r="B25" s="170">
        <f t="shared" si="1"/>
        <v>35</v>
      </c>
      <c r="C25" s="170"/>
      <c r="D25" s="170" t="str">
        <f>LOOKUP(B25,'1'!$B$70:$B$109,'1'!$C$70:$C$109)</f>
        <v>LP-8431</v>
      </c>
      <c r="E25" s="170"/>
      <c r="F25" s="170"/>
      <c r="G25" s="170"/>
      <c r="H25" s="170"/>
      <c r="I25" s="170"/>
      <c r="J25" s="170"/>
      <c r="K25" s="170"/>
      <c r="L25" s="170"/>
      <c r="M25" s="170">
        <f>LOOKUP(B25,'1'!$B$70:$B$109,'1'!$D$70:$D$109)</f>
        <v>520</v>
      </c>
      <c r="N25" s="170"/>
      <c r="O25" s="170"/>
      <c r="P25" s="170"/>
      <c r="Q25" s="170"/>
      <c r="R25" s="170">
        <f>LOOKUP(B25,'1'!$B$70:$B$109,'1'!$E$70:$E$109)</f>
        <v>128</v>
      </c>
      <c r="S25" s="170"/>
      <c r="T25" s="170"/>
      <c r="U25" s="170"/>
      <c r="V25" s="170"/>
      <c r="W25" s="170">
        <f>LOOKUP(B25,'1'!$B$70:$B$109,'1'!$F$70:$F$109)</f>
        <v>128</v>
      </c>
      <c r="X25" s="170"/>
      <c r="Y25" s="170"/>
      <c r="Z25" s="170"/>
      <c r="AA25" s="170">
        <f>LOOKUP(B25,'1'!$B$70:$B$109,'1'!$G$70:$G$109)</f>
        <v>4</v>
      </c>
      <c r="AB25" s="170"/>
      <c r="AC25" s="170"/>
      <c r="AD25" s="170"/>
      <c r="AE25" s="170">
        <f>LOOKUP(B25,'1'!$B$70:$B$109,'1'!$H$70:$H$109)</f>
        <v>4</v>
      </c>
      <c r="AF25" s="170"/>
      <c r="AG25" s="170"/>
      <c r="AH25" s="170"/>
      <c r="AI25" s="170"/>
      <c r="AJ25" s="170">
        <f>LOOKUP(B25,'1'!$B$70:$B$109,'1'!$I$70:$I$109)</f>
        <v>1</v>
      </c>
      <c r="AK25" s="170"/>
      <c r="AL25" s="170"/>
      <c r="AM25" s="169">
        <f>LOOKUP(B25,'1'!$B$70:$B$109,'1'!$J$70:$J$109)</f>
        <v>52715</v>
      </c>
      <c r="AN25" s="169"/>
      <c r="AO25" s="169"/>
      <c r="AP25" s="169"/>
      <c r="AQ25" s="169"/>
      <c r="AU25" s="38">
        <f>LOOKUP($AT$27,'1'!$B$6:$B$65,'1'!L6:L65)</f>
        <v>35</v>
      </c>
      <c r="AV25" s="51" t="str">
        <f t="shared" si="2"/>
        <v>B35</v>
      </c>
      <c r="AW25" s="77">
        <f t="shared" si="3"/>
        <v>648</v>
      </c>
      <c r="AX25" s="77">
        <f t="shared" si="4"/>
        <v>776</v>
      </c>
      <c r="AY25" s="77">
        <f t="shared" si="5"/>
        <v>780</v>
      </c>
      <c r="AZ25" s="77">
        <f t="shared" si="6"/>
        <v>784</v>
      </c>
      <c r="BA25" s="77">
        <f t="shared" si="7"/>
        <v>785</v>
      </c>
      <c r="BB25" s="77">
        <f t="shared" si="8"/>
        <v>53500</v>
      </c>
      <c r="BC25" s="78">
        <f t="shared" si="19"/>
        <v>53500</v>
      </c>
      <c r="BD25" s="5">
        <f t="shared" si="9"/>
        <v>0</v>
      </c>
      <c r="BE25" s="5">
        <f t="shared" si="10"/>
        <v>0</v>
      </c>
      <c r="BF25" s="5">
        <f t="shared" si="11"/>
        <v>0</v>
      </c>
      <c r="BG25" s="5">
        <f t="shared" si="12"/>
        <v>0</v>
      </c>
      <c r="BH25" s="5">
        <f t="shared" si="13"/>
        <v>0</v>
      </c>
      <c r="BI25" s="5">
        <f t="shared" si="14"/>
        <v>0</v>
      </c>
      <c r="BJ25" s="5">
        <f t="shared" si="15"/>
        <v>7</v>
      </c>
      <c r="BK25" s="5">
        <f t="shared" si="16"/>
        <v>0</v>
      </c>
      <c r="BL25" s="5">
        <f t="shared" si="17"/>
        <v>0</v>
      </c>
      <c r="BM25" s="40">
        <f t="shared" si="20"/>
        <v>7</v>
      </c>
      <c r="BN25" s="44">
        <f t="shared" si="18"/>
        <v>1</v>
      </c>
      <c r="BU25" s="6"/>
      <c r="BV25" s="5" t="s">
        <v>140</v>
      </c>
      <c r="CP25" s="5"/>
      <c r="CQ25" s="5"/>
      <c r="CS25" s="5"/>
      <c r="CT25" s="5"/>
      <c r="CU25" s="5"/>
      <c r="CV25" s="5"/>
      <c r="CW25" s="33"/>
    </row>
    <row r="26" spans="1:101" ht="44.1" customHeight="1" x14ac:dyDescent="0.25">
      <c r="B26" s="170">
        <f t="shared" si="1"/>
        <v>37</v>
      </c>
      <c r="C26" s="170"/>
      <c r="D26" s="170" t="str">
        <f>LOOKUP(B26,'1'!$B$70:$B$109,'1'!$C$70:$C$109)</f>
        <v>LX-8131</v>
      </c>
      <c r="E26" s="170"/>
      <c r="F26" s="170"/>
      <c r="G26" s="170"/>
      <c r="H26" s="170"/>
      <c r="I26" s="170"/>
      <c r="J26" s="170"/>
      <c r="K26" s="170"/>
      <c r="L26" s="170"/>
      <c r="M26" s="170">
        <f>LOOKUP(B26,'1'!$B$70:$B$109,'1'!$D$70:$D$109)</f>
        <v>1100</v>
      </c>
      <c r="N26" s="170"/>
      <c r="O26" s="170"/>
      <c r="P26" s="170"/>
      <c r="Q26" s="170"/>
      <c r="R26" s="170">
        <f>LOOKUP(B26,'1'!$B$70:$B$109,'1'!$E$70:$E$109)</f>
        <v>2048</v>
      </c>
      <c r="S26" s="170"/>
      <c r="T26" s="170"/>
      <c r="U26" s="170"/>
      <c r="V26" s="170"/>
      <c r="W26" s="170">
        <f>LOOKUP(B26,'1'!$B$70:$B$109,'1'!$F$70:$F$109)</f>
        <v>32768</v>
      </c>
      <c r="X26" s="170"/>
      <c r="Y26" s="170"/>
      <c r="Z26" s="170"/>
      <c r="AA26" s="170">
        <f>LOOKUP(B26,'1'!$B$70:$B$109,'1'!$G$70:$G$109)</f>
        <v>1</v>
      </c>
      <c r="AB26" s="170"/>
      <c r="AC26" s="170"/>
      <c r="AD26" s="170"/>
      <c r="AE26" s="170">
        <f>LOOKUP(B26,'1'!$B$70:$B$109,'1'!$H$70:$H$109)</f>
        <v>5</v>
      </c>
      <c r="AF26" s="170"/>
      <c r="AG26" s="170"/>
      <c r="AH26" s="170"/>
      <c r="AI26" s="170"/>
      <c r="AJ26" s="170">
        <f>LOOKUP(B26,'1'!$B$70:$B$109,'1'!$I$70:$I$109)</f>
        <v>2</v>
      </c>
      <c r="AK26" s="170"/>
      <c r="AL26" s="170"/>
      <c r="AM26" s="169">
        <f>LOOKUP(B26,'1'!$B$70:$B$109,'1'!$J$70:$J$109)</f>
        <v>85150</v>
      </c>
      <c r="AN26" s="169"/>
      <c r="AO26" s="169"/>
      <c r="AP26" s="169"/>
      <c r="AQ26" s="169"/>
      <c r="AU26" s="38">
        <f>LOOKUP($AT$27,'1'!$B$6:$B$65,'1'!M6:M65)</f>
        <v>37</v>
      </c>
      <c r="AV26" s="51" t="str">
        <f t="shared" si="2"/>
        <v>B37</v>
      </c>
      <c r="AW26" s="77">
        <f t="shared" si="3"/>
        <v>3148</v>
      </c>
      <c r="AX26" s="77">
        <f t="shared" si="4"/>
        <v>35916</v>
      </c>
      <c r="AY26" s="77">
        <f t="shared" si="5"/>
        <v>35917</v>
      </c>
      <c r="AZ26" s="77">
        <f t="shared" si="6"/>
        <v>35922</v>
      </c>
      <c r="BA26" s="77">
        <f t="shared" si="7"/>
        <v>35924</v>
      </c>
      <c r="BB26" s="77">
        <f t="shared" si="8"/>
        <v>121074</v>
      </c>
      <c r="BC26" s="78">
        <f t="shared" si="19"/>
        <v>121074</v>
      </c>
      <c r="BD26" s="5">
        <f t="shared" si="9"/>
        <v>0</v>
      </c>
      <c r="BE26" s="5">
        <f t="shared" si="10"/>
        <v>2</v>
      </c>
      <c r="BF26" s="5">
        <f t="shared" si="11"/>
        <v>0</v>
      </c>
      <c r="BG26" s="5">
        <f t="shared" si="12"/>
        <v>0</v>
      </c>
      <c r="BH26" s="5">
        <f t="shared" si="13"/>
        <v>0</v>
      </c>
      <c r="BI26" s="5">
        <f t="shared" si="14"/>
        <v>0</v>
      </c>
      <c r="BJ26" s="5">
        <f t="shared" si="15"/>
        <v>0</v>
      </c>
      <c r="BK26" s="5">
        <f t="shared" si="16"/>
        <v>0</v>
      </c>
      <c r="BL26" s="5">
        <f t="shared" si="17"/>
        <v>0</v>
      </c>
      <c r="BM26" s="40">
        <f t="shared" si="20"/>
        <v>2</v>
      </c>
      <c r="BN26" s="44">
        <f t="shared" si="18"/>
        <v>1</v>
      </c>
      <c r="BU26" s="6"/>
      <c r="BV26" s="5" t="s">
        <v>40</v>
      </c>
      <c r="CP26" s="5"/>
      <c r="CQ26" s="5"/>
      <c r="CS26" s="5"/>
      <c r="CT26" s="5"/>
      <c r="CU26" s="5"/>
      <c r="CV26" s="5"/>
      <c r="CW26" s="33"/>
    </row>
    <row r="27" spans="1:101" ht="44.1" customHeight="1" x14ac:dyDescent="0.25">
      <c r="B27" s="170">
        <f t="shared" si="1"/>
        <v>39</v>
      </c>
      <c r="C27" s="170"/>
      <c r="D27" s="170" t="str">
        <f>LOOKUP(B27,'1'!$B$70:$B$109,'1'!$C$70:$C$109)</f>
        <v>LX-8731</v>
      </c>
      <c r="E27" s="170"/>
      <c r="F27" s="170"/>
      <c r="G27" s="170"/>
      <c r="H27" s="170"/>
      <c r="I27" s="170"/>
      <c r="J27" s="170"/>
      <c r="K27" s="170"/>
      <c r="L27" s="170"/>
      <c r="M27" s="170">
        <f>LOOKUP(B27,'1'!$B$70:$B$109,'1'!$D$70:$D$109)</f>
        <v>1100</v>
      </c>
      <c r="N27" s="170"/>
      <c r="O27" s="170"/>
      <c r="P27" s="170"/>
      <c r="Q27" s="170"/>
      <c r="R27" s="170">
        <f>LOOKUP(B27,'1'!$B$70:$B$109,'1'!$E$70:$E$109)</f>
        <v>2048</v>
      </c>
      <c r="S27" s="170"/>
      <c r="T27" s="170"/>
      <c r="U27" s="170"/>
      <c r="V27" s="170"/>
      <c r="W27" s="170">
        <f>LOOKUP(B27,'1'!$B$70:$B$109,'1'!$F$70:$F$109)</f>
        <v>32768</v>
      </c>
      <c r="X27" s="170"/>
      <c r="Y27" s="170"/>
      <c r="Z27" s="170"/>
      <c r="AA27" s="170">
        <f>LOOKUP(B27,'1'!$B$70:$B$109,'1'!$G$70:$G$109)</f>
        <v>7</v>
      </c>
      <c r="AB27" s="170"/>
      <c r="AC27" s="170"/>
      <c r="AD27" s="170"/>
      <c r="AE27" s="170">
        <f>LOOKUP(B27,'1'!$B$70:$B$109,'1'!$H$70:$H$109)</f>
        <v>5</v>
      </c>
      <c r="AF27" s="170"/>
      <c r="AG27" s="170"/>
      <c r="AH27" s="170"/>
      <c r="AI27" s="170"/>
      <c r="AJ27" s="170">
        <f>LOOKUP(B27,'1'!$B$70:$B$109,'1'!$I$70:$I$109)</f>
        <v>2</v>
      </c>
      <c r="AK27" s="170"/>
      <c r="AL27" s="170"/>
      <c r="AM27" s="169">
        <f>LOOKUP(B27,'1'!$B$70:$B$109,'1'!$J$70:$J$109)</f>
        <v>89765</v>
      </c>
      <c r="AN27" s="169"/>
      <c r="AO27" s="169"/>
      <c r="AP27" s="169"/>
      <c r="AQ27" s="169"/>
      <c r="AT27" s="39">
        <v>52</v>
      </c>
      <c r="AU27" s="38">
        <f>LOOKUP($AT$27,'1'!$B$6:$B$65,'1'!N6:N65)</f>
        <v>39</v>
      </c>
      <c r="AV27" s="51" t="str">
        <f t="shared" si="2"/>
        <v>B39</v>
      </c>
      <c r="AW27" s="77">
        <f t="shared" si="3"/>
        <v>3148</v>
      </c>
      <c r="AX27" s="77">
        <f t="shared" si="4"/>
        <v>35916</v>
      </c>
      <c r="AY27" s="77">
        <f t="shared" si="5"/>
        <v>35923</v>
      </c>
      <c r="AZ27" s="77">
        <f t="shared" si="6"/>
        <v>35928</v>
      </c>
      <c r="BA27" s="77">
        <f t="shared" si="7"/>
        <v>35930</v>
      </c>
      <c r="BB27" s="77">
        <f t="shared" si="8"/>
        <v>125695</v>
      </c>
      <c r="BC27" s="78">
        <f t="shared" si="19"/>
        <v>125695</v>
      </c>
      <c r="BD27" s="5">
        <f t="shared" si="9"/>
        <v>1</v>
      </c>
      <c r="BE27" s="5">
        <f t="shared" si="10"/>
        <v>0</v>
      </c>
      <c r="BF27" s="5">
        <f t="shared" si="11"/>
        <v>0</v>
      </c>
      <c r="BG27" s="5">
        <f t="shared" si="12"/>
        <v>0</v>
      </c>
      <c r="BH27" s="5">
        <f t="shared" si="13"/>
        <v>0</v>
      </c>
      <c r="BI27" s="5">
        <f t="shared" si="14"/>
        <v>0</v>
      </c>
      <c r="BJ27" s="5">
        <f t="shared" si="15"/>
        <v>0</v>
      </c>
      <c r="BK27" s="5">
        <f t="shared" si="16"/>
        <v>0</v>
      </c>
      <c r="BL27" s="5">
        <f t="shared" si="17"/>
        <v>0</v>
      </c>
      <c r="BM27" s="40">
        <f t="shared" si="20"/>
        <v>1</v>
      </c>
      <c r="BN27" s="44">
        <f t="shared" si="18"/>
        <v>1</v>
      </c>
      <c r="BU27" s="6"/>
      <c r="BV27" s="5"/>
      <c r="CP27" s="5"/>
      <c r="CQ27" s="5"/>
      <c r="CS27" s="5"/>
      <c r="CT27" s="5"/>
      <c r="CU27" s="5"/>
      <c r="CV27" s="5"/>
      <c r="CW27" s="33"/>
    </row>
    <row r="28" spans="1:101" ht="21.95" customHeight="1" x14ac:dyDescent="0.25">
      <c r="B28" s="69"/>
      <c r="C28" s="69"/>
      <c r="D28" s="69"/>
      <c r="E28" s="69"/>
      <c r="F28" s="69"/>
      <c r="G28" s="69"/>
      <c r="H28" s="69"/>
      <c r="I28" s="69"/>
      <c r="J28" s="69"/>
      <c r="K28" s="69"/>
      <c r="L28" s="69"/>
      <c r="M28" s="69"/>
      <c r="N28" s="69"/>
      <c r="O28" s="69"/>
      <c r="P28" s="69"/>
      <c r="Q28" s="69"/>
      <c r="R28" s="69"/>
      <c r="S28" s="69"/>
      <c r="T28" s="69"/>
      <c r="U28" s="69"/>
      <c r="V28" s="69"/>
      <c r="W28" s="69"/>
      <c r="X28" s="69"/>
      <c r="Y28" s="69"/>
      <c r="Z28" s="69"/>
      <c r="AA28" s="69"/>
      <c r="AB28" s="69"/>
      <c r="AC28" s="69"/>
      <c r="AD28" s="69"/>
      <c r="AE28" s="69"/>
      <c r="AF28" s="69"/>
      <c r="AG28" s="69"/>
      <c r="AH28" s="69"/>
      <c r="AI28" s="69"/>
      <c r="AJ28" s="69"/>
      <c r="AK28" s="69"/>
      <c r="AL28" s="69"/>
      <c r="AM28" s="70"/>
      <c r="AN28" s="70"/>
      <c r="AO28" s="70"/>
      <c r="AP28" s="70"/>
      <c r="AQ28" s="70"/>
      <c r="AS28" s="185" t="s">
        <v>143</v>
      </c>
      <c r="AT28" s="185"/>
    </row>
    <row r="29" spans="1:101" ht="21.95" customHeight="1" x14ac:dyDescent="0.25">
      <c r="A29" s="16" t="s">
        <v>126</v>
      </c>
      <c r="AW29" s="5"/>
      <c r="BV29" s="5"/>
    </row>
    <row r="30" spans="1:101" ht="21.95" customHeight="1" x14ac:dyDescent="0.25">
      <c r="A30" s="12" t="s">
        <v>127</v>
      </c>
      <c r="AW30" s="5" t="str">
        <f>INDEX(AV18:AV27,MATCH(AW31,$BM$18:$BM$27,))</f>
        <v>B39</v>
      </c>
      <c r="AX30" s="5" t="str">
        <f>INDEX(AV18:AV27,MATCH(AX31,$BM$18:$BM$27,))</f>
        <v>B37</v>
      </c>
      <c r="AY30" s="5" t="str">
        <f>INDEX(AV18:AV27,MATCH(AY31,$BM$18:$BM$27,))</f>
        <v>B32</v>
      </c>
      <c r="AZ30" s="5" t="str">
        <f>INDEX(AV18:AV27,MATCH(AZ31,$BM$18:$BM$27,))</f>
        <v>B31</v>
      </c>
      <c r="BA30" s="5" t="str">
        <f>INDEX(AV18:AV27,MATCH(BA31,$BM$18:$BM$27,))</f>
        <v>B5</v>
      </c>
      <c r="BB30" s="5" t="str">
        <f>INDEX(AV18:AV27,MATCH(BB31,$BM$18:$BM$27,))</f>
        <v>B27</v>
      </c>
      <c r="BC30" s="5" t="str">
        <f>INDEX(AV18:AV27,MATCH(BC31,$BM$18:$BM$27,))</f>
        <v>B35</v>
      </c>
      <c r="BD30" s="5" t="str">
        <f>INDEX(AV18:AV27,MATCH(BD31,$BM$18:$BM$27,))</f>
        <v>B4</v>
      </c>
      <c r="BE30" s="5" t="str">
        <f>INDEX(AV18:AV27,MATCH(BE31,$BM$18:$BM$27,))</f>
        <v>B17</v>
      </c>
      <c r="BF30" s="20" t="str">
        <f>INDEX(AV18:AV27,MATCH(BF31,$BM$18:$BM$27,))</f>
        <v>B21</v>
      </c>
      <c r="BG30" s="16" t="s">
        <v>118</v>
      </c>
    </row>
    <row r="31" spans="1:101" ht="21.95" customHeight="1" x14ac:dyDescent="0.25">
      <c r="A31" s="10" t="s">
        <v>128</v>
      </c>
      <c r="AW31" s="26">
        <v>1</v>
      </c>
      <c r="AX31" s="26">
        <v>2</v>
      </c>
      <c r="AY31" s="26">
        <v>3</v>
      </c>
      <c r="AZ31" s="26">
        <v>4</v>
      </c>
      <c r="BA31" s="26">
        <v>5</v>
      </c>
      <c r="BB31" s="26">
        <v>6</v>
      </c>
      <c r="BC31" s="26">
        <v>7</v>
      </c>
      <c r="BD31" s="26">
        <v>8</v>
      </c>
      <c r="BE31" s="26">
        <v>9</v>
      </c>
      <c r="BF31" s="20">
        <v>0</v>
      </c>
      <c r="BG31" s="16" t="s">
        <v>69</v>
      </c>
    </row>
    <row r="32" spans="1:101" ht="21.95" customHeight="1" x14ac:dyDescent="0.25">
      <c r="B32" s="69"/>
      <c r="C32" s="69"/>
      <c r="D32" s="69"/>
      <c r="E32" s="69"/>
      <c r="F32" s="69"/>
      <c r="G32" s="69"/>
      <c r="H32" s="69"/>
      <c r="I32" s="69"/>
      <c r="J32" s="69"/>
      <c r="K32" s="69"/>
      <c r="L32" s="69"/>
      <c r="M32" s="69"/>
      <c r="N32" s="69"/>
      <c r="O32" s="69"/>
      <c r="P32" s="69"/>
      <c r="Q32" s="69"/>
      <c r="R32" s="69"/>
      <c r="S32" s="69"/>
      <c r="T32" s="69"/>
      <c r="U32" s="69"/>
      <c r="V32" s="69"/>
      <c r="W32" s="69"/>
      <c r="X32" s="69"/>
      <c r="Y32" s="69"/>
      <c r="Z32" s="69"/>
      <c r="AA32" s="69"/>
      <c r="AB32" s="69"/>
      <c r="AC32" s="69"/>
      <c r="AD32" s="69"/>
      <c r="AE32" s="69"/>
      <c r="AF32" s="69"/>
      <c r="AG32" s="69"/>
      <c r="AH32" s="69"/>
      <c r="AI32" s="69"/>
      <c r="AJ32" s="69"/>
      <c r="AK32" s="69"/>
      <c r="AL32" s="69"/>
      <c r="AM32" s="70"/>
      <c r="AN32" s="70"/>
      <c r="AO32" s="70"/>
      <c r="AP32" s="70"/>
      <c r="AQ32" s="70"/>
      <c r="AW32" s="41">
        <f>BC16</f>
        <v>125695</v>
      </c>
      <c r="AX32" s="42">
        <f>LARGE(BC18:BC27,2)</f>
        <v>121074</v>
      </c>
      <c r="AY32" s="42">
        <f>LARGE(BC18:BC27,3)</f>
        <v>112307</v>
      </c>
      <c r="AZ32" s="42">
        <f>LARGE(BC18:BC27,4)</f>
        <v>103073</v>
      </c>
      <c r="BA32" s="42">
        <f>LARGE(BC18:BC27,5)</f>
        <v>61744</v>
      </c>
      <c r="BB32" s="42">
        <f>LARGE(BC18:BC27,6)</f>
        <v>59732</v>
      </c>
      <c r="BC32" s="42">
        <f>LARGE(BC18:BC27,7)</f>
        <v>53500</v>
      </c>
      <c r="BD32" s="42">
        <f>LARGE(BC18:BC27,8)</f>
        <v>41993</v>
      </c>
      <c r="BE32" s="42">
        <f>LARGE(BC18:BC27,9)</f>
        <v>36154</v>
      </c>
      <c r="BF32" s="43">
        <f>BC15</f>
        <v>33641</v>
      </c>
      <c r="BG32" s="186" t="s">
        <v>144</v>
      </c>
      <c r="BH32" s="186"/>
      <c r="BI32" s="186"/>
      <c r="BJ32" s="186"/>
    </row>
    <row r="33" spans="2:77" ht="21.95" customHeight="1" x14ac:dyDescent="0.25">
      <c r="B33" s="69"/>
      <c r="C33" s="69"/>
      <c r="D33" s="69"/>
      <c r="E33" s="69"/>
      <c r="F33" s="69"/>
      <c r="G33" s="69"/>
      <c r="H33" s="69"/>
      <c r="I33" s="69"/>
      <c r="J33" s="69"/>
      <c r="K33" s="69"/>
      <c r="L33" s="69"/>
      <c r="M33" s="69"/>
      <c r="N33" s="69"/>
      <c r="O33" s="69"/>
      <c r="P33" s="69"/>
      <c r="Q33" s="69"/>
      <c r="R33" s="69"/>
      <c r="S33" s="69"/>
      <c r="T33" s="69"/>
      <c r="U33" s="69"/>
      <c r="V33" s="69"/>
      <c r="W33" s="69"/>
      <c r="X33" s="69"/>
      <c r="Y33" s="69"/>
      <c r="Z33" s="69"/>
      <c r="AA33" s="69"/>
      <c r="AB33" s="69"/>
      <c r="AC33" s="69"/>
      <c r="AD33" s="69"/>
      <c r="AE33" s="69"/>
      <c r="AF33" s="69"/>
      <c r="AG33" s="69"/>
      <c r="AH33" s="69"/>
      <c r="AI33" s="69"/>
      <c r="AJ33" s="69"/>
      <c r="AK33" s="69"/>
      <c r="AL33" s="69"/>
      <c r="AM33" s="70"/>
      <c r="AN33" s="70"/>
      <c r="AO33" s="70"/>
      <c r="AP33" s="70"/>
      <c r="AQ33" s="70"/>
    </row>
    <row r="34" spans="2:77" ht="21.95" customHeight="1" x14ac:dyDescent="0.3">
      <c r="B34" s="71" t="s">
        <v>129</v>
      </c>
      <c r="C34" s="69"/>
      <c r="D34" s="69"/>
      <c r="E34" s="69"/>
      <c r="F34" s="69"/>
      <c r="G34" s="69"/>
      <c r="H34" s="69"/>
      <c r="I34" s="69"/>
      <c r="J34" s="69"/>
      <c r="K34" s="69"/>
      <c r="L34" s="69"/>
      <c r="M34" s="69"/>
      <c r="N34" s="69"/>
      <c r="O34" s="69"/>
      <c r="P34" s="69"/>
      <c r="Q34" s="69"/>
      <c r="R34" s="69"/>
      <c r="S34" s="69"/>
      <c r="T34" s="69"/>
      <c r="U34" s="69"/>
      <c r="V34" s="69"/>
      <c r="W34" s="69"/>
      <c r="X34" s="69"/>
      <c r="Y34" s="69"/>
      <c r="Z34" s="69"/>
      <c r="AA34" s="69"/>
      <c r="AB34" s="69"/>
      <c r="AC34" s="69"/>
      <c r="AD34" s="69"/>
      <c r="AE34" s="69"/>
      <c r="AF34" s="69"/>
      <c r="AG34" s="69"/>
      <c r="AH34" s="69"/>
      <c r="AI34" s="69"/>
      <c r="AJ34" s="69"/>
      <c r="AK34" s="69"/>
      <c r="AL34" s="69"/>
      <c r="AM34" s="70"/>
      <c r="AN34" s="70"/>
      <c r="AO34" s="70"/>
      <c r="AP34" s="70"/>
      <c r="AQ34" s="70"/>
    </row>
    <row r="35" spans="2:77" ht="21.95" customHeight="1" x14ac:dyDescent="0.25">
      <c r="B35" s="69"/>
      <c r="C35" s="69"/>
      <c r="D35" s="69"/>
      <c r="E35" s="69"/>
      <c r="F35" s="69"/>
      <c r="G35" s="69"/>
      <c r="H35" s="69"/>
      <c r="I35" s="69"/>
      <c r="J35" s="69"/>
      <c r="K35" s="69"/>
      <c r="L35" s="69"/>
      <c r="M35" s="69"/>
      <c r="N35" s="69"/>
      <c r="O35" s="69"/>
      <c r="P35" s="69"/>
      <c r="Q35" s="69"/>
      <c r="R35" s="69"/>
      <c r="S35" s="69"/>
      <c r="T35" s="69"/>
      <c r="U35" s="69"/>
      <c r="V35" s="69"/>
      <c r="W35" s="69"/>
      <c r="X35" s="69"/>
      <c r="Y35" s="69"/>
      <c r="Z35" s="69"/>
      <c r="AA35" s="69"/>
      <c r="AB35" s="69"/>
      <c r="AC35" s="69"/>
      <c r="AD35" s="69"/>
      <c r="AE35" s="69"/>
      <c r="AF35" s="69"/>
      <c r="AG35" s="69"/>
      <c r="AH35" s="69"/>
      <c r="AI35" s="69"/>
      <c r="AJ35" s="69"/>
      <c r="AK35" s="69"/>
      <c r="AL35" s="69"/>
      <c r="AM35" s="70"/>
      <c r="AN35" s="70"/>
      <c r="AO35" s="70"/>
      <c r="AP35" s="70"/>
      <c r="AQ35" s="70"/>
    </row>
    <row r="36" spans="2:77" ht="21.95" customHeight="1" x14ac:dyDescent="0.25">
      <c r="B36" s="69"/>
      <c r="C36" s="69"/>
      <c r="D36" s="69"/>
      <c r="E36" s="69"/>
      <c r="F36" s="69"/>
      <c r="G36" s="69"/>
      <c r="H36" s="69"/>
      <c r="I36" s="69"/>
      <c r="J36" s="69"/>
      <c r="K36" s="69"/>
      <c r="L36" s="69"/>
      <c r="M36" s="69"/>
      <c r="N36" s="69"/>
      <c r="O36" s="69"/>
      <c r="P36" s="69"/>
      <c r="Q36" s="69"/>
      <c r="R36" s="69"/>
      <c r="S36" s="69"/>
      <c r="T36" s="69"/>
      <c r="U36" s="69"/>
      <c r="V36" s="69"/>
      <c r="W36" s="69"/>
      <c r="X36" s="69"/>
      <c r="Y36" s="69"/>
      <c r="Z36" s="69"/>
      <c r="AA36" s="69"/>
      <c r="AB36" s="69"/>
      <c r="AC36" s="69"/>
      <c r="AD36" s="69"/>
      <c r="AE36" s="69"/>
      <c r="AF36" s="69"/>
      <c r="AG36" s="69"/>
      <c r="AH36" s="69"/>
      <c r="AI36" s="69"/>
      <c r="AJ36" s="69"/>
      <c r="AK36" s="69"/>
      <c r="AL36" s="69"/>
      <c r="AM36" s="70"/>
      <c r="AN36" s="70"/>
      <c r="AO36" s="70"/>
      <c r="AP36" s="70"/>
      <c r="AQ36" s="70"/>
      <c r="AT36" s="5" t="s">
        <v>40</v>
      </c>
      <c r="BX36" s="34" t="s">
        <v>40</v>
      </c>
    </row>
    <row r="37" spans="2:77" ht="21.95" customHeight="1" x14ac:dyDescent="0.25">
      <c r="B37" s="69"/>
      <c r="C37" s="69"/>
      <c r="D37" s="69"/>
      <c r="E37" s="69"/>
      <c r="F37" s="69"/>
      <c r="AK37" s="69"/>
      <c r="AL37" s="69"/>
      <c r="AM37" s="70"/>
      <c r="AN37" s="70"/>
      <c r="AO37" s="70"/>
      <c r="AP37" s="70"/>
      <c r="AQ37" s="70"/>
    </row>
    <row r="38" spans="2:77" ht="21.95" customHeight="1" x14ac:dyDescent="0.25">
      <c r="B38" s="69"/>
      <c r="C38" s="69"/>
      <c r="D38" s="69"/>
      <c r="E38" s="69"/>
      <c r="F38" s="69"/>
      <c r="G38" s="123"/>
      <c r="H38" s="123"/>
      <c r="I38" s="23"/>
      <c r="J38" s="123"/>
      <c r="K38" s="143"/>
      <c r="L38" s="144"/>
      <c r="M38" s="145"/>
      <c r="N38" s="146"/>
      <c r="O38" s="147"/>
      <c r="P38" s="148"/>
      <c r="Q38" s="146"/>
      <c r="R38" s="147"/>
      <c r="S38" s="148"/>
      <c r="T38" s="146"/>
      <c r="U38" s="147"/>
      <c r="V38" s="148"/>
      <c r="W38" s="146"/>
      <c r="X38" s="147"/>
      <c r="Y38" s="148"/>
      <c r="Z38" s="146"/>
      <c r="AA38" s="147"/>
      <c r="AB38" s="148"/>
      <c r="AC38" s="146"/>
      <c r="AD38" s="147"/>
      <c r="AE38" s="148"/>
      <c r="AF38" s="146"/>
      <c r="AG38" s="147"/>
      <c r="AH38" s="148"/>
      <c r="AI38" s="123"/>
      <c r="AJ38" s="123"/>
      <c r="AK38" s="69"/>
      <c r="AL38" s="69"/>
      <c r="AM38" s="70"/>
      <c r="AN38" s="70"/>
      <c r="AO38" s="70"/>
      <c r="AP38" s="70"/>
      <c r="AQ38" s="70"/>
      <c r="BW38"/>
      <c r="BX38"/>
      <c r="BY38"/>
    </row>
    <row r="39" spans="2:77" ht="21.95" customHeight="1" x14ac:dyDescent="0.25">
      <c r="B39" s="69"/>
      <c r="C39" s="69"/>
      <c r="D39" s="69"/>
      <c r="E39" s="69"/>
      <c r="F39" s="69"/>
      <c r="G39" s="123"/>
      <c r="H39" s="123"/>
      <c r="I39" s="122"/>
      <c r="J39" s="123"/>
      <c r="K39" s="146"/>
      <c r="L39" s="147"/>
      <c r="M39" s="148"/>
      <c r="N39" s="123"/>
      <c r="O39" s="123"/>
      <c r="P39" s="25"/>
      <c r="Q39" s="123"/>
      <c r="R39" s="123"/>
      <c r="S39" s="123"/>
      <c r="T39" s="128"/>
      <c r="U39" s="123"/>
      <c r="V39" s="124"/>
      <c r="W39" s="123"/>
      <c r="X39" s="123"/>
      <c r="Y39" s="123"/>
      <c r="Z39" s="128"/>
      <c r="AA39" s="123"/>
      <c r="AB39" s="124"/>
      <c r="AC39" s="123"/>
      <c r="AD39" s="123"/>
      <c r="AE39" s="25"/>
      <c r="AF39" s="123"/>
      <c r="AG39" s="123"/>
      <c r="AH39" s="25"/>
      <c r="AI39" s="123"/>
      <c r="AJ39" s="123"/>
      <c r="AK39" s="69"/>
      <c r="AL39" s="69"/>
      <c r="AM39" s="70"/>
      <c r="AN39" s="70"/>
      <c r="AO39" s="70"/>
      <c r="AP39" s="70"/>
      <c r="AQ39" s="70"/>
      <c r="BW39"/>
      <c r="BX39"/>
      <c r="BY39"/>
    </row>
    <row r="40" spans="2:77" ht="21.95" customHeight="1" x14ac:dyDescent="0.25">
      <c r="B40" s="69"/>
      <c r="C40" s="69"/>
      <c r="D40" s="69"/>
      <c r="E40" s="69"/>
      <c r="F40" s="69"/>
      <c r="G40" s="123"/>
      <c r="H40" s="123"/>
      <c r="I40" s="122"/>
      <c r="J40" s="123"/>
      <c r="K40" s="146"/>
      <c r="L40" s="147"/>
      <c r="M40" s="148"/>
      <c r="N40" s="125"/>
      <c r="O40" s="126"/>
      <c r="P40" s="127"/>
      <c r="Q40" s="126"/>
      <c r="R40" s="126"/>
      <c r="S40" s="126"/>
      <c r="T40" s="125"/>
      <c r="U40" s="126"/>
      <c r="V40" s="127"/>
      <c r="W40" s="126"/>
      <c r="X40" s="126"/>
      <c r="Y40" s="126"/>
      <c r="Z40" s="125"/>
      <c r="AA40" s="126"/>
      <c r="AB40" s="127"/>
      <c r="AC40" s="126"/>
      <c r="AD40" s="126"/>
      <c r="AE40" s="127"/>
      <c r="AF40" s="126"/>
      <c r="AG40" s="126"/>
      <c r="AH40" s="127"/>
      <c r="AI40" s="123"/>
      <c r="AJ40" s="123"/>
      <c r="AK40" s="69"/>
      <c r="AL40" s="69"/>
      <c r="AM40" s="70"/>
      <c r="AN40" s="70"/>
      <c r="AO40" s="70"/>
      <c r="AP40" s="70"/>
      <c r="AQ40" s="70"/>
      <c r="BW40"/>
      <c r="BX40"/>
      <c r="BY40"/>
    </row>
    <row r="41" spans="2:77" ht="21.95" customHeight="1" x14ac:dyDescent="0.25">
      <c r="B41" s="69"/>
      <c r="C41" s="69"/>
      <c r="D41" s="69"/>
      <c r="E41" s="69"/>
      <c r="F41" s="69"/>
      <c r="G41" s="123"/>
      <c r="H41" s="123"/>
      <c r="I41" s="122"/>
      <c r="J41" s="123"/>
      <c r="K41" s="146"/>
      <c r="L41" s="147"/>
      <c r="M41" s="148"/>
      <c r="N41" s="123"/>
      <c r="O41" s="126"/>
      <c r="P41" s="124"/>
      <c r="Q41" s="123"/>
      <c r="R41" s="126"/>
      <c r="S41" s="123"/>
      <c r="T41" s="128"/>
      <c r="U41" s="126"/>
      <c r="V41" s="124"/>
      <c r="W41" s="123"/>
      <c r="X41" s="126"/>
      <c r="Y41" s="123"/>
      <c r="Z41" s="128"/>
      <c r="AA41" s="126"/>
      <c r="AB41" s="124"/>
      <c r="AC41" s="123"/>
      <c r="AD41" s="126"/>
      <c r="AE41" s="124"/>
      <c r="AF41" s="123"/>
      <c r="AG41" s="126"/>
      <c r="AH41" s="124"/>
      <c r="AI41" s="123"/>
      <c r="AJ41" s="123"/>
      <c r="AK41" s="69"/>
      <c r="AL41" s="69"/>
      <c r="AM41" s="70"/>
      <c r="AN41" s="70"/>
      <c r="AO41" s="70"/>
      <c r="AP41" s="70"/>
      <c r="AQ41" s="70"/>
    </row>
    <row r="42" spans="2:77" ht="21.95" customHeight="1" x14ac:dyDescent="0.25">
      <c r="B42" s="69"/>
      <c r="C42" s="69"/>
      <c r="D42" s="69"/>
      <c r="E42" s="69"/>
      <c r="F42" s="69"/>
      <c r="G42" s="149"/>
      <c r="H42" s="149"/>
      <c r="I42" s="149"/>
      <c r="J42" s="150"/>
      <c r="K42" s="146"/>
      <c r="L42" s="147"/>
      <c r="M42" s="148"/>
      <c r="N42" s="125"/>
      <c r="O42" s="126"/>
      <c r="P42" s="127"/>
      <c r="Q42" s="126"/>
      <c r="R42" s="126"/>
      <c r="S42" s="126"/>
      <c r="T42" s="125"/>
      <c r="U42" s="126"/>
      <c r="V42" s="127"/>
      <c r="W42" s="126"/>
      <c r="X42" s="126"/>
      <c r="Y42" s="126"/>
      <c r="Z42" s="125"/>
      <c r="AA42" s="126"/>
      <c r="AB42" s="127"/>
      <c r="AC42" s="126"/>
      <c r="AD42" s="126"/>
      <c r="AE42" s="127"/>
      <c r="AF42" s="126"/>
      <c r="AG42" s="126"/>
      <c r="AH42" s="127"/>
      <c r="AI42" s="123"/>
      <c r="AJ42" s="123"/>
      <c r="AK42" s="69"/>
      <c r="AL42" s="69"/>
      <c r="AM42" s="70"/>
      <c r="AN42" s="70"/>
      <c r="AO42" s="70"/>
      <c r="AP42" s="70"/>
      <c r="AQ42" s="70"/>
    </row>
    <row r="43" spans="2:77" ht="21.95" customHeight="1" x14ac:dyDescent="0.25">
      <c r="G43" s="149"/>
      <c r="H43" s="149"/>
      <c r="I43" s="149"/>
      <c r="J43" s="150"/>
      <c r="K43" s="146"/>
      <c r="L43" s="147"/>
      <c r="M43" s="148"/>
      <c r="N43" s="123"/>
      <c r="O43" s="126"/>
      <c r="P43" s="124"/>
      <c r="Q43" s="123"/>
      <c r="R43" s="126"/>
      <c r="S43" s="123"/>
      <c r="T43" s="128"/>
      <c r="U43" s="126"/>
      <c r="V43" s="124"/>
      <c r="W43" s="123"/>
      <c r="X43" s="126"/>
      <c r="Y43" s="123"/>
      <c r="Z43" s="128"/>
      <c r="AA43" s="126"/>
      <c r="AB43" s="124"/>
      <c r="AC43" s="123"/>
      <c r="AD43" s="126"/>
      <c r="AE43" s="124"/>
      <c r="AF43" s="123"/>
      <c r="AG43" s="126"/>
      <c r="AH43" s="124"/>
      <c r="AI43" s="123"/>
      <c r="AJ43" s="123"/>
    </row>
    <row r="44" spans="2:77" ht="21.95" customHeight="1" x14ac:dyDescent="0.25">
      <c r="G44" s="123"/>
      <c r="H44" s="123"/>
      <c r="I44" s="123"/>
      <c r="J44" s="123"/>
      <c r="K44" s="146"/>
      <c r="L44" s="147"/>
      <c r="M44" s="148"/>
      <c r="N44" s="125"/>
      <c r="O44" s="126"/>
      <c r="P44" s="127"/>
      <c r="Q44" s="126"/>
      <c r="R44" s="126"/>
      <c r="S44" s="126"/>
      <c r="T44" s="125"/>
      <c r="U44" s="126"/>
      <c r="V44" s="127"/>
      <c r="W44" s="126"/>
      <c r="X44" s="126"/>
      <c r="Y44" s="126"/>
      <c r="Z44" s="125"/>
      <c r="AA44" s="126"/>
      <c r="AB44" s="127"/>
      <c r="AC44" s="126"/>
      <c r="AD44" s="126"/>
      <c r="AE44" s="127"/>
      <c r="AF44" s="126"/>
      <c r="AG44" s="126"/>
      <c r="AH44" s="127"/>
      <c r="AI44" s="123"/>
      <c r="AJ44" s="123"/>
    </row>
    <row r="45" spans="2:77" ht="21.95" customHeight="1" x14ac:dyDescent="0.25">
      <c r="G45" s="123"/>
      <c r="H45" s="123"/>
      <c r="I45" s="123"/>
      <c r="J45" s="123"/>
      <c r="K45" s="146"/>
      <c r="L45" s="147"/>
      <c r="M45" s="148"/>
      <c r="N45" s="123"/>
      <c r="O45" s="126"/>
      <c r="P45" s="124"/>
      <c r="Q45" s="123"/>
      <c r="R45" s="126"/>
      <c r="S45" s="123"/>
      <c r="T45" s="128"/>
      <c r="U45" s="126"/>
      <c r="V45" s="124"/>
      <c r="W45" s="123"/>
      <c r="X45" s="126"/>
      <c r="Y45" s="123"/>
      <c r="Z45" s="128"/>
      <c r="AA45" s="126"/>
      <c r="AB45" s="124"/>
      <c r="AC45" s="123"/>
      <c r="AD45" s="126"/>
      <c r="AE45" s="124"/>
      <c r="AF45" s="123"/>
      <c r="AG45" s="126"/>
      <c r="AH45" s="124"/>
      <c r="AI45" s="123"/>
      <c r="AJ45" s="123"/>
    </row>
    <row r="46" spans="2:77" ht="21.95" customHeight="1" x14ac:dyDescent="0.25">
      <c r="B46" s="69"/>
      <c r="C46" s="69"/>
      <c r="D46" s="69"/>
      <c r="E46" s="69"/>
      <c r="F46" s="69"/>
      <c r="G46" s="123"/>
      <c r="H46" s="123"/>
      <c r="I46" s="122"/>
      <c r="J46" s="123"/>
      <c r="K46" s="146"/>
      <c r="L46" s="147"/>
      <c r="M46" s="148"/>
      <c r="N46" s="125"/>
      <c r="O46" s="126"/>
      <c r="P46" s="127"/>
      <c r="Q46" s="126"/>
      <c r="R46" s="126"/>
      <c r="S46" s="126"/>
      <c r="T46" s="125"/>
      <c r="U46" s="126"/>
      <c r="V46" s="127"/>
      <c r="W46" s="126"/>
      <c r="X46" s="126"/>
      <c r="Y46" s="126"/>
      <c r="Z46" s="125"/>
      <c r="AA46" s="126"/>
      <c r="AB46" s="127"/>
      <c r="AC46" s="126"/>
      <c r="AD46" s="126"/>
      <c r="AE46" s="127"/>
      <c r="AF46" s="126"/>
      <c r="AG46" s="126"/>
      <c r="AH46" s="127"/>
      <c r="AI46" s="123"/>
      <c r="AJ46" s="123"/>
      <c r="AK46" s="69"/>
      <c r="AL46" s="69"/>
      <c r="AM46" s="70"/>
      <c r="AN46" s="70"/>
      <c r="AO46" s="70"/>
      <c r="AP46" s="70"/>
      <c r="AQ46" s="70"/>
    </row>
    <row r="47" spans="2:77" ht="21.95" customHeight="1" x14ac:dyDescent="0.25">
      <c r="B47" s="69"/>
      <c r="C47" s="69"/>
      <c r="D47" s="69"/>
      <c r="E47" s="69"/>
      <c r="F47" s="69"/>
      <c r="G47" s="123"/>
      <c r="H47" s="123"/>
      <c r="I47" s="122"/>
      <c r="J47" s="123"/>
      <c r="K47" s="146"/>
      <c r="L47" s="147"/>
      <c r="M47" s="148"/>
      <c r="N47" s="123"/>
      <c r="O47" s="126"/>
      <c r="P47" s="124"/>
      <c r="Q47" s="123"/>
      <c r="R47" s="126"/>
      <c r="S47" s="123"/>
      <c r="T47" s="128"/>
      <c r="U47" s="126"/>
      <c r="V47" s="124"/>
      <c r="W47" s="123"/>
      <c r="X47" s="126"/>
      <c r="Y47" s="123"/>
      <c r="Z47" s="128"/>
      <c r="AA47" s="126"/>
      <c r="AB47" s="124"/>
      <c r="AC47" s="123"/>
      <c r="AD47" s="126"/>
      <c r="AE47" s="124"/>
      <c r="AF47" s="123"/>
      <c r="AG47" s="126"/>
      <c r="AH47" s="124"/>
      <c r="AI47" s="123"/>
      <c r="AJ47" s="123"/>
      <c r="AK47" s="69"/>
      <c r="AL47" s="69"/>
      <c r="AM47" s="70"/>
      <c r="AN47" s="70"/>
      <c r="AO47" s="70"/>
      <c r="AP47" s="70"/>
      <c r="AQ47" s="70"/>
    </row>
    <row r="48" spans="2:77" ht="21.95" customHeight="1" x14ac:dyDescent="0.25">
      <c r="B48" s="69"/>
      <c r="C48" s="69"/>
      <c r="D48" s="69"/>
      <c r="G48" s="123"/>
      <c r="H48" s="123"/>
      <c r="I48" s="122"/>
      <c r="J48" s="123"/>
      <c r="K48" s="146"/>
      <c r="L48" s="147"/>
      <c r="M48" s="148"/>
      <c r="N48" s="125"/>
      <c r="O48" s="126"/>
      <c r="P48" s="127"/>
      <c r="Q48" s="126"/>
      <c r="R48" s="126"/>
      <c r="S48" s="126"/>
      <c r="T48" s="125"/>
      <c r="U48" s="126"/>
      <c r="V48" s="127"/>
      <c r="W48" s="126"/>
      <c r="X48" s="126"/>
      <c r="Y48" s="126"/>
      <c r="Z48" s="125"/>
      <c r="AA48" s="126"/>
      <c r="AB48" s="127"/>
      <c r="AC48" s="126"/>
      <c r="AD48" s="126"/>
      <c r="AE48" s="127"/>
      <c r="AF48" s="126"/>
      <c r="AG48" s="126"/>
      <c r="AH48" s="127"/>
      <c r="AI48" s="123"/>
      <c r="AJ48" s="123"/>
      <c r="AK48" s="69"/>
      <c r="AL48" s="69"/>
      <c r="AM48" s="70"/>
      <c r="AN48" s="70"/>
      <c r="AO48" s="70"/>
      <c r="AP48" s="70"/>
      <c r="AQ48" s="70"/>
      <c r="AS48" s="58" t="str">
        <f>"{ "&amp;AV18&amp;", "&amp;AV19&amp;", "&amp;AV20&amp;", "&amp;AV21&amp;", "&amp;AV22&amp;", "&amp;AV23&amp;", "&amp;AV24&amp;", "&amp;AV25&amp;", "&amp;AV26&amp;", "&amp;AV27&amp;" }"</f>
        <v>{ B4, B5, B17, B21, B27, B31, B32, B35, B37, B39 }</v>
      </c>
    </row>
    <row r="49" spans="1:43" ht="21.95" customHeight="1" x14ac:dyDescent="0.25">
      <c r="B49" s="69"/>
      <c r="C49" s="69"/>
      <c r="D49" s="69"/>
      <c r="AI49" s="69"/>
      <c r="AJ49" s="69"/>
      <c r="AK49" s="69"/>
      <c r="AL49" s="69"/>
      <c r="AM49" s="70"/>
      <c r="AN49" s="70"/>
      <c r="AO49" s="70"/>
      <c r="AP49" s="70"/>
      <c r="AQ49" s="70"/>
    </row>
    <row r="50" spans="1:43" ht="21.95" customHeight="1" x14ac:dyDescent="0.25">
      <c r="A50" s="10" t="s">
        <v>145</v>
      </c>
      <c r="B50" s="69"/>
      <c r="C50" s="69"/>
      <c r="D50" s="69"/>
      <c r="AI50" s="69"/>
      <c r="AJ50" s="69"/>
      <c r="AK50" s="69"/>
      <c r="AL50" s="69"/>
      <c r="AM50" s="70"/>
      <c r="AN50" s="70"/>
      <c r="AO50" s="70"/>
      <c r="AP50" s="70"/>
      <c r="AQ50" s="70"/>
    </row>
    <row r="51" spans="1:43" ht="21.95" customHeight="1" x14ac:dyDescent="0.25">
      <c r="B51" s="69"/>
      <c r="C51" s="69"/>
      <c r="D51" s="69"/>
      <c r="AI51" s="69"/>
      <c r="AJ51" s="69"/>
      <c r="AK51" s="69"/>
      <c r="AL51" s="69"/>
      <c r="AM51" s="70"/>
      <c r="AN51" s="70"/>
      <c r="AO51" s="70"/>
      <c r="AP51" s="70"/>
      <c r="AQ51" s="70"/>
    </row>
    <row r="52" spans="1:43" ht="21.95" customHeight="1" x14ac:dyDescent="0.25">
      <c r="A52" s="10" t="s">
        <v>146</v>
      </c>
      <c r="B52" s="69"/>
      <c r="C52" s="69"/>
      <c r="D52" s="69"/>
      <c r="AI52" s="69"/>
      <c r="AJ52" s="69"/>
      <c r="AK52" s="69"/>
      <c r="AL52" s="69"/>
      <c r="AM52" s="70"/>
      <c r="AN52" s="70"/>
      <c r="AO52" s="70"/>
      <c r="AP52" s="70"/>
      <c r="AQ52" s="70"/>
    </row>
    <row r="53" spans="1:43" ht="21.95" customHeight="1" x14ac:dyDescent="0.25">
      <c r="A53" s="180" t="s">
        <v>171</v>
      </c>
      <c r="B53" s="180"/>
      <c r="C53" s="180"/>
      <c r="D53" s="180"/>
      <c r="E53" s="180"/>
      <c r="F53" s="180"/>
      <c r="G53" s="180"/>
      <c r="H53" s="180"/>
      <c r="I53" s="180"/>
      <c r="J53" s="180"/>
      <c r="K53" s="180"/>
      <c r="L53" s="180"/>
      <c r="M53" s="180"/>
      <c r="N53" s="180"/>
      <c r="O53" s="180"/>
      <c r="P53" s="180"/>
      <c r="Q53" s="180"/>
      <c r="R53" s="180"/>
      <c r="S53" s="180"/>
      <c r="T53" s="180"/>
      <c r="U53" s="180"/>
      <c r="V53" s="180"/>
      <c r="W53" s="180"/>
      <c r="X53" s="180"/>
      <c r="Y53" s="180"/>
      <c r="Z53" s="180"/>
      <c r="AA53" s="180"/>
      <c r="AB53" s="180"/>
      <c r="AC53" s="180"/>
      <c r="AD53" s="180"/>
      <c r="AE53" s="180"/>
      <c r="AF53" s="180"/>
      <c r="AG53" s="180"/>
      <c r="AH53" s="180"/>
      <c r="AI53" s="180"/>
      <c r="AJ53" s="180"/>
      <c r="AK53" s="180"/>
      <c r="AL53" s="180"/>
      <c r="AM53" s="180"/>
      <c r="AN53" s="180"/>
      <c r="AO53" s="180"/>
      <c r="AP53" s="180"/>
      <c r="AQ53" s="70"/>
    </row>
    <row r="54" spans="1:43" ht="21.95" customHeight="1" x14ac:dyDescent="0.25">
      <c r="A54" s="180"/>
      <c r="B54" s="180"/>
      <c r="C54" s="180"/>
      <c r="D54" s="180"/>
      <c r="E54" s="180"/>
      <c r="F54" s="180"/>
      <c r="G54" s="180"/>
      <c r="H54" s="180"/>
      <c r="I54" s="180"/>
      <c r="J54" s="180"/>
      <c r="K54" s="180"/>
      <c r="L54" s="180"/>
      <c r="M54" s="180"/>
      <c r="N54" s="180"/>
      <c r="O54" s="180"/>
      <c r="P54" s="180"/>
      <c r="Q54" s="180"/>
      <c r="R54" s="180"/>
      <c r="S54" s="180"/>
      <c r="T54" s="180"/>
      <c r="U54" s="180"/>
      <c r="V54" s="180"/>
      <c r="W54" s="180"/>
      <c r="X54" s="180"/>
      <c r="Y54" s="180"/>
      <c r="Z54" s="180"/>
      <c r="AA54" s="180"/>
      <c r="AB54" s="180"/>
      <c r="AC54" s="180"/>
      <c r="AD54" s="180"/>
      <c r="AE54" s="180"/>
      <c r="AF54" s="180"/>
      <c r="AG54" s="180"/>
      <c r="AH54" s="180"/>
      <c r="AI54" s="180"/>
      <c r="AJ54" s="180"/>
      <c r="AK54" s="180"/>
      <c r="AL54" s="180"/>
      <c r="AM54" s="180"/>
      <c r="AN54" s="180"/>
      <c r="AO54" s="180"/>
      <c r="AP54" s="180"/>
      <c r="AQ54" s="70"/>
    </row>
    <row r="55" spans="1:43" ht="18" customHeight="1" x14ac:dyDescent="0.25">
      <c r="B55" s="73"/>
      <c r="C55" s="69"/>
      <c r="D55" s="69"/>
      <c r="AI55" s="69"/>
      <c r="AJ55" s="69"/>
      <c r="AK55" s="69"/>
      <c r="AL55" s="69"/>
      <c r="AM55" s="70"/>
      <c r="AN55" s="70"/>
      <c r="AO55" s="70"/>
      <c r="AP55" s="70"/>
      <c r="AQ55" s="70"/>
    </row>
    <row r="56" spans="1:43" ht="21.95" customHeight="1" x14ac:dyDescent="0.25">
      <c r="B56" s="69"/>
      <c r="C56" s="69"/>
      <c r="D56" s="69"/>
      <c r="O56" s="165" t="str">
        <f>AS48</f>
        <v>{ B4, B5, B17, B21, B27, B31, B32, B35, B37, B39 }</v>
      </c>
      <c r="P56" s="165"/>
      <c r="Q56" s="165"/>
      <c r="R56" s="165"/>
      <c r="S56" s="165"/>
      <c r="T56" s="165"/>
      <c r="U56" s="165"/>
      <c r="V56" s="165"/>
      <c r="W56" s="165"/>
      <c r="X56" s="165"/>
      <c r="Y56" s="165"/>
      <c r="Z56" s="165"/>
      <c r="AA56" s="165"/>
      <c r="AB56" s="165"/>
      <c r="AC56" s="165"/>
      <c r="AD56" s="165"/>
      <c r="AE56" s="165"/>
      <c r="AF56" s="165"/>
      <c r="AG56" s="165"/>
      <c r="AH56" s="165"/>
      <c r="AI56" s="165"/>
      <c r="AJ56" s="165"/>
      <c r="AK56" s="165"/>
      <c r="AL56" s="165"/>
      <c r="AM56" s="165"/>
      <c r="AN56" s="165"/>
      <c r="AO56" s="165"/>
      <c r="AP56" s="165"/>
      <c r="AQ56" s="165"/>
    </row>
    <row r="57" spans="1:43" ht="21.95" customHeight="1" x14ac:dyDescent="0.25">
      <c r="C57" s="69"/>
      <c r="D57" s="69"/>
      <c r="T57" s="56" t="s">
        <v>167</v>
      </c>
    </row>
    <row r="58" spans="1:43" ht="21.95" customHeight="1" x14ac:dyDescent="0.25">
      <c r="B58" s="69"/>
      <c r="C58" s="69"/>
      <c r="D58" s="69"/>
      <c r="AI58" s="69"/>
      <c r="AJ58" s="69"/>
      <c r="AK58" s="69"/>
      <c r="AL58" s="69"/>
      <c r="AM58" s="70"/>
      <c r="AN58" s="70"/>
      <c r="AO58" s="70"/>
      <c r="AP58" s="70"/>
      <c r="AQ58" s="70"/>
    </row>
    <row r="59" spans="1:43" ht="21.95" customHeight="1" x14ac:dyDescent="0.25">
      <c r="A59" s="164" t="s">
        <v>147</v>
      </c>
      <c r="B59" s="164"/>
      <c r="C59" s="164"/>
      <c r="D59" s="164"/>
      <c r="E59" s="164"/>
      <c r="F59" s="164"/>
      <c r="G59" s="164"/>
      <c r="H59" s="164"/>
      <c r="I59" s="164"/>
      <c r="J59" s="164"/>
      <c r="K59" s="164"/>
      <c r="L59" s="164"/>
      <c r="M59" s="164"/>
      <c r="N59" s="164"/>
      <c r="O59" s="164"/>
      <c r="P59" s="164"/>
      <c r="Q59" s="164"/>
      <c r="R59" s="164"/>
      <c r="S59" s="164"/>
      <c r="T59" s="164"/>
      <c r="U59" s="164"/>
      <c r="V59" s="164"/>
      <c r="W59" s="164"/>
      <c r="X59" s="164"/>
      <c r="Y59" s="164"/>
      <c r="Z59" s="164"/>
      <c r="AA59" s="164"/>
      <c r="AB59" s="164"/>
      <c r="AC59" s="164"/>
      <c r="AD59" s="164"/>
      <c r="AE59" s="164"/>
      <c r="AF59" s="164"/>
      <c r="AG59" s="164"/>
      <c r="AH59" s="164"/>
      <c r="AI59" s="164"/>
      <c r="AJ59" s="164"/>
      <c r="AK59" s="164"/>
      <c r="AL59" s="164"/>
      <c r="AM59" s="164"/>
      <c r="AN59" s="164"/>
      <c r="AO59" s="164"/>
      <c r="AP59" s="164"/>
    </row>
    <row r="60" spans="1:43" ht="21.95" customHeight="1" x14ac:dyDescent="0.25">
      <c r="A60" s="164"/>
      <c r="B60" s="164"/>
      <c r="C60" s="164"/>
      <c r="D60" s="164"/>
      <c r="E60" s="164"/>
      <c r="F60" s="164"/>
      <c r="G60" s="164"/>
      <c r="H60" s="164"/>
      <c r="I60" s="164"/>
      <c r="J60" s="164"/>
      <c r="K60" s="164"/>
      <c r="L60" s="164"/>
      <c r="M60" s="164"/>
      <c r="N60" s="164"/>
      <c r="O60" s="164"/>
      <c r="P60" s="164"/>
      <c r="Q60" s="164"/>
      <c r="R60" s="164"/>
      <c r="S60" s="164"/>
      <c r="T60" s="164"/>
      <c r="U60" s="164"/>
      <c r="V60" s="164"/>
      <c r="W60" s="164"/>
      <c r="X60" s="164"/>
      <c r="Y60" s="164"/>
      <c r="Z60" s="164"/>
      <c r="AA60" s="164"/>
      <c r="AB60" s="164"/>
      <c r="AC60" s="164"/>
      <c r="AD60" s="164"/>
      <c r="AE60" s="164"/>
      <c r="AF60" s="164"/>
      <c r="AG60" s="164"/>
      <c r="AH60" s="164"/>
      <c r="AI60" s="164"/>
      <c r="AJ60" s="164"/>
      <c r="AK60" s="164"/>
      <c r="AL60" s="164"/>
      <c r="AM60" s="164"/>
      <c r="AN60" s="164"/>
      <c r="AO60" s="164"/>
      <c r="AP60" s="164"/>
    </row>
    <row r="61" spans="1:43" ht="21.95" customHeight="1" x14ac:dyDescent="0.25">
      <c r="A61" s="164"/>
      <c r="B61" s="164"/>
      <c r="C61" s="164"/>
      <c r="D61" s="164"/>
      <c r="E61" s="164"/>
      <c r="F61" s="164"/>
      <c r="G61" s="164"/>
      <c r="H61" s="164"/>
      <c r="I61" s="164"/>
      <c r="J61" s="164"/>
      <c r="K61" s="164"/>
      <c r="L61" s="164"/>
      <c r="M61" s="164"/>
      <c r="N61" s="164"/>
      <c r="O61" s="164"/>
      <c r="P61" s="164"/>
      <c r="Q61" s="164"/>
      <c r="R61" s="164"/>
      <c r="S61" s="164"/>
      <c r="T61" s="164"/>
      <c r="U61" s="164"/>
      <c r="V61" s="164"/>
      <c r="W61" s="164"/>
      <c r="X61" s="164"/>
      <c r="Y61" s="164"/>
      <c r="Z61" s="164"/>
      <c r="AA61" s="164"/>
      <c r="AB61" s="164"/>
      <c r="AC61" s="164"/>
      <c r="AD61" s="164"/>
      <c r="AE61" s="164"/>
      <c r="AF61" s="164"/>
      <c r="AG61" s="164"/>
      <c r="AH61" s="164"/>
      <c r="AI61" s="164"/>
      <c r="AJ61" s="164"/>
      <c r="AK61" s="164"/>
      <c r="AL61" s="164"/>
      <c r="AM61" s="164"/>
      <c r="AN61" s="164"/>
      <c r="AO61" s="164"/>
      <c r="AP61" s="164"/>
    </row>
    <row r="62" spans="1:43" ht="21.95" customHeight="1" x14ac:dyDescent="0.25">
      <c r="B62" s="166" t="s">
        <v>148</v>
      </c>
      <c r="C62" s="166"/>
      <c r="D62" s="166"/>
      <c r="E62" s="166"/>
      <c r="F62" s="10" t="str">
        <f>AS48</f>
        <v>{ B4, B5, B17, B21, B27, B31, B32, B35, B37, B39 }</v>
      </c>
    </row>
    <row r="63" spans="1:43" ht="21.95" customHeight="1" x14ac:dyDescent="0.25"/>
    <row r="64" spans="1:43" ht="21.95" customHeight="1" x14ac:dyDescent="0.25"/>
    <row r="65" spans="1:43" ht="21.95" customHeight="1" x14ac:dyDescent="0.25"/>
    <row r="66" spans="1:43" ht="21.95" customHeight="1" x14ac:dyDescent="0.25"/>
    <row r="67" spans="1:43" ht="21.95" customHeight="1" x14ac:dyDescent="0.25"/>
    <row r="68" spans="1:43" ht="21.95" customHeight="1" x14ac:dyDescent="0.25">
      <c r="A68" s="167" t="s">
        <v>170</v>
      </c>
      <c r="B68" s="167"/>
      <c r="C68" s="167"/>
      <c r="D68" s="167"/>
      <c r="E68" s="167"/>
      <c r="F68" s="167"/>
      <c r="G68" s="167"/>
      <c r="H68" s="167"/>
      <c r="I68" s="167"/>
      <c r="J68" s="167"/>
      <c r="K68" s="167"/>
      <c r="L68" s="167"/>
      <c r="M68" s="167"/>
      <c r="N68" s="167"/>
      <c r="O68" s="167"/>
      <c r="P68" s="167"/>
      <c r="Q68" s="167"/>
      <c r="R68" s="167"/>
      <c r="S68" s="167"/>
      <c r="T68" s="167"/>
      <c r="U68" s="167"/>
      <c r="V68" s="167"/>
      <c r="W68" s="167"/>
      <c r="X68" s="167"/>
      <c r="Y68" s="167"/>
      <c r="Z68" s="167"/>
      <c r="AA68" s="167"/>
      <c r="AB68" s="167"/>
      <c r="AC68" s="167"/>
      <c r="AD68" s="167"/>
      <c r="AE68" s="167"/>
      <c r="AF68" s="167"/>
      <c r="AG68" s="167"/>
      <c r="AH68" s="167"/>
      <c r="AI68" s="167"/>
      <c r="AJ68" s="167"/>
      <c r="AK68" s="167"/>
      <c r="AL68" s="167"/>
      <c r="AM68" s="167"/>
      <c r="AN68" s="167"/>
      <c r="AO68" s="167"/>
      <c r="AP68" s="167"/>
    </row>
    <row r="69" spans="1:43" ht="21.95" customHeight="1" x14ac:dyDescent="0.25">
      <c r="A69" s="167"/>
      <c r="B69" s="167"/>
      <c r="C69" s="167"/>
      <c r="D69" s="167"/>
      <c r="E69" s="167"/>
      <c r="F69" s="167"/>
      <c r="G69" s="167"/>
      <c r="H69" s="167"/>
      <c r="I69" s="167"/>
      <c r="J69" s="167"/>
      <c r="K69" s="167"/>
      <c r="L69" s="167"/>
      <c r="M69" s="167"/>
      <c r="N69" s="167"/>
      <c r="O69" s="167"/>
      <c r="P69" s="167"/>
      <c r="Q69" s="167"/>
      <c r="R69" s="167"/>
      <c r="S69" s="167"/>
      <c r="T69" s="167"/>
      <c r="U69" s="167"/>
      <c r="V69" s="167"/>
      <c r="W69" s="167"/>
      <c r="X69" s="167"/>
      <c r="Y69" s="167"/>
      <c r="Z69" s="167"/>
      <c r="AA69" s="167"/>
      <c r="AB69" s="167"/>
      <c r="AC69" s="167"/>
      <c r="AD69" s="167"/>
      <c r="AE69" s="167"/>
      <c r="AF69" s="167"/>
      <c r="AG69" s="167"/>
      <c r="AH69" s="167"/>
      <c r="AI69" s="167"/>
      <c r="AJ69" s="167"/>
      <c r="AK69" s="167"/>
      <c r="AL69" s="167"/>
      <c r="AM69" s="167"/>
      <c r="AN69" s="167"/>
      <c r="AO69" s="167"/>
      <c r="AP69" s="167"/>
    </row>
    <row r="70" spans="1:43" ht="21.95" customHeight="1" x14ac:dyDescent="0.25">
      <c r="C70" s="165" t="s">
        <v>149</v>
      </c>
      <c r="D70" s="165"/>
      <c r="E70" s="165"/>
      <c r="F70" s="165"/>
      <c r="G70" s="165"/>
      <c r="H70" s="165"/>
      <c r="I70" s="165"/>
      <c r="J70" s="165"/>
      <c r="K70" s="165"/>
      <c r="L70" s="165"/>
      <c r="M70" s="165"/>
      <c r="N70" s="165"/>
      <c r="O70" s="165"/>
      <c r="P70" s="165"/>
      <c r="Q70" s="165"/>
      <c r="R70" s="165"/>
      <c r="S70" s="165"/>
      <c r="T70" s="165"/>
      <c r="U70" s="165"/>
      <c r="V70" s="165"/>
      <c r="W70" s="165"/>
      <c r="X70" s="165"/>
      <c r="Y70" s="165"/>
      <c r="Z70" s="165"/>
      <c r="AA70" s="165"/>
      <c r="AB70" s="165"/>
      <c r="AC70" s="165"/>
      <c r="AD70" s="165"/>
      <c r="AE70" s="165"/>
      <c r="AF70" s="165"/>
      <c r="AG70" s="165"/>
      <c r="AH70" s="165"/>
      <c r="AI70" s="165"/>
      <c r="AJ70" s="165"/>
      <c r="AK70" s="165"/>
      <c r="AL70" s="165"/>
      <c r="AM70" s="165"/>
      <c r="AN70" s="165"/>
      <c r="AO70" s="165"/>
      <c r="AP70" s="165"/>
    </row>
    <row r="71" spans="1:43" ht="21.95" customHeight="1" x14ac:dyDescent="0.25">
      <c r="A71" s="164" t="s">
        <v>150</v>
      </c>
      <c r="B71" s="164"/>
      <c r="C71" s="164"/>
      <c r="D71" s="164"/>
      <c r="E71" s="164"/>
      <c r="F71" s="164"/>
      <c r="G71" s="164"/>
      <c r="H71" s="164"/>
      <c r="I71" s="164"/>
      <c r="J71" s="164"/>
      <c r="K71" s="164"/>
      <c r="L71" s="164"/>
      <c r="M71" s="164"/>
      <c r="N71" s="164"/>
      <c r="O71" s="164"/>
      <c r="P71" s="164"/>
      <c r="Q71" s="164"/>
      <c r="R71" s="164"/>
      <c r="S71" s="164"/>
      <c r="T71" s="164"/>
      <c r="U71" s="164"/>
      <c r="V71" s="164"/>
      <c r="W71" s="164"/>
      <c r="X71" s="164"/>
      <c r="Y71" s="164"/>
      <c r="Z71" s="164"/>
      <c r="AA71" s="164"/>
      <c r="AB71" s="164"/>
      <c r="AC71" s="164"/>
      <c r="AD71" s="164"/>
      <c r="AE71" s="164"/>
      <c r="AF71" s="164"/>
      <c r="AG71" s="164"/>
      <c r="AH71" s="164"/>
      <c r="AI71" s="164"/>
      <c r="AJ71" s="164"/>
      <c r="AK71" s="164"/>
      <c r="AL71" s="164"/>
      <c r="AM71" s="164"/>
      <c r="AN71" s="164"/>
      <c r="AO71" s="164"/>
      <c r="AP71" s="164"/>
    </row>
    <row r="72" spans="1:43" ht="21.95" customHeight="1" x14ac:dyDescent="0.25">
      <c r="A72" s="164"/>
      <c r="B72" s="164"/>
      <c r="C72" s="164"/>
      <c r="D72" s="164"/>
      <c r="E72" s="164"/>
      <c r="F72" s="164"/>
      <c r="G72" s="164"/>
      <c r="H72" s="164"/>
      <c r="I72" s="164"/>
      <c r="J72" s="164"/>
      <c r="K72" s="164"/>
      <c r="L72" s="164"/>
      <c r="M72" s="164"/>
      <c r="N72" s="164"/>
      <c r="O72" s="164"/>
      <c r="P72" s="164"/>
      <c r="Q72" s="164"/>
      <c r="R72" s="164"/>
      <c r="S72" s="164"/>
      <c r="T72" s="164"/>
      <c r="U72" s="164"/>
      <c r="V72" s="164"/>
      <c r="W72" s="164"/>
      <c r="X72" s="164"/>
      <c r="Y72" s="164"/>
      <c r="Z72" s="164"/>
      <c r="AA72" s="164"/>
      <c r="AB72" s="164"/>
      <c r="AC72" s="164"/>
      <c r="AD72" s="164"/>
      <c r="AE72" s="164"/>
      <c r="AF72" s="164"/>
      <c r="AG72" s="164"/>
      <c r="AH72" s="164"/>
      <c r="AI72" s="164"/>
      <c r="AJ72" s="164"/>
      <c r="AK72" s="164"/>
      <c r="AL72" s="164"/>
      <c r="AM72" s="164"/>
      <c r="AN72" s="164"/>
      <c r="AO72" s="164"/>
      <c r="AP72" s="164"/>
    </row>
    <row r="73" spans="1:43" ht="21.95" customHeight="1" x14ac:dyDescent="0.25">
      <c r="A73" s="164"/>
      <c r="B73" s="164"/>
      <c r="C73" s="164"/>
      <c r="D73" s="164"/>
      <c r="E73" s="164"/>
      <c r="F73" s="164"/>
      <c r="G73" s="164"/>
      <c r="H73" s="164"/>
      <c r="I73" s="164"/>
      <c r="J73" s="164"/>
      <c r="K73" s="164"/>
      <c r="L73" s="164"/>
      <c r="M73" s="164"/>
      <c r="N73" s="164"/>
      <c r="O73" s="164"/>
      <c r="P73" s="164"/>
      <c r="Q73" s="164"/>
      <c r="R73" s="164"/>
      <c r="S73" s="164"/>
      <c r="T73" s="164"/>
      <c r="U73" s="164"/>
      <c r="V73" s="164"/>
      <c r="W73" s="164"/>
      <c r="X73" s="164"/>
      <c r="Y73" s="164"/>
      <c r="Z73" s="164"/>
      <c r="AA73" s="164"/>
      <c r="AB73" s="164"/>
      <c r="AC73" s="164"/>
      <c r="AD73" s="164"/>
      <c r="AE73" s="164"/>
      <c r="AF73" s="164"/>
      <c r="AG73" s="164"/>
      <c r="AH73" s="164"/>
      <c r="AI73" s="164"/>
      <c r="AJ73" s="164"/>
      <c r="AK73" s="164"/>
      <c r="AL73" s="164"/>
      <c r="AM73" s="164"/>
      <c r="AN73" s="164"/>
      <c r="AO73" s="164"/>
      <c r="AP73" s="164"/>
    </row>
    <row r="74" spans="1:43" ht="21.95" customHeight="1" x14ac:dyDescent="0.25">
      <c r="A74" s="164" t="s">
        <v>168</v>
      </c>
      <c r="B74" s="164"/>
      <c r="C74" s="164"/>
      <c r="D74" s="164"/>
      <c r="E74" s="164"/>
      <c r="F74" s="164"/>
      <c r="G74" s="164"/>
      <c r="H74" s="164"/>
      <c r="I74" s="164"/>
      <c r="J74" s="164"/>
      <c r="K74" s="164"/>
      <c r="L74" s="164"/>
      <c r="M74" s="164"/>
      <c r="N74" s="164"/>
      <c r="O74" s="164"/>
      <c r="P74" s="164"/>
      <c r="Q74" s="164"/>
      <c r="R74" s="164"/>
      <c r="S74" s="164"/>
      <c r="T74" s="164"/>
      <c r="U74" s="164"/>
      <c r="V74" s="164"/>
      <c r="W74" s="164"/>
      <c r="X74" s="164"/>
      <c r="Y74" s="164"/>
      <c r="Z74" s="164"/>
      <c r="AA74" s="164"/>
      <c r="AB74" s="164"/>
      <c r="AC74" s="164"/>
      <c r="AD74" s="164"/>
      <c r="AE74" s="164"/>
      <c r="AF74" s="164"/>
      <c r="AG74" s="164"/>
      <c r="AH74" s="164"/>
      <c r="AI74" s="164"/>
      <c r="AJ74" s="164"/>
      <c r="AK74" s="164"/>
      <c r="AL74" s="164"/>
      <c r="AM74" s="164"/>
      <c r="AN74" s="164"/>
      <c r="AO74" s="57"/>
      <c r="AP74" s="57"/>
    </row>
    <row r="75" spans="1:43" ht="21.95" customHeight="1" x14ac:dyDescent="0.25">
      <c r="A75" s="164"/>
      <c r="B75" s="164"/>
      <c r="C75" s="164"/>
      <c r="D75" s="164"/>
      <c r="E75" s="164"/>
      <c r="F75" s="164"/>
      <c r="G75" s="164"/>
      <c r="H75" s="164"/>
      <c r="I75" s="164"/>
      <c r="J75" s="164"/>
      <c r="K75" s="164"/>
      <c r="L75" s="164"/>
      <c r="M75" s="164"/>
      <c r="N75" s="164"/>
      <c r="O75" s="164"/>
      <c r="P75" s="164"/>
      <c r="Q75" s="164"/>
      <c r="R75" s="164"/>
      <c r="S75" s="164"/>
      <c r="T75" s="164"/>
      <c r="U75" s="164"/>
      <c r="V75" s="164"/>
      <c r="W75" s="164"/>
      <c r="X75" s="164"/>
      <c r="Y75" s="164"/>
      <c r="Z75" s="164"/>
      <c r="AA75" s="164"/>
      <c r="AB75" s="164"/>
      <c r="AC75" s="164"/>
      <c r="AD75" s="164"/>
      <c r="AE75" s="164"/>
      <c r="AF75" s="164"/>
      <c r="AG75" s="164"/>
      <c r="AH75" s="164"/>
      <c r="AI75" s="164"/>
      <c r="AJ75" s="164"/>
      <c r="AK75" s="164"/>
      <c r="AL75" s="164"/>
      <c r="AM75" s="164"/>
      <c r="AN75" s="164"/>
      <c r="AO75" s="57"/>
      <c r="AP75" s="57"/>
    </row>
    <row r="76" spans="1:43" ht="21.95" customHeight="1" x14ac:dyDescent="0.25">
      <c r="A76" s="164"/>
      <c r="B76" s="164"/>
      <c r="C76" s="164"/>
      <c r="D76" s="164"/>
      <c r="E76" s="164"/>
      <c r="F76" s="164"/>
      <c r="G76" s="164"/>
      <c r="H76" s="164"/>
      <c r="I76" s="164"/>
      <c r="J76" s="164"/>
      <c r="K76" s="164"/>
      <c r="L76" s="164"/>
      <c r="M76" s="164"/>
      <c r="N76" s="164"/>
      <c r="O76" s="164"/>
      <c r="P76" s="164"/>
      <c r="Q76" s="164"/>
      <c r="R76" s="164"/>
      <c r="S76" s="164"/>
      <c r="T76" s="164"/>
      <c r="U76" s="164"/>
      <c r="V76" s="164"/>
      <c r="W76" s="164"/>
      <c r="X76" s="164"/>
      <c r="Y76" s="164"/>
      <c r="Z76" s="164"/>
      <c r="AA76" s="164"/>
      <c r="AB76" s="164"/>
      <c r="AC76" s="164"/>
      <c r="AD76" s="164"/>
      <c r="AE76" s="164"/>
      <c r="AF76" s="164"/>
      <c r="AG76" s="164"/>
      <c r="AH76" s="164"/>
      <c r="AI76" s="164"/>
      <c r="AJ76" s="164"/>
      <c r="AK76" s="164"/>
      <c r="AL76" s="164"/>
      <c r="AM76" s="164"/>
      <c r="AN76" s="164"/>
      <c r="AO76" s="57"/>
      <c r="AP76" s="57"/>
    </row>
    <row r="77" spans="1:43" ht="21.95" customHeight="1" x14ac:dyDescent="0.25">
      <c r="AN77" s="18"/>
    </row>
    <row r="78" spans="1:43" ht="21.95" customHeight="1" x14ac:dyDescent="0.25">
      <c r="A78" s="165" t="s">
        <v>151</v>
      </c>
      <c r="B78" s="165"/>
      <c r="C78" s="165"/>
      <c r="D78" s="165"/>
      <c r="E78" s="165"/>
      <c r="F78" s="165"/>
      <c r="G78" s="165"/>
      <c r="H78" s="165"/>
      <c r="I78" s="165"/>
      <c r="J78" s="165"/>
      <c r="K78" s="165"/>
      <c r="L78" s="165"/>
      <c r="M78" s="165"/>
      <c r="N78" s="165"/>
      <c r="O78" s="165"/>
      <c r="P78" s="165"/>
      <c r="Q78" s="165"/>
      <c r="R78" s="165"/>
      <c r="S78" s="165"/>
      <c r="T78" s="165"/>
      <c r="U78" s="165"/>
      <c r="V78" s="165"/>
      <c r="W78" s="165"/>
      <c r="X78" s="165"/>
      <c r="Y78" s="165"/>
      <c r="Z78" s="165"/>
      <c r="AA78" s="165"/>
      <c r="AB78" s="165"/>
      <c r="AC78" s="165"/>
      <c r="AD78" s="165"/>
      <c r="AE78" s="165"/>
      <c r="AF78" s="165"/>
      <c r="AG78" s="165"/>
      <c r="AH78" s="165"/>
      <c r="AI78" s="165"/>
      <c r="AJ78" s="165"/>
      <c r="AK78" s="165"/>
      <c r="AL78" s="165"/>
    </row>
    <row r="79" spans="1:43" ht="21.95" customHeight="1" x14ac:dyDescent="0.25">
      <c r="A79" s="168" t="s">
        <v>152</v>
      </c>
      <c r="B79" s="168"/>
      <c r="C79" s="168"/>
      <c r="D79" s="168"/>
      <c r="E79" s="168"/>
      <c r="F79" s="168"/>
      <c r="G79" s="168"/>
      <c r="H79" s="168"/>
      <c r="I79" s="168"/>
      <c r="J79" s="168"/>
      <c r="K79" s="168"/>
      <c r="L79" s="168"/>
      <c r="M79" s="168"/>
      <c r="N79" s="168"/>
      <c r="O79" s="168"/>
      <c r="P79" s="168"/>
      <c r="Q79" s="168"/>
      <c r="R79" s="168"/>
      <c r="S79" s="168"/>
      <c r="T79" s="168"/>
      <c r="U79" s="168"/>
      <c r="V79" s="168"/>
      <c r="W79" s="168"/>
      <c r="X79" s="168"/>
      <c r="Y79" s="168"/>
      <c r="Z79" s="168"/>
      <c r="AA79" s="168"/>
      <c r="AB79" s="168"/>
      <c r="AC79" s="168"/>
      <c r="AD79" s="168"/>
      <c r="AE79" s="168"/>
      <c r="AF79" s="168"/>
      <c r="AG79" s="168"/>
      <c r="AH79" s="168"/>
      <c r="AI79" s="168"/>
      <c r="AJ79" s="168"/>
      <c r="AK79" s="168"/>
      <c r="AL79" s="168"/>
      <c r="AM79" s="168"/>
      <c r="AN79" s="168"/>
      <c r="AO79" s="168"/>
      <c r="AP79" s="168"/>
      <c r="AQ79" s="168"/>
    </row>
    <row r="80" spans="1:43" ht="21.95" customHeight="1" x14ac:dyDescent="0.25">
      <c r="A80" s="73" t="s">
        <v>153</v>
      </c>
    </row>
    <row r="81" spans="1:49" ht="21.95" customHeight="1" x14ac:dyDescent="0.25"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8"/>
      <c r="AV81" s="5"/>
      <c r="AW81" s="5"/>
    </row>
    <row r="82" spans="1:49" ht="21.95" customHeight="1" x14ac:dyDescent="0.25">
      <c r="J82" s="24"/>
      <c r="K82" s="24"/>
      <c r="L82" s="24"/>
      <c r="M82" s="24"/>
      <c r="N82" s="24"/>
      <c r="O82" s="24"/>
      <c r="P82" s="24"/>
      <c r="Q82" s="24"/>
      <c r="R82" s="24"/>
      <c r="S82" s="24"/>
      <c r="T82" s="24"/>
      <c r="U82" s="24"/>
      <c r="V82" s="24"/>
      <c r="W82" s="24"/>
      <c r="X82" s="28"/>
      <c r="AV82" s="5"/>
      <c r="AW82" s="5"/>
    </row>
    <row r="83" spans="1:49" ht="21.95" customHeight="1" x14ac:dyDescent="0.25"/>
    <row r="84" spans="1:49" ht="21.95" customHeight="1" x14ac:dyDescent="0.25">
      <c r="K84" s="10" t="s">
        <v>154</v>
      </c>
    </row>
    <row r="85" spans="1:49" ht="21.95" customHeight="1" x14ac:dyDescent="0.25">
      <c r="A85" s="164" t="s">
        <v>155</v>
      </c>
      <c r="B85" s="164"/>
      <c r="C85" s="164"/>
      <c r="D85" s="164"/>
      <c r="E85" s="164"/>
      <c r="F85" s="164"/>
      <c r="G85" s="164"/>
      <c r="H85" s="164"/>
      <c r="I85" s="164"/>
      <c r="J85" s="164"/>
      <c r="K85" s="164"/>
      <c r="L85" s="164"/>
      <c r="M85" s="164"/>
      <c r="N85" s="164"/>
      <c r="O85" s="164"/>
      <c r="P85" s="164"/>
      <c r="Q85" s="164"/>
      <c r="R85" s="164"/>
      <c r="S85" s="164"/>
      <c r="T85" s="164"/>
      <c r="U85" s="164"/>
      <c r="V85" s="164"/>
      <c r="W85" s="164"/>
      <c r="X85" s="164"/>
      <c r="Y85" s="164"/>
      <c r="Z85" s="164"/>
      <c r="AA85" s="164"/>
      <c r="AB85" s="164"/>
      <c r="AC85" s="164"/>
      <c r="AD85" s="164"/>
      <c r="AE85" s="164"/>
      <c r="AF85" s="164"/>
      <c r="AG85" s="164"/>
      <c r="AH85" s="164"/>
      <c r="AI85" s="164"/>
      <c r="AJ85" s="164"/>
      <c r="AK85" s="164"/>
      <c r="AL85" s="164"/>
      <c r="AM85" s="164"/>
      <c r="AN85" s="164"/>
      <c r="AO85" s="164"/>
      <c r="AP85" s="164"/>
    </row>
    <row r="86" spans="1:49" ht="21.95" customHeight="1" x14ac:dyDescent="0.25">
      <c r="A86" s="164"/>
      <c r="B86" s="164"/>
      <c r="C86" s="164"/>
      <c r="D86" s="164"/>
      <c r="E86" s="164"/>
      <c r="F86" s="164"/>
      <c r="G86" s="164"/>
      <c r="H86" s="164"/>
      <c r="I86" s="164"/>
      <c r="J86" s="164"/>
      <c r="K86" s="164"/>
      <c r="L86" s="164"/>
      <c r="M86" s="164"/>
      <c r="N86" s="164"/>
      <c r="O86" s="164"/>
      <c r="P86" s="164"/>
      <c r="Q86" s="164"/>
      <c r="R86" s="164"/>
      <c r="S86" s="164"/>
      <c r="T86" s="164"/>
      <c r="U86" s="164"/>
      <c r="V86" s="164"/>
      <c r="W86" s="164"/>
      <c r="X86" s="164"/>
      <c r="Y86" s="164"/>
      <c r="Z86" s="164"/>
      <c r="AA86" s="164"/>
      <c r="AB86" s="164"/>
      <c r="AC86" s="164"/>
      <c r="AD86" s="164"/>
      <c r="AE86" s="164"/>
      <c r="AF86" s="164"/>
      <c r="AG86" s="164"/>
      <c r="AH86" s="164"/>
      <c r="AI86" s="164"/>
      <c r="AJ86" s="164"/>
      <c r="AK86" s="164"/>
      <c r="AL86" s="164"/>
      <c r="AM86" s="164"/>
      <c r="AN86" s="164"/>
      <c r="AO86" s="164"/>
      <c r="AP86" s="164"/>
    </row>
    <row r="87" spans="1:49" ht="21.95" customHeight="1" x14ac:dyDescent="0.25">
      <c r="A87" s="164"/>
      <c r="B87" s="164"/>
      <c r="C87" s="164"/>
      <c r="D87" s="164"/>
      <c r="E87" s="164"/>
      <c r="F87" s="164"/>
      <c r="G87" s="164"/>
      <c r="H87" s="164"/>
      <c r="I87" s="164"/>
      <c r="J87" s="164"/>
      <c r="K87" s="164"/>
      <c r="L87" s="164"/>
      <c r="M87" s="164"/>
      <c r="N87" s="164"/>
      <c r="O87" s="164"/>
      <c r="P87" s="164"/>
      <c r="Q87" s="164"/>
      <c r="R87" s="164"/>
      <c r="S87" s="164"/>
      <c r="T87" s="164"/>
      <c r="U87" s="164"/>
      <c r="V87" s="164"/>
      <c r="W87" s="164"/>
      <c r="X87" s="164"/>
      <c r="Y87" s="164"/>
      <c r="Z87" s="164"/>
      <c r="AA87" s="164"/>
      <c r="AB87" s="164"/>
      <c r="AC87" s="164"/>
      <c r="AD87" s="164"/>
      <c r="AE87" s="164"/>
      <c r="AF87" s="164"/>
      <c r="AG87" s="164"/>
      <c r="AH87" s="164"/>
      <c r="AI87" s="164"/>
      <c r="AJ87" s="164"/>
      <c r="AK87" s="164"/>
      <c r="AL87" s="164"/>
      <c r="AM87" s="164"/>
      <c r="AN87" s="164"/>
      <c r="AO87" s="164"/>
      <c r="AP87" s="164"/>
    </row>
    <row r="88" spans="1:49" ht="21.95" customHeight="1" x14ac:dyDescent="0.25">
      <c r="A88" s="164" t="s">
        <v>156</v>
      </c>
      <c r="B88" s="164"/>
      <c r="C88" s="164"/>
      <c r="D88" s="164"/>
      <c r="E88" s="164"/>
      <c r="F88" s="164"/>
      <c r="G88" s="164"/>
      <c r="H88" s="164"/>
      <c r="I88" s="164"/>
      <c r="J88" s="164"/>
      <c r="K88" s="164"/>
      <c r="L88" s="164"/>
      <c r="M88" s="164"/>
      <c r="N88" s="164"/>
      <c r="O88" s="164"/>
      <c r="P88" s="164"/>
      <c r="Q88" s="164"/>
      <c r="R88" s="164"/>
      <c r="S88" s="164"/>
      <c r="T88" s="164"/>
      <c r="U88" s="164"/>
      <c r="V88" s="164"/>
      <c r="W88" s="164"/>
      <c r="X88" s="164"/>
      <c r="Y88" s="164"/>
      <c r="Z88" s="164"/>
      <c r="AA88" s="164"/>
      <c r="AB88" s="164"/>
      <c r="AC88" s="164"/>
      <c r="AD88" s="164"/>
      <c r="AE88" s="164"/>
      <c r="AF88" s="164"/>
      <c r="AG88" s="164"/>
      <c r="AH88" s="164"/>
      <c r="AI88" s="164"/>
      <c r="AJ88" s="164"/>
      <c r="AK88" s="164"/>
      <c r="AL88" s="164"/>
      <c r="AM88" s="164"/>
      <c r="AN88" s="164"/>
      <c r="AO88" s="164"/>
      <c r="AP88" s="164"/>
    </row>
    <row r="89" spans="1:49" ht="21.95" customHeight="1" x14ac:dyDescent="0.25">
      <c r="A89" s="164"/>
      <c r="B89" s="164"/>
      <c r="C89" s="164"/>
      <c r="D89" s="164"/>
      <c r="E89" s="164"/>
      <c r="F89" s="164"/>
      <c r="G89" s="164"/>
      <c r="H89" s="164"/>
      <c r="I89" s="164"/>
      <c r="J89" s="164"/>
      <c r="K89" s="164"/>
      <c r="L89" s="164"/>
      <c r="M89" s="164"/>
      <c r="N89" s="164"/>
      <c r="O89" s="164"/>
      <c r="P89" s="164"/>
      <c r="Q89" s="164"/>
      <c r="R89" s="164"/>
      <c r="S89" s="164"/>
      <c r="T89" s="164"/>
      <c r="U89" s="164"/>
      <c r="V89" s="164"/>
      <c r="W89" s="164"/>
      <c r="X89" s="164"/>
      <c r="Y89" s="164"/>
      <c r="Z89" s="164"/>
      <c r="AA89" s="164"/>
      <c r="AB89" s="164"/>
      <c r="AC89" s="164"/>
      <c r="AD89" s="164"/>
      <c r="AE89" s="164"/>
      <c r="AF89" s="164"/>
      <c r="AG89" s="164"/>
      <c r="AH89" s="164"/>
      <c r="AI89" s="164"/>
      <c r="AJ89" s="164"/>
      <c r="AK89" s="164"/>
      <c r="AL89" s="164"/>
      <c r="AM89" s="164"/>
      <c r="AN89" s="164"/>
      <c r="AO89" s="164"/>
      <c r="AP89" s="164"/>
    </row>
    <row r="90" spans="1:49" ht="21.95" customHeight="1" x14ac:dyDescent="0.25"/>
    <row r="91" spans="1:49" ht="21.95" customHeight="1" x14ac:dyDescent="0.25">
      <c r="A91" s="164" t="s">
        <v>157</v>
      </c>
      <c r="B91" s="164"/>
      <c r="C91" s="164"/>
      <c r="D91" s="164"/>
      <c r="E91" s="164"/>
      <c r="F91" s="164"/>
      <c r="G91" s="164"/>
      <c r="H91" s="164"/>
      <c r="I91" s="164"/>
      <c r="J91" s="164"/>
      <c r="K91" s="164"/>
      <c r="L91" s="164"/>
      <c r="M91" s="164"/>
      <c r="N91" s="164"/>
      <c r="O91" s="164"/>
      <c r="P91" s="164"/>
      <c r="Q91" s="164"/>
      <c r="R91" s="164"/>
      <c r="S91" s="164"/>
      <c r="T91" s="164"/>
      <c r="U91" s="164"/>
      <c r="V91" s="164"/>
      <c r="W91" s="164"/>
      <c r="X91" s="164"/>
      <c r="Y91" s="164"/>
      <c r="Z91" s="164"/>
      <c r="AA91" s="164"/>
      <c r="AB91" s="164"/>
      <c r="AC91" s="164"/>
      <c r="AD91" s="164"/>
      <c r="AE91" s="164"/>
      <c r="AF91" s="164"/>
      <c r="AG91" s="164"/>
      <c r="AH91" s="164"/>
      <c r="AI91" s="164"/>
      <c r="AJ91" s="164"/>
      <c r="AK91" s="164"/>
      <c r="AL91" s="164"/>
      <c r="AM91" s="164"/>
      <c r="AN91" s="164"/>
      <c r="AO91" s="164"/>
      <c r="AP91" s="164"/>
    </row>
    <row r="92" spans="1:49" ht="21.95" customHeight="1" x14ac:dyDescent="0.25">
      <c r="A92" s="164"/>
      <c r="B92" s="164"/>
      <c r="C92" s="164"/>
      <c r="D92" s="164"/>
      <c r="E92" s="164"/>
      <c r="F92" s="164"/>
      <c r="G92" s="164"/>
      <c r="H92" s="164"/>
      <c r="I92" s="164"/>
      <c r="J92" s="164"/>
      <c r="K92" s="164"/>
      <c r="L92" s="164"/>
      <c r="M92" s="164"/>
      <c r="N92" s="164"/>
      <c r="O92" s="164"/>
      <c r="P92" s="164"/>
      <c r="Q92" s="164"/>
      <c r="R92" s="164"/>
      <c r="S92" s="164"/>
      <c r="T92" s="164"/>
      <c r="U92" s="164"/>
      <c r="V92" s="164"/>
      <c r="W92" s="164"/>
      <c r="X92" s="164"/>
      <c r="Y92" s="164"/>
      <c r="Z92" s="164"/>
      <c r="AA92" s="164"/>
      <c r="AB92" s="164"/>
      <c r="AC92" s="164"/>
      <c r="AD92" s="164"/>
      <c r="AE92" s="164"/>
      <c r="AF92" s="164"/>
      <c r="AG92" s="164"/>
      <c r="AH92" s="164"/>
      <c r="AI92" s="164"/>
      <c r="AJ92" s="164"/>
      <c r="AK92" s="164"/>
      <c r="AL92" s="164"/>
      <c r="AM92" s="164"/>
      <c r="AN92" s="164"/>
      <c r="AO92" s="164"/>
      <c r="AP92" s="164"/>
    </row>
    <row r="93" spans="1:49" ht="21.95" customHeight="1" x14ac:dyDescent="0.25"/>
    <row r="94" spans="1:49" ht="21.95" customHeight="1" x14ac:dyDescent="0.25">
      <c r="A94" s="164" t="s">
        <v>158</v>
      </c>
      <c r="B94" s="164"/>
      <c r="C94" s="164"/>
      <c r="D94" s="164"/>
      <c r="E94" s="164"/>
      <c r="F94" s="164"/>
      <c r="G94" s="164"/>
      <c r="H94" s="164"/>
      <c r="I94" s="164"/>
      <c r="J94" s="164"/>
      <c r="K94" s="164"/>
      <c r="L94" s="164"/>
      <c r="M94" s="164"/>
      <c r="N94" s="164"/>
      <c r="O94" s="164"/>
      <c r="P94" s="164"/>
      <c r="Q94" s="164"/>
      <c r="R94" s="164"/>
      <c r="S94" s="164"/>
      <c r="T94" s="164"/>
      <c r="U94" s="164"/>
      <c r="V94" s="164"/>
      <c r="W94" s="164"/>
      <c r="X94" s="164"/>
      <c r="Y94" s="164"/>
      <c r="Z94" s="164"/>
      <c r="AA94" s="164"/>
      <c r="AB94" s="164"/>
      <c r="AC94" s="164"/>
      <c r="AD94" s="164"/>
      <c r="AE94" s="164"/>
      <c r="AF94" s="164"/>
      <c r="AG94" s="164"/>
      <c r="AH94" s="164"/>
      <c r="AI94" s="164"/>
      <c r="AJ94" s="164"/>
      <c r="AK94" s="164"/>
      <c r="AL94" s="164"/>
      <c r="AM94" s="164"/>
      <c r="AN94" s="164"/>
      <c r="AO94" s="164"/>
      <c r="AP94" s="164"/>
    </row>
    <row r="95" spans="1:49" ht="21.95" customHeight="1" x14ac:dyDescent="0.25">
      <c r="A95" s="164"/>
      <c r="B95" s="164"/>
      <c r="C95" s="164"/>
      <c r="D95" s="164"/>
      <c r="E95" s="164"/>
      <c r="F95" s="164"/>
      <c r="G95" s="164"/>
      <c r="H95" s="164"/>
      <c r="I95" s="164"/>
      <c r="J95" s="164"/>
      <c r="K95" s="164"/>
      <c r="L95" s="164"/>
      <c r="M95" s="164"/>
      <c r="N95" s="164"/>
      <c r="O95" s="164"/>
      <c r="P95" s="164"/>
      <c r="Q95" s="164"/>
      <c r="R95" s="164"/>
      <c r="S95" s="164"/>
      <c r="T95" s="164"/>
      <c r="U95" s="164"/>
      <c r="V95" s="164"/>
      <c r="W95" s="164"/>
      <c r="X95" s="164"/>
      <c r="Y95" s="164"/>
      <c r="Z95" s="164"/>
      <c r="AA95" s="164"/>
      <c r="AB95" s="164"/>
      <c r="AC95" s="164"/>
      <c r="AD95" s="164"/>
      <c r="AE95" s="164"/>
      <c r="AF95" s="164"/>
      <c r="AG95" s="164"/>
      <c r="AH95" s="164"/>
      <c r="AI95" s="164"/>
      <c r="AJ95" s="164"/>
      <c r="AK95" s="164"/>
      <c r="AL95" s="164"/>
      <c r="AM95" s="164"/>
      <c r="AN95" s="164"/>
      <c r="AO95" s="164"/>
      <c r="AP95" s="164"/>
    </row>
    <row r="96" spans="1:49" ht="21.95" customHeight="1" x14ac:dyDescent="0.25"/>
    <row r="97" spans="1:43" ht="21.95" customHeight="1" x14ac:dyDescent="0.25"/>
    <row r="98" spans="1:43" ht="21.95" customHeight="1" x14ac:dyDescent="0.25">
      <c r="T98" s="165" t="s">
        <v>159</v>
      </c>
      <c r="U98" s="165"/>
      <c r="V98" s="165"/>
      <c r="W98" s="165"/>
      <c r="X98" s="165"/>
      <c r="Y98" s="165"/>
      <c r="Z98" s="165"/>
      <c r="AA98" s="165"/>
      <c r="AB98" s="165"/>
      <c r="AC98" s="165"/>
      <c r="AD98" s="165"/>
      <c r="AE98" s="165"/>
      <c r="AF98" s="165"/>
      <c r="AG98" s="165"/>
      <c r="AH98" s="165"/>
      <c r="AI98" s="165"/>
      <c r="AJ98" s="165"/>
      <c r="AK98" s="165"/>
      <c r="AL98" s="165"/>
      <c r="AM98" s="165"/>
      <c r="AN98" s="165"/>
      <c r="AO98" s="165"/>
      <c r="AP98" s="165"/>
    </row>
    <row r="99" spans="1:43" ht="21.95" customHeight="1" x14ac:dyDescent="0.25"/>
    <row r="100" spans="1:43" ht="21.95" customHeight="1" x14ac:dyDescent="0.25"/>
    <row r="101" spans="1:43" ht="21.95" customHeight="1" x14ac:dyDescent="0.25"/>
    <row r="102" spans="1:43" ht="21.95" customHeight="1" x14ac:dyDescent="0.25"/>
    <row r="103" spans="1:43" ht="21.95" customHeight="1" x14ac:dyDescent="0.35">
      <c r="U103" s="72" t="s">
        <v>160</v>
      </c>
    </row>
    <row r="104" spans="1:43" ht="21.95" customHeight="1" x14ac:dyDescent="0.25">
      <c r="U104" s="47"/>
    </row>
    <row r="105" spans="1:43" ht="21.95" customHeight="1" x14ac:dyDescent="0.25"/>
    <row r="106" spans="1:43" ht="21.95" customHeight="1" x14ac:dyDescent="0.25"/>
    <row r="107" spans="1:43" ht="18" customHeight="1" x14ac:dyDescent="0.25"/>
    <row r="108" spans="1:43" ht="24" customHeight="1" x14ac:dyDescent="0.25">
      <c r="A108" s="188" t="s">
        <v>161</v>
      </c>
      <c r="B108" s="188"/>
      <c r="C108" s="188"/>
      <c r="D108" s="188"/>
      <c r="E108" s="188"/>
      <c r="F108" s="188"/>
      <c r="G108" s="188"/>
      <c r="H108" s="188"/>
      <c r="I108" s="188"/>
      <c r="J108" s="188"/>
      <c r="K108" s="188"/>
      <c r="L108" s="188"/>
      <c r="M108" s="188"/>
      <c r="N108" s="188"/>
      <c r="O108" s="188"/>
      <c r="P108" s="188"/>
      <c r="Q108" s="188"/>
      <c r="R108" s="188"/>
      <c r="S108" s="188"/>
      <c r="T108" s="188"/>
      <c r="U108" s="188"/>
      <c r="V108" s="188"/>
      <c r="W108" s="188"/>
      <c r="X108" s="188"/>
      <c r="Y108" s="188"/>
      <c r="Z108" s="188"/>
      <c r="AA108" s="188"/>
      <c r="AB108" s="188"/>
      <c r="AC108" s="188"/>
      <c r="AD108" s="188"/>
      <c r="AE108" s="188"/>
      <c r="AF108" s="188"/>
      <c r="AG108" s="188"/>
      <c r="AH108" s="188"/>
      <c r="AI108" s="188"/>
      <c r="AJ108" s="188"/>
      <c r="AK108" s="188"/>
      <c r="AL108" s="188"/>
      <c r="AM108" s="188"/>
      <c r="AN108" s="188"/>
      <c r="AO108" s="188"/>
      <c r="AP108" s="188"/>
      <c r="AQ108" s="188"/>
    </row>
    <row r="109" spans="1:43" ht="24" customHeight="1" x14ac:dyDescent="0.25">
      <c r="A109" s="188"/>
      <c r="B109" s="188"/>
      <c r="C109" s="188"/>
      <c r="D109" s="188"/>
      <c r="E109" s="188"/>
      <c r="F109" s="188"/>
      <c r="G109" s="188"/>
      <c r="H109" s="188"/>
      <c r="I109" s="188"/>
      <c r="J109" s="188"/>
      <c r="K109" s="188"/>
      <c r="L109" s="188"/>
      <c r="M109" s="188"/>
      <c r="N109" s="188"/>
      <c r="O109" s="188"/>
      <c r="P109" s="188"/>
      <c r="Q109" s="188"/>
      <c r="R109" s="188"/>
      <c r="S109" s="188"/>
      <c r="T109" s="188"/>
      <c r="U109" s="188"/>
      <c r="V109" s="188"/>
      <c r="W109" s="188"/>
      <c r="X109" s="188"/>
      <c r="Y109" s="188"/>
      <c r="Z109" s="188"/>
      <c r="AA109" s="188"/>
      <c r="AB109" s="188"/>
      <c r="AC109" s="188"/>
      <c r="AD109" s="188"/>
      <c r="AE109" s="188"/>
      <c r="AF109" s="188"/>
      <c r="AG109" s="188"/>
      <c r="AH109" s="188"/>
      <c r="AI109" s="188"/>
      <c r="AJ109" s="188"/>
      <c r="AK109" s="188"/>
      <c r="AL109" s="188"/>
      <c r="AM109" s="188"/>
      <c r="AN109" s="188"/>
      <c r="AO109" s="188"/>
      <c r="AP109" s="188"/>
      <c r="AQ109" s="188"/>
    </row>
    <row r="110" spans="1:43" ht="24" customHeight="1" x14ac:dyDescent="0.25">
      <c r="A110" s="188"/>
      <c r="B110" s="188"/>
      <c r="C110" s="188"/>
      <c r="D110" s="188"/>
      <c r="E110" s="188"/>
      <c r="F110" s="188"/>
      <c r="G110" s="188"/>
      <c r="H110" s="188"/>
      <c r="I110" s="188"/>
      <c r="J110" s="188"/>
      <c r="K110" s="188"/>
      <c r="L110" s="188"/>
      <c r="M110" s="188"/>
      <c r="N110" s="188"/>
      <c r="O110" s="188"/>
      <c r="P110" s="188"/>
      <c r="Q110" s="188"/>
      <c r="R110" s="188"/>
      <c r="S110" s="188"/>
      <c r="T110" s="188"/>
      <c r="U110" s="188"/>
      <c r="V110" s="188"/>
      <c r="W110" s="188"/>
      <c r="X110" s="188"/>
      <c r="Y110" s="188"/>
      <c r="Z110" s="188"/>
      <c r="AA110" s="188"/>
      <c r="AB110" s="188"/>
      <c r="AC110" s="188"/>
      <c r="AD110" s="188"/>
      <c r="AE110" s="188"/>
      <c r="AF110" s="188"/>
      <c r="AG110" s="188"/>
      <c r="AH110" s="188"/>
      <c r="AI110" s="188"/>
      <c r="AJ110" s="188"/>
      <c r="AK110" s="188"/>
      <c r="AL110" s="188"/>
      <c r="AM110" s="188"/>
      <c r="AN110" s="188"/>
      <c r="AO110" s="188"/>
      <c r="AP110" s="188"/>
      <c r="AQ110" s="188"/>
    </row>
    <row r="111" spans="1:43" ht="24" customHeight="1" x14ac:dyDescent="0.25">
      <c r="A111" s="188"/>
      <c r="B111" s="188"/>
      <c r="C111" s="188"/>
      <c r="D111" s="188"/>
      <c r="E111" s="188"/>
      <c r="F111" s="188"/>
      <c r="G111" s="188"/>
      <c r="H111" s="188"/>
      <c r="I111" s="188"/>
      <c r="J111" s="188"/>
      <c r="K111" s="188"/>
      <c r="L111" s="188"/>
      <c r="M111" s="188"/>
      <c r="N111" s="188"/>
      <c r="O111" s="188"/>
      <c r="P111" s="188"/>
      <c r="Q111" s="188"/>
      <c r="R111" s="188"/>
      <c r="S111" s="188"/>
      <c r="T111" s="188"/>
      <c r="U111" s="188"/>
      <c r="V111" s="188"/>
      <c r="W111" s="188"/>
      <c r="X111" s="188"/>
      <c r="Y111" s="188"/>
      <c r="Z111" s="188"/>
      <c r="AA111" s="188"/>
      <c r="AB111" s="188"/>
      <c r="AC111" s="188"/>
      <c r="AD111" s="188"/>
      <c r="AE111" s="188"/>
      <c r="AF111" s="188"/>
      <c r="AG111" s="188"/>
      <c r="AH111" s="188"/>
      <c r="AI111" s="188"/>
      <c r="AJ111" s="188"/>
      <c r="AK111" s="188"/>
      <c r="AL111" s="188"/>
      <c r="AM111" s="188"/>
      <c r="AN111" s="188"/>
      <c r="AO111" s="188"/>
      <c r="AP111" s="188"/>
      <c r="AQ111" s="188"/>
    </row>
    <row r="112" spans="1:43" ht="21.95" customHeight="1" x14ac:dyDescent="0.25"/>
    <row r="113" spans="1:68" ht="21.95" customHeight="1" x14ac:dyDescent="0.25">
      <c r="A113" s="164" t="s">
        <v>162</v>
      </c>
      <c r="B113" s="164"/>
      <c r="C113" s="164"/>
      <c r="D113" s="164"/>
      <c r="E113" s="164"/>
      <c r="F113" s="164"/>
      <c r="G113" s="164"/>
      <c r="H113" s="164"/>
      <c r="I113" s="164"/>
      <c r="J113" s="164"/>
      <c r="K113" s="164"/>
      <c r="L113" s="164"/>
      <c r="M113" s="164"/>
      <c r="N113" s="164"/>
      <c r="O113" s="164"/>
      <c r="P113" s="164"/>
      <c r="Q113" s="164"/>
      <c r="R113" s="164"/>
      <c r="S113" s="164"/>
      <c r="T113" s="164"/>
      <c r="U113" s="164"/>
      <c r="V113" s="164"/>
      <c r="W113" s="164"/>
      <c r="X113" s="164"/>
      <c r="Y113" s="164"/>
      <c r="Z113" s="164"/>
      <c r="AA113" s="164"/>
      <c r="AB113" s="164"/>
      <c r="AC113" s="164"/>
      <c r="AD113" s="164"/>
      <c r="AE113" s="164"/>
      <c r="AF113" s="164"/>
      <c r="AG113" s="164"/>
      <c r="AH113" s="164"/>
      <c r="AI113" s="164"/>
      <c r="AJ113" s="164"/>
      <c r="AK113" s="164"/>
      <c r="AL113" s="164"/>
      <c r="AM113" s="164"/>
      <c r="AN113" s="164"/>
      <c r="AO113" s="164"/>
      <c r="AP113" s="164"/>
    </row>
    <row r="114" spans="1:68" ht="21.95" customHeight="1" x14ac:dyDescent="0.25">
      <c r="A114" s="164"/>
      <c r="B114" s="164"/>
      <c r="C114" s="164"/>
      <c r="D114" s="164"/>
      <c r="E114" s="164"/>
      <c r="F114" s="164"/>
      <c r="G114" s="164"/>
      <c r="H114" s="164"/>
      <c r="I114" s="164"/>
      <c r="J114" s="164"/>
      <c r="K114" s="164"/>
      <c r="L114" s="164"/>
      <c r="M114" s="164"/>
      <c r="N114" s="164"/>
      <c r="O114" s="164"/>
      <c r="P114" s="164"/>
      <c r="Q114" s="164"/>
      <c r="R114" s="164"/>
      <c r="S114" s="164"/>
      <c r="T114" s="164"/>
      <c r="U114" s="164"/>
      <c r="V114" s="164"/>
      <c r="W114" s="164"/>
      <c r="X114" s="164"/>
      <c r="Y114" s="164"/>
      <c r="Z114" s="164"/>
      <c r="AA114" s="164"/>
      <c r="AB114" s="164"/>
      <c r="AC114" s="164"/>
      <c r="AD114" s="164"/>
      <c r="AE114" s="164"/>
      <c r="AF114" s="164"/>
      <c r="AG114" s="164"/>
      <c r="AH114" s="164"/>
      <c r="AI114" s="164"/>
      <c r="AJ114" s="164"/>
      <c r="AK114" s="164"/>
      <c r="AL114" s="164"/>
      <c r="AM114" s="164"/>
      <c r="AN114" s="164"/>
      <c r="AO114" s="164"/>
      <c r="AP114" s="164"/>
    </row>
    <row r="115" spans="1:68" ht="21.95" customHeight="1" x14ac:dyDescent="0.25"/>
    <row r="116" spans="1:68" ht="21.95" customHeight="1" x14ac:dyDescent="0.25">
      <c r="A116" s="45" t="s">
        <v>163</v>
      </c>
      <c r="P116" s="165" t="s">
        <v>164</v>
      </c>
      <c r="Q116" s="165"/>
      <c r="R116" s="165"/>
      <c r="S116" s="165"/>
      <c r="T116" s="165"/>
      <c r="U116" s="165"/>
      <c r="V116" s="165"/>
      <c r="W116" s="165"/>
      <c r="X116" s="165"/>
      <c r="Y116" s="165"/>
      <c r="Z116" s="165"/>
      <c r="AA116" s="165"/>
      <c r="AB116" s="165"/>
      <c r="AC116" s="165"/>
      <c r="AD116" s="165"/>
      <c r="AE116" s="165"/>
      <c r="AF116" s="165"/>
      <c r="AG116" s="165"/>
      <c r="AH116" s="165"/>
      <c r="AI116" s="165"/>
      <c r="AJ116" s="165"/>
      <c r="AK116" s="165"/>
      <c r="AL116" s="165"/>
      <c r="AM116" s="165"/>
      <c r="AN116" s="165"/>
      <c r="AO116" s="165"/>
      <c r="AP116" s="165"/>
      <c r="AQ116" s="165"/>
    </row>
    <row r="117" spans="1:68" ht="24" customHeight="1" x14ac:dyDescent="0.25">
      <c r="A117" s="164" t="s">
        <v>165</v>
      </c>
      <c r="B117" s="164"/>
      <c r="C117" s="164"/>
      <c r="D117" s="164"/>
      <c r="E117" s="164"/>
      <c r="F117" s="164"/>
      <c r="G117" s="164"/>
      <c r="H117" s="164"/>
      <c r="I117" s="164"/>
      <c r="J117" s="164"/>
      <c r="K117" s="164"/>
      <c r="L117" s="164"/>
      <c r="M117" s="164"/>
      <c r="N117" s="164"/>
      <c r="O117" s="164"/>
      <c r="P117" s="164"/>
      <c r="Q117" s="164"/>
      <c r="R117" s="164"/>
      <c r="S117" s="164"/>
      <c r="T117" s="164"/>
      <c r="U117" s="164"/>
      <c r="V117" s="164"/>
      <c r="W117" s="164"/>
      <c r="X117" s="164"/>
      <c r="Y117" s="164"/>
      <c r="Z117" s="164"/>
      <c r="AA117" s="164"/>
      <c r="AB117" s="164"/>
      <c r="AC117" s="164"/>
      <c r="AD117" s="164"/>
      <c r="AE117" s="164"/>
      <c r="AF117" s="164"/>
      <c r="AG117" s="164"/>
      <c r="AH117" s="164"/>
      <c r="AI117" s="164"/>
      <c r="AJ117" s="164"/>
      <c r="AK117" s="164"/>
      <c r="AL117" s="164"/>
      <c r="AM117" s="164"/>
      <c r="AN117" s="164"/>
      <c r="AO117" s="164"/>
      <c r="AP117" s="164"/>
      <c r="AQ117" s="164"/>
    </row>
    <row r="118" spans="1:68" ht="24" customHeight="1" x14ac:dyDescent="0.25">
      <c r="A118" s="164"/>
      <c r="B118" s="164"/>
      <c r="C118" s="164"/>
      <c r="D118" s="164"/>
      <c r="E118" s="164"/>
      <c r="F118" s="164"/>
      <c r="G118" s="164"/>
      <c r="H118" s="164"/>
      <c r="I118" s="164"/>
      <c r="J118" s="164"/>
      <c r="K118" s="164"/>
      <c r="L118" s="164"/>
      <c r="M118" s="164"/>
      <c r="N118" s="164"/>
      <c r="O118" s="164"/>
      <c r="P118" s="164"/>
      <c r="Q118" s="164"/>
      <c r="R118" s="164"/>
      <c r="S118" s="164"/>
      <c r="T118" s="164"/>
      <c r="U118" s="164"/>
      <c r="V118" s="164"/>
      <c r="W118" s="164"/>
      <c r="X118" s="164"/>
      <c r="Y118" s="164"/>
      <c r="Z118" s="164"/>
      <c r="AA118" s="164"/>
      <c r="AB118" s="164"/>
      <c r="AC118" s="164"/>
      <c r="AD118" s="164"/>
      <c r="AE118" s="164"/>
      <c r="AF118" s="164"/>
      <c r="AG118" s="164"/>
      <c r="AH118" s="164"/>
      <c r="AI118" s="164"/>
      <c r="AJ118" s="164"/>
      <c r="AK118" s="164"/>
      <c r="AL118" s="164"/>
      <c r="AM118" s="164"/>
      <c r="AN118" s="164"/>
      <c r="AO118" s="164"/>
      <c r="AP118" s="164"/>
      <c r="AQ118" s="164"/>
    </row>
    <row r="119" spans="1:68" ht="24" customHeight="1" x14ac:dyDescent="0.25">
      <c r="A119" s="164"/>
      <c r="B119" s="164"/>
      <c r="C119" s="164"/>
      <c r="D119" s="164"/>
      <c r="E119" s="164"/>
      <c r="F119" s="164"/>
      <c r="G119" s="164"/>
      <c r="H119" s="164"/>
      <c r="I119" s="164"/>
      <c r="J119" s="164"/>
      <c r="K119" s="164"/>
      <c r="L119" s="164"/>
      <c r="M119" s="164"/>
      <c r="N119" s="164"/>
      <c r="O119" s="164"/>
      <c r="P119" s="164"/>
      <c r="Q119" s="164"/>
      <c r="R119" s="164"/>
      <c r="S119" s="164"/>
      <c r="T119" s="164"/>
      <c r="U119" s="164"/>
      <c r="V119" s="164"/>
      <c r="W119" s="164"/>
      <c r="X119" s="164"/>
      <c r="Y119" s="164"/>
      <c r="Z119" s="164"/>
      <c r="AA119" s="164"/>
      <c r="AB119" s="164"/>
      <c r="AC119" s="164"/>
      <c r="AD119" s="164"/>
      <c r="AE119" s="164"/>
      <c r="AF119" s="164"/>
      <c r="AG119" s="164"/>
      <c r="AH119" s="164"/>
      <c r="AI119" s="164"/>
      <c r="AJ119" s="164"/>
      <c r="AK119" s="164"/>
      <c r="AL119" s="164"/>
      <c r="AM119" s="164"/>
      <c r="AN119" s="164"/>
      <c r="AO119" s="164"/>
      <c r="AP119" s="164"/>
      <c r="AQ119" s="164"/>
    </row>
    <row r="120" spans="1:68" ht="24" customHeight="1" x14ac:dyDescent="0.25">
      <c r="A120" s="164"/>
      <c r="B120" s="164"/>
      <c r="C120" s="164"/>
      <c r="D120" s="164"/>
      <c r="E120" s="164"/>
      <c r="F120" s="164"/>
      <c r="G120" s="164"/>
      <c r="H120" s="164"/>
      <c r="I120" s="164"/>
      <c r="J120" s="164"/>
      <c r="K120" s="164"/>
      <c r="L120" s="164"/>
      <c r="M120" s="164"/>
      <c r="N120" s="164"/>
      <c r="O120" s="164"/>
      <c r="P120" s="164"/>
      <c r="Q120" s="164"/>
      <c r="R120" s="164"/>
      <c r="S120" s="164"/>
      <c r="T120" s="164"/>
      <c r="U120" s="164"/>
      <c r="V120" s="164"/>
      <c r="W120" s="164"/>
      <c r="X120" s="164"/>
      <c r="Y120" s="164"/>
      <c r="Z120" s="164"/>
      <c r="AA120" s="164"/>
      <c r="AB120" s="164"/>
      <c r="AC120" s="164"/>
      <c r="AD120" s="164"/>
      <c r="AE120" s="164"/>
      <c r="AF120" s="164"/>
      <c r="AG120" s="164"/>
      <c r="AH120" s="164"/>
      <c r="AI120" s="164"/>
      <c r="AJ120" s="164"/>
      <c r="AK120" s="164"/>
      <c r="AL120" s="164"/>
      <c r="AM120" s="164"/>
      <c r="AN120" s="164"/>
      <c r="AO120" s="164"/>
      <c r="AP120" s="164"/>
      <c r="AQ120" s="164"/>
      <c r="BC120" s="75"/>
      <c r="BF120" s="75"/>
      <c r="BL120" s="75"/>
      <c r="BM120" s="75"/>
      <c r="BO120" s="75"/>
      <c r="BP120" s="75"/>
    </row>
    <row r="121" spans="1:68" ht="24" customHeight="1" x14ac:dyDescent="0.25">
      <c r="A121" s="164"/>
      <c r="B121" s="164"/>
      <c r="C121" s="164"/>
      <c r="D121" s="164"/>
      <c r="E121" s="164"/>
      <c r="F121" s="164"/>
      <c r="G121" s="164"/>
      <c r="H121" s="164"/>
      <c r="I121" s="164"/>
      <c r="J121" s="164"/>
      <c r="K121" s="164"/>
      <c r="L121" s="164"/>
      <c r="M121" s="164"/>
      <c r="N121" s="164"/>
      <c r="O121" s="164"/>
      <c r="P121" s="164"/>
      <c r="Q121" s="164"/>
      <c r="R121" s="164"/>
      <c r="S121" s="164"/>
      <c r="T121" s="164"/>
      <c r="U121" s="164"/>
      <c r="V121" s="164"/>
      <c r="W121" s="164"/>
      <c r="X121" s="164"/>
      <c r="Y121" s="164"/>
      <c r="Z121" s="164"/>
      <c r="AA121" s="164"/>
      <c r="AB121" s="164"/>
      <c r="AC121" s="164"/>
      <c r="AD121" s="164"/>
      <c r="AE121" s="164"/>
      <c r="AF121" s="164"/>
      <c r="AG121" s="164"/>
      <c r="AH121" s="164"/>
      <c r="AI121" s="164"/>
      <c r="AJ121" s="164"/>
      <c r="AK121" s="164"/>
      <c r="AL121" s="164"/>
      <c r="AM121" s="164"/>
      <c r="AN121" s="164"/>
      <c r="AO121" s="164"/>
      <c r="AP121" s="164"/>
      <c r="AQ121" s="164"/>
      <c r="AW121" s="75"/>
      <c r="AZ121" s="75"/>
      <c r="BC121" s="75"/>
      <c r="BF121" s="75"/>
      <c r="BI121" s="75"/>
      <c r="BL121" s="75"/>
      <c r="BM121" s="75"/>
      <c r="BO121" s="75"/>
      <c r="BP121" s="75"/>
    </row>
    <row r="122" spans="1:68" ht="21.95" customHeight="1" x14ac:dyDescent="0.25">
      <c r="A122" s="164" t="s">
        <v>166</v>
      </c>
      <c r="B122" s="164"/>
      <c r="C122" s="164"/>
      <c r="D122" s="164"/>
      <c r="E122" s="164"/>
      <c r="F122" s="164"/>
      <c r="G122" s="164"/>
      <c r="H122" s="164"/>
      <c r="I122" s="164"/>
      <c r="J122" s="164"/>
      <c r="K122" s="164"/>
      <c r="L122" s="164"/>
      <c r="M122" s="164"/>
      <c r="N122" s="164"/>
      <c r="O122" s="164"/>
      <c r="P122" s="164"/>
      <c r="Q122" s="164"/>
      <c r="R122" s="164"/>
      <c r="S122" s="164"/>
      <c r="T122" s="164"/>
      <c r="U122" s="164"/>
      <c r="V122" s="164"/>
      <c r="W122" s="164"/>
      <c r="X122" s="164"/>
      <c r="Y122" s="164"/>
      <c r="Z122" s="164"/>
      <c r="AA122" s="164"/>
      <c r="AB122" s="164"/>
      <c r="AC122" s="164"/>
      <c r="AD122" s="164"/>
      <c r="AE122" s="164"/>
      <c r="AF122" s="164"/>
      <c r="AG122" s="164"/>
      <c r="AH122" s="164"/>
      <c r="AI122" s="164"/>
      <c r="AJ122" s="164"/>
      <c r="AK122" s="164"/>
      <c r="AL122" s="164"/>
      <c r="AM122" s="164"/>
      <c r="AN122" s="164"/>
      <c r="AO122" s="164"/>
      <c r="AP122" s="164"/>
      <c r="AW122" s="75"/>
      <c r="AZ122" s="75"/>
      <c r="BC122" s="75"/>
      <c r="BF122" s="75"/>
      <c r="BI122" s="75"/>
      <c r="BL122" s="75"/>
      <c r="BM122" s="75"/>
      <c r="BO122" s="75"/>
      <c r="BP122" s="75"/>
    </row>
    <row r="123" spans="1:68" ht="21.95" customHeight="1" x14ac:dyDescent="0.25">
      <c r="A123" s="164"/>
      <c r="B123" s="164"/>
      <c r="C123" s="164"/>
      <c r="D123" s="164"/>
      <c r="E123" s="164"/>
      <c r="F123" s="164"/>
      <c r="G123" s="164"/>
      <c r="H123" s="164"/>
      <c r="I123" s="164"/>
      <c r="J123" s="164"/>
      <c r="K123" s="164"/>
      <c r="L123" s="164"/>
      <c r="M123" s="164"/>
      <c r="N123" s="164"/>
      <c r="O123" s="164"/>
      <c r="P123" s="164"/>
      <c r="Q123" s="164"/>
      <c r="R123" s="164"/>
      <c r="S123" s="164"/>
      <c r="T123" s="164"/>
      <c r="U123" s="164"/>
      <c r="V123" s="164"/>
      <c r="W123" s="164"/>
      <c r="X123" s="164"/>
      <c r="Y123" s="164"/>
      <c r="Z123" s="164"/>
      <c r="AA123" s="164"/>
      <c r="AB123" s="164"/>
      <c r="AC123" s="164"/>
      <c r="AD123" s="164"/>
      <c r="AE123" s="164"/>
      <c r="AF123" s="164"/>
      <c r="AG123" s="164"/>
      <c r="AH123" s="164"/>
      <c r="AI123" s="164"/>
      <c r="AJ123" s="164"/>
      <c r="AK123" s="164"/>
      <c r="AL123" s="164"/>
      <c r="AM123" s="164"/>
      <c r="AN123" s="164"/>
      <c r="AO123" s="164"/>
      <c r="AP123" s="164"/>
      <c r="AZ123" s="75"/>
      <c r="BC123" s="75"/>
      <c r="BF123" s="75"/>
      <c r="BI123" s="75"/>
      <c r="BL123" s="75"/>
      <c r="BM123" s="75"/>
      <c r="BO123" s="75"/>
      <c r="BP123" s="75"/>
    </row>
    <row r="124" spans="1:68" ht="18" customHeight="1" x14ac:dyDescent="0.25">
      <c r="P124" s="68"/>
      <c r="Y124" s="74"/>
      <c r="Z124" s="74"/>
      <c r="AA124" s="74"/>
      <c r="AB124" s="74"/>
      <c r="AC124" s="74"/>
      <c r="AD124" s="74"/>
      <c r="AE124" s="74"/>
      <c r="AF124" s="74"/>
      <c r="AG124" s="74"/>
      <c r="AH124" s="74"/>
      <c r="AI124" s="76"/>
      <c r="AJ124" s="76"/>
      <c r="AK124" s="76"/>
      <c r="AL124" s="76"/>
      <c r="AW124" s="75"/>
      <c r="AZ124" s="75"/>
      <c r="BC124" s="75"/>
      <c r="BF124" s="75"/>
      <c r="BI124" s="75"/>
      <c r="BL124" s="75"/>
      <c r="BM124" s="75"/>
      <c r="BO124" s="75"/>
      <c r="BP124" s="75"/>
    </row>
    <row r="125" spans="1:68" ht="18" customHeight="1" x14ac:dyDescent="0.35">
      <c r="P125" s="68"/>
      <c r="Z125" s="156" t="s">
        <v>130</v>
      </c>
      <c r="AA125" s="156"/>
      <c r="AB125" s="156"/>
      <c r="AC125" s="162" t="s">
        <v>172</v>
      </c>
      <c r="AD125" s="162"/>
      <c r="AE125" s="162" t="s">
        <v>176</v>
      </c>
      <c r="AF125" s="162"/>
      <c r="AG125" s="162" t="s">
        <v>177</v>
      </c>
      <c r="AH125" s="162"/>
      <c r="AI125" s="162" t="s">
        <v>178</v>
      </c>
      <c r="AJ125" s="162"/>
      <c r="AK125" s="74"/>
      <c r="AL125" s="74"/>
      <c r="AW125" s="75"/>
      <c r="AX125" s="101"/>
      <c r="AZ125" s="75"/>
      <c r="BC125" s="75"/>
      <c r="BF125" s="75"/>
      <c r="BI125" s="75"/>
      <c r="BL125" s="75"/>
      <c r="BM125" s="75"/>
      <c r="BO125" s="75"/>
      <c r="BP125" s="75"/>
    </row>
    <row r="126" spans="1:68" ht="18" customHeight="1" x14ac:dyDescent="0.25">
      <c r="P126" s="68"/>
      <c r="Z126" s="156" t="str">
        <f>$AV$133</f>
        <v>B4</v>
      </c>
      <c r="AA126" s="156"/>
      <c r="AB126" s="156"/>
      <c r="AC126" s="156">
        <f t="shared" ref="AC126:AC135" si="21">IF(AV133=$AR$129,1,IF(AV133=$AR$130,1,IF(AV133=$AR$131,1,IF(AV133=$AR$132,1,IF(AV133=$AR$133,1,0)))))</f>
        <v>0</v>
      </c>
      <c r="AD126" s="156"/>
      <c r="AE126" s="156">
        <f t="shared" ref="AE126:AE135" si="22">IF(AV133=$AS$129,1,IF(AV133=$AS$130,1,IF(AV133=$AS$131,1,IF(AV133=$AS$132,1,IF(AV133=$AS$133,1,0)))))</f>
        <v>1</v>
      </c>
      <c r="AF126" s="156"/>
      <c r="AG126" s="156">
        <f t="shared" ref="AG126:AG135" si="23">IF(AV133=$AT$129,1,IF(AV133=$AT$130,1,IF(AV133=$AT$131,1,IF(AV133=$AT$132,1,IF(AV133=$AT$133,1,0)))))</f>
        <v>0</v>
      </c>
      <c r="AH126" s="156"/>
      <c r="AI126" s="156">
        <f t="shared" ref="AI126:AI135" si="24">IF(AV133=$AU$129,1,IF(AV133=$AU$130,1,IF(AV133=$AU$131,1,IF(AV133=$AU$132,1,IF(AV133=$AU$133,1,0)))))</f>
        <v>0</v>
      </c>
      <c r="AJ126" s="156"/>
      <c r="AK126" s="74"/>
      <c r="AL126" s="74"/>
      <c r="AW126" s="75"/>
      <c r="AZ126" s="75"/>
      <c r="BC126" s="75"/>
      <c r="BF126" s="75"/>
      <c r="BI126" s="75"/>
      <c r="BL126" s="75" t="str">
        <f>IFERROR(SMALL(BL$133:BL$142,COUNTIF(BL$133:BL$142,"&lt;"&amp;BL125)),"")</f>
        <v/>
      </c>
      <c r="BM126" s="75"/>
      <c r="BO126" s="75"/>
      <c r="BP126" s="75"/>
    </row>
    <row r="127" spans="1:68" ht="18" customHeight="1" x14ac:dyDescent="0.25">
      <c r="P127" s="68"/>
      <c r="Z127" s="156" t="str">
        <f>$AV$134</f>
        <v>B5</v>
      </c>
      <c r="AA127" s="156"/>
      <c r="AB127" s="156"/>
      <c r="AC127" s="156">
        <f t="shared" si="21"/>
        <v>0</v>
      </c>
      <c r="AD127" s="156"/>
      <c r="AE127" s="156">
        <f t="shared" si="22"/>
        <v>1</v>
      </c>
      <c r="AF127" s="156"/>
      <c r="AG127" s="156">
        <f t="shared" si="23"/>
        <v>0</v>
      </c>
      <c r="AH127" s="156"/>
      <c r="AI127" s="156">
        <f t="shared" si="24"/>
        <v>0</v>
      </c>
      <c r="AJ127" s="156"/>
      <c r="AK127" s="74"/>
      <c r="AL127" s="74"/>
      <c r="AW127" s="75"/>
      <c r="AZ127" s="75"/>
      <c r="BC127" s="75"/>
      <c r="BF127" s="75" t="str">
        <f>IFERROR(SMALL(BF$133:BF$142,COUNTIF(BF$133:BF$142,"&lt;"&amp;BF126)),"")</f>
        <v/>
      </c>
      <c r="BI127" s="75"/>
      <c r="BL127" s="75" t="str">
        <f>IFERROR(SMALL(BL$133:BL$142,COUNTIF(BL$133:BL$142,"&lt;"&amp;BL126)),"")</f>
        <v/>
      </c>
      <c r="BM127" s="75"/>
      <c r="BO127" s="75"/>
      <c r="BP127" s="75"/>
    </row>
    <row r="128" spans="1:68" ht="18" customHeight="1" x14ac:dyDescent="0.35">
      <c r="C128" s="160" t="s">
        <v>172</v>
      </c>
      <c r="D128" s="160"/>
      <c r="E128" s="34" t="str">
        <f>AW146&amp;" МГц  {"&amp;AX146&amp;" }"</f>
        <v>1100 МГц  {B27, B37, B39 }</v>
      </c>
      <c r="Z128" s="156" t="str">
        <f>$AV$135</f>
        <v>B17</v>
      </c>
      <c r="AA128" s="156"/>
      <c r="AB128" s="156"/>
      <c r="AC128" s="156">
        <f t="shared" si="21"/>
        <v>0</v>
      </c>
      <c r="AD128" s="156"/>
      <c r="AE128" s="156">
        <f t="shared" si="22"/>
        <v>0</v>
      </c>
      <c r="AF128" s="156"/>
      <c r="AG128" s="156">
        <f t="shared" si="23"/>
        <v>0</v>
      </c>
      <c r="AH128" s="156"/>
      <c r="AI128" s="156">
        <f t="shared" si="24"/>
        <v>1</v>
      </c>
      <c r="AJ128" s="156"/>
      <c r="AK128" s="74"/>
      <c r="AL128" s="74"/>
      <c r="AW128" s="75"/>
      <c r="AY128" s="75"/>
      <c r="AZ128" s="75"/>
      <c r="BA128" s="75"/>
      <c r="BC128" s="75"/>
      <c r="BF128" s="75" t="str">
        <f>IFERROR(SMALL(BF$133:BF$142,COUNTIF(BF$133:BF$142,"&lt;"&amp;BF127)),"")</f>
        <v/>
      </c>
      <c r="BI128" s="75"/>
      <c r="BL128" s="75" t="str">
        <f>IFERROR(SMALL(BL$133:BL$142,COUNTIF(BL$133:BL$142,"&lt;"&amp;BL127)),"")</f>
        <v/>
      </c>
      <c r="BM128" s="75"/>
      <c r="BO128" s="75"/>
      <c r="BP128" s="75" t="s">
        <v>40</v>
      </c>
    </row>
    <row r="129" spans="3:77" ht="18" customHeight="1" thickBot="1" x14ac:dyDescent="0.4">
      <c r="C129" s="160" t="s">
        <v>176</v>
      </c>
      <c r="D129" s="160"/>
      <c r="E129" s="34" t="str">
        <f>AW147&amp;" МГц  {"&amp;AX147&amp;" }"</f>
        <v>520 МГц  {B4, B5, B21, B35 }</v>
      </c>
      <c r="Z129" s="156" t="str">
        <f>$AV$136</f>
        <v>B21</v>
      </c>
      <c r="AA129" s="156"/>
      <c r="AB129" s="156"/>
      <c r="AC129" s="156">
        <f t="shared" si="21"/>
        <v>0</v>
      </c>
      <c r="AD129" s="156"/>
      <c r="AE129" s="156">
        <f t="shared" si="22"/>
        <v>1</v>
      </c>
      <c r="AF129" s="156"/>
      <c r="AG129" s="156">
        <f t="shared" si="23"/>
        <v>0</v>
      </c>
      <c r="AH129" s="156"/>
      <c r="AI129" s="156">
        <f t="shared" si="24"/>
        <v>0</v>
      </c>
      <c r="AJ129" s="156"/>
      <c r="AK129" s="74"/>
      <c r="AL129" s="74"/>
      <c r="AR129" s="113" t="str">
        <f>TRIM(MID(SUBSTITUTE($AX$146,", ",REPT(" ",99)),100*(ROW(A1)-1)+1,99))</f>
        <v>B27</v>
      </c>
      <c r="AS129" s="113" t="str">
        <f>TRIM(MID(SUBSTITUTE($AX$147,", ",REPT(" ",99)),100*(ROW(B1)-1)+1,99))</f>
        <v>B4</v>
      </c>
      <c r="AT129" s="113" t="str">
        <f>TRIM(MID(SUBSTITUTE($AX$148,", ",REPT(" ",99)),100*(ROW(C1)-1)+1,99))</f>
        <v>B31</v>
      </c>
      <c r="AU129" s="113" t="str">
        <f>TRIM(MID(SUBSTITUTE($AX$149,", ",REPT(" ",99)),100*(ROW(D1)-1)+1,99))</f>
        <v>B17</v>
      </c>
      <c r="AW129" s="75"/>
      <c r="AZ129" s="75"/>
      <c r="BC129" s="75"/>
      <c r="BF129" s="75" t="str">
        <f>IFERROR(SMALL(BF$133:BF$142,COUNTIF(BF$133:BF$142,"&lt;"&amp;BF128)),"")</f>
        <v/>
      </c>
      <c r="BI129" s="75"/>
      <c r="BL129" s="75" t="str">
        <f>IFERROR(SMALL(BL$133:BL$142,COUNTIF(BL$133:BL$142,"&lt;"&amp;BL128)),"")</f>
        <v/>
      </c>
      <c r="BM129" s="75"/>
      <c r="BO129" s="75"/>
      <c r="BP129" s="75"/>
    </row>
    <row r="130" spans="3:77" ht="18" customHeight="1" x14ac:dyDescent="0.35">
      <c r="C130" s="160" t="s">
        <v>177</v>
      </c>
      <c r="D130" s="160"/>
      <c r="E130" s="34" t="str">
        <f>AW148&amp;" МГц  {"&amp;AX148&amp;" }"</f>
        <v>500 МГц  {B31, B32 }</v>
      </c>
      <c r="W130" s="172" t="s">
        <v>175</v>
      </c>
      <c r="X130" s="172"/>
      <c r="Y130" s="173"/>
      <c r="Z130" s="156" t="str">
        <f>$AV$137</f>
        <v>B27</v>
      </c>
      <c r="AA130" s="156"/>
      <c r="AB130" s="156"/>
      <c r="AC130" s="156">
        <f t="shared" si="21"/>
        <v>1</v>
      </c>
      <c r="AD130" s="156"/>
      <c r="AE130" s="156">
        <f t="shared" si="22"/>
        <v>0</v>
      </c>
      <c r="AF130" s="156"/>
      <c r="AG130" s="156">
        <f t="shared" si="23"/>
        <v>0</v>
      </c>
      <c r="AH130" s="156"/>
      <c r="AI130" s="156">
        <f t="shared" si="24"/>
        <v>0</v>
      </c>
      <c r="AJ130" s="156"/>
      <c r="AK130" s="74"/>
      <c r="AL130" s="74"/>
      <c r="AR130" s="113" t="str">
        <f>TRIM(MID(SUBSTITUTE($AX$146,", ",REPT(" ",99)),100*(ROW(A2)-1)+1,99))</f>
        <v>B37</v>
      </c>
      <c r="AS130" s="113" t="str">
        <f>TRIM(MID(SUBSTITUTE($AX$147,", ",REPT(" ",99)),100*(ROW(B2)-1)+1,99))</f>
        <v>B5</v>
      </c>
      <c r="AT130" s="113" t="str">
        <f>TRIM(MID(SUBSTITUTE($AX$148,", ",REPT(" ",99)),100*(ROW(C2)-1)+1,99))</f>
        <v>B32</v>
      </c>
      <c r="AU130" s="113" t="str">
        <f>TRIM(MID(SUBSTITUTE($AX$149,", ",REPT(" ",99)),100*(ROW(D2)-1)+1,99))</f>
        <v/>
      </c>
      <c r="AV130" s="79"/>
      <c r="AW130" s="80"/>
      <c r="AX130" s="80"/>
      <c r="AY130" s="80"/>
      <c r="AZ130" s="80"/>
      <c r="BA130" s="80"/>
      <c r="BB130" s="80"/>
      <c r="BC130" s="80"/>
      <c r="BD130" s="80"/>
      <c r="BE130" s="80"/>
      <c r="BF130" s="75" t="str">
        <f>IFERROR(SMALL(BF$133:BF$142,COUNTIF(BF$133:BF$142,"&lt;"&amp;BF129)),"")</f>
        <v/>
      </c>
      <c r="BG130" s="75"/>
      <c r="BH130" s="75"/>
      <c r="BI130" s="82"/>
      <c r="BJ130" s="82"/>
      <c r="BK130" s="82"/>
      <c r="BL130" s="82"/>
      <c r="BM130" s="82"/>
      <c r="BN130" s="82"/>
      <c r="BO130" s="82"/>
      <c r="BP130" s="82"/>
      <c r="BQ130" s="82"/>
      <c r="BR130" s="75"/>
      <c r="BS130" s="75"/>
      <c r="BT130" s="75"/>
      <c r="BU130" s="75"/>
      <c r="BV130" s="75"/>
      <c r="BW130" s="75"/>
      <c r="BX130" s="75"/>
      <c r="BY130" s="75"/>
    </row>
    <row r="131" spans="3:77" ht="18" customHeight="1" x14ac:dyDescent="0.35">
      <c r="C131" s="160" t="s">
        <v>178</v>
      </c>
      <c r="D131" s="160"/>
      <c r="E131" s="34" t="str">
        <f>AW149&amp;" МГц  {"&amp;AX149&amp;" }"</f>
        <v>206 МГц  {B17 }</v>
      </c>
      <c r="Z131" s="156" t="str">
        <f>$AV$138</f>
        <v>B31</v>
      </c>
      <c r="AA131" s="156"/>
      <c r="AB131" s="156"/>
      <c r="AC131" s="156">
        <f t="shared" si="21"/>
        <v>0</v>
      </c>
      <c r="AD131" s="156"/>
      <c r="AE131" s="156">
        <f t="shared" si="22"/>
        <v>0</v>
      </c>
      <c r="AF131" s="156"/>
      <c r="AG131" s="156">
        <f t="shared" si="23"/>
        <v>1</v>
      </c>
      <c r="AH131" s="156"/>
      <c r="AI131" s="156">
        <f t="shared" si="24"/>
        <v>0</v>
      </c>
      <c r="AJ131" s="156"/>
      <c r="AK131" s="74"/>
      <c r="AL131" s="74"/>
      <c r="AR131" s="113" t="str">
        <f>TRIM(MID(SUBSTITUTE($AX$146,", ",REPT(" ",99)),100*(ROW(A3)-1)+1,99))</f>
        <v>B39</v>
      </c>
      <c r="AS131" s="113" t="str">
        <f>TRIM(MID(SUBSTITUTE($AX$147,", ",REPT(" ",99)),100*(ROW(B3)-1)+1,99))</f>
        <v>B21</v>
      </c>
      <c r="AT131" s="113" t="str">
        <f>TRIM(MID(SUBSTITUTE($AX$148,", ",REPT(" ",99)),100*(ROW(C3)-1)+1,99))</f>
        <v/>
      </c>
      <c r="AU131" s="113" t="str">
        <f>TRIM(MID(SUBSTITUTE($AX$149,", ",REPT(" ",99)),100*(ROW(D3)-1)+1,99))</f>
        <v/>
      </c>
      <c r="AV131" s="81"/>
      <c r="AW131" s="75"/>
      <c r="AX131" s="75" t="s">
        <v>189</v>
      </c>
      <c r="AY131" s="75"/>
      <c r="AZ131" s="94"/>
      <c r="BA131" s="82" t="s">
        <v>190</v>
      </c>
      <c r="BB131" s="75"/>
      <c r="BC131" s="94"/>
      <c r="BD131" s="75" t="s">
        <v>191</v>
      </c>
      <c r="BE131" s="75"/>
      <c r="BF131" s="134"/>
      <c r="BG131" s="82"/>
      <c r="BH131" s="82"/>
      <c r="BI131" s="138"/>
      <c r="BJ131" s="138"/>
      <c r="BK131" s="82"/>
      <c r="BL131" s="134"/>
      <c r="BM131" s="82"/>
      <c r="BN131" s="82"/>
      <c r="BO131" s="139"/>
      <c r="BP131" s="139"/>
      <c r="BQ131" s="82"/>
      <c r="BR131" s="75"/>
      <c r="BS131" s="75"/>
      <c r="BT131" s="75"/>
      <c r="BU131" s="75"/>
      <c r="BV131" s="75"/>
      <c r="BW131" s="75"/>
      <c r="BX131" s="75"/>
      <c r="BY131" s="75"/>
    </row>
    <row r="132" spans="3:77" ht="18" customHeight="1" x14ac:dyDescent="0.25">
      <c r="Z132" s="156" t="str">
        <f>$AV$139</f>
        <v>B32</v>
      </c>
      <c r="AA132" s="156"/>
      <c r="AB132" s="156"/>
      <c r="AC132" s="156">
        <f t="shared" si="21"/>
        <v>0</v>
      </c>
      <c r="AD132" s="156"/>
      <c r="AE132" s="156">
        <f t="shared" si="22"/>
        <v>0</v>
      </c>
      <c r="AF132" s="156"/>
      <c r="AG132" s="156">
        <f t="shared" si="23"/>
        <v>1</v>
      </c>
      <c r="AH132" s="156"/>
      <c r="AI132" s="156">
        <f t="shared" si="24"/>
        <v>0</v>
      </c>
      <c r="AJ132" s="156"/>
      <c r="AK132" s="74"/>
      <c r="AL132" s="74"/>
      <c r="AR132" s="113" t="str">
        <f>TRIM(MID(SUBSTITUTE($AX$146,", ",REPT(" ",99)),100*(ROW(A4)-1)+1,99))</f>
        <v/>
      </c>
      <c r="AS132" s="113" t="str">
        <f>TRIM(MID(SUBSTITUTE($AX$147,", ",REPT(" ",99)),100*(ROW(B4)-1)+1,99))</f>
        <v>B35</v>
      </c>
      <c r="AT132" s="113" t="str">
        <f>TRIM(MID(SUBSTITUTE($AX$148,", ",REPT(" ",99)),100*(ROW(C4)-1)+1,99))</f>
        <v/>
      </c>
      <c r="AU132" s="113" t="str">
        <f>TRIM(MID(SUBSTITUTE($AX$149,", ",REPT(" ",99)),100*(ROW(D4)-1)+1,99))</f>
        <v/>
      </c>
      <c r="AV132" s="81"/>
      <c r="AW132" s="171" t="s">
        <v>71</v>
      </c>
      <c r="AX132" s="171"/>
      <c r="AY132" s="54"/>
      <c r="AZ132" s="163" t="s">
        <v>72</v>
      </c>
      <c r="BA132" s="163"/>
      <c r="BB132" s="75"/>
      <c r="BC132" s="187" t="s">
        <v>119</v>
      </c>
      <c r="BD132" s="187"/>
      <c r="BE132" s="75"/>
      <c r="BF132" s="183"/>
      <c r="BG132" s="183"/>
      <c r="BH132" s="82"/>
      <c r="BI132" s="138"/>
      <c r="BJ132" s="138"/>
      <c r="BK132" s="82"/>
      <c r="BL132" s="184"/>
      <c r="BM132" s="184"/>
      <c r="BN132" s="82"/>
      <c r="BO132" s="139"/>
      <c r="BP132" s="139"/>
      <c r="BQ132" s="82"/>
      <c r="BR132" s="75"/>
      <c r="BS132" s="75"/>
      <c r="BT132" s="75"/>
      <c r="BU132" s="75"/>
      <c r="BV132" s="75"/>
      <c r="BW132" s="75"/>
      <c r="BX132" s="75"/>
      <c r="BY132" s="75"/>
    </row>
    <row r="133" spans="3:77" ht="18" customHeight="1" x14ac:dyDescent="0.25">
      <c r="Z133" s="156" t="str">
        <f>$AV$140</f>
        <v>B35</v>
      </c>
      <c r="AA133" s="156"/>
      <c r="AB133" s="156"/>
      <c r="AC133" s="156">
        <f t="shared" si="21"/>
        <v>0</v>
      </c>
      <c r="AD133" s="156"/>
      <c r="AE133" s="156">
        <f t="shared" si="22"/>
        <v>1</v>
      </c>
      <c r="AF133" s="156"/>
      <c r="AG133" s="156">
        <f t="shared" si="23"/>
        <v>0</v>
      </c>
      <c r="AH133" s="156"/>
      <c r="AI133" s="156">
        <f t="shared" si="24"/>
        <v>0</v>
      </c>
      <c r="AJ133" s="156"/>
      <c r="AK133" s="74"/>
      <c r="AL133" s="74"/>
      <c r="AR133" s="113" t="str">
        <f>TRIM(MID(SUBSTITUTE($AX$146,", ",REPT(" ",99)),100*(ROW(A5)-1)+1,99))</f>
        <v/>
      </c>
      <c r="AS133" s="113" t="str">
        <f>TRIM(MID(SUBSTITUTE($AX$147,", ",REPT(" ",99)),100*(ROW(B5)-1)+1,99))</f>
        <v/>
      </c>
      <c r="AT133" s="113" t="str">
        <f>TRIM(MID(SUBSTITUTE($AX$148,", ",REPT(" ",99)),100*(ROW(C5)-1)+1,99))</f>
        <v/>
      </c>
      <c r="AU133" s="113" t="str">
        <f>TRIM(MID(SUBSTITUTE($AX$149,", ",REPT(" ",99)),100*(ROW(D5)-1)+1,99))</f>
        <v/>
      </c>
      <c r="AV133" s="83" t="str">
        <f t="shared" ref="AV133:AV142" si="25">AV18</f>
        <v>B4</v>
      </c>
      <c r="AW133" s="50">
        <f t="shared" ref="AW133:AW142" si="26">M18</f>
        <v>520</v>
      </c>
      <c r="AX133" s="52" t="str">
        <f>LOOKUP(,-1/($AW$133:AW133=AW133),$AV$18:AV18)</f>
        <v>B4</v>
      </c>
      <c r="AY133" s="75"/>
      <c r="AZ133" s="55">
        <f t="shared" ref="AZ133:AZ142" si="27">R18</f>
        <v>128</v>
      </c>
      <c r="BA133" s="53" t="str">
        <f>LOOKUP(,-1/($AZ$133:AZ133=AZ133),$AV$18:AV18)</f>
        <v>B4</v>
      </c>
      <c r="BB133" s="75"/>
      <c r="BC133" s="66">
        <f t="shared" ref="BC133:BC142" si="28">W18</f>
        <v>48</v>
      </c>
      <c r="BD133" s="67" t="str">
        <f>LOOKUP(,-1/($BC$133:BC133=BC133),$AV$18:AV18)</f>
        <v>B4</v>
      </c>
      <c r="BE133" s="75"/>
      <c r="BF133" s="134"/>
      <c r="BG133" s="136"/>
      <c r="BH133" s="82"/>
      <c r="BI133" s="134"/>
      <c r="BJ133" s="136"/>
      <c r="BK133" s="82"/>
      <c r="BL133" s="134"/>
      <c r="BM133" s="136"/>
      <c r="BN133" s="82"/>
      <c r="BO133" s="137"/>
      <c r="BP133" s="136"/>
      <c r="BQ133" s="134"/>
      <c r="BR133" s="75"/>
      <c r="BS133" s="75"/>
      <c r="BT133" s="44"/>
      <c r="BU133" s="75"/>
      <c r="BV133" s="75"/>
      <c r="BW133" s="75"/>
      <c r="BX133" s="75"/>
      <c r="BY133" s="75"/>
    </row>
    <row r="134" spans="3:77" ht="18" customHeight="1" x14ac:dyDescent="0.25">
      <c r="Z134" s="156" t="str">
        <f>$AV$141</f>
        <v>B37</v>
      </c>
      <c r="AA134" s="156"/>
      <c r="AB134" s="156"/>
      <c r="AC134" s="156">
        <f t="shared" si="21"/>
        <v>1</v>
      </c>
      <c r="AD134" s="156"/>
      <c r="AE134" s="156">
        <f t="shared" si="22"/>
        <v>0</v>
      </c>
      <c r="AF134" s="156"/>
      <c r="AG134" s="156">
        <f t="shared" si="23"/>
        <v>0</v>
      </c>
      <c r="AH134" s="156"/>
      <c r="AI134" s="156">
        <f t="shared" si="24"/>
        <v>0</v>
      </c>
      <c r="AJ134" s="156"/>
      <c r="AK134" s="74"/>
      <c r="AL134" s="74"/>
      <c r="AT134" s="5" t="s">
        <v>40</v>
      </c>
      <c r="AV134" s="83" t="str">
        <f t="shared" si="25"/>
        <v>B5</v>
      </c>
      <c r="AW134" s="50">
        <f t="shared" si="26"/>
        <v>520</v>
      </c>
      <c r="AX134" s="52" t="str">
        <f>IFERROR(LOOKUP(,-1/($AW$133:AW133=AW134),$AX$133:AX133)&amp;", ","")&amp;AV19</f>
        <v>B4, B5</v>
      </c>
      <c r="AY134" s="75"/>
      <c r="AZ134" s="55">
        <f t="shared" si="27"/>
        <v>128</v>
      </c>
      <c r="BA134" s="53" t="str">
        <f>IFERROR(LOOKUP(,-1/($AZ$133:AZ133=AZ134),$BA$133:BA133)&amp;", ","")&amp;AV19</f>
        <v>B4, B5</v>
      </c>
      <c r="BB134" s="75"/>
      <c r="BC134" s="66">
        <f t="shared" si="28"/>
        <v>96</v>
      </c>
      <c r="BD134" s="67" t="str">
        <f>IFERROR(LOOKUP(,-1/($BC$133:BC133=BC134),$BD$133:BD133)&amp;", ","")&amp;AV19</f>
        <v>B5</v>
      </c>
      <c r="BE134" s="75"/>
      <c r="BF134" s="134"/>
      <c r="BG134" s="136"/>
      <c r="BH134" s="82"/>
      <c r="BI134" s="134"/>
      <c r="BJ134" s="136"/>
      <c r="BK134" s="82"/>
      <c r="BL134" s="134"/>
      <c r="BM134" s="136"/>
      <c r="BN134" s="82"/>
      <c r="BO134" s="137"/>
      <c r="BP134" s="136"/>
      <c r="BQ134" s="134"/>
      <c r="BR134" s="75"/>
      <c r="BS134" s="75"/>
      <c r="BT134" s="44"/>
      <c r="BU134" s="75"/>
      <c r="BV134" s="75"/>
      <c r="BW134" s="75"/>
      <c r="BX134" s="75"/>
      <c r="BY134" s="75"/>
    </row>
    <row r="135" spans="3:77" ht="18" customHeight="1" x14ac:dyDescent="0.25">
      <c r="Z135" s="156" t="str">
        <f>$AV$142</f>
        <v>B39</v>
      </c>
      <c r="AA135" s="156"/>
      <c r="AB135" s="156"/>
      <c r="AC135" s="156">
        <f t="shared" si="21"/>
        <v>1</v>
      </c>
      <c r="AD135" s="156"/>
      <c r="AE135" s="156">
        <f t="shared" si="22"/>
        <v>0</v>
      </c>
      <c r="AF135" s="156"/>
      <c r="AG135" s="156">
        <f t="shared" si="23"/>
        <v>0</v>
      </c>
      <c r="AH135" s="156"/>
      <c r="AI135" s="156">
        <f t="shared" si="24"/>
        <v>0</v>
      </c>
      <c r="AJ135" s="156"/>
      <c r="AK135" s="74"/>
      <c r="AL135" s="74"/>
      <c r="AV135" s="83" t="str">
        <f t="shared" si="25"/>
        <v>B17</v>
      </c>
      <c r="AW135" s="50">
        <f t="shared" si="26"/>
        <v>206</v>
      </c>
      <c r="AX135" s="52" t="str">
        <f>IFERROR(LOOKUP(,-1/($AW$133:AW134=AW135),$AX$133:AX134)&amp;", ","")&amp;AV20</f>
        <v>B17</v>
      </c>
      <c r="AY135" s="75"/>
      <c r="AZ135" s="55">
        <f t="shared" si="27"/>
        <v>64</v>
      </c>
      <c r="BA135" s="53" t="str">
        <f>IFERROR(LOOKUP(,-1/($AZ$133:AZ134=AZ135),$BA$133:BA134)&amp;", ","")&amp;AV20</f>
        <v>B17</v>
      </c>
      <c r="BB135" s="75"/>
      <c r="BC135" s="66">
        <f t="shared" si="28"/>
        <v>32</v>
      </c>
      <c r="BD135" s="67" t="str">
        <f>IFERROR(LOOKUP(,-1/($BC$133:BC134=BC135),$BD$133:BD134)&amp;", ","")&amp;AV20</f>
        <v>B17</v>
      </c>
      <c r="BE135" s="75"/>
      <c r="BF135" s="134"/>
      <c r="BG135" s="136"/>
      <c r="BH135" s="82"/>
      <c r="BI135" s="134"/>
      <c r="BJ135" s="136"/>
      <c r="BK135" s="82"/>
      <c r="BL135" s="134"/>
      <c r="BM135" s="136"/>
      <c r="BN135" s="82"/>
      <c r="BO135" s="137"/>
      <c r="BP135" s="136"/>
      <c r="BQ135" s="134"/>
      <c r="BR135" s="75"/>
      <c r="BS135" s="75" t="s">
        <v>40</v>
      </c>
      <c r="BT135" s="44" t="s">
        <v>40</v>
      </c>
      <c r="BU135" s="75"/>
      <c r="BV135" s="75"/>
      <c r="BW135" s="75"/>
      <c r="BX135" s="75"/>
      <c r="BY135" s="75"/>
    </row>
    <row r="136" spans="3:77" ht="18" customHeight="1" x14ac:dyDescent="0.25">
      <c r="AS136" s="5" t="s">
        <v>40</v>
      </c>
      <c r="AV136" s="83" t="str">
        <f t="shared" si="25"/>
        <v>B21</v>
      </c>
      <c r="AW136" s="50">
        <f t="shared" si="26"/>
        <v>520</v>
      </c>
      <c r="AX136" s="52" t="str">
        <f>IFERROR(LOOKUP(,-1/($AW$133:AW135=AW136),$AX$133:AX135)&amp;", ","")&amp;AV21</f>
        <v>B4, B5, B21</v>
      </c>
      <c r="AY136" s="94"/>
      <c r="AZ136" s="55">
        <f t="shared" si="27"/>
        <v>128</v>
      </c>
      <c r="BA136" s="53" t="str">
        <f>IFERROR(LOOKUP(,-1/($AZ$133:AZ135=AZ136),$BA$133:BA135)&amp;", ","")&amp;AV21</f>
        <v>B4, B5, B21</v>
      </c>
      <c r="BB136" s="75"/>
      <c r="BC136" s="66">
        <f t="shared" si="28"/>
        <v>64</v>
      </c>
      <c r="BD136" s="67" t="str">
        <f>IFERROR(LOOKUP(,-1/($BC$133:BC135=BC136),$BD$133:BD135)&amp;", ","")&amp;AV21</f>
        <v>B21</v>
      </c>
      <c r="BE136" s="75"/>
      <c r="BF136" s="134"/>
      <c r="BG136" s="136"/>
      <c r="BH136" s="82"/>
      <c r="BI136" s="134"/>
      <c r="BJ136" s="136"/>
      <c r="BK136" s="82"/>
      <c r="BL136" s="134"/>
      <c r="BM136" s="136"/>
      <c r="BN136" s="82"/>
      <c r="BO136" s="137"/>
      <c r="BP136" s="136"/>
      <c r="BQ136" s="134"/>
      <c r="BR136" s="75"/>
      <c r="BS136" s="75"/>
      <c r="BT136" s="44"/>
      <c r="BU136" s="75"/>
      <c r="BV136" s="75"/>
      <c r="BW136" s="75"/>
      <c r="BX136" s="75"/>
      <c r="BY136" s="75"/>
    </row>
    <row r="137" spans="3:77" ht="18" customHeight="1" x14ac:dyDescent="0.35">
      <c r="W137" s="156" t="s">
        <v>130</v>
      </c>
      <c r="X137" s="156"/>
      <c r="Y137" s="156"/>
      <c r="Z137" s="162" t="s">
        <v>173</v>
      </c>
      <c r="AA137" s="162"/>
      <c r="AB137" s="162" t="s">
        <v>179</v>
      </c>
      <c r="AC137" s="162"/>
      <c r="AD137" s="162" t="s">
        <v>180</v>
      </c>
      <c r="AE137" s="162"/>
      <c r="AF137" s="162" t="s">
        <v>181</v>
      </c>
      <c r="AG137" s="162"/>
      <c r="AH137" s="162" t="s">
        <v>183</v>
      </c>
      <c r="AI137" s="162"/>
      <c r="AJ137" s="158" t="s">
        <v>194</v>
      </c>
      <c r="AK137" s="158"/>
      <c r="AL137" s="158" t="s">
        <v>195</v>
      </c>
      <c r="AM137" s="158"/>
      <c r="AV137" s="83" t="str">
        <f t="shared" si="25"/>
        <v>B27</v>
      </c>
      <c r="AW137" s="50">
        <f t="shared" si="26"/>
        <v>1100</v>
      </c>
      <c r="AX137" s="52" t="str">
        <f>IFERROR(LOOKUP(,-1/($AW$133:AW136=AW137),$AX$133:AX136)&amp;", ","")&amp;AV22</f>
        <v>B27</v>
      </c>
      <c r="AY137" s="94"/>
      <c r="AZ137" s="55">
        <f t="shared" si="27"/>
        <v>256</v>
      </c>
      <c r="BA137" s="53" t="str">
        <f>IFERROR(LOOKUP(,-1/($AZ$133:AZ136=AZ137),$BA$133:BA136)&amp;", ","")&amp;AV22</f>
        <v>B27</v>
      </c>
      <c r="BB137" s="75"/>
      <c r="BC137" s="66">
        <f t="shared" si="28"/>
        <v>512</v>
      </c>
      <c r="BD137" s="67" t="str">
        <f>IFERROR(LOOKUP(,-1/($BC$133:BC136=BC137),$BD$133:BD136)&amp;", ","")&amp;AV22</f>
        <v>B27</v>
      </c>
      <c r="BE137" s="75"/>
      <c r="BF137" s="134"/>
      <c r="BG137" s="136"/>
      <c r="BH137" s="82"/>
      <c r="BI137" s="134"/>
      <c r="BJ137" s="136"/>
      <c r="BK137" s="82"/>
      <c r="BL137" s="134"/>
      <c r="BM137" s="136"/>
      <c r="BN137" s="82"/>
      <c r="BO137" s="137"/>
      <c r="BP137" s="136"/>
      <c r="BQ137" s="134"/>
      <c r="BR137" s="75"/>
      <c r="BS137" s="75"/>
      <c r="BT137" s="44"/>
      <c r="BU137" s="75"/>
      <c r="BV137" s="75"/>
      <c r="BW137" s="75"/>
      <c r="BX137" s="75"/>
      <c r="BY137" s="75"/>
    </row>
    <row r="138" spans="3:77" ht="18" customHeight="1" x14ac:dyDescent="0.25">
      <c r="W138" s="156" t="str">
        <f>$AV$133</f>
        <v>B4</v>
      </c>
      <c r="X138" s="156"/>
      <c r="Y138" s="156"/>
      <c r="Z138" s="156">
        <f t="shared" ref="Z138:Z147" si="29">IF(AV133=$AS$153,1,IF(AV133=$AS$154,1,IF(AV133=$AS$155,1,IF(AV133=$AS$156,1,IF(AV133=$AS$157,1,IF(AV133=$AS$158,1,IF(AV133=$AS$159,1,0)))))))</f>
        <v>0</v>
      </c>
      <c r="AA138" s="156"/>
      <c r="AB138" s="156">
        <f t="shared" ref="AB138:AB147" si="30">IF(AV133=$AT$153,1,IF(AV133=$AT$154,1,IF(AV133=$AT$155,1,IF(AV133=$AT$156,1,IF(AV133=$AT$157,1,IF(AV133=$AT$158,1,IF(AV133=$AT$159,1,0)))))))</f>
        <v>0</v>
      </c>
      <c r="AC138" s="156"/>
      <c r="AD138" s="156">
        <f t="shared" ref="AD138:AD147" si="31">IF(AV133=$AU$153,1,IF(AV133=$AU$154,1,IF(AV133=$AU$155,1,IF(AV133=$AU$156,1,IF(AV133=$AU$157,1,IF(AV133=$AU$158,1,IF(AV133=$AU$159,1,0)))))))</f>
        <v>0</v>
      </c>
      <c r="AE138" s="156"/>
      <c r="AF138" s="156">
        <f t="shared" ref="AF138:AF147" si="32">IF(AV133=$AV$153,1,IF(AV133=$AV$154,1,IF(AV133=$AV$155,1,IF(AV133=$AV$156,1,IF(AV133=$AV$157,1,IF(AV133=$AV$158,1,IF(AV133=$AV$159,1,0)))))))</f>
        <v>1</v>
      </c>
      <c r="AG138" s="156"/>
      <c r="AH138" s="156">
        <f t="shared" ref="AH138:AH147" si="33">IF(AV133=$AW$153,1,IF(AV133=$AW$154,1,IF(AV133=$AW$155,1,IF(AV133=$AW$156,1,IF(AV133=$AW$157,1,IF(AV133=$AW$158,1,IF(AV133=$AW$159,1,0)))))))</f>
        <v>0</v>
      </c>
      <c r="AI138" s="156"/>
      <c r="AJ138" s="159" t="e">
        <f t="shared" ref="AJ138:AJ147" si="34">IF(AV133=$AX$153,1,IF(AV133=$AX$154,1,IF(AV133=$AX$155,1,IF(AV133=$AX$156,1,IF(AV133=$AX$157,1,IF(AV133=$AX$158,1,IF(AV133=$AX$159,1,0)))))))</f>
        <v>#N/A</v>
      </c>
      <c r="AK138" s="159"/>
      <c r="AL138" s="159" t="e">
        <f t="shared" ref="AL138:AL147" si="35">IF(AV133=$AY$153,1,IF(AV133=$AY$154,1,IF(AV133=$AY$155,1,IF(AV133=$AY$156,1,IF(AV133=$AY$157,1,IF(AV133=$AY$158,1,IF(AV133=$AY$159,1,0)))))))</f>
        <v>#N/A</v>
      </c>
      <c r="AM138" s="159"/>
      <c r="AO138" s="142" t="s">
        <v>199</v>
      </c>
      <c r="AV138" s="83" t="str">
        <f t="shared" si="25"/>
        <v>B31</v>
      </c>
      <c r="AW138" s="50">
        <f t="shared" si="26"/>
        <v>500</v>
      </c>
      <c r="AX138" s="52" t="str">
        <f>IFERROR(LOOKUP(,-1/($AW$133:AW137=AW138),$AX$133:AX137)&amp;", ","")&amp;AV23</f>
        <v>B31</v>
      </c>
      <c r="AY138" s="94"/>
      <c r="AZ138" s="55">
        <f t="shared" si="27"/>
        <v>512</v>
      </c>
      <c r="BA138" s="53" t="str">
        <f>IFERROR(LOOKUP(,-1/($AZ$133:AZ137=AZ138),$BA$133:BA137)&amp;", ","")&amp;AV23</f>
        <v>B31</v>
      </c>
      <c r="BB138" s="75"/>
      <c r="BC138" s="66">
        <f t="shared" si="28"/>
        <v>4096</v>
      </c>
      <c r="BD138" s="67" t="str">
        <f>IFERROR(LOOKUP(,-1/($BC$133:BC137=BC138),$BD$133:BD137)&amp;", ","")&amp;AV23</f>
        <v>B31</v>
      </c>
      <c r="BE138" s="75"/>
      <c r="BF138" s="134"/>
      <c r="BG138" s="136"/>
      <c r="BH138" s="82"/>
      <c r="BI138" s="134"/>
      <c r="BJ138" s="136"/>
      <c r="BK138" s="82"/>
      <c r="BL138" s="134"/>
      <c r="BM138" s="136"/>
      <c r="BN138" s="82"/>
      <c r="BO138" s="137"/>
      <c r="BP138" s="136"/>
      <c r="BQ138" s="134"/>
      <c r="BR138" s="75"/>
      <c r="BS138" s="75"/>
      <c r="BT138" s="44"/>
      <c r="BU138" s="75"/>
      <c r="BV138" s="75"/>
      <c r="BW138" s="75"/>
      <c r="BX138" s="75"/>
      <c r="BY138" s="75"/>
    </row>
    <row r="139" spans="3:77" ht="18" customHeight="1" x14ac:dyDescent="0.35">
      <c r="C139" s="160" t="s">
        <v>173</v>
      </c>
      <c r="D139" s="160"/>
      <c r="E139" s="34" t="str">
        <f t="shared" ref="E139:E144" si="36">AZ146&amp;" Мб  {"&amp;BA146&amp;" }"</f>
        <v>2048 Мб  {B37, B39 }</v>
      </c>
      <c r="W139" s="156" t="str">
        <f>$AV$134</f>
        <v>B5</v>
      </c>
      <c r="X139" s="156"/>
      <c r="Y139" s="156"/>
      <c r="Z139" s="156">
        <f t="shared" si="29"/>
        <v>0</v>
      </c>
      <c r="AA139" s="156"/>
      <c r="AB139" s="156">
        <f t="shared" si="30"/>
        <v>0</v>
      </c>
      <c r="AC139" s="156"/>
      <c r="AD139" s="156">
        <f t="shared" si="31"/>
        <v>0</v>
      </c>
      <c r="AE139" s="156"/>
      <c r="AF139" s="156">
        <f t="shared" si="32"/>
        <v>1</v>
      </c>
      <c r="AG139" s="156"/>
      <c r="AH139" s="156">
        <f t="shared" si="33"/>
        <v>0</v>
      </c>
      <c r="AI139" s="156"/>
      <c r="AJ139" s="159" t="e">
        <f t="shared" si="34"/>
        <v>#N/A</v>
      </c>
      <c r="AK139" s="159"/>
      <c r="AL139" s="159" t="e">
        <f t="shared" si="35"/>
        <v>#N/A</v>
      </c>
      <c r="AM139" s="159"/>
      <c r="AO139" s="141" t="s">
        <v>200</v>
      </c>
      <c r="AV139" s="83" t="str">
        <f t="shared" si="25"/>
        <v>B32</v>
      </c>
      <c r="AW139" s="50">
        <f t="shared" si="26"/>
        <v>500</v>
      </c>
      <c r="AX139" s="52" t="str">
        <f>IFERROR(LOOKUP(,-1/($AW$133:AW138=AW139),$AX$133:AX138)&amp;", ","")&amp;AV24</f>
        <v>B31, B32</v>
      </c>
      <c r="AY139" s="94"/>
      <c r="AZ139" s="55">
        <f t="shared" si="27"/>
        <v>512</v>
      </c>
      <c r="BA139" s="53" t="str">
        <f>IFERROR(LOOKUP(,-1/($AZ$133:AZ138=AZ139),$BA$133:BA138)&amp;", ","")&amp;AV24</f>
        <v>B31, B32</v>
      </c>
      <c r="BB139" s="75"/>
      <c r="BC139" s="66">
        <f t="shared" si="28"/>
        <v>4096</v>
      </c>
      <c r="BD139" s="67" t="str">
        <f>IFERROR(LOOKUP(,-1/($BC$133:BC138=BC139),$BD$133:BD138)&amp;", ","")&amp;AV24</f>
        <v>B31, B32</v>
      </c>
      <c r="BE139" s="75"/>
      <c r="BF139" s="134"/>
      <c r="BG139" s="136"/>
      <c r="BH139" s="82"/>
      <c r="BI139" s="134"/>
      <c r="BJ139" s="136"/>
      <c r="BK139" s="82"/>
      <c r="BL139" s="134"/>
      <c r="BM139" s="136"/>
      <c r="BN139" s="82"/>
      <c r="BO139" s="137"/>
      <c r="BP139" s="136"/>
      <c r="BQ139" s="134"/>
      <c r="BR139" s="75"/>
      <c r="BS139" s="75"/>
      <c r="BT139" s="44" t="s">
        <v>40</v>
      </c>
      <c r="BU139" s="75"/>
      <c r="BV139" s="75"/>
      <c r="BW139" s="75"/>
      <c r="BX139" s="75"/>
      <c r="BY139" s="75"/>
    </row>
    <row r="140" spans="3:77" ht="18" customHeight="1" x14ac:dyDescent="0.35">
      <c r="C140" s="160" t="s">
        <v>179</v>
      </c>
      <c r="D140" s="160"/>
      <c r="E140" s="34" t="str">
        <f t="shared" si="36"/>
        <v>512 Мб  {B31, B32 }</v>
      </c>
      <c r="W140" s="156" t="str">
        <f>$AV$135</f>
        <v>B17</v>
      </c>
      <c r="X140" s="156"/>
      <c r="Y140" s="156"/>
      <c r="Z140" s="156">
        <f t="shared" si="29"/>
        <v>0</v>
      </c>
      <c r="AA140" s="156"/>
      <c r="AB140" s="156">
        <f t="shared" si="30"/>
        <v>0</v>
      </c>
      <c r="AC140" s="156"/>
      <c r="AD140" s="156">
        <f t="shared" si="31"/>
        <v>0</v>
      </c>
      <c r="AE140" s="156"/>
      <c r="AF140" s="156">
        <f t="shared" si="32"/>
        <v>0</v>
      </c>
      <c r="AG140" s="156"/>
      <c r="AH140" s="156">
        <f t="shared" si="33"/>
        <v>1</v>
      </c>
      <c r="AI140" s="156"/>
      <c r="AJ140" s="159" t="e">
        <f t="shared" si="34"/>
        <v>#N/A</v>
      </c>
      <c r="AK140" s="159"/>
      <c r="AL140" s="159" t="e">
        <f t="shared" si="35"/>
        <v>#N/A</v>
      </c>
      <c r="AM140" s="159"/>
      <c r="AV140" s="83" t="str">
        <f t="shared" si="25"/>
        <v>B35</v>
      </c>
      <c r="AW140" s="50">
        <f t="shared" si="26"/>
        <v>520</v>
      </c>
      <c r="AX140" s="52" t="str">
        <f>IFERROR(LOOKUP(,-1/($AW$133:AW139=AW140),$AX$133:AX139)&amp;", ","")&amp;AV25</f>
        <v>B4, B5, B21, B35</v>
      </c>
      <c r="AY140" s="94"/>
      <c r="AZ140" s="55">
        <f t="shared" si="27"/>
        <v>128</v>
      </c>
      <c r="BA140" s="53" t="str">
        <f>IFERROR(LOOKUP(,-1/($AZ$133:AZ139=AZ140),$BA$133:BA139)&amp;", ","")&amp;AV25</f>
        <v>B4, B5, B21, B35</v>
      </c>
      <c r="BB140" s="75"/>
      <c r="BC140" s="66">
        <f t="shared" si="28"/>
        <v>128</v>
      </c>
      <c r="BD140" s="67" t="str">
        <f>IFERROR(LOOKUP(,-1/($BC$133:BC139=BC140),$BD$133:BD139)&amp;", ","")&amp;AV25</f>
        <v>B35</v>
      </c>
      <c r="BE140" s="75"/>
      <c r="BF140" s="134"/>
      <c r="BG140" s="136"/>
      <c r="BH140" s="82"/>
      <c r="BI140" s="134"/>
      <c r="BJ140" s="136"/>
      <c r="BK140" s="82"/>
      <c r="BL140" s="134"/>
      <c r="BM140" s="136"/>
      <c r="BN140" s="82"/>
      <c r="BO140" s="137"/>
      <c r="BP140" s="136"/>
      <c r="BQ140" s="134"/>
      <c r="BR140" s="75"/>
      <c r="BS140" s="75"/>
      <c r="BT140" s="44"/>
      <c r="BU140" s="75"/>
      <c r="BV140" s="75"/>
      <c r="BW140" s="75"/>
      <c r="BX140" s="75"/>
      <c r="BY140" s="75"/>
    </row>
    <row r="141" spans="3:77" ht="18" customHeight="1" x14ac:dyDescent="0.35">
      <c r="C141" s="160" t="s">
        <v>180</v>
      </c>
      <c r="D141" s="160"/>
      <c r="E141" s="34" t="str">
        <f t="shared" si="36"/>
        <v>256 Мб  {B27 }</v>
      </c>
      <c r="W141" s="156" t="str">
        <f>$AV$136</f>
        <v>B21</v>
      </c>
      <c r="X141" s="156"/>
      <c r="Y141" s="156"/>
      <c r="Z141" s="156">
        <f t="shared" si="29"/>
        <v>0</v>
      </c>
      <c r="AA141" s="156"/>
      <c r="AB141" s="156">
        <f t="shared" si="30"/>
        <v>0</v>
      </c>
      <c r="AC141" s="156"/>
      <c r="AD141" s="156">
        <f t="shared" si="31"/>
        <v>0</v>
      </c>
      <c r="AE141" s="156"/>
      <c r="AF141" s="156">
        <f t="shared" si="32"/>
        <v>1</v>
      </c>
      <c r="AG141" s="156"/>
      <c r="AH141" s="156">
        <f t="shared" si="33"/>
        <v>0</v>
      </c>
      <c r="AI141" s="156"/>
      <c r="AJ141" s="159" t="e">
        <f t="shared" si="34"/>
        <v>#N/A</v>
      </c>
      <c r="AK141" s="159"/>
      <c r="AL141" s="159" t="e">
        <f t="shared" si="35"/>
        <v>#N/A</v>
      </c>
      <c r="AM141" s="159"/>
      <c r="AV141" s="83" t="str">
        <f t="shared" si="25"/>
        <v>B37</v>
      </c>
      <c r="AW141" s="50">
        <f t="shared" si="26"/>
        <v>1100</v>
      </c>
      <c r="AX141" s="52" t="str">
        <f>IFERROR(LOOKUP(,-1/($AW$133:AW140=AW141),$AX$133:AX140)&amp;", ","")&amp;AV26</f>
        <v>B27, B37</v>
      </c>
      <c r="AY141" s="94"/>
      <c r="AZ141" s="55">
        <f t="shared" si="27"/>
        <v>2048</v>
      </c>
      <c r="BA141" s="53" t="str">
        <f>IFERROR(LOOKUP(,-1/($AZ$133:AZ140=AZ141),$BA$133:BA140)&amp;", ","")&amp;AV26</f>
        <v>B37</v>
      </c>
      <c r="BB141" s="75"/>
      <c r="BC141" s="66">
        <f t="shared" si="28"/>
        <v>32768</v>
      </c>
      <c r="BD141" s="67" t="str">
        <f>IFERROR(LOOKUP(,-1/($BC$133:BC140=BC141),$BD$133:BD140)&amp;", ","")&amp;AV26</f>
        <v>B37</v>
      </c>
      <c r="BE141" s="75"/>
      <c r="BF141" s="134"/>
      <c r="BG141" s="136"/>
      <c r="BH141" s="82"/>
      <c r="BI141" s="134"/>
      <c r="BJ141" s="136"/>
      <c r="BK141" s="82"/>
      <c r="BL141" s="134"/>
      <c r="BM141" s="136"/>
      <c r="BN141" s="82"/>
      <c r="BO141" s="137"/>
      <c r="BP141" s="136"/>
      <c r="BQ141" s="134"/>
      <c r="BR141" s="75"/>
      <c r="BT141" s="44"/>
    </row>
    <row r="142" spans="3:77" ht="18" customHeight="1" x14ac:dyDescent="0.35">
      <c r="C142" s="160" t="s">
        <v>181</v>
      </c>
      <c r="D142" s="160"/>
      <c r="E142" s="34" t="str">
        <f t="shared" si="36"/>
        <v>128 Мб  {B4, B5, B21, B35 }</v>
      </c>
      <c r="T142" s="161" t="s">
        <v>182</v>
      </c>
      <c r="U142" s="161"/>
      <c r="V142" s="161"/>
      <c r="W142" s="156" t="str">
        <f>$AV$137</f>
        <v>B27</v>
      </c>
      <c r="X142" s="156"/>
      <c r="Y142" s="156"/>
      <c r="Z142" s="156">
        <f t="shared" si="29"/>
        <v>0</v>
      </c>
      <c r="AA142" s="156"/>
      <c r="AB142" s="156">
        <f t="shared" si="30"/>
        <v>0</v>
      </c>
      <c r="AC142" s="156"/>
      <c r="AD142" s="156">
        <f t="shared" si="31"/>
        <v>1</v>
      </c>
      <c r="AE142" s="156"/>
      <c r="AF142" s="156">
        <f t="shared" si="32"/>
        <v>0</v>
      </c>
      <c r="AG142" s="156"/>
      <c r="AH142" s="156">
        <f t="shared" si="33"/>
        <v>0</v>
      </c>
      <c r="AI142" s="156"/>
      <c r="AJ142" s="159" t="e">
        <f t="shared" si="34"/>
        <v>#N/A</v>
      </c>
      <c r="AK142" s="159"/>
      <c r="AL142" s="159" t="e">
        <f t="shared" si="35"/>
        <v>#N/A</v>
      </c>
      <c r="AM142" s="159"/>
      <c r="AV142" s="83" t="str">
        <f t="shared" si="25"/>
        <v>B39</v>
      </c>
      <c r="AW142" s="50">
        <f t="shared" si="26"/>
        <v>1100</v>
      </c>
      <c r="AX142" s="52" t="str">
        <f>IFERROR(LOOKUP(,-1/($AW$133:AW141=AW142),$AX$133:AX141)&amp;", ","")&amp;AV27</f>
        <v>B27, B37, B39</v>
      </c>
      <c r="AY142" s="94"/>
      <c r="AZ142" s="55">
        <f t="shared" si="27"/>
        <v>2048</v>
      </c>
      <c r="BA142" s="53" t="str">
        <f>IFERROR(LOOKUP(,-1/($AZ$133:AZ141=AZ142),$BA$133:BA141)&amp;", ","")&amp;AV27</f>
        <v>B37, B39</v>
      </c>
      <c r="BB142" s="75"/>
      <c r="BC142" s="66">
        <f t="shared" si="28"/>
        <v>32768</v>
      </c>
      <c r="BD142" s="67" t="str">
        <f>IFERROR(LOOKUP(,-1/($BC$133:BC141=BC142),$BD$133:BD141)&amp;", ","")&amp;AV27</f>
        <v>B37, B39</v>
      </c>
      <c r="BE142" s="75"/>
      <c r="BF142" s="134"/>
      <c r="BG142" s="136"/>
      <c r="BH142" s="82"/>
      <c r="BI142" s="134"/>
      <c r="BJ142" s="136"/>
      <c r="BK142" s="82"/>
      <c r="BL142" s="134"/>
      <c r="BM142" s="136"/>
      <c r="BN142" s="82"/>
      <c r="BO142" s="137"/>
      <c r="BP142" s="136"/>
      <c r="BQ142" s="134"/>
      <c r="BR142" s="75"/>
      <c r="BT142" s="44"/>
    </row>
    <row r="143" spans="3:77" ht="18" customHeight="1" x14ac:dyDescent="0.35">
      <c r="C143" s="160" t="s">
        <v>183</v>
      </c>
      <c r="D143" s="160"/>
      <c r="E143" s="34" t="str">
        <f t="shared" si="36"/>
        <v>64 Мб  {B17 }</v>
      </c>
      <c r="W143" s="156" t="str">
        <f>$AV$138</f>
        <v>B31</v>
      </c>
      <c r="X143" s="156"/>
      <c r="Y143" s="156"/>
      <c r="Z143" s="156">
        <f t="shared" si="29"/>
        <v>0</v>
      </c>
      <c r="AA143" s="156"/>
      <c r="AB143" s="156">
        <f t="shared" si="30"/>
        <v>1</v>
      </c>
      <c r="AC143" s="156"/>
      <c r="AD143" s="156">
        <f t="shared" si="31"/>
        <v>0</v>
      </c>
      <c r="AE143" s="156"/>
      <c r="AF143" s="156">
        <f t="shared" si="32"/>
        <v>0</v>
      </c>
      <c r="AG143" s="156"/>
      <c r="AH143" s="156">
        <f t="shared" si="33"/>
        <v>0</v>
      </c>
      <c r="AI143" s="156"/>
      <c r="AJ143" s="159" t="e">
        <f t="shared" si="34"/>
        <v>#N/A</v>
      </c>
      <c r="AK143" s="159"/>
      <c r="AL143" s="159" t="e">
        <f t="shared" si="35"/>
        <v>#N/A</v>
      </c>
      <c r="AM143" s="159"/>
      <c r="AV143" s="81"/>
      <c r="AW143" s="94"/>
      <c r="AX143" s="75"/>
      <c r="AY143" s="75"/>
      <c r="AZ143" s="94"/>
      <c r="BA143" s="75"/>
      <c r="BB143" s="75"/>
      <c r="BC143" s="94"/>
      <c r="BD143" s="75"/>
      <c r="BE143" s="75"/>
      <c r="BF143" s="134"/>
      <c r="BG143" s="82"/>
      <c r="BH143" s="82"/>
      <c r="BI143" s="134"/>
      <c r="BJ143" s="82"/>
      <c r="BK143" s="82"/>
      <c r="BL143" s="134"/>
      <c r="BM143" s="82"/>
      <c r="BN143" s="82"/>
      <c r="BO143" s="82"/>
      <c r="BP143" s="82"/>
      <c r="BQ143" s="82"/>
      <c r="BR143" s="75"/>
    </row>
    <row r="144" spans="3:77" ht="18" customHeight="1" x14ac:dyDescent="0.35">
      <c r="C144" s="157" t="s">
        <v>194</v>
      </c>
      <c r="D144" s="157"/>
      <c r="E144" s="118" t="e">
        <f t="shared" si="36"/>
        <v>#N/A</v>
      </c>
      <c r="F144" s="119"/>
      <c r="G144" s="119"/>
      <c r="H144" s="119"/>
      <c r="I144" s="119"/>
      <c r="J144" s="119"/>
      <c r="K144" s="119"/>
      <c r="W144" s="156" t="str">
        <f>$AV$139</f>
        <v>B32</v>
      </c>
      <c r="X144" s="156"/>
      <c r="Y144" s="156"/>
      <c r="Z144" s="156">
        <f t="shared" si="29"/>
        <v>0</v>
      </c>
      <c r="AA144" s="156"/>
      <c r="AB144" s="156">
        <f t="shared" si="30"/>
        <v>1</v>
      </c>
      <c r="AC144" s="156"/>
      <c r="AD144" s="156">
        <f t="shared" si="31"/>
        <v>0</v>
      </c>
      <c r="AE144" s="156"/>
      <c r="AF144" s="156">
        <f t="shared" si="32"/>
        <v>0</v>
      </c>
      <c r="AG144" s="156"/>
      <c r="AH144" s="156">
        <f t="shared" si="33"/>
        <v>0</v>
      </c>
      <c r="AI144" s="156"/>
      <c r="AJ144" s="159" t="e">
        <f t="shared" si="34"/>
        <v>#N/A</v>
      </c>
      <c r="AK144" s="159"/>
      <c r="AL144" s="159" t="e">
        <f t="shared" si="35"/>
        <v>#N/A</v>
      </c>
      <c r="AM144" s="159"/>
      <c r="AV144" s="81"/>
      <c r="AW144" s="94"/>
      <c r="AX144" s="75"/>
      <c r="AY144" s="75"/>
      <c r="AZ144" s="94"/>
      <c r="BA144" s="75"/>
      <c r="BB144" s="75"/>
      <c r="BC144" s="94"/>
      <c r="BD144" s="75"/>
      <c r="BE144" s="75"/>
      <c r="BF144" s="134"/>
      <c r="BG144" s="82"/>
      <c r="BH144" s="82"/>
      <c r="BI144" s="134"/>
      <c r="BJ144" s="82"/>
      <c r="BK144" s="82"/>
      <c r="BL144" s="134"/>
      <c r="BM144" s="82"/>
      <c r="BN144" s="82"/>
      <c r="BO144" s="82"/>
      <c r="BP144" s="82"/>
      <c r="BQ144" s="82"/>
      <c r="BR144" s="75"/>
    </row>
    <row r="145" spans="3:72" ht="18" customHeight="1" x14ac:dyDescent="0.35">
      <c r="C145" s="157" t="s">
        <v>195</v>
      </c>
      <c r="D145" s="157"/>
      <c r="E145" s="118" t="e">
        <f t="shared" ref="E145" si="37">AZ152&amp;" Мб  {"&amp;BA152&amp;" }"</f>
        <v>#N/A</v>
      </c>
      <c r="F145" s="119"/>
      <c r="G145" s="119"/>
      <c r="H145" s="119"/>
      <c r="I145" s="119"/>
      <c r="J145" s="119"/>
      <c r="K145" s="119"/>
      <c r="L145" s="106"/>
      <c r="M145" s="106"/>
      <c r="N145" s="106"/>
      <c r="O145" s="106"/>
      <c r="P145" s="106"/>
      <c r="Q145" s="106"/>
      <c r="W145" s="156" t="str">
        <f>$AV$140</f>
        <v>B35</v>
      </c>
      <c r="X145" s="156"/>
      <c r="Y145" s="156"/>
      <c r="Z145" s="156">
        <f t="shared" si="29"/>
        <v>0</v>
      </c>
      <c r="AA145" s="156"/>
      <c r="AB145" s="156">
        <f t="shared" si="30"/>
        <v>0</v>
      </c>
      <c r="AC145" s="156"/>
      <c r="AD145" s="156">
        <f t="shared" si="31"/>
        <v>0</v>
      </c>
      <c r="AE145" s="156"/>
      <c r="AF145" s="156">
        <f t="shared" si="32"/>
        <v>1</v>
      </c>
      <c r="AG145" s="156"/>
      <c r="AH145" s="156">
        <f t="shared" si="33"/>
        <v>0</v>
      </c>
      <c r="AI145" s="156"/>
      <c r="AJ145" s="159" t="e">
        <f t="shared" si="34"/>
        <v>#N/A</v>
      </c>
      <c r="AK145" s="159"/>
      <c r="AL145" s="159" t="e">
        <f t="shared" si="35"/>
        <v>#N/A</v>
      </c>
      <c r="AM145" s="159"/>
      <c r="AR145" s="95"/>
      <c r="AS145" s="95"/>
      <c r="AT145" s="95"/>
      <c r="AU145" s="95"/>
      <c r="AV145" s="81" t="s">
        <v>40</v>
      </c>
      <c r="AW145" s="94"/>
      <c r="AX145" s="75"/>
      <c r="AY145" s="75"/>
      <c r="AZ145" s="94"/>
      <c r="BA145" s="75"/>
      <c r="BB145" s="75"/>
      <c r="BC145" s="94"/>
      <c r="BD145" s="75"/>
      <c r="BE145" s="75"/>
      <c r="BF145" s="134"/>
      <c r="BG145" s="82"/>
      <c r="BH145" s="82"/>
      <c r="BI145" s="134"/>
      <c r="BJ145" s="82"/>
      <c r="BK145" s="82"/>
      <c r="BL145" s="134"/>
      <c r="BM145" s="82"/>
      <c r="BN145" s="82"/>
      <c r="BO145" s="82"/>
      <c r="BP145" s="82"/>
      <c r="BQ145" s="82"/>
      <c r="BR145" s="23"/>
    </row>
    <row r="146" spans="3:72" ht="18" customHeight="1" x14ac:dyDescent="0.25">
      <c r="C146" s="154" t="s">
        <v>199</v>
      </c>
      <c r="D146" s="154"/>
      <c r="E146" s="154"/>
      <c r="F146" s="154"/>
      <c r="G146" s="154"/>
      <c r="H146" s="154"/>
      <c r="I146" s="154"/>
      <c r="J146" s="154"/>
      <c r="K146" s="154"/>
      <c r="L146" s="154"/>
      <c r="M146" s="154"/>
      <c r="N146" s="154"/>
      <c r="O146" s="154"/>
      <c r="P146" s="154"/>
      <c r="Q146" s="154"/>
      <c r="R146" s="154"/>
      <c r="S146" s="154"/>
      <c r="W146" s="156" t="str">
        <f>$AV$141</f>
        <v>B37</v>
      </c>
      <c r="X146" s="156"/>
      <c r="Y146" s="156"/>
      <c r="Z146" s="156">
        <f t="shared" si="29"/>
        <v>1</v>
      </c>
      <c r="AA146" s="156"/>
      <c r="AB146" s="156">
        <f t="shared" si="30"/>
        <v>0</v>
      </c>
      <c r="AC146" s="156"/>
      <c r="AD146" s="156">
        <f t="shared" si="31"/>
        <v>0</v>
      </c>
      <c r="AE146" s="156"/>
      <c r="AF146" s="156">
        <f t="shared" si="32"/>
        <v>0</v>
      </c>
      <c r="AG146" s="156"/>
      <c r="AH146" s="156">
        <f t="shared" si="33"/>
        <v>0</v>
      </c>
      <c r="AI146" s="156"/>
      <c r="AJ146" s="159" t="e">
        <f t="shared" si="34"/>
        <v>#N/A</v>
      </c>
      <c r="AK146" s="159"/>
      <c r="AL146" s="159" t="e">
        <f t="shared" si="35"/>
        <v>#N/A</v>
      </c>
      <c r="AM146" s="159"/>
      <c r="AS146" s="152" t="s">
        <v>201</v>
      </c>
      <c r="AT146" s="152"/>
      <c r="AU146" s="153"/>
      <c r="AV146" s="81"/>
      <c r="AW146" s="84">
        <f>LARGE(AW133:AW142,1)</f>
        <v>1100</v>
      </c>
      <c r="AX146" s="85" t="str">
        <f>LOOKUP(,-1/($AW$133:$AW$142=AW146),$AX$133:$AX$142)</f>
        <v>B27, B37, B39</v>
      </c>
      <c r="AY146" s="94" t="str">
        <f>COUNTIF($AW$133:$AW$142,AW146)&amp;" шт"</f>
        <v>3 шт</v>
      </c>
      <c r="AZ146" s="86">
        <f>LARGE(AZ133:AZ142,1)</f>
        <v>2048</v>
      </c>
      <c r="BA146" s="85" t="str">
        <f>LOOKUP(,-1/($AZ$133:$AZ$142=AZ146),$BA$133:$BA$142)</f>
        <v>B37, B39</v>
      </c>
      <c r="BB146" s="24" t="str">
        <f t="shared" ref="BB146:BB152" si="38">COUNTIF($AZ$133:$AZ$142,AZ146)&amp;" шт"</f>
        <v>2 шт</v>
      </c>
      <c r="BC146" s="87">
        <f>LARGE(BC133:BC142,1)</f>
        <v>32768</v>
      </c>
      <c r="BD146" s="85" t="str">
        <f>LOOKUP(,-1/($BC$133:$BC$142=BC146),$BD$133:$BD$142)</f>
        <v>B37, B39</v>
      </c>
      <c r="BE146" s="24" t="str">
        <f t="shared" ref="BE146:BE152" si="39">COUNTIF($BC$133:$BC$142,BC146)&amp;" шт"</f>
        <v>2 шт</v>
      </c>
      <c r="BF146" s="88"/>
      <c r="BG146" s="91"/>
      <c r="BH146" s="92"/>
      <c r="BI146" s="88"/>
      <c r="BJ146" s="91"/>
      <c r="BK146" s="92"/>
      <c r="BL146" s="88"/>
      <c r="BM146" s="91"/>
      <c r="BN146" s="92"/>
      <c r="BO146" s="88"/>
      <c r="BP146" s="91"/>
      <c r="BQ146" s="92"/>
      <c r="BR146" s="23"/>
      <c r="BS146" s="16"/>
      <c r="BT146" s="16"/>
    </row>
    <row r="147" spans="3:72" ht="18" customHeight="1" x14ac:dyDescent="0.25">
      <c r="C147" s="141" t="s">
        <v>200</v>
      </c>
      <c r="W147" s="156" t="str">
        <f>$AV$142</f>
        <v>B39</v>
      </c>
      <c r="X147" s="156"/>
      <c r="Y147" s="156"/>
      <c r="Z147" s="156">
        <f t="shared" si="29"/>
        <v>1</v>
      </c>
      <c r="AA147" s="156"/>
      <c r="AB147" s="156">
        <f t="shared" si="30"/>
        <v>0</v>
      </c>
      <c r="AC147" s="156"/>
      <c r="AD147" s="156">
        <f t="shared" si="31"/>
        <v>0</v>
      </c>
      <c r="AE147" s="156"/>
      <c r="AF147" s="156">
        <f t="shared" si="32"/>
        <v>0</v>
      </c>
      <c r="AG147" s="156"/>
      <c r="AH147" s="156">
        <f t="shared" si="33"/>
        <v>0</v>
      </c>
      <c r="AI147" s="156"/>
      <c r="AJ147" s="159" t="e">
        <f t="shared" si="34"/>
        <v>#N/A</v>
      </c>
      <c r="AK147" s="159"/>
      <c r="AL147" s="159" t="e">
        <f t="shared" si="35"/>
        <v>#N/A</v>
      </c>
      <c r="AM147" s="159"/>
      <c r="AS147" s="151">
        <f>AT27</f>
        <v>52</v>
      </c>
      <c r="AU147" s="17"/>
      <c r="AV147" s="81"/>
      <c r="AW147" s="97">
        <f>IFERROR(SMALL(AW$133:AW$142,COUNTIF(AW$133:AW$142,"&lt;"&amp;AW146)),"")</f>
        <v>520</v>
      </c>
      <c r="AX147" s="85" t="str">
        <f>LOOKUP(,-1/($AW$133:$AW$142=AW147),$AX$133:$AX$142)</f>
        <v>B4, B5, B21, B35</v>
      </c>
      <c r="AY147" s="94" t="str">
        <f>COUNTIF($AW$133:$AW$142,AW147)&amp;" шт"</f>
        <v>4 шт</v>
      </c>
      <c r="AZ147" s="98">
        <f t="shared" ref="AZ147:AZ152" si="40">IFERROR(SMALL(AZ$133:AZ$142,COUNTIF(AZ$133:AZ$142,"&lt;"&amp;AZ146)),"")</f>
        <v>512</v>
      </c>
      <c r="BA147" s="89" t="str">
        <f t="shared" ref="BA147:BA149" si="41">LOOKUP(,-1/($AZ$133:$AZ$142=AZ147),$BA$133:$BA$142)</f>
        <v>B31, B32</v>
      </c>
      <c r="BB147" s="24" t="str">
        <f t="shared" si="38"/>
        <v>2 шт</v>
      </c>
      <c r="BC147" s="99">
        <f t="shared" ref="BC147:BC153" si="42">IFERROR(SMALL(BC$133:BC$142,COUNTIF(BC$133:BC$142,"&lt;"&amp;BC146)),"")</f>
        <v>4096</v>
      </c>
      <c r="BD147" s="89" t="str">
        <f>LOOKUP(,-1/($BC$133:$BC$142=BC147),$BD$133:$BD$142)</f>
        <v>B31, B32</v>
      </c>
      <c r="BE147" s="24" t="str">
        <f t="shared" si="39"/>
        <v>2 шт</v>
      </c>
      <c r="BF147" s="100"/>
      <c r="BG147" s="91"/>
      <c r="BH147" s="92"/>
      <c r="BI147" s="100"/>
      <c r="BJ147" s="91"/>
      <c r="BK147" s="92"/>
      <c r="BL147" s="100"/>
      <c r="BM147" s="91"/>
      <c r="BN147" s="92"/>
      <c r="BO147" s="100"/>
      <c r="BP147" s="91"/>
      <c r="BQ147" s="92"/>
      <c r="BR147" s="75"/>
    </row>
    <row r="148" spans="3:72" ht="18" customHeight="1" x14ac:dyDescent="0.25">
      <c r="AV148" s="81"/>
      <c r="AW148" s="97">
        <f>IFERROR(SMALL(AW$133:AW$142,COUNTIF(AW$133:AW$142,"&lt;"&amp;AW147)),"")</f>
        <v>500</v>
      </c>
      <c r="AX148" s="85" t="str">
        <f>LOOKUP(,-1/($AW$133:$AW$142=AW148),$AX$133:$AX$142)</f>
        <v>B31, B32</v>
      </c>
      <c r="AY148" s="94" t="str">
        <f>COUNTIF($AW$133:$AW$142,AW148)&amp;" шт"</f>
        <v>2 шт</v>
      </c>
      <c r="AZ148" s="98">
        <f t="shared" si="40"/>
        <v>256</v>
      </c>
      <c r="BA148" s="89" t="str">
        <f t="shared" si="41"/>
        <v>B27</v>
      </c>
      <c r="BB148" s="24" t="str">
        <f t="shared" si="38"/>
        <v>1 шт</v>
      </c>
      <c r="BC148" s="99">
        <f t="shared" si="42"/>
        <v>512</v>
      </c>
      <c r="BD148" s="89" t="str">
        <f>LOOKUP(,-1/($BC$133:$BC$142=BC148),$BD$133:$BD$142)</f>
        <v>B27</v>
      </c>
      <c r="BE148" s="24" t="str">
        <f t="shared" si="39"/>
        <v>1 шт</v>
      </c>
      <c r="BF148" s="100"/>
      <c r="BG148" s="91"/>
      <c r="BH148" s="92"/>
      <c r="BI148" s="100"/>
      <c r="BJ148" s="91"/>
      <c r="BK148" s="92"/>
      <c r="BL148" s="100"/>
      <c r="BM148" s="91"/>
      <c r="BN148" s="92"/>
      <c r="BO148" s="100"/>
      <c r="BP148" s="91"/>
      <c r="BQ148" s="92"/>
      <c r="BR148" s="140"/>
      <c r="BS148" s="17"/>
      <c r="BT148" s="46"/>
    </row>
    <row r="149" spans="3:72" ht="18" customHeight="1" x14ac:dyDescent="0.35">
      <c r="W149" s="156" t="s">
        <v>130</v>
      </c>
      <c r="X149" s="156"/>
      <c r="Y149" s="156"/>
      <c r="Z149" s="162" t="s">
        <v>174</v>
      </c>
      <c r="AA149" s="162"/>
      <c r="AB149" s="162" t="s">
        <v>184</v>
      </c>
      <c r="AC149" s="162"/>
      <c r="AD149" s="162" t="s">
        <v>185</v>
      </c>
      <c r="AE149" s="162"/>
      <c r="AF149" s="162" t="s">
        <v>187</v>
      </c>
      <c r="AG149" s="162"/>
      <c r="AH149" s="162" t="s">
        <v>186</v>
      </c>
      <c r="AI149" s="162"/>
      <c r="AJ149" s="158" t="s">
        <v>196</v>
      </c>
      <c r="AK149" s="158"/>
      <c r="AL149" s="158" t="s">
        <v>197</v>
      </c>
      <c r="AM149" s="158"/>
      <c r="AN149" s="158" t="s">
        <v>198</v>
      </c>
      <c r="AO149" s="158"/>
      <c r="AV149" s="81"/>
      <c r="AW149" s="97">
        <f>IFERROR(SMALL(AW$133:AW$142,COUNTIF(AW$133:AW$142,"&lt;"&amp;AW148)),"")</f>
        <v>206</v>
      </c>
      <c r="AX149" s="85" t="str">
        <f>LOOKUP(,-1/($AW$133:$AW$142=AW149),$AX$133:$AX$142)</f>
        <v>B17</v>
      </c>
      <c r="AY149" s="94" t="str">
        <f>COUNTIF($AW$133:$AW$142,AW149)&amp;" шт"</f>
        <v>1 шт</v>
      </c>
      <c r="AZ149" s="98">
        <f t="shared" si="40"/>
        <v>128</v>
      </c>
      <c r="BA149" s="89" t="str">
        <f t="shared" si="41"/>
        <v>B4, B5, B21, B35</v>
      </c>
      <c r="BB149" s="24" t="str">
        <f t="shared" si="38"/>
        <v>4 шт</v>
      </c>
      <c r="BC149" s="99">
        <f t="shared" si="42"/>
        <v>128</v>
      </c>
      <c r="BD149" s="89" t="str">
        <f>LOOKUP(,-1/($BC$133:$BC$142=BC149),$BD$133:$BD$142)</f>
        <v>B35</v>
      </c>
      <c r="BE149" s="24" t="str">
        <f t="shared" si="39"/>
        <v>1 шт</v>
      </c>
      <c r="BF149" s="100"/>
      <c r="BG149" s="91"/>
      <c r="BH149" s="92"/>
      <c r="BI149" s="100"/>
      <c r="BJ149" s="91"/>
      <c r="BK149" s="92"/>
      <c r="BL149" s="100"/>
      <c r="BM149" s="91"/>
      <c r="BN149" s="92"/>
      <c r="BO149" s="100"/>
      <c r="BP149" s="91"/>
      <c r="BQ149" s="92"/>
      <c r="BR149" s="75"/>
    </row>
    <row r="150" spans="3:72" ht="18" customHeight="1" x14ac:dyDescent="0.25">
      <c r="W150" s="156" t="str">
        <f>$AV$133</f>
        <v>B4</v>
      </c>
      <c r="X150" s="156"/>
      <c r="Y150" s="156"/>
      <c r="Z150" s="156">
        <f>IF(AV133=$AS$160,1,IF(AV133=$AS$161,1,IF(AV133=$AS$162,1,IF(AV133=$AS$163,1,IF(AV133=$AS$164,1,IF(AV133=$AS$165,1,IF(AV133=$AS$166,1,IF(AV133=$AS$167,1,0))))))))</f>
        <v>0</v>
      </c>
      <c r="AA150" s="156"/>
      <c r="AB150" s="156">
        <f>IF(AV133=$AT$160,1,IF(AV133=$AT$161,1,IF(AV133=$AT$162,1,IF(AV133=$AT$163,1,IF(AV133=$AT$164,1,IF(AV133=$AT$165,1,IF(AV133=$AT$166,1,IF(AV133=$AT$167,1,0))))))))</f>
        <v>0</v>
      </c>
      <c r="AC150" s="156"/>
      <c r="AD150" s="156">
        <f>IF(AV133=$AU$160,1,IF(AV133=$AU$161,1,IF(AV133=$AU$162,1,IF(AV133=$AU$163,1,IF(AV133=$AU$164,1,IF(AV133=$AU$165,1,IF(AV133=$AU$166,1,IF(AV133=$AU$167,1,0))))))))</f>
        <v>0</v>
      </c>
      <c r="AE150" s="156"/>
      <c r="AF150" s="156">
        <f>IF(AV133=$AV$160,1,IF(AV133=$AV$161,1,IF(AV133=$AV$162,1,IF(AV133=$AV$163,1,IF(AV133=$AV$164,1,IF(AV133=$AV$165,1,IF(AV133=$AV$166,1,IF(AV133=$AV$167,1,0))))))))</f>
        <v>0</v>
      </c>
      <c r="AG150" s="156"/>
      <c r="AH150" s="156">
        <f>IF(AV133=$AW$160,1,IF(AV133=$AW$161,1,IF(AV133=$AW$162,1,IF(AV133=$AW$163,1,IF(AV133=$AW$164,1,IF(AV133=$AW$165,1,IF(AV133=$AW$166,1,IF(AV133=$AW$167,1,0))))))))</f>
        <v>0</v>
      </c>
      <c r="AI150" s="156"/>
      <c r="AJ150" s="155">
        <f>IF(AV133=$AX$160,1,IF(AV133=$AX$161,1,IF(AV133=$AX$162,1,IF(AV133=$AX$163,1,IF(AV133=$AX$164,1,IF(AV133=$AX$165,1,IF(AV133=$AX$166,1,IF(AV133=$AX$167,1,0))))))))</f>
        <v>0</v>
      </c>
      <c r="AK150" s="155"/>
      <c r="AL150" s="155">
        <f>IF(AV133=$AY$160,1,IF(AV133=$AY$161,1,IF(AV133=$AY$162,1,IF(AV133=$AY$163,1,IF(AV133=$AY$164,1,IF(AV133=$AY$165,1,IF(AV133=$AY$166,1,IF(AV133=$AY$167,1,0))))))))</f>
        <v>1</v>
      </c>
      <c r="AM150" s="155"/>
      <c r="AN150" s="155">
        <f>IF(AV133=$AZ$160,1,IF(AV133=$AZ$161,1,IF(AV133=$AZ$162,1,IF(AV133=$AZ$163,1,IF(AV133=$AZ$164,1,IF(AV133=$AZ$165,1,IF(AV133=$AZ$166,1,IF(AV133=$AZ$167,1,0))))))))</f>
        <v>0</v>
      </c>
      <c r="AO150" s="155"/>
      <c r="AV150" s="81"/>
      <c r="AW150" s="100"/>
      <c r="AX150" s="91"/>
      <c r="AY150" s="75"/>
      <c r="AZ150" s="98">
        <f t="shared" si="40"/>
        <v>64</v>
      </c>
      <c r="BA150" s="89" t="str">
        <f>LOOKUP(,-1/($AZ$133:$AZ$142=AZ150),$BA$133:$BA$142)</f>
        <v>B17</v>
      </c>
      <c r="BB150" s="24" t="str">
        <f t="shared" si="38"/>
        <v>1 шт</v>
      </c>
      <c r="BC150" s="99">
        <f t="shared" si="42"/>
        <v>96</v>
      </c>
      <c r="BD150" s="89" t="str">
        <f>LOOKUP(,-1/($BC$133:$BC$142=BC150),$BD$133:$BD$142)</f>
        <v>B5</v>
      </c>
      <c r="BE150" s="24" t="str">
        <f t="shared" si="39"/>
        <v>1 шт</v>
      </c>
      <c r="BF150" s="100"/>
      <c r="BG150" s="91"/>
      <c r="BH150" s="92"/>
      <c r="BI150" s="100"/>
      <c r="BJ150" s="91"/>
      <c r="BK150" s="92"/>
      <c r="BL150" s="100"/>
      <c r="BM150" s="91"/>
      <c r="BN150" s="92"/>
      <c r="BO150" s="100"/>
      <c r="BP150" s="91"/>
      <c r="BQ150" s="92"/>
      <c r="BR150" s="75"/>
    </row>
    <row r="151" spans="3:72" ht="18" customHeight="1" x14ac:dyDescent="0.35">
      <c r="C151" s="160" t="s">
        <v>174</v>
      </c>
      <c r="D151" s="160"/>
      <c r="E151" s="34" t="str">
        <f>BC146&amp;" Мб  {"&amp;BD146&amp;" }"</f>
        <v>32768 Мб  {B37, B39 }</v>
      </c>
      <c r="W151" s="156" t="str">
        <f>$AV$134</f>
        <v>B5</v>
      </c>
      <c r="X151" s="156"/>
      <c r="Y151" s="156"/>
      <c r="Z151" s="156">
        <f t="shared" ref="Z151:Z159" si="43">IF(AV134=$AS$160,1,IF(AV134=$AS$161,1,IF(AV134=$AS$162,1,IF(AV134=$AS$163,1,IF(AV134=$AS$164,1,IF(AV134=$AS$165,1,IF(AV134=$AS$166,1,IF(AV134=$AS$167,1,0))))))))</f>
        <v>0</v>
      </c>
      <c r="AA151" s="156"/>
      <c r="AB151" s="156">
        <f t="shared" ref="AB151:AB159" si="44">IF(AV134=$AT$160,1,IF(AV134=$AT$161,1,IF(AV134=$AT$162,1,IF(AV134=$AT$163,1,IF(AV134=$AT$164,1,IF(AV134=$AT$165,1,IF(AV134=$AT$166,1,IF(AV134=$AT$167,1,0))))))))</f>
        <v>0</v>
      </c>
      <c r="AC151" s="156"/>
      <c r="AD151" s="156">
        <f t="shared" ref="AD151:AD159" si="45">IF(AV134=$AU$160,1,IF(AV134=$AU$161,1,IF(AV134=$AU$162,1,IF(AV134=$AU$163,1,IF(AV134=$AU$164,1,IF(AV134=$AU$165,1,IF(AV134=$AU$166,1,IF(AV134=$AU$167,1,0))))))))</f>
        <v>0</v>
      </c>
      <c r="AE151" s="156"/>
      <c r="AF151" s="156">
        <f t="shared" ref="AF151:AF159" si="46">IF(AV134=$AV$160,1,IF(AV134=$AV$161,1,IF(AV134=$AV$162,1,IF(AV134=$AV$163,1,IF(AV134=$AV$164,1,IF(AV134=$AV$165,1,IF(AV134=$AV$166,1,IF(AV134=$AV$167,1,0))))))))</f>
        <v>0</v>
      </c>
      <c r="AG151" s="156"/>
      <c r="AH151" s="156">
        <f t="shared" ref="AH151:AH159" si="47">IF(AV134=$AW$160,1,IF(AV134=$AW$161,1,IF(AV134=$AW$162,1,IF(AV134=$AW$163,1,IF(AV134=$AW$164,1,IF(AV134=$AW$165,1,IF(AV134=$AW$166,1,IF(AV134=$AW$167,1,0))))))))</f>
        <v>1</v>
      </c>
      <c r="AI151" s="156"/>
      <c r="AJ151" s="155">
        <f t="shared" ref="AJ151:AJ159" si="48">IF(AV134=$AX$160,1,IF(AV134=$AX$161,1,IF(AV134=$AX$162,1,IF(AV134=$AX$163,1,IF(AV134=$AX$164,1,IF(AV134=$AX$165,1,IF(AV134=$AX$166,1,IF(AV134=$AX$167,1,0))))))))</f>
        <v>0</v>
      </c>
      <c r="AK151" s="155"/>
      <c r="AL151" s="155">
        <f t="shared" ref="AL151:AL159" si="49">IF(AV134=$AY$160,1,IF(AV134=$AY$161,1,IF(AV134=$AY$162,1,IF(AV134=$AY$163,1,IF(AV134=$AY$164,1,IF(AV134=$AY$165,1,IF(AV134=$AY$166,1,IF(AV134=$AY$167,1,0))))))))</f>
        <v>0</v>
      </c>
      <c r="AM151" s="155"/>
      <c r="AN151" s="155">
        <f t="shared" ref="AN151:AN159" si="50">IF(AV134=$AZ$160,1,IF(AV134=$AZ$161,1,IF(AV134=$AZ$162,1,IF(AV134=$AZ$163,1,IF(AV134=$AZ$164,1,IF(AV134=$AZ$165,1,IF(AV134=$AZ$166,1,IF(AV134=$AZ$167,1,0))))))))</f>
        <v>0</v>
      </c>
      <c r="AO151" s="155"/>
      <c r="AV151" s="81"/>
      <c r="AW151" s="75"/>
      <c r="AX151" s="75"/>
      <c r="AY151" s="75"/>
      <c r="AZ151" s="98" t="str">
        <f>IFERROR(SMALL(AZ$133:AZ$142,COUNTIF(AZ$133:AZ$142,"&lt;"&amp;AZ150)),"")</f>
        <v/>
      </c>
      <c r="BA151" s="89" t="e">
        <f>LOOKUP(,-1/($AZ$133:$AZ$142=AZ151),$BA$133:$BA$142)</f>
        <v>#N/A</v>
      </c>
      <c r="BB151" s="24" t="str">
        <f t="shared" si="38"/>
        <v>0 шт</v>
      </c>
      <c r="BC151" s="99">
        <f t="shared" si="42"/>
        <v>64</v>
      </c>
      <c r="BD151" s="89" t="str">
        <f t="shared" ref="BD151:BD153" si="51">LOOKUP(,-1/($BC$133:$BC$142=BC151),$BD$133:$BD$142)</f>
        <v>B21</v>
      </c>
      <c r="BE151" s="24" t="str">
        <f t="shared" si="39"/>
        <v>1 шт</v>
      </c>
      <c r="BF151" s="100"/>
      <c r="BG151" s="91"/>
      <c r="BH151" s="92"/>
      <c r="BI151" s="100"/>
      <c r="BJ151" s="91"/>
      <c r="BK151" s="92"/>
      <c r="BL151" s="90"/>
      <c r="BM151" s="91"/>
      <c r="BN151" s="92"/>
      <c r="BO151" s="100"/>
      <c r="BP151" s="91"/>
      <c r="BQ151" s="92"/>
      <c r="BR151" s="75"/>
    </row>
    <row r="152" spans="3:72" ht="18" customHeight="1" x14ac:dyDescent="0.35">
      <c r="C152" s="160" t="s">
        <v>184</v>
      </c>
      <c r="D152" s="160"/>
      <c r="E152" s="34" t="str">
        <f>BC147&amp;" Мб  {"&amp;BD147&amp;" }"</f>
        <v>4096 Мб  {B31, B32 }</v>
      </c>
      <c r="W152" s="156" t="str">
        <f>$AV$135</f>
        <v>B17</v>
      </c>
      <c r="X152" s="156"/>
      <c r="Y152" s="156"/>
      <c r="Z152" s="156">
        <f t="shared" si="43"/>
        <v>0</v>
      </c>
      <c r="AA152" s="156"/>
      <c r="AB152" s="156">
        <f t="shared" si="44"/>
        <v>0</v>
      </c>
      <c r="AC152" s="156"/>
      <c r="AD152" s="156">
        <f t="shared" si="45"/>
        <v>0</v>
      </c>
      <c r="AE152" s="156"/>
      <c r="AF152" s="156">
        <f t="shared" si="46"/>
        <v>0</v>
      </c>
      <c r="AG152" s="156"/>
      <c r="AH152" s="156">
        <f t="shared" si="47"/>
        <v>0</v>
      </c>
      <c r="AI152" s="156"/>
      <c r="AJ152" s="155">
        <f t="shared" si="48"/>
        <v>0</v>
      </c>
      <c r="AK152" s="155"/>
      <c r="AL152" s="155">
        <f t="shared" si="49"/>
        <v>0</v>
      </c>
      <c r="AM152" s="155"/>
      <c r="AN152" s="155">
        <f t="shared" si="50"/>
        <v>1</v>
      </c>
      <c r="AO152" s="155"/>
      <c r="AY152" s="75"/>
      <c r="AZ152" s="98" t="str">
        <f t="shared" si="40"/>
        <v/>
      </c>
      <c r="BA152" s="89" t="e">
        <f>LOOKUP(,-1/($AZ$133:$AZ$142=AZ152),$BA$133:$BA$142)</f>
        <v>#N/A</v>
      </c>
      <c r="BB152" s="24" t="str">
        <f t="shared" si="38"/>
        <v>0 шт</v>
      </c>
      <c r="BC152" s="99">
        <f t="shared" si="42"/>
        <v>48</v>
      </c>
      <c r="BD152" s="89" t="str">
        <f t="shared" si="51"/>
        <v>B4</v>
      </c>
      <c r="BE152" s="24" t="str">
        <f t="shared" si="39"/>
        <v>1 шт</v>
      </c>
      <c r="BF152" s="100"/>
      <c r="BG152" s="91"/>
      <c r="BH152" s="92"/>
      <c r="BI152" s="100"/>
      <c r="BJ152" s="91"/>
      <c r="BK152" s="92"/>
      <c r="BL152" s="82"/>
      <c r="BM152" s="82"/>
      <c r="BN152" s="92"/>
      <c r="BO152" s="100"/>
      <c r="BP152" s="91"/>
      <c r="BQ152" s="92"/>
      <c r="BR152" s="75"/>
    </row>
    <row r="153" spans="3:72" ht="18" customHeight="1" x14ac:dyDescent="0.35">
      <c r="C153" s="160" t="s">
        <v>185</v>
      </c>
      <c r="D153" s="160"/>
      <c r="E153" s="34" t="str">
        <f>BC148&amp;" Мб  {"&amp;BD148&amp;" }"</f>
        <v>512 Мб  {B27 }</v>
      </c>
      <c r="W153" s="156" t="str">
        <f>$AV$136</f>
        <v>B21</v>
      </c>
      <c r="X153" s="156"/>
      <c r="Y153" s="156"/>
      <c r="Z153" s="156">
        <f t="shared" si="43"/>
        <v>0</v>
      </c>
      <c r="AA153" s="156"/>
      <c r="AB153" s="156">
        <f t="shared" si="44"/>
        <v>0</v>
      </c>
      <c r="AC153" s="156"/>
      <c r="AD153" s="156">
        <f t="shared" si="45"/>
        <v>0</v>
      </c>
      <c r="AE153" s="156"/>
      <c r="AF153" s="156">
        <f t="shared" si="46"/>
        <v>0</v>
      </c>
      <c r="AG153" s="156"/>
      <c r="AH153" s="156">
        <f t="shared" si="47"/>
        <v>0</v>
      </c>
      <c r="AI153" s="156"/>
      <c r="AJ153" s="155">
        <f t="shared" si="48"/>
        <v>1</v>
      </c>
      <c r="AK153" s="155"/>
      <c r="AL153" s="155">
        <f t="shared" si="49"/>
        <v>0</v>
      </c>
      <c r="AM153" s="155"/>
      <c r="AN153" s="155">
        <f t="shared" si="50"/>
        <v>0</v>
      </c>
      <c r="AO153" s="155"/>
      <c r="AS153" s="117" t="str">
        <f>TRIM(MID(SUBSTITUTE($BA$146,", ",REPT(" ",99)),100*(ROW(D1)-1)+1,99))</f>
        <v>B37</v>
      </c>
      <c r="AT153" s="117" t="str">
        <f t="shared" ref="AT153:AT159" si="52">TRIM(MID(SUBSTITUTE($BA$147,", ",REPT(" ",99)),100*(ROW(E1)-1)+1,99))</f>
        <v>B31</v>
      </c>
      <c r="AU153" s="117" t="str">
        <f t="shared" ref="AU153:AU159" si="53">TRIM(MID(SUBSTITUTE($BA$148,", ",REPT(" ",99)),100*(ROW(F1)-1)+1,99))</f>
        <v>B27</v>
      </c>
      <c r="AV153" s="117" t="str">
        <f t="shared" ref="AV153:AV159" si="54">TRIM(MID(SUBSTITUTE($BA$149,", ",REPT(" ",99)),100*(ROW(G1)-1)+1,99))</f>
        <v>B4</v>
      </c>
      <c r="AW153" s="117" t="str">
        <f t="shared" ref="AW153:AW159" si="55">TRIM(MID(SUBSTITUTE($BA$150,", ",REPT(" ",99)),100*(ROW(H1)-1)+1,99))</f>
        <v>B17</v>
      </c>
      <c r="AX153" s="117" t="e">
        <f t="shared" ref="AX153:AX159" si="56">TRIM(MID(SUBSTITUTE($BA$151,", ",REPT(" ",99)),100*(ROW(I1)-1)+1,99))</f>
        <v>#N/A</v>
      </c>
      <c r="AY153" s="117" t="e">
        <f t="shared" ref="AY153:AY159" si="57">TRIM(MID(SUBSTITUTE($BA$152,", ",REPT(" ",99)),100*(ROW(J1)-1)+1,99))</f>
        <v>#N/A</v>
      </c>
      <c r="AZ153" s="100"/>
      <c r="BA153" s="91"/>
      <c r="BB153" s="75"/>
      <c r="BC153" s="99">
        <f t="shared" si="42"/>
        <v>32</v>
      </c>
      <c r="BD153" s="89" t="str">
        <f t="shared" si="51"/>
        <v>B17</v>
      </c>
      <c r="BE153" s="75"/>
      <c r="BF153" s="100"/>
      <c r="BG153" s="82"/>
      <c r="BH153" s="82"/>
      <c r="BI153" s="82"/>
      <c r="BJ153" s="82"/>
      <c r="BK153" s="82"/>
      <c r="BL153" s="82"/>
      <c r="BM153" s="82"/>
      <c r="BN153" s="82"/>
      <c r="BO153" s="100"/>
      <c r="BP153" s="91"/>
      <c r="BQ153" s="92"/>
      <c r="BR153" s="75"/>
    </row>
    <row r="154" spans="3:72" ht="18" customHeight="1" x14ac:dyDescent="0.35">
      <c r="C154" s="160" t="s">
        <v>187</v>
      </c>
      <c r="D154" s="160"/>
      <c r="E154" s="34" t="str">
        <f>BC149&amp;" Мб  {"&amp;BD149&amp;" }"</f>
        <v>128 Мб  {B35 }</v>
      </c>
      <c r="T154" s="161" t="s">
        <v>188</v>
      </c>
      <c r="U154" s="161"/>
      <c r="V154" s="161"/>
      <c r="W154" s="156" t="str">
        <f>$AV$137</f>
        <v>B27</v>
      </c>
      <c r="X154" s="156"/>
      <c r="Y154" s="156"/>
      <c r="Z154" s="156">
        <f t="shared" si="43"/>
        <v>0</v>
      </c>
      <c r="AA154" s="156"/>
      <c r="AB154" s="156">
        <f t="shared" si="44"/>
        <v>0</v>
      </c>
      <c r="AC154" s="156"/>
      <c r="AD154" s="156">
        <f t="shared" si="45"/>
        <v>1</v>
      </c>
      <c r="AE154" s="156"/>
      <c r="AF154" s="156">
        <f t="shared" si="46"/>
        <v>0</v>
      </c>
      <c r="AG154" s="156"/>
      <c r="AH154" s="156">
        <f t="shared" si="47"/>
        <v>0</v>
      </c>
      <c r="AI154" s="156"/>
      <c r="AJ154" s="155">
        <f t="shared" si="48"/>
        <v>0</v>
      </c>
      <c r="AK154" s="155"/>
      <c r="AL154" s="155">
        <f t="shared" si="49"/>
        <v>0</v>
      </c>
      <c r="AM154" s="155"/>
      <c r="AN154" s="155">
        <f t="shared" si="50"/>
        <v>0</v>
      </c>
      <c r="AO154" s="155"/>
      <c r="AS154" s="117" t="str">
        <f t="shared" ref="AS154:AS159" si="58">TRIM(MID(SUBSTITUTE($BA$146,", ",REPT(" ",99)),100*(ROW(D2)-1)+1,99))</f>
        <v>B39</v>
      </c>
      <c r="AT154" s="117" t="str">
        <f t="shared" si="52"/>
        <v>B32</v>
      </c>
      <c r="AU154" s="117" t="str">
        <f t="shared" si="53"/>
        <v/>
      </c>
      <c r="AV154" s="117" t="str">
        <f t="shared" si="54"/>
        <v>B5</v>
      </c>
      <c r="AW154" s="117" t="str">
        <f t="shared" si="55"/>
        <v/>
      </c>
      <c r="AX154" s="117" t="e">
        <f t="shared" si="56"/>
        <v>#N/A</v>
      </c>
      <c r="AY154" s="117" t="e">
        <f t="shared" si="57"/>
        <v>#N/A</v>
      </c>
      <c r="AZ154" s="75"/>
      <c r="BA154" s="82"/>
      <c r="BB154" s="75"/>
      <c r="BC154" s="100"/>
      <c r="BD154" s="91"/>
      <c r="BE154" s="75"/>
      <c r="BF154" s="75"/>
      <c r="BG154" s="75"/>
      <c r="BH154" s="75"/>
      <c r="BI154" s="82"/>
      <c r="BJ154" s="82"/>
      <c r="BK154" s="82"/>
      <c r="BL154" s="82"/>
      <c r="BM154" s="82"/>
      <c r="BN154" s="82"/>
      <c r="BO154" s="100"/>
      <c r="BP154" s="91"/>
      <c r="BQ154" s="92"/>
      <c r="BR154" s="75"/>
    </row>
    <row r="155" spans="3:72" ht="18" customHeight="1" thickBot="1" x14ac:dyDescent="0.4">
      <c r="C155" s="160" t="s">
        <v>186</v>
      </c>
      <c r="D155" s="160"/>
      <c r="E155" s="34" t="str">
        <f>BC150&amp;" Мб  {"&amp;BD150&amp;" }"</f>
        <v>96 Мб  {B5 }</v>
      </c>
      <c r="W155" s="156" t="str">
        <f>$AV$138</f>
        <v>B31</v>
      </c>
      <c r="X155" s="156"/>
      <c r="Y155" s="156"/>
      <c r="Z155" s="156">
        <f t="shared" si="43"/>
        <v>0</v>
      </c>
      <c r="AA155" s="156"/>
      <c r="AB155" s="156">
        <f t="shared" si="44"/>
        <v>1</v>
      </c>
      <c r="AC155" s="156"/>
      <c r="AD155" s="156">
        <f t="shared" si="45"/>
        <v>0</v>
      </c>
      <c r="AE155" s="156"/>
      <c r="AF155" s="156">
        <f t="shared" si="46"/>
        <v>0</v>
      </c>
      <c r="AG155" s="156"/>
      <c r="AH155" s="156">
        <f t="shared" si="47"/>
        <v>0</v>
      </c>
      <c r="AI155" s="156"/>
      <c r="AJ155" s="155">
        <f t="shared" si="48"/>
        <v>0</v>
      </c>
      <c r="AK155" s="155"/>
      <c r="AL155" s="155">
        <f t="shared" si="49"/>
        <v>0</v>
      </c>
      <c r="AM155" s="155"/>
      <c r="AN155" s="155">
        <f t="shared" si="50"/>
        <v>0</v>
      </c>
      <c r="AO155" s="155"/>
      <c r="AS155" s="117" t="str">
        <f t="shared" si="58"/>
        <v/>
      </c>
      <c r="AT155" s="117" t="str">
        <f t="shared" si="52"/>
        <v/>
      </c>
      <c r="AU155" s="117" t="str">
        <f t="shared" si="53"/>
        <v/>
      </c>
      <c r="AV155" s="117" t="str">
        <f t="shared" si="54"/>
        <v>B21</v>
      </c>
      <c r="AW155" s="117" t="str">
        <f t="shared" si="55"/>
        <v/>
      </c>
      <c r="AX155" s="117" t="e">
        <f t="shared" si="56"/>
        <v>#N/A</v>
      </c>
      <c r="AY155" s="117" t="e">
        <f t="shared" si="57"/>
        <v>#N/A</v>
      </c>
      <c r="AZ155" s="93"/>
      <c r="BA155" s="135" t="s">
        <v>140</v>
      </c>
      <c r="BB155" s="93"/>
      <c r="BC155" s="93"/>
      <c r="BD155" s="93"/>
      <c r="BE155" s="93"/>
      <c r="BF155" s="93"/>
      <c r="BG155" s="75"/>
      <c r="BH155" s="75"/>
      <c r="BI155" s="82"/>
      <c r="BJ155" s="82"/>
      <c r="BK155" s="82"/>
      <c r="BL155" s="82"/>
      <c r="BM155" s="82"/>
      <c r="BN155" s="82"/>
      <c r="BO155" s="100"/>
      <c r="BP155" s="91"/>
      <c r="BQ155" s="92"/>
      <c r="BR155" s="75"/>
    </row>
    <row r="156" spans="3:72" ht="18" customHeight="1" x14ac:dyDescent="0.35">
      <c r="C156" s="157" t="s">
        <v>196</v>
      </c>
      <c r="D156" s="157"/>
      <c r="E156" s="34" t="str">
        <f t="shared" ref="E156:E158" si="59">BC151&amp;" Мб  {"&amp;BD151&amp;" }"</f>
        <v>64 Мб  {B21 }</v>
      </c>
      <c r="W156" s="156" t="str">
        <f>$AV$139</f>
        <v>B32</v>
      </c>
      <c r="X156" s="156"/>
      <c r="Y156" s="156"/>
      <c r="Z156" s="156">
        <f t="shared" si="43"/>
        <v>0</v>
      </c>
      <c r="AA156" s="156"/>
      <c r="AB156" s="156">
        <f t="shared" si="44"/>
        <v>1</v>
      </c>
      <c r="AC156" s="156"/>
      <c r="AD156" s="156">
        <f t="shared" si="45"/>
        <v>0</v>
      </c>
      <c r="AE156" s="156"/>
      <c r="AF156" s="156">
        <f t="shared" si="46"/>
        <v>0</v>
      </c>
      <c r="AG156" s="156"/>
      <c r="AH156" s="156">
        <f t="shared" si="47"/>
        <v>0</v>
      </c>
      <c r="AI156" s="156"/>
      <c r="AJ156" s="155">
        <f t="shared" si="48"/>
        <v>0</v>
      </c>
      <c r="AK156" s="155"/>
      <c r="AL156" s="155">
        <f t="shared" si="49"/>
        <v>0</v>
      </c>
      <c r="AM156" s="155"/>
      <c r="AN156" s="155">
        <f t="shared" si="50"/>
        <v>0</v>
      </c>
      <c r="AO156" s="155"/>
      <c r="AS156" s="117" t="str">
        <f t="shared" si="58"/>
        <v/>
      </c>
      <c r="AT156" s="117" t="str">
        <f t="shared" si="52"/>
        <v/>
      </c>
      <c r="AU156" s="117" t="str">
        <f t="shared" si="53"/>
        <v/>
      </c>
      <c r="AV156" s="117" t="str">
        <f t="shared" si="54"/>
        <v>B35</v>
      </c>
      <c r="AW156" s="117" t="str">
        <f t="shared" si="55"/>
        <v/>
      </c>
      <c r="AX156" s="117" t="e">
        <f t="shared" si="56"/>
        <v>#N/A</v>
      </c>
      <c r="AY156" s="117" t="e">
        <f t="shared" si="57"/>
        <v>#N/A</v>
      </c>
      <c r="BA156" s="112" t="str">
        <f>TRIM(MID(SUBSTITUTE($BG$146,", ",REPT(" ",99)),100*(ROW(J1)-1)+1,99))</f>
        <v/>
      </c>
      <c r="BB156" s="112" t="str">
        <f>TRIM(MID(SUBSTITUTE($BG$147,", ",REPT(" ",99)),100*(ROW(K1)-1)+1,99))</f>
        <v/>
      </c>
      <c r="BC156" s="112" t="str">
        <f>TRIM(MID(SUBSTITUTE($BG$148,", ",REPT(" ",99)),100*(ROW(L1)-1)+1,99))</f>
        <v/>
      </c>
      <c r="BD156" s="112" t="str">
        <f>TRIM(MID(SUBSTITUTE($BG$149,", ",REPT(" ",99)),100*(ROW(M1)-1)+1,99))</f>
        <v/>
      </c>
      <c r="BE156" s="112" t="str">
        <f>TRIM(MID(SUBSTITUTE($BG$150,", ",REPT(" ",99)),100*(ROW(N1)-1)+1,99))</f>
        <v/>
      </c>
      <c r="BF156" s="112" t="str">
        <f>TRIM(MID(SUBSTITUTE($BG$151,", ",REPT(" ",99)),100*(ROW(O1)-1)+1,99))</f>
        <v/>
      </c>
      <c r="BG156" s="112" t="str">
        <f>TRIM(MID(SUBSTITUTE($BG$152,", ",REPT(" ",99)),100*(ROW(P1)-1)+1,99))</f>
        <v/>
      </c>
      <c r="BJ156" s="112" t="str">
        <f>TRIM(MID(SUBSTITUTE($BM$146,", ",REPT(" ",99)),100*(ROW(P1)-1)+1,99))</f>
        <v/>
      </c>
      <c r="BK156" s="112" t="str">
        <f>TRIM(MID(SUBSTITUTE($BM$147,", ",REPT(" ",99)),100*(ROW(Q1)-1)+1,99))</f>
        <v/>
      </c>
      <c r="BL156" s="112" t="str">
        <f>TRIM(MID(SUBSTITUTE($BM$148,", ",REPT(" ",99)),100*(ROW(R1)-1)+1,99))</f>
        <v/>
      </c>
      <c r="BM156" s="82"/>
      <c r="BN156" s="75"/>
      <c r="BO156" s="82"/>
      <c r="BP156" s="75"/>
      <c r="BQ156" s="75"/>
      <c r="BR156" s="75"/>
    </row>
    <row r="157" spans="3:72" ht="18" customHeight="1" x14ac:dyDescent="0.35">
      <c r="C157" s="157" t="s">
        <v>197</v>
      </c>
      <c r="D157" s="157"/>
      <c r="E157" s="34" t="str">
        <f t="shared" si="59"/>
        <v>48 Мб  {B4 }</v>
      </c>
      <c r="W157" s="156" t="str">
        <f>$AV$140</f>
        <v>B35</v>
      </c>
      <c r="X157" s="156"/>
      <c r="Y157" s="156"/>
      <c r="Z157" s="156">
        <f t="shared" si="43"/>
        <v>0</v>
      </c>
      <c r="AA157" s="156"/>
      <c r="AB157" s="156">
        <f t="shared" si="44"/>
        <v>0</v>
      </c>
      <c r="AC157" s="156"/>
      <c r="AD157" s="156">
        <f t="shared" si="45"/>
        <v>0</v>
      </c>
      <c r="AE157" s="156"/>
      <c r="AF157" s="156">
        <f t="shared" si="46"/>
        <v>1</v>
      </c>
      <c r="AG157" s="156"/>
      <c r="AH157" s="156">
        <f t="shared" si="47"/>
        <v>0</v>
      </c>
      <c r="AI157" s="156"/>
      <c r="AJ157" s="155">
        <f t="shared" si="48"/>
        <v>0</v>
      </c>
      <c r="AK157" s="155"/>
      <c r="AL157" s="155">
        <f t="shared" si="49"/>
        <v>0</v>
      </c>
      <c r="AM157" s="155"/>
      <c r="AN157" s="155">
        <f t="shared" si="50"/>
        <v>0</v>
      </c>
      <c r="AO157" s="155"/>
      <c r="AS157" s="117" t="str">
        <f t="shared" si="58"/>
        <v/>
      </c>
      <c r="AT157" s="117" t="str">
        <f t="shared" si="52"/>
        <v/>
      </c>
      <c r="AU157" s="117" t="str">
        <f t="shared" si="53"/>
        <v/>
      </c>
      <c r="AV157" s="117" t="str">
        <f t="shared" si="54"/>
        <v/>
      </c>
      <c r="AW157" s="117" t="str">
        <f t="shared" si="55"/>
        <v/>
      </c>
      <c r="AX157" s="117" t="e">
        <f t="shared" si="56"/>
        <v>#N/A</v>
      </c>
      <c r="AY157" s="117" t="e">
        <f t="shared" si="57"/>
        <v>#N/A</v>
      </c>
      <c r="BA157" s="112" t="str">
        <f t="shared" ref="BA157:BA162" si="60">TRIM(MID(SUBSTITUTE($BG$146,", ",REPT(" ",99)),100*(ROW(J2)-1)+1,99))</f>
        <v/>
      </c>
      <c r="BB157" s="112" t="str">
        <f t="shared" ref="BB157:BB162" si="61">TRIM(MID(SUBSTITUTE($BG$147,", ",REPT(" ",99)),100*(ROW(K2)-1)+1,99))</f>
        <v/>
      </c>
      <c r="BC157" s="112" t="str">
        <f t="shared" ref="BC157:BC162" si="62">TRIM(MID(SUBSTITUTE($BG$148,", ",REPT(" ",99)),100*(ROW(L2)-1)+1,99))</f>
        <v/>
      </c>
      <c r="BD157" s="112" t="str">
        <f t="shared" ref="BD157:BD162" si="63">TRIM(MID(SUBSTITUTE($BG$149,", ",REPT(" ",99)),100*(ROW(M2)-1)+1,99))</f>
        <v/>
      </c>
      <c r="BE157" s="112" t="str">
        <f t="shared" ref="BE157:BE162" si="64">TRIM(MID(SUBSTITUTE($BG$150,", ",REPT(" ",99)),100*(ROW(N2)-1)+1,99))</f>
        <v/>
      </c>
      <c r="BF157" s="112" t="str">
        <f t="shared" ref="BF157:BF162" si="65">TRIM(MID(SUBSTITUTE($BG$151,", ",REPT(" ",99)),100*(ROW(O2)-1)+1,99))</f>
        <v/>
      </c>
      <c r="BG157" s="112" t="str">
        <f t="shared" ref="BG157:BG162" si="66">TRIM(MID(SUBSTITUTE($BG$152,", ",REPT(" ",99)),100*(ROW(P2)-1)+1,99))</f>
        <v/>
      </c>
      <c r="BJ157" s="112" t="str">
        <f t="shared" ref="BJ157:BJ165" si="67">TRIM(MID(SUBSTITUTE($BM$146,", ",REPT(" ",99)),100*(ROW(P2)-1)+1,99))</f>
        <v/>
      </c>
      <c r="BK157" s="112" t="str">
        <f t="shared" ref="BK157:BK165" si="68">TRIM(MID(SUBSTITUTE($BM$147,", ",REPT(" ",99)),100*(ROW(Q2)-1)+1,99))</f>
        <v/>
      </c>
      <c r="BL157" s="112" t="str">
        <f t="shared" ref="BL157:BL165" si="69">TRIM(MID(SUBSTITUTE($BM$148,", ",REPT(" ",99)),100*(ROW(R2)-1)+1,99))</f>
        <v/>
      </c>
      <c r="BM157" s="75"/>
      <c r="BN157" s="75"/>
      <c r="BO157" s="75"/>
      <c r="BP157" s="75"/>
      <c r="BQ157" s="75"/>
      <c r="BR157" s="75"/>
    </row>
    <row r="158" spans="3:72" ht="18" customHeight="1" x14ac:dyDescent="0.35">
      <c r="C158" s="157" t="s">
        <v>198</v>
      </c>
      <c r="D158" s="157"/>
      <c r="E158" s="34" t="str">
        <f t="shared" si="59"/>
        <v>32 Мб  {B17 }</v>
      </c>
      <c r="K158" s="5" t="s">
        <v>40</v>
      </c>
      <c r="Q158" s="5" t="s">
        <v>40</v>
      </c>
      <c r="W158" s="156" t="str">
        <f>$AV$141</f>
        <v>B37</v>
      </c>
      <c r="X158" s="156"/>
      <c r="Y158" s="156"/>
      <c r="Z158" s="156">
        <f t="shared" si="43"/>
        <v>1</v>
      </c>
      <c r="AA158" s="156"/>
      <c r="AB158" s="156">
        <f t="shared" si="44"/>
        <v>0</v>
      </c>
      <c r="AC158" s="156"/>
      <c r="AD158" s="156">
        <f t="shared" si="45"/>
        <v>0</v>
      </c>
      <c r="AE158" s="156"/>
      <c r="AF158" s="156">
        <f t="shared" si="46"/>
        <v>0</v>
      </c>
      <c r="AG158" s="156"/>
      <c r="AH158" s="156">
        <f t="shared" si="47"/>
        <v>0</v>
      </c>
      <c r="AI158" s="156"/>
      <c r="AJ158" s="155">
        <f t="shared" si="48"/>
        <v>0</v>
      </c>
      <c r="AK158" s="155"/>
      <c r="AL158" s="155">
        <f t="shared" si="49"/>
        <v>0</v>
      </c>
      <c r="AM158" s="155"/>
      <c r="AN158" s="155">
        <f t="shared" si="50"/>
        <v>0</v>
      </c>
      <c r="AO158" s="155"/>
      <c r="AS158" s="117" t="str">
        <f t="shared" si="58"/>
        <v/>
      </c>
      <c r="AT158" s="117" t="str">
        <f t="shared" si="52"/>
        <v/>
      </c>
      <c r="AU158" s="117" t="str">
        <f t="shared" si="53"/>
        <v/>
      </c>
      <c r="AV158" s="117" t="str">
        <f t="shared" si="54"/>
        <v/>
      </c>
      <c r="AW158" s="117" t="str">
        <f t="shared" si="55"/>
        <v/>
      </c>
      <c r="AX158" s="117" t="e">
        <f t="shared" si="56"/>
        <v>#N/A</v>
      </c>
      <c r="AY158" s="117" t="e">
        <f t="shared" si="57"/>
        <v>#N/A</v>
      </c>
      <c r="BA158" s="112" t="str">
        <f t="shared" si="60"/>
        <v/>
      </c>
      <c r="BB158" s="112" t="str">
        <f t="shared" si="61"/>
        <v/>
      </c>
      <c r="BC158" s="112" t="str">
        <f t="shared" si="62"/>
        <v/>
      </c>
      <c r="BD158" s="112" t="str">
        <f t="shared" si="63"/>
        <v/>
      </c>
      <c r="BE158" s="112" t="str">
        <f t="shared" si="64"/>
        <v/>
      </c>
      <c r="BF158" s="112" t="str">
        <f t="shared" si="65"/>
        <v/>
      </c>
      <c r="BG158" s="112" t="str">
        <f t="shared" si="66"/>
        <v/>
      </c>
      <c r="BJ158" s="112" t="str">
        <f t="shared" si="67"/>
        <v/>
      </c>
      <c r="BK158" s="112" t="str">
        <f t="shared" si="68"/>
        <v/>
      </c>
      <c r="BL158" s="112" t="str">
        <f t="shared" si="69"/>
        <v/>
      </c>
      <c r="BM158" s="75"/>
      <c r="BN158" s="75"/>
      <c r="BO158" s="75"/>
      <c r="BP158" s="75"/>
      <c r="BQ158" s="75"/>
      <c r="BR158" s="75"/>
    </row>
    <row r="159" spans="3:72" ht="18" customHeight="1" x14ac:dyDescent="0.25">
      <c r="G159" s="5" t="s">
        <v>40</v>
      </c>
      <c r="Q159" s="5" t="s">
        <v>40</v>
      </c>
      <c r="W159" s="156" t="str">
        <f>$AV$142</f>
        <v>B39</v>
      </c>
      <c r="X159" s="156"/>
      <c r="Y159" s="156"/>
      <c r="Z159" s="156">
        <f t="shared" si="43"/>
        <v>1</v>
      </c>
      <c r="AA159" s="156"/>
      <c r="AB159" s="156">
        <f t="shared" si="44"/>
        <v>0</v>
      </c>
      <c r="AC159" s="156"/>
      <c r="AD159" s="156">
        <f t="shared" si="45"/>
        <v>0</v>
      </c>
      <c r="AE159" s="156"/>
      <c r="AF159" s="156">
        <f t="shared" si="46"/>
        <v>0</v>
      </c>
      <c r="AG159" s="156"/>
      <c r="AH159" s="156">
        <f t="shared" si="47"/>
        <v>0</v>
      </c>
      <c r="AI159" s="156"/>
      <c r="AJ159" s="155">
        <f t="shared" si="48"/>
        <v>0</v>
      </c>
      <c r="AK159" s="155"/>
      <c r="AL159" s="155">
        <f t="shared" si="49"/>
        <v>0</v>
      </c>
      <c r="AM159" s="155"/>
      <c r="AN159" s="155">
        <f t="shared" si="50"/>
        <v>0</v>
      </c>
      <c r="AO159" s="155"/>
      <c r="AS159" s="117" t="str">
        <f t="shared" si="58"/>
        <v/>
      </c>
      <c r="AT159" s="117" t="str">
        <f t="shared" si="52"/>
        <v/>
      </c>
      <c r="AU159" s="117" t="str">
        <f t="shared" si="53"/>
        <v/>
      </c>
      <c r="AV159" s="117" t="str">
        <f t="shared" si="54"/>
        <v/>
      </c>
      <c r="AW159" s="117" t="str">
        <f t="shared" si="55"/>
        <v/>
      </c>
      <c r="AX159" s="117" t="e">
        <f t="shared" si="56"/>
        <v>#N/A</v>
      </c>
      <c r="AY159" s="117" t="e">
        <f t="shared" si="57"/>
        <v>#N/A</v>
      </c>
      <c r="BA159" s="112" t="str">
        <f t="shared" si="60"/>
        <v/>
      </c>
      <c r="BB159" s="112" t="str">
        <f t="shared" si="61"/>
        <v/>
      </c>
      <c r="BC159" s="112" t="str">
        <f t="shared" si="62"/>
        <v/>
      </c>
      <c r="BD159" s="112" t="str">
        <f t="shared" si="63"/>
        <v/>
      </c>
      <c r="BE159" s="112" t="str">
        <f t="shared" si="64"/>
        <v/>
      </c>
      <c r="BF159" s="112" t="str">
        <f t="shared" si="65"/>
        <v/>
      </c>
      <c r="BG159" s="112" t="str">
        <f t="shared" si="66"/>
        <v/>
      </c>
      <c r="BJ159" s="112" t="str">
        <f t="shared" si="67"/>
        <v/>
      </c>
      <c r="BK159" s="112" t="str">
        <f t="shared" si="68"/>
        <v/>
      </c>
      <c r="BL159" s="112" t="str">
        <f t="shared" si="69"/>
        <v/>
      </c>
      <c r="BM159" s="75"/>
      <c r="BN159" s="75"/>
      <c r="BO159" s="75"/>
      <c r="BP159" s="75"/>
      <c r="BQ159" s="75"/>
    </row>
    <row r="160" spans="3:72" ht="14.1" customHeight="1" x14ac:dyDescent="0.25">
      <c r="AS160" s="120" t="str">
        <f>TRIM(MID(SUBSTITUTE($BD$146,", ",REPT(" ",99)),100*(ROW(G1)-1)+1,99))</f>
        <v>B37</v>
      </c>
      <c r="AT160" s="120" t="str">
        <f>TRIM(MID(SUBSTITUTE($BD$147,", ",REPT(" ",99)),100*(ROW(H1)-1)+1,99))</f>
        <v>B31</v>
      </c>
      <c r="AU160" s="120" t="str">
        <f>TRIM(MID(SUBSTITUTE($BD$148,", ",REPT(" ",99)),100*(ROW(I1)-1)+1,99))</f>
        <v>B27</v>
      </c>
      <c r="AV160" s="120" t="str">
        <f>TRIM(MID(SUBSTITUTE($BD$149,", ",REPT(" ",99)),100*(ROW(J1)-1)+1,99))</f>
        <v>B35</v>
      </c>
      <c r="AW160" s="120" t="str">
        <f>TRIM(MID(SUBSTITUTE($BD$150,", ",REPT(" ",99)),100*(ROW(K1)-1)+1,99))</f>
        <v>B5</v>
      </c>
      <c r="AX160" s="120" t="str">
        <f>TRIM(MID(SUBSTITUTE($BD$151,", ",REPT(" ",99)),100*(ROW(L1)-1)+1,99))</f>
        <v>B21</v>
      </c>
      <c r="AY160" s="120" t="str">
        <f>TRIM(MID(SUBSTITUTE($BD$152,", ",REPT(" ",99)),100*(ROW(M1)-1)+1,99))</f>
        <v>B4</v>
      </c>
      <c r="AZ160" s="120" t="str">
        <f>TRIM(MID(SUBSTITUTE($BD$153,", ",REPT(" ",99)),100*(ROW(N1)-1)+1,99))</f>
        <v>B17</v>
      </c>
      <c r="BA160" s="112" t="str">
        <f t="shared" si="60"/>
        <v/>
      </c>
      <c r="BB160" s="112" t="str">
        <f t="shared" si="61"/>
        <v/>
      </c>
      <c r="BC160" s="112" t="str">
        <f t="shared" si="62"/>
        <v/>
      </c>
      <c r="BD160" s="112" t="str">
        <f t="shared" si="63"/>
        <v/>
      </c>
      <c r="BE160" s="112" t="str">
        <f t="shared" si="64"/>
        <v/>
      </c>
      <c r="BF160" s="112" t="str">
        <f t="shared" si="65"/>
        <v/>
      </c>
      <c r="BG160" s="112" t="str">
        <f t="shared" si="66"/>
        <v/>
      </c>
      <c r="BJ160" s="112" t="str">
        <f t="shared" si="67"/>
        <v/>
      </c>
      <c r="BK160" s="112" t="str">
        <f t="shared" si="68"/>
        <v/>
      </c>
      <c r="BL160" s="112" t="str">
        <f t="shared" si="69"/>
        <v/>
      </c>
      <c r="BM160" s="75"/>
      <c r="BN160" s="75"/>
      <c r="BO160" s="75"/>
      <c r="BP160" s="75"/>
      <c r="BQ160" s="75"/>
    </row>
    <row r="161" spans="3:72" ht="18" customHeight="1" x14ac:dyDescent="0.25">
      <c r="W161" s="24"/>
      <c r="X161" s="24"/>
      <c r="Y161" s="24"/>
      <c r="Z161" s="14"/>
      <c r="AA161" s="14"/>
      <c r="AB161" s="14"/>
      <c r="AC161" s="14"/>
      <c r="AD161" s="14"/>
      <c r="AE161" s="14"/>
      <c r="AF161" s="14"/>
      <c r="AG161" s="14"/>
      <c r="AH161" s="14"/>
      <c r="AI161" s="14"/>
      <c r="AJ161" s="133"/>
      <c r="AK161" s="133"/>
      <c r="AL161" s="133"/>
      <c r="AM161" s="133"/>
      <c r="AN161" s="110"/>
      <c r="AO161" s="110"/>
      <c r="AP161" s="110"/>
      <c r="AQ161" s="110"/>
      <c r="AS161" s="120" t="str">
        <f t="shared" ref="AS161:AS167" si="70">TRIM(MID(SUBSTITUTE($BD$146,", ",REPT(" ",99)),100*(ROW(G2)-1)+1,99))</f>
        <v>B39</v>
      </c>
      <c r="AT161" s="120" t="str">
        <f t="shared" ref="AT161:AT167" si="71">TRIM(MID(SUBSTITUTE($BD$147,", ",REPT(" ",99)),100*(ROW(H2)-1)+1,99))</f>
        <v>B32</v>
      </c>
      <c r="AU161" s="120" t="str">
        <f t="shared" ref="AU161:AU167" si="72">TRIM(MID(SUBSTITUTE($BD$148,", ",REPT(" ",99)),100*(ROW(I2)-1)+1,99))</f>
        <v/>
      </c>
      <c r="AV161" s="120" t="str">
        <f t="shared" ref="AV161:AV167" si="73">TRIM(MID(SUBSTITUTE($BD$149,", ",REPT(" ",99)),100*(ROW(J2)-1)+1,99))</f>
        <v/>
      </c>
      <c r="AW161" s="120" t="str">
        <f t="shared" ref="AW161:AW167" si="74">TRIM(MID(SUBSTITUTE($BD$150,", ",REPT(" ",99)),100*(ROW(K2)-1)+1,99))</f>
        <v/>
      </c>
      <c r="AX161" s="120" t="str">
        <f t="shared" ref="AX161:AX167" si="75">TRIM(MID(SUBSTITUTE($BD$151,", ",REPT(" ",99)),100*(ROW(L2)-1)+1,99))</f>
        <v/>
      </c>
      <c r="AY161" s="120" t="str">
        <f t="shared" ref="AY161:AY167" si="76">TRIM(MID(SUBSTITUTE($BD$152,", ",REPT(" ",99)),100*(ROW(M2)-1)+1,99))</f>
        <v/>
      </c>
      <c r="AZ161" s="120" t="str">
        <f t="shared" ref="AZ161:AZ167" si="77">TRIM(MID(SUBSTITUTE($BD$153,", ",REPT(" ",99)),100*(ROW(N2)-1)+1,99))</f>
        <v/>
      </c>
      <c r="BA161" s="112" t="str">
        <f t="shared" si="60"/>
        <v/>
      </c>
      <c r="BB161" s="112" t="str">
        <f t="shared" si="61"/>
        <v/>
      </c>
      <c r="BC161" s="112" t="str">
        <f t="shared" si="62"/>
        <v/>
      </c>
      <c r="BD161" s="112" t="str">
        <f t="shared" si="63"/>
        <v/>
      </c>
      <c r="BE161" s="112" t="str">
        <f t="shared" si="64"/>
        <v/>
      </c>
      <c r="BF161" s="112" t="str">
        <f t="shared" si="65"/>
        <v/>
      </c>
      <c r="BG161" s="112" t="str">
        <f t="shared" si="66"/>
        <v/>
      </c>
      <c r="BJ161" s="112" t="str">
        <f t="shared" si="67"/>
        <v/>
      </c>
      <c r="BK161" s="112" t="str">
        <f t="shared" si="68"/>
        <v/>
      </c>
      <c r="BL161" s="112" t="str">
        <f t="shared" si="69"/>
        <v/>
      </c>
      <c r="BM161" s="75"/>
      <c r="BN161" s="75"/>
      <c r="BO161" s="75"/>
      <c r="BP161" s="75"/>
      <c r="BQ161" s="75"/>
      <c r="BR161" s="75"/>
      <c r="BS161" s="75"/>
    </row>
    <row r="162" spans="3:72" ht="18" customHeight="1" x14ac:dyDescent="0.25">
      <c r="W162" s="24"/>
      <c r="X162" s="24"/>
      <c r="Y162" s="24"/>
      <c r="Z162" s="24"/>
      <c r="AA162" s="24"/>
      <c r="AB162" s="24"/>
      <c r="AC162" s="24"/>
      <c r="AD162" s="24"/>
      <c r="AE162" s="24"/>
      <c r="AF162" s="24"/>
      <c r="AG162" s="24"/>
      <c r="AH162" s="24"/>
      <c r="AI162" s="24"/>
      <c r="AJ162" s="24"/>
      <c r="AK162" s="24"/>
      <c r="AL162" s="130"/>
      <c r="AM162" s="130"/>
      <c r="AN162" s="110"/>
      <c r="AO162" s="110"/>
      <c r="AP162" s="110"/>
      <c r="AQ162" s="110"/>
      <c r="AS162" s="120" t="str">
        <f t="shared" si="70"/>
        <v/>
      </c>
      <c r="AT162" s="120" t="str">
        <f t="shared" si="71"/>
        <v/>
      </c>
      <c r="AU162" s="120" t="str">
        <f t="shared" si="72"/>
        <v/>
      </c>
      <c r="AV162" s="120" t="str">
        <f t="shared" si="73"/>
        <v/>
      </c>
      <c r="AW162" s="120" t="str">
        <f t="shared" si="74"/>
        <v/>
      </c>
      <c r="AX162" s="120" t="str">
        <f t="shared" si="75"/>
        <v/>
      </c>
      <c r="AY162" s="120" t="str">
        <f t="shared" si="76"/>
        <v/>
      </c>
      <c r="AZ162" s="120" t="str">
        <f t="shared" si="77"/>
        <v/>
      </c>
      <c r="BA162" s="112" t="str">
        <f t="shared" si="60"/>
        <v/>
      </c>
      <c r="BB162" s="112" t="str">
        <f t="shared" si="61"/>
        <v/>
      </c>
      <c r="BC162" s="112" t="str">
        <f t="shared" si="62"/>
        <v/>
      </c>
      <c r="BD162" s="112" t="str">
        <f t="shared" si="63"/>
        <v/>
      </c>
      <c r="BE162" s="112" t="str">
        <f t="shared" si="64"/>
        <v/>
      </c>
      <c r="BF162" s="112" t="str">
        <f t="shared" si="65"/>
        <v/>
      </c>
      <c r="BG162" s="112" t="str">
        <f t="shared" si="66"/>
        <v/>
      </c>
      <c r="BJ162" s="112" t="str">
        <f t="shared" si="67"/>
        <v/>
      </c>
      <c r="BK162" s="112" t="str">
        <f t="shared" si="68"/>
        <v/>
      </c>
      <c r="BL162" s="112" t="str">
        <f t="shared" si="69"/>
        <v/>
      </c>
      <c r="BM162" s="75"/>
      <c r="BN162" s="75"/>
      <c r="BO162" s="75"/>
      <c r="BP162" s="75"/>
      <c r="BQ162" s="75"/>
    </row>
    <row r="163" spans="3:72" ht="18" customHeight="1" x14ac:dyDescent="0.25">
      <c r="C163" s="102"/>
      <c r="D163" s="102"/>
      <c r="E163" s="34"/>
      <c r="W163" s="24"/>
      <c r="X163" s="24"/>
      <c r="Y163" s="24"/>
      <c r="Z163" s="24"/>
      <c r="AA163" s="24"/>
      <c r="AB163" s="24"/>
      <c r="AC163" s="24"/>
      <c r="AD163" s="24"/>
      <c r="AE163" s="24"/>
      <c r="AF163" s="24"/>
      <c r="AG163" s="24"/>
      <c r="AH163" s="24"/>
      <c r="AI163" s="24"/>
      <c r="AJ163" s="24"/>
      <c r="AK163" s="24"/>
      <c r="AL163" s="130"/>
      <c r="AM163" s="130"/>
      <c r="AN163" s="110"/>
      <c r="AO163" s="110"/>
      <c r="AP163" s="110"/>
      <c r="AQ163" s="110"/>
      <c r="AS163" s="120" t="str">
        <f t="shared" si="70"/>
        <v/>
      </c>
      <c r="AT163" s="120" t="str">
        <f t="shared" si="71"/>
        <v/>
      </c>
      <c r="AU163" s="120" t="str">
        <f t="shared" si="72"/>
        <v/>
      </c>
      <c r="AV163" s="120" t="str">
        <f t="shared" si="73"/>
        <v/>
      </c>
      <c r="AW163" s="120" t="str">
        <f t="shared" si="74"/>
        <v/>
      </c>
      <c r="AX163" s="120" t="str">
        <f t="shared" si="75"/>
        <v/>
      </c>
      <c r="AY163" s="120" t="str">
        <f t="shared" si="76"/>
        <v/>
      </c>
      <c r="AZ163" s="120" t="str">
        <f t="shared" si="77"/>
        <v/>
      </c>
      <c r="BA163" s="112" t="str">
        <f>TRIM(MID(SUBSTITUTE($BJ$146,", ",REPT(" ",99)),100*(ROW(M1)-1)+1,99))</f>
        <v/>
      </c>
      <c r="BB163" s="112" t="str">
        <f>TRIM(MID(SUBSTITUTE($BJ$147,", ",REPT(" ",99)),100*(ROW(N1)-1)+1,99))</f>
        <v/>
      </c>
      <c r="BC163" s="112" t="str">
        <f>TRIM(MID(SUBSTITUTE($BJ$148,", ",REPT(" ",99)),100*(ROW(O1)-1)+1,99))</f>
        <v/>
      </c>
      <c r="BD163" s="112" t="str">
        <f>TRIM(MID(SUBSTITUTE($BJ$149,", ",REPT(" ",99)),100*(ROW(P1)-1)+1,99))</f>
        <v/>
      </c>
      <c r="BE163" s="112" t="str">
        <f>TRIM(MID(SUBSTITUTE($BJ$150,", ",REPT(" ",99)),100*(ROW(Q1)-1)+1,99))</f>
        <v/>
      </c>
      <c r="BF163" s="112"/>
      <c r="BG163" s="112"/>
      <c r="BJ163" s="112" t="str">
        <f t="shared" si="67"/>
        <v/>
      </c>
      <c r="BK163" s="112" t="str">
        <f t="shared" si="68"/>
        <v/>
      </c>
      <c r="BL163" s="112" t="str">
        <f t="shared" si="69"/>
        <v/>
      </c>
      <c r="BM163" s="75"/>
      <c r="BN163" s="75"/>
      <c r="BO163" s="75"/>
      <c r="BP163" s="75"/>
      <c r="BQ163" s="75"/>
    </row>
    <row r="164" spans="3:72" ht="18" customHeight="1" x14ac:dyDescent="0.25">
      <c r="C164" s="102"/>
      <c r="D164" s="102"/>
      <c r="E164" s="34"/>
      <c r="W164" s="24"/>
      <c r="X164" s="24"/>
      <c r="Y164" s="24"/>
      <c r="Z164" s="24"/>
      <c r="AA164" s="24"/>
      <c r="AB164" s="24"/>
      <c r="AC164" s="24"/>
      <c r="AD164" s="24"/>
      <c r="AE164" s="24"/>
      <c r="AF164" s="24"/>
      <c r="AG164" s="24"/>
      <c r="AH164" s="24"/>
      <c r="AI164" s="24"/>
      <c r="AJ164" s="24"/>
      <c r="AK164" s="24"/>
      <c r="AL164" s="130"/>
      <c r="AM164" s="130"/>
      <c r="AN164" s="110"/>
      <c r="AO164" s="110"/>
      <c r="AP164" s="110"/>
      <c r="AQ164" s="110"/>
      <c r="AS164" s="120" t="str">
        <f t="shared" si="70"/>
        <v/>
      </c>
      <c r="AT164" s="120" t="str">
        <f t="shared" si="71"/>
        <v/>
      </c>
      <c r="AU164" s="120" t="str">
        <f t="shared" si="72"/>
        <v/>
      </c>
      <c r="AV164" s="120" t="str">
        <f t="shared" si="73"/>
        <v/>
      </c>
      <c r="AW164" s="120" t="str">
        <f t="shared" si="74"/>
        <v/>
      </c>
      <c r="AX164" s="120" t="str">
        <f t="shared" si="75"/>
        <v/>
      </c>
      <c r="AY164" s="120" t="str">
        <f t="shared" si="76"/>
        <v/>
      </c>
      <c r="AZ164" s="120" t="str">
        <f t="shared" si="77"/>
        <v/>
      </c>
      <c r="BA164" s="112" t="str">
        <f t="shared" ref="BA164:BA167" si="78">TRIM(MID(SUBSTITUTE($BJ$146,", ",REPT(" ",99)),100*(ROW(M2)-1)+1,99))</f>
        <v/>
      </c>
      <c r="BB164" s="112" t="str">
        <f t="shared" ref="BB164:BB167" si="79">TRIM(MID(SUBSTITUTE($BJ$147,", ",REPT(" ",99)),100*(ROW(N2)-1)+1,99))</f>
        <v/>
      </c>
      <c r="BC164" s="112" t="str">
        <f t="shared" ref="BC164:BC167" si="80">TRIM(MID(SUBSTITUTE($BJ$148,", ",REPT(" ",99)),100*(ROW(O2)-1)+1,99))</f>
        <v/>
      </c>
      <c r="BD164" s="112" t="str">
        <f t="shared" ref="BD164:BD167" si="81">TRIM(MID(SUBSTITUTE($BJ$149,", ",REPT(" ",99)),100*(ROW(P2)-1)+1,99))</f>
        <v/>
      </c>
      <c r="BE164" s="112" t="str">
        <f t="shared" ref="BE164:BE167" si="82">TRIM(MID(SUBSTITUTE($BJ$150,", ",REPT(" ",99)),100*(ROW(Q2)-1)+1,99))</f>
        <v/>
      </c>
      <c r="BF164" s="112"/>
      <c r="BG164" s="112"/>
      <c r="BJ164" s="112" t="str">
        <f t="shared" si="67"/>
        <v/>
      </c>
      <c r="BK164" s="112" t="str">
        <f t="shared" si="68"/>
        <v/>
      </c>
      <c r="BL164" s="112" t="str">
        <f t="shared" si="69"/>
        <v/>
      </c>
      <c r="BM164" s="75"/>
      <c r="BN164" s="75"/>
      <c r="BO164" s="75"/>
      <c r="BP164" s="75"/>
      <c r="BQ164" s="75"/>
    </row>
    <row r="165" spans="3:72" ht="18" customHeight="1" x14ac:dyDescent="0.25">
      <c r="C165" s="102"/>
      <c r="D165" s="102"/>
      <c r="E165" s="34"/>
      <c r="W165" s="24"/>
      <c r="X165" s="24"/>
      <c r="Y165" s="24"/>
      <c r="Z165" s="24"/>
      <c r="AA165" s="24"/>
      <c r="AB165" s="24"/>
      <c r="AC165" s="24"/>
      <c r="AD165" s="24"/>
      <c r="AE165" s="24"/>
      <c r="AF165" s="24"/>
      <c r="AG165" s="24"/>
      <c r="AH165" s="24"/>
      <c r="AI165" s="24"/>
      <c r="AJ165" s="24"/>
      <c r="AK165" s="24"/>
      <c r="AL165" s="130"/>
      <c r="AM165" s="130"/>
      <c r="AN165" s="110"/>
      <c r="AO165" s="110"/>
      <c r="AP165" s="110"/>
      <c r="AQ165" s="110"/>
      <c r="AS165" s="120" t="str">
        <f t="shared" si="70"/>
        <v/>
      </c>
      <c r="AT165" s="120" t="str">
        <f t="shared" si="71"/>
        <v/>
      </c>
      <c r="AU165" s="120" t="str">
        <f t="shared" si="72"/>
        <v/>
      </c>
      <c r="AV165" s="120" t="str">
        <f t="shared" si="73"/>
        <v/>
      </c>
      <c r="AW165" s="120" t="str">
        <f t="shared" si="74"/>
        <v/>
      </c>
      <c r="AX165" s="120" t="str">
        <f t="shared" si="75"/>
        <v/>
      </c>
      <c r="AY165" s="120" t="str">
        <f t="shared" si="76"/>
        <v/>
      </c>
      <c r="AZ165" s="120" t="str">
        <f t="shared" si="77"/>
        <v/>
      </c>
      <c r="BA165" s="112" t="str">
        <f t="shared" si="78"/>
        <v/>
      </c>
      <c r="BB165" s="112" t="str">
        <f t="shared" si="79"/>
        <v/>
      </c>
      <c r="BC165" s="112" t="str">
        <f t="shared" si="80"/>
        <v/>
      </c>
      <c r="BD165" s="112" t="str">
        <f t="shared" si="81"/>
        <v/>
      </c>
      <c r="BE165" s="112" t="str">
        <f t="shared" si="82"/>
        <v/>
      </c>
      <c r="BF165" s="112"/>
      <c r="BG165" s="112"/>
      <c r="BJ165" s="112" t="str">
        <f t="shared" si="67"/>
        <v/>
      </c>
      <c r="BK165" s="112" t="str">
        <f t="shared" si="68"/>
        <v/>
      </c>
      <c r="BL165" s="112" t="str">
        <f t="shared" si="69"/>
        <v/>
      </c>
      <c r="BM165" s="75"/>
      <c r="BN165" s="75"/>
      <c r="BO165" s="75"/>
      <c r="BP165" s="75"/>
      <c r="BQ165" s="75"/>
    </row>
    <row r="166" spans="3:72" ht="18" customHeight="1" x14ac:dyDescent="0.25">
      <c r="C166" s="102"/>
      <c r="D166" s="102"/>
      <c r="E166" s="34"/>
      <c r="T166" s="161"/>
      <c r="U166" s="161"/>
      <c r="V166" s="161"/>
      <c r="W166" s="24"/>
      <c r="X166" s="24"/>
      <c r="Y166" s="24"/>
      <c r="Z166" s="24"/>
      <c r="AA166" s="24"/>
      <c r="AB166" s="24"/>
      <c r="AC166" s="24"/>
      <c r="AD166" s="24"/>
      <c r="AE166" s="24"/>
      <c r="AF166" s="24"/>
      <c r="AG166" s="24"/>
      <c r="AH166" s="24"/>
      <c r="AI166" s="24"/>
      <c r="AJ166" s="24"/>
      <c r="AK166" s="24"/>
      <c r="AL166" s="130"/>
      <c r="AM166" s="130"/>
      <c r="AN166" s="110"/>
      <c r="AO166" s="110"/>
      <c r="AP166" s="110"/>
      <c r="AQ166" s="110"/>
      <c r="AS166" s="120" t="str">
        <f t="shared" si="70"/>
        <v/>
      </c>
      <c r="AT166" s="120" t="str">
        <f t="shared" si="71"/>
        <v/>
      </c>
      <c r="AU166" s="120" t="str">
        <f t="shared" si="72"/>
        <v/>
      </c>
      <c r="AV166" s="120" t="str">
        <f t="shared" si="73"/>
        <v/>
      </c>
      <c r="AW166" s="120" t="str">
        <f t="shared" si="74"/>
        <v/>
      </c>
      <c r="AX166" s="120" t="str">
        <f t="shared" si="75"/>
        <v/>
      </c>
      <c r="AY166" s="120" t="str">
        <f t="shared" si="76"/>
        <v/>
      </c>
      <c r="AZ166" s="120" t="str">
        <f t="shared" si="77"/>
        <v/>
      </c>
      <c r="BA166" s="112" t="str">
        <f t="shared" si="78"/>
        <v/>
      </c>
      <c r="BB166" s="112" t="str">
        <f t="shared" si="79"/>
        <v/>
      </c>
      <c r="BC166" s="112" t="str">
        <f t="shared" si="80"/>
        <v/>
      </c>
      <c r="BD166" s="112" t="str">
        <f t="shared" si="81"/>
        <v/>
      </c>
      <c r="BE166" s="112" t="str">
        <f t="shared" si="82"/>
        <v/>
      </c>
      <c r="BF166" s="112"/>
      <c r="BG166" s="112"/>
      <c r="BH166" s="112" t="str">
        <f>TRIM(MID(SUBSTITUTE($BP$146,", ",REPT(" ",99)),100*(ROW(S1)-1)+1,99))</f>
        <v/>
      </c>
      <c r="BI166" s="112" t="str">
        <f>TRIM(MID(SUBSTITUTE($BP$147,", ",REPT(" ",99)),100*(ROW(T1)-1)+1,99))</f>
        <v/>
      </c>
      <c r="BJ166" s="112" t="str">
        <f>TRIM(MID(SUBSTITUTE($BP$148,", ",REPT(" ",99)),100*(ROW(U1)-1)+1,99))</f>
        <v/>
      </c>
      <c r="BK166" s="112" t="str">
        <f>TRIM(MID(SUBSTITUTE($BP$149,", ",REPT(" ",99)),100*(ROW(V1)-1)+1,99))</f>
        <v/>
      </c>
      <c r="BL166" s="112" t="str">
        <f>TRIM(MID(SUBSTITUTE($BP$150,", ",REPT(" ",99)),100*(ROW(W1)-1)+1,99))</f>
        <v/>
      </c>
      <c r="BM166" s="112" t="str">
        <f>TRIM(MID(SUBSTITUTE($BP$151,", ",REPT(" ",99)),100*(ROW(X1)-1)+1,99))</f>
        <v/>
      </c>
      <c r="BN166" s="112" t="str">
        <f>TRIM(MID(SUBSTITUTE($BP$152,", ",REPT(" ",99)),100*(ROW(Y1)-1)+1,99))</f>
        <v/>
      </c>
      <c r="BO166" s="112" t="str">
        <f>TRIM(MID(SUBSTITUTE($BP$153,", ",REPT(" ",99)),100*(ROW(Z1)-1)+1,99))</f>
        <v/>
      </c>
      <c r="BP166" s="112" t="str">
        <f>TRIM(MID(SUBSTITUTE($BP$154,", ",REPT(" ",99)),100*(ROW(AA1)-1)+1,99))</f>
        <v/>
      </c>
      <c r="BQ166" s="112" t="str">
        <f>TRIM(MID(SUBSTITUTE($BP$155,", ",REPT(" ",99)),100*(ROW(AB1)-1)+1,99))</f>
        <v/>
      </c>
    </row>
    <row r="167" spans="3:72" ht="18" customHeight="1" x14ac:dyDescent="0.25">
      <c r="C167" s="102"/>
      <c r="D167" s="102"/>
      <c r="E167" s="34"/>
      <c r="W167" s="24"/>
      <c r="X167" s="24"/>
      <c r="Y167" s="24"/>
      <c r="Z167" s="24"/>
      <c r="AA167" s="24"/>
      <c r="AB167" s="24"/>
      <c r="AC167" s="24"/>
      <c r="AD167" s="24"/>
      <c r="AE167" s="24"/>
      <c r="AF167" s="24"/>
      <c r="AG167" s="24"/>
      <c r="AH167" s="24"/>
      <c r="AI167" s="24"/>
      <c r="AJ167" s="24"/>
      <c r="AK167" s="24"/>
      <c r="AL167" s="130"/>
      <c r="AM167" s="130"/>
      <c r="AN167" s="110"/>
      <c r="AO167" s="110"/>
      <c r="AP167" s="110"/>
      <c r="AQ167" s="110"/>
      <c r="AS167" s="120" t="str">
        <f t="shared" si="70"/>
        <v/>
      </c>
      <c r="AT167" s="120" t="str">
        <f t="shared" si="71"/>
        <v/>
      </c>
      <c r="AU167" s="120" t="str">
        <f t="shared" si="72"/>
        <v/>
      </c>
      <c r="AV167" s="120" t="str">
        <f t="shared" si="73"/>
        <v/>
      </c>
      <c r="AW167" s="120" t="str">
        <f t="shared" si="74"/>
        <v/>
      </c>
      <c r="AX167" s="120" t="str">
        <f t="shared" si="75"/>
        <v/>
      </c>
      <c r="AY167" s="120" t="str">
        <f t="shared" si="76"/>
        <v/>
      </c>
      <c r="AZ167" s="120" t="str">
        <f t="shared" si="77"/>
        <v/>
      </c>
      <c r="BA167" s="112" t="str">
        <f t="shared" si="78"/>
        <v/>
      </c>
      <c r="BB167" s="112" t="str">
        <f t="shared" si="79"/>
        <v/>
      </c>
      <c r="BC167" s="112" t="str">
        <f t="shared" si="80"/>
        <v/>
      </c>
      <c r="BD167" s="112" t="str">
        <f t="shared" si="81"/>
        <v/>
      </c>
      <c r="BE167" s="112" t="str">
        <f t="shared" si="82"/>
        <v/>
      </c>
      <c r="BF167" s="112"/>
      <c r="BG167" s="112"/>
      <c r="BH167" s="112" t="str">
        <f t="shared" ref="BH167:BH175" si="83">TRIM(MID(SUBSTITUTE($BP$146,", ",REPT(" ",99)),100*(ROW(S2)-1)+1,99))</f>
        <v/>
      </c>
      <c r="BI167" s="112" t="str">
        <f t="shared" ref="BI167:BI175" si="84">TRIM(MID(SUBSTITUTE($BP$147,", ",REPT(" ",99)),100*(ROW(T2)-1)+1,99))</f>
        <v/>
      </c>
      <c r="BJ167" s="112" t="str">
        <f t="shared" ref="BJ167:BJ175" si="85">TRIM(MID(SUBSTITUTE($BP$148,", ",REPT(" ",99)),100*(ROW(U2)-1)+1,99))</f>
        <v/>
      </c>
      <c r="BK167" s="112" t="str">
        <f t="shared" ref="BK167:BK175" si="86">TRIM(MID(SUBSTITUTE($BP$149,", ",REPT(" ",99)),100*(ROW(V2)-1)+1,99))</f>
        <v/>
      </c>
      <c r="BL167" s="112" t="str">
        <f t="shared" ref="BL167:BL175" si="87">TRIM(MID(SUBSTITUTE($BP$150,", ",REPT(" ",99)),100*(ROW(W2)-1)+1,99))</f>
        <v/>
      </c>
      <c r="BM167" s="112" t="str">
        <f t="shared" ref="BM167:BM175" si="88">TRIM(MID(SUBSTITUTE($BP$151,", ",REPT(" ",99)),100*(ROW(X2)-1)+1,99))</f>
        <v/>
      </c>
      <c r="BN167" s="112" t="str">
        <f t="shared" ref="BN167:BN175" si="89">TRIM(MID(SUBSTITUTE($BP$152,", ",REPT(" ",99)),100*(ROW(Y2)-1)+1,99))</f>
        <v/>
      </c>
      <c r="BO167" s="112" t="str">
        <f t="shared" ref="BO167:BO175" si="90">TRIM(MID(SUBSTITUTE($BP$153,", ",REPT(" ",99)),100*(ROW(Z2)-1)+1,99))</f>
        <v/>
      </c>
      <c r="BP167" s="112" t="str">
        <f t="shared" ref="BP167:BP175" si="91">TRIM(MID(SUBSTITUTE($BP$154,", ",REPT(" ",99)),100*(ROW(AA2)-1)+1,99))</f>
        <v/>
      </c>
      <c r="BQ167" s="112" t="str">
        <f t="shared" ref="BQ167:BQ175" si="92">TRIM(MID(SUBSTITUTE($BP$155,", ",REPT(" ",99)),100*(ROW(AB2)-1)+1,99))</f>
        <v/>
      </c>
    </row>
    <row r="168" spans="3:72" ht="18" customHeight="1" x14ac:dyDescent="0.25">
      <c r="C168" s="121"/>
      <c r="D168" s="121"/>
      <c r="E168" s="34"/>
      <c r="W168" s="24"/>
      <c r="X168" s="24"/>
      <c r="Y168" s="24"/>
      <c r="Z168" s="24"/>
      <c r="AA168" s="24"/>
      <c r="AB168" s="24"/>
      <c r="AC168" s="24"/>
      <c r="AD168" s="24"/>
      <c r="AE168" s="24"/>
      <c r="AF168" s="24"/>
      <c r="AG168" s="24"/>
      <c r="AH168" s="24"/>
      <c r="AI168" s="24"/>
      <c r="AJ168" s="24"/>
      <c r="AK168" s="24"/>
      <c r="AL168" s="130"/>
      <c r="AM168" s="130"/>
      <c r="AN168" s="110"/>
      <c r="AO168" s="110"/>
      <c r="AP168" s="110"/>
      <c r="AQ168" s="110"/>
      <c r="BA168" s="112"/>
      <c r="BB168" s="48"/>
      <c r="BC168" s="48"/>
      <c r="BD168" s="48"/>
      <c r="BE168" s="48"/>
      <c r="BF168" s="48"/>
      <c r="BG168" s="48"/>
      <c r="BH168" s="112" t="str">
        <f t="shared" si="83"/>
        <v/>
      </c>
      <c r="BI168" s="112" t="str">
        <f t="shared" si="84"/>
        <v/>
      </c>
      <c r="BJ168" s="112" t="str">
        <f t="shared" si="85"/>
        <v/>
      </c>
      <c r="BK168" s="112" t="str">
        <f t="shared" si="86"/>
        <v/>
      </c>
      <c r="BL168" s="112" t="str">
        <f t="shared" si="87"/>
        <v/>
      </c>
      <c r="BM168" s="112" t="str">
        <f t="shared" si="88"/>
        <v/>
      </c>
      <c r="BN168" s="112" t="str">
        <f t="shared" si="89"/>
        <v/>
      </c>
      <c r="BO168" s="112" t="str">
        <f t="shared" si="90"/>
        <v/>
      </c>
      <c r="BP168" s="112" t="str">
        <f t="shared" si="91"/>
        <v/>
      </c>
      <c r="BQ168" s="112" t="str">
        <f t="shared" si="92"/>
        <v/>
      </c>
    </row>
    <row r="169" spans="3:72" ht="18" customHeight="1" x14ac:dyDescent="0.25">
      <c r="C169" s="121"/>
      <c r="D169" s="121"/>
      <c r="E169" s="34"/>
      <c r="F169" s="110"/>
      <c r="G169" s="110"/>
      <c r="H169" s="110"/>
      <c r="I169" s="110"/>
      <c r="J169" s="110"/>
      <c r="K169" s="110"/>
      <c r="L169" s="110"/>
      <c r="M169" s="110"/>
      <c r="N169" s="110"/>
      <c r="O169" s="110"/>
      <c r="P169" s="110"/>
      <c r="Q169" s="110"/>
      <c r="R169" s="110"/>
      <c r="S169" s="110"/>
      <c r="T169" s="110"/>
      <c r="U169" s="110"/>
      <c r="V169" s="110"/>
      <c r="W169" s="24"/>
      <c r="X169" s="24"/>
      <c r="Y169" s="24"/>
      <c r="Z169" s="24"/>
      <c r="AA169" s="24"/>
      <c r="AB169" s="24"/>
      <c r="AC169" s="24"/>
      <c r="AD169" s="24"/>
      <c r="AE169" s="24"/>
      <c r="AF169" s="24"/>
      <c r="AG169" s="24"/>
      <c r="AH169" s="24"/>
      <c r="AI169" s="24"/>
      <c r="AJ169" s="24"/>
      <c r="AK169" s="24"/>
      <c r="AL169" s="130"/>
      <c r="AM169" s="130"/>
      <c r="AN169" s="110"/>
      <c r="AO169" s="110"/>
      <c r="AP169" s="110"/>
      <c r="AQ169" s="110"/>
      <c r="BA169" s="112"/>
      <c r="BH169" s="112" t="str">
        <f t="shared" si="83"/>
        <v/>
      </c>
      <c r="BI169" s="112" t="str">
        <f t="shared" si="84"/>
        <v/>
      </c>
      <c r="BJ169" s="112" t="str">
        <f t="shared" si="85"/>
        <v/>
      </c>
      <c r="BK169" s="112" t="str">
        <f t="shared" si="86"/>
        <v/>
      </c>
      <c r="BL169" s="112" t="str">
        <f t="shared" si="87"/>
        <v/>
      </c>
      <c r="BM169" s="112" t="str">
        <f t="shared" si="88"/>
        <v/>
      </c>
      <c r="BN169" s="112" t="str">
        <f t="shared" si="89"/>
        <v/>
      </c>
      <c r="BO169" s="112" t="str">
        <f t="shared" si="90"/>
        <v/>
      </c>
      <c r="BP169" s="112" t="str">
        <f t="shared" si="91"/>
        <v/>
      </c>
      <c r="BQ169" s="112" t="str">
        <f t="shared" si="92"/>
        <v/>
      </c>
      <c r="BT169" s="34" t="s">
        <v>40</v>
      </c>
    </row>
    <row r="170" spans="3:72" ht="18" customHeight="1" x14ac:dyDescent="0.25">
      <c r="C170" s="110"/>
      <c r="D170" s="110"/>
      <c r="E170" s="110"/>
      <c r="F170" s="110"/>
      <c r="G170" s="110"/>
      <c r="H170" s="110"/>
      <c r="I170" s="110"/>
      <c r="J170" s="110"/>
      <c r="K170" s="110"/>
      <c r="L170" s="110"/>
      <c r="M170" s="110"/>
      <c r="N170" s="110"/>
      <c r="O170" s="110"/>
      <c r="P170" s="110"/>
      <c r="Q170" s="110"/>
      <c r="R170" s="110"/>
      <c r="S170" s="110"/>
      <c r="T170" s="110"/>
      <c r="U170" s="110"/>
      <c r="V170" s="110"/>
      <c r="W170" s="24"/>
      <c r="X170" s="24"/>
      <c r="Y170" s="24"/>
      <c r="Z170" s="24"/>
      <c r="AA170" s="24"/>
      <c r="AB170" s="24"/>
      <c r="AC170" s="24"/>
      <c r="AD170" s="24"/>
      <c r="AE170" s="24"/>
      <c r="AF170" s="24"/>
      <c r="AG170" s="24"/>
      <c r="AH170" s="24"/>
      <c r="AI170" s="24"/>
      <c r="AJ170" s="24"/>
      <c r="AK170" s="24"/>
      <c r="AL170" s="130"/>
      <c r="AM170" s="130"/>
      <c r="AN170" s="110"/>
      <c r="AO170" s="110"/>
      <c r="AP170" s="110"/>
      <c r="AQ170" s="110"/>
      <c r="BH170" s="112" t="str">
        <f t="shared" si="83"/>
        <v/>
      </c>
      <c r="BI170" s="112" t="str">
        <f t="shared" si="84"/>
        <v/>
      </c>
      <c r="BJ170" s="112" t="str">
        <f t="shared" si="85"/>
        <v/>
      </c>
      <c r="BK170" s="112" t="str">
        <f t="shared" si="86"/>
        <v/>
      </c>
      <c r="BL170" s="112" t="str">
        <f t="shared" si="87"/>
        <v/>
      </c>
      <c r="BM170" s="112" t="str">
        <f t="shared" si="88"/>
        <v/>
      </c>
      <c r="BN170" s="112" t="str">
        <f t="shared" si="89"/>
        <v/>
      </c>
      <c r="BO170" s="112" t="str">
        <f t="shared" si="90"/>
        <v/>
      </c>
      <c r="BP170" s="112" t="str">
        <f t="shared" si="91"/>
        <v/>
      </c>
      <c r="BQ170" s="112" t="str">
        <f t="shared" si="92"/>
        <v/>
      </c>
    </row>
    <row r="171" spans="3:72" ht="18" customHeight="1" x14ac:dyDescent="0.25">
      <c r="C171" s="110"/>
      <c r="D171" s="110"/>
      <c r="E171" s="110"/>
      <c r="F171" s="110"/>
      <c r="G171" s="110"/>
      <c r="H171" s="110"/>
      <c r="I171" s="110"/>
      <c r="J171" s="110"/>
      <c r="K171" s="110"/>
      <c r="L171" s="110"/>
      <c r="M171" s="110"/>
      <c r="N171" s="110"/>
      <c r="O171" s="110"/>
      <c r="P171" s="110"/>
      <c r="Q171" s="110"/>
      <c r="R171" s="110"/>
      <c r="S171" s="110"/>
      <c r="T171" s="110"/>
      <c r="U171" s="110"/>
      <c r="V171" s="110"/>
      <c r="W171" s="24"/>
      <c r="X171" s="24"/>
      <c r="Y171" s="24"/>
      <c r="Z171" s="24"/>
      <c r="AA171" s="24"/>
      <c r="AB171" s="24"/>
      <c r="AC171" s="24"/>
      <c r="AD171" s="24"/>
      <c r="AE171" s="24"/>
      <c r="AF171" s="24"/>
      <c r="AG171" s="24"/>
      <c r="AH171" s="24"/>
      <c r="AI171" s="24"/>
      <c r="AJ171" s="24"/>
      <c r="AK171" s="24"/>
      <c r="AL171" s="130"/>
      <c r="AM171" s="130"/>
      <c r="AN171" s="110"/>
      <c r="AO171" s="110"/>
      <c r="AP171" s="110"/>
      <c r="AQ171" s="110"/>
      <c r="BH171" s="112" t="str">
        <f t="shared" si="83"/>
        <v/>
      </c>
      <c r="BI171" s="112" t="str">
        <f t="shared" si="84"/>
        <v/>
      </c>
      <c r="BJ171" s="112" t="str">
        <f t="shared" si="85"/>
        <v/>
      </c>
      <c r="BK171" s="112" t="str">
        <f t="shared" si="86"/>
        <v/>
      </c>
      <c r="BL171" s="112" t="str">
        <f t="shared" si="87"/>
        <v/>
      </c>
      <c r="BM171" s="112" t="str">
        <f t="shared" si="88"/>
        <v/>
      </c>
      <c r="BN171" s="112" t="str">
        <f t="shared" si="89"/>
        <v/>
      </c>
      <c r="BO171" s="112" t="str">
        <f t="shared" si="90"/>
        <v/>
      </c>
      <c r="BP171" s="112" t="str">
        <f t="shared" si="91"/>
        <v/>
      </c>
      <c r="BQ171" s="112" t="str">
        <f>TRIM(MID(SUBSTITUTE($BP$155,", ",REPT(" ",99)),100*(ROW(AB6)-1)+1,99))</f>
        <v/>
      </c>
    </row>
    <row r="172" spans="3:72" ht="14.1" customHeight="1" x14ac:dyDescent="0.25">
      <c r="C172" s="110"/>
      <c r="D172" s="110"/>
      <c r="E172" s="110"/>
      <c r="F172" s="110"/>
      <c r="G172" s="110"/>
      <c r="H172" s="110"/>
      <c r="I172" s="110"/>
      <c r="J172" s="110"/>
      <c r="K172" s="110"/>
      <c r="L172" s="110"/>
      <c r="M172" s="110"/>
      <c r="N172" s="110"/>
      <c r="O172" s="110"/>
      <c r="P172" s="110"/>
      <c r="Q172" s="110"/>
      <c r="R172" s="110"/>
      <c r="S172" s="110"/>
      <c r="T172" s="110"/>
      <c r="U172" s="110"/>
      <c r="V172" s="110"/>
      <c r="W172" s="108"/>
      <c r="X172" s="108"/>
      <c r="Y172" s="108"/>
      <c r="Z172" s="108"/>
      <c r="AA172" s="108"/>
      <c r="AB172" s="108"/>
      <c r="AC172" s="108"/>
      <c r="AD172" s="108"/>
      <c r="AE172" s="108"/>
      <c r="AF172" s="108"/>
      <c r="AG172" s="108"/>
      <c r="AH172" s="108"/>
      <c r="AI172" s="108"/>
      <c r="AJ172" s="108"/>
      <c r="AK172" s="108"/>
      <c r="AL172" s="108"/>
      <c r="AM172" s="108"/>
      <c r="AN172" s="110"/>
      <c r="AO172" s="110"/>
      <c r="AP172" s="110"/>
      <c r="AQ172" s="110"/>
      <c r="BH172" s="112" t="str">
        <f t="shared" si="83"/>
        <v/>
      </c>
      <c r="BI172" s="112" t="str">
        <f t="shared" si="84"/>
        <v/>
      </c>
      <c r="BJ172" s="112" t="str">
        <f t="shared" si="85"/>
        <v/>
      </c>
      <c r="BK172" s="112" t="str">
        <f t="shared" si="86"/>
        <v/>
      </c>
      <c r="BL172" s="112" t="str">
        <f t="shared" si="87"/>
        <v/>
      </c>
      <c r="BM172" s="112" t="str">
        <f t="shared" si="88"/>
        <v/>
      </c>
      <c r="BN172" s="112" t="str">
        <f t="shared" si="89"/>
        <v/>
      </c>
      <c r="BO172" s="112" t="str">
        <f t="shared" si="90"/>
        <v/>
      </c>
      <c r="BP172" s="112" t="str">
        <f t="shared" si="91"/>
        <v/>
      </c>
      <c r="BQ172" s="112" t="str">
        <f t="shared" si="92"/>
        <v/>
      </c>
    </row>
    <row r="173" spans="3:72" ht="18" customHeight="1" x14ac:dyDescent="0.25">
      <c r="C173" s="110"/>
      <c r="D173" s="110"/>
      <c r="E173" s="110"/>
      <c r="F173" s="110"/>
      <c r="G173" s="110"/>
      <c r="H173" s="110"/>
      <c r="I173" s="110"/>
      <c r="J173" s="110"/>
      <c r="K173" s="110"/>
      <c r="L173" s="110"/>
      <c r="M173" s="108"/>
      <c r="N173" s="108"/>
      <c r="O173" s="108"/>
      <c r="P173" s="108"/>
      <c r="Q173" s="108"/>
      <c r="R173" s="108"/>
      <c r="S173" s="108"/>
      <c r="T173" s="108"/>
      <c r="U173" s="108"/>
      <c r="V173" s="108"/>
      <c r="W173" s="24"/>
      <c r="X173" s="24"/>
      <c r="Y173" s="24"/>
      <c r="Z173" s="14"/>
      <c r="AA173" s="14"/>
      <c r="AB173" s="14"/>
      <c r="AC173" s="14"/>
      <c r="AD173" s="14"/>
      <c r="AE173" s="14"/>
      <c r="AF173" s="14"/>
      <c r="AG173" s="14"/>
      <c r="AH173" s="14"/>
      <c r="AI173" s="14"/>
      <c r="AJ173" s="131"/>
      <c r="AK173" s="131"/>
      <c r="AL173" s="108"/>
      <c r="AM173" s="108"/>
      <c r="AN173" s="108"/>
      <c r="AO173" s="108"/>
      <c r="AP173" s="108"/>
      <c r="AQ173" s="108"/>
      <c r="AR173" s="108"/>
      <c r="AS173" s="5" t="s">
        <v>40</v>
      </c>
      <c r="BH173" s="112" t="str">
        <f t="shared" si="83"/>
        <v/>
      </c>
      <c r="BI173" s="112" t="str">
        <f t="shared" si="84"/>
        <v/>
      </c>
      <c r="BJ173" s="112" t="str">
        <f t="shared" si="85"/>
        <v/>
      </c>
      <c r="BK173" s="112" t="str">
        <f t="shared" si="86"/>
        <v/>
      </c>
      <c r="BL173" s="112" t="str">
        <f t="shared" si="87"/>
        <v/>
      </c>
      <c r="BM173" s="112" t="str">
        <f t="shared" si="88"/>
        <v/>
      </c>
      <c r="BN173" s="112" t="str">
        <f t="shared" si="89"/>
        <v/>
      </c>
      <c r="BO173" s="112" t="str">
        <f t="shared" si="90"/>
        <v/>
      </c>
      <c r="BP173" s="112" t="str">
        <f t="shared" si="91"/>
        <v/>
      </c>
      <c r="BQ173" s="112" t="str">
        <f t="shared" si="92"/>
        <v/>
      </c>
    </row>
    <row r="174" spans="3:72" ht="18" customHeight="1" x14ac:dyDescent="0.25">
      <c r="C174" s="110"/>
      <c r="D174" s="110"/>
      <c r="E174" s="110"/>
      <c r="F174" s="110"/>
      <c r="G174" s="110"/>
      <c r="H174" s="110"/>
      <c r="I174" s="110"/>
      <c r="J174" s="110"/>
      <c r="K174" s="110"/>
      <c r="L174" s="110"/>
      <c r="M174" s="108"/>
      <c r="N174" s="108"/>
      <c r="O174" s="108"/>
      <c r="P174" s="108"/>
      <c r="Q174" s="108"/>
      <c r="R174" s="108"/>
      <c r="S174" s="108"/>
      <c r="T174" s="108"/>
      <c r="U174" s="108"/>
      <c r="V174" s="108"/>
      <c r="W174" s="24"/>
      <c r="X174" s="24"/>
      <c r="Y174" s="24"/>
      <c r="Z174" s="24"/>
      <c r="AA174" s="24"/>
      <c r="AB174" s="24"/>
      <c r="AC174" s="24"/>
      <c r="AD174" s="24"/>
      <c r="AE174" s="24"/>
      <c r="AF174" s="24"/>
      <c r="AG174" s="24"/>
      <c r="AH174" s="24"/>
      <c r="AI174" s="24"/>
      <c r="AJ174" s="132"/>
      <c r="AK174" s="132"/>
      <c r="AL174" s="108"/>
      <c r="AM174" s="108"/>
      <c r="AN174" s="108"/>
      <c r="AO174" s="108"/>
      <c r="AP174" s="108"/>
      <c r="AQ174" s="108"/>
      <c r="AR174" s="108"/>
      <c r="BH174" s="112" t="str">
        <f t="shared" si="83"/>
        <v/>
      </c>
      <c r="BI174" s="112" t="str">
        <f t="shared" si="84"/>
        <v/>
      </c>
      <c r="BJ174" s="112" t="str">
        <f t="shared" si="85"/>
        <v/>
      </c>
      <c r="BK174" s="112" t="str">
        <f t="shared" si="86"/>
        <v/>
      </c>
      <c r="BL174" s="112" t="str">
        <f t="shared" si="87"/>
        <v/>
      </c>
      <c r="BM174" s="112" t="str">
        <f t="shared" si="88"/>
        <v/>
      </c>
      <c r="BN174" s="112" t="str">
        <f t="shared" si="89"/>
        <v/>
      </c>
      <c r="BO174" s="112" t="str">
        <f t="shared" si="90"/>
        <v/>
      </c>
      <c r="BP174" s="112" t="str">
        <f t="shared" si="91"/>
        <v/>
      </c>
      <c r="BQ174" s="112" t="str">
        <f t="shared" si="92"/>
        <v/>
      </c>
    </row>
    <row r="175" spans="3:72" ht="18" customHeight="1" x14ac:dyDescent="0.25">
      <c r="C175" s="102"/>
      <c r="D175" s="102"/>
      <c r="E175" s="34"/>
      <c r="F175" s="110"/>
      <c r="G175" s="110"/>
      <c r="H175" s="110"/>
      <c r="I175" s="110"/>
      <c r="J175" s="110"/>
      <c r="K175" s="110"/>
      <c r="L175" s="110"/>
      <c r="M175" s="108"/>
      <c r="N175" s="108"/>
      <c r="O175" s="108"/>
      <c r="P175" s="108"/>
      <c r="Q175" s="108"/>
      <c r="R175" s="108"/>
      <c r="S175" s="108"/>
      <c r="T175" s="108"/>
      <c r="U175" s="108"/>
      <c r="V175" s="108"/>
      <c r="W175" s="24"/>
      <c r="X175" s="24"/>
      <c r="Y175" s="24"/>
      <c r="Z175" s="24"/>
      <c r="AA175" s="24"/>
      <c r="AB175" s="24"/>
      <c r="AC175" s="24"/>
      <c r="AD175" s="24"/>
      <c r="AE175" s="24"/>
      <c r="AF175" s="24"/>
      <c r="AG175" s="24"/>
      <c r="AH175" s="24"/>
      <c r="AI175" s="24"/>
      <c r="AJ175" s="132"/>
      <c r="AK175" s="132"/>
      <c r="AL175" s="108"/>
      <c r="AM175" s="108"/>
      <c r="AN175" s="108"/>
      <c r="AO175" s="108"/>
      <c r="AP175" s="108"/>
      <c r="AQ175" s="108"/>
      <c r="AR175" s="108"/>
      <c r="BH175" s="112" t="str">
        <f t="shared" si="83"/>
        <v/>
      </c>
      <c r="BI175" s="112" t="str">
        <f t="shared" si="84"/>
        <v/>
      </c>
      <c r="BJ175" s="112" t="str">
        <f t="shared" si="85"/>
        <v/>
      </c>
      <c r="BK175" s="112" t="str">
        <f t="shared" si="86"/>
        <v/>
      </c>
      <c r="BL175" s="112" t="str">
        <f t="shared" si="87"/>
        <v/>
      </c>
      <c r="BM175" s="112" t="str">
        <f t="shared" si="88"/>
        <v/>
      </c>
      <c r="BN175" s="112" t="str">
        <f t="shared" si="89"/>
        <v/>
      </c>
      <c r="BO175" s="112" t="str">
        <f t="shared" si="90"/>
        <v/>
      </c>
      <c r="BP175" s="112" t="str">
        <f t="shared" si="91"/>
        <v/>
      </c>
      <c r="BQ175" s="112" t="str">
        <f t="shared" si="92"/>
        <v/>
      </c>
    </row>
    <row r="176" spans="3:72" ht="18" customHeight="1" x14ac:dyDescent="0.25">
      <c r="C176" s="102"/>
      <c r="D176" s="102"/>
      <c r="E176" s="34"/>
      <c r="F176" s="110"/>
      <c r="G176" s="110"/>
      <c r="H176" s="110"/>
      <c r="I176" s="110"/>
      <c r="J176" s="110"/>
      <c r="K176" s="110"/>
      <c r="L176" s="110"/>
      <c r="M176" s="108"/>
      <c r="N176" s="108"/>
      <c r="O176" s="108"/>
      <c r="P176" s="108"/>
      <c r="Q176" s="108"/>
      <c r="R176" s="108"/>
      <c r="S176" s="108"/>
      <c r="T176" s="108"/>
      <c r="U176" s="108"/>
      <c r="V176" s="108"/>
      <c r="W176" s="24"/>
      <c r="X176" s="24"/>
      <c r="Y176" s="24"/>
      <c r="Z176" s="24"/>
      <c r="AA176" s="24"/>
      <c r="AB176" s="24"/>
      <c r="AC176" s="24"/>
      <c r="AD176" s="24"/>
      <c r="AE176" s="24"/>
      <c r="AF176" s="24"/>
      <c r="AG176" s="24"/>
      <c r="AH176" s="24"/>
      <c r="AI176" s="24"/>
      <c r="AJ176" s="132"/>
      <c r="AK176" s="132"/>
      <c r="AL176" s="108"/>
      <c r="AM176" s="108"/>
      <c r="AN176" s="108"/>
      <c r="AO176" s="108"/>
      <c r="AP176" s="108"/>
      <c r="AQ176" s="108"/>
      <c r="AR176" s="108"/>
    </row>
    <row r="177" spans="1:49" ht="18" customHeight="1" x14ac:dyDescent="0.25">
      <c r="C177" s="102"/>
      <c r="D177" s="102"/>
      <c r="E177" s="34"/>
      <c r="F177" s="110"/>
      <c r="G177" s="110"/>
      <c r="H177" s="110"/>
      <c r="I177" s="110"/>
      <c r="J177" s="110"/>
      <c r="K177" s="110"/>
      <c r="L177" s="110"/>
      <c r="M177" s="108"/>
      <c r="N177" s="108"/>
      <c r="O177" s="108"/>
      <c r="P177" s="108"/>
      <c r="Q177" s="108"/>
      <c r="R177" s="108"/>
      <c r="S177" s="108"/>
      <c r="T177" s="108"/>
      <c r="U177" s="108"/>
      <c r="V177" s="108"/>
      <c r="W177" s="24"/>
      <c r="X177" s="24"/>
      <c r="Y177" s="24"/>
      <c r="Z177" s="24"/>
      <c r="AA177" s="24"/>
      <c r="AB177" s="24"/>
      <c r="AC177" s="24"/>
      <c r="AD177" s="24"/>
      <c r="AE177" s="24"/>
      <c r="AF177" s="24"/>
      <c r="AG177" s="24"/>
      <c r="AH177" s="24"/>
      <c r="AI177" s="24"/>
      <c r="AJ177" s="132"/>
      <c r="AK177" s="132"/>
      <c r="AL177" s="108"/>
      <c r="AM177" s="108"/>
      <c r="AN177" s="108"/>
      <c r="AO177" s="108"/>
      <c r="AP177" s="108"/>
      <c r="AQ177" s="108"/>
      <c r="AR177" s="108"/>
    </row>
    <row r="178" spans="1:49" ht="18" customHeight="1" x14ac:dyDescent="0.25">
      <c r="C178" s="102"/>
      <c r="D178" s="102"/>
      <c r="E178" s="34"/>
      <c r="F178" s="110"/>
      <c r="G178" s="110"/>
      <c r="H178" s="110"/>
      <c r="I178" s="110"/>
      <c r="J178" s="110"/>
      <c r="K178" s="110"/>
      <c r="L178" s="110"/>
      <c r="M178" s="108"/>
      <c r="N178" s="108"/>
      <c r="O178" s="108"/>
      <c r="P178" s="108"/>
      <c r="Q178" s="108"/>
      <c r="R178" s="108"/>
      <c r="S178" s="108"/>
      <c r="T178" s="24"/>
      <c r="U178" s="24"/>
      <c r="V178" s="24"/>
      <c r="W178" s="24"/>
      <c r="X178" s="24"/>
      <c r="Y178" s="24"/>
      <c r="Z178" s="24"/>
      <c r="AA178" s="24"/>
      <c r="AB178" s="24"/>
      <c r="AC178" s="24"/>
      <c r="AD178" s="24"/>
      <c r="AE178" s="24"/>
      <c r="AF178" s="24"/>
      <c r="AG178" s="24"/>
      <c r="AH178" s="24"/>
      <c r="AI178" s="24"/>
      <c r="AJ178" s="132"/>
      <c r="AK178" s="132"/>
      <c r="AL178" s="108"/>
      <c r="AM178" s="108"/>
      <c r="AN178" s="108"/>
      <c r="AO178" s="108"/>
      <c r="AP178" s="108"/>
      <c r="AQ178" s="108"/>
      <c r="AR178" s="108"/>
    </row>
    <row r="179" spans="1:49" ht="18" customHeight="1" x14ac:dyDescent="0.25">
      <c r="C179" s="102"/>
      <c r="D179" s="102"/>
      <c r="E179" s="34"/>
      <c r="F179" s="110"/>
      <c r="G179" s="110"/>
      <c r="H179" s="110"/>
      <c r="I179" s="110"/>
      <c r="J179" s="110"/>
      <c r="K179" s="110"/>
      <c r="L179" s="110"/>
      <c r="M179" s="108"/>
      <c r="N179" s="108"/>
      <c r="O179" s="108"/>
      <c r="P179" s="108"/>
      <c r="Q179" s="108"/>
      <c r="R179" s="108"/>
      <c r="S179" s="108"/>
      <c r="T179" s="108"/>
      <c r="U179" s="108"/>
      <c r="V179" s="108"/>
      <c r="W179" s="24"/>
      <c r="X179" s="24"/>
      <c r="Y179" s="24"/>
      <c r="Z179" s="24"/>
      <c r="AA179" s="24"/>
      <c r="AB179" s="24"/>
      <c r="AC179" s="24"/>
      <c r="AD179" s="24"/>
      <c r="AE179" s="24"/>
      <c r="AF179" s="24"/>
      <c r="AG179" s="24"/>
      <c r="AH179" s="24"/>
      <c r="AI179" s="24"/>
      <c r="AJ179" s="132"/>
      <c r="AK179" s="132"/>
      <c r="AL179" s="108"/>
      <c r="AM179" s="108"/>
      <c r="AN179" s="108"/>
      <c r="AO179" s="108"/>
      <c r="AP179" s="108"/>
      <c r="AQ179" s="108"/>
      <c r="AR179" s="108"/>
      <c r="AW179" s="34" t="s">
        <v>40</v>
      </c>
    </row>
    <row r="180" spans="1:49" ht="18" customHeight="1" x14ac:dyDescent="0.25">
      <c r="C180" s="104"/>
      <c r="D180" s="104"/>
      <c r="E180" s="34"/>
      <c r="F180" s="110"/>
      <c r="G180" s="110"/>
      <c r="H180" s="110"/>
      <c r="I180" s="110"/>
      <c r="J180" s="110"/>
      <c r="K180" s="110"/>
      <c r="L180" s="110"/>
      <c r="M180" s="108"/>
      <c r="N180" s="108"/>
      <c r="O180" s="108"/>
      <c r="P180" s="108"/>
      <c r="Q180" s="108"/>
      <c r="R180" s="108"/>
      <c r="S180" s="108"/>
      <c r="T180" s="108"/>
      <c r="U180" s="108"/>
      <c r="V180" s="108"/>
      <c r="W180" s="24"/>
      <c r="X180" s="24"/>
      <c r="Y180" s="24"/>
      <c r="Z180" s="24"/>
      <c r="AA180" s="24"/>
      <c r="AB180" s="24"/>
      <c r="AC180" s="24"/>
      <c r="AD180" s="24"/>
      <c r="AE180" s="24"/>
      <c r="AF180" s="24"/>
      <c r="AG180" s="24"/>
      <c r="AH180" s="24"/>
      <c r="AI180" s="24"/>
      <c r="AJ180" s="132"/>
      <c r="AK180" s="132"/>
      <c r="AL180" s="108"/>
      <c r="AM180" s="108"/>
      <c r="AN180" s="108"/>
      <c r="AO180" s="108"/>
      <c r="AP180" s="108"/>
      <c r="AQ180" s="108"/>
      <c r="AR180" s="108"/>
    </row>
    <row r="181" spans="1:49" ht="18" customHeight="1" x14ac:dyDescent="0.25">
      <c r="C181" s="110"/>
      <c r="D181" s="110"/>
      <c r="E181" s="110"/>
      <c r="F181" s="110"/>
      <c r="G181" s="110"/>
      <c r="H181" s="110"/>
      <c r="I181" s="110"/>
      <c r="J181" s="110"/>
      <c r="K181" s="110"/>
      <c r="L181" s="110"/>
      <c r="M181" s="108"/>
      <c r="N181" s="108"/>
      <c r="O181" s="108"/>
      <c r="P181" s="108"/>
      <c r="Q181" s="108"/>
      <c r="R181" s="108"/>
      <c r="S181" s="108"/>
      <c r="T181" s="108"/>
      <c r="U181" s="108"/>
      <c r="V181" s="108"/>
      <c r="W181" s="24"/>
      <c r="X181" s="24"/>
      <c r="Y181" s="24"/>
      <c r="Z181" s="24"/>
      <c r="AA181" s="24"/>
      <c r="AB181" s="24"/>
      <c r="AC181" s="24"/>
      <c r="AD181" s="24"/>
      <c r="AE181" s="24"/>
      <c r="AF181" s="24"/>
      <c r="AG181" s="24"/>
      <c r="AH181" s="24"/>
      <c r="AI181" s="24"/>
      <c r="AJ181" s="132"/>
      <c r="AK181" s="132"/>
      <c r="AL181" s="108"/>
      <c r="AM181" s="108"/>
      <c r="AN181" s="108"/>
      <c r="AO181" s="108"/>
      <c r="AP181" s="108"/>
      <c r="AQ181" s="108"/>
      <c r="AR181" s="108"/>
    </row>
    <row r="182" spans="1:49" ht="18" customHeight="1" x14ac:dyDescent="0.25">
      <c r="C182" s="110"/>
      <c r="D182" s="110"/>
      <c r="E182" s="110"/>
      <c r="F182" s="110"/>
      <c r="G182" s="110"/>
      <c r="H182" s="110"/>
      <c r="I182" s="110"/>
      <c r="J182" s="110"/>
      <c r="K182" s="110"/>
      <c r="L182" s="110"/>
      <c r="M182" s="108"/>
      <c r="N182" s="108"/>
      <c r="O182" s="108"/>
      <c r="P182" s="108"/>
      <c r="Q182" s="108"/>
      <c r="R182" s="108"/>
      <c r="S182" s="108"/>
      <c r="T182" s="108"/>
      <c r="U182" s="108"/>
      <c r="V182" s="108"/>
      <c r="W182" s="24"/>
      <c r="X182" s="24"/>
      <c r="Y182" s="24"/>
      <c r="Z182" s="24"/>
      <c r="AA182" s="24"/>
      <c r="AB182" s="24"/>
      <c r="AC182" s="24"/>
      <c r="AD182" s="24"/>
      <c r="AE182" s="24"/>
      <c r="AF182" s="24"/>
      <c r="AG182" s="24"/>
      <c r="AH182" s="24"/>
      <c r="AI182" s="24"/>
      <c r="AJ182" s="132"/>
      <c r="AK182" s="132"/>
      <c r="AL182" s="108"/>
      <c r="AM182" s="108"/>
      <c r="AN182" s="108"/>
      <c r="AO182" s="108"/>
      <c r="AP182" s="108"/>
      <c r="AQ182" s="108"/>
      <c r="AR182" s="108"/>
    </row>
    <row r="183" spans="1:49" ht="18" customHeight="1" x14ac:dyDescent="0.25">
      <c r="C183" s="110"/>
      <c r="D183" s="110"/>
      <c r="E183" s="110"/>
      <c r="F183" s="110"/>
      <c r="G183" s="110"/>
      <c r="H183" s="110"/>
      <c r="I183" s="110"/>
      <c r="J183" s="110"/>
      <c r="K183" s="110"/>
      <c r="L183" s="110"/>
      <c r="M183" s="108"/>
      <c r="N183" s="108"/>
      <c r="O183" s="108"/>
      <c r="P183" s="108"/>
      <c r="Q183" s="108"/>
      <c r="R183" s="108"/>
      <c r="S183" s="108"/>
      <c r="T183" s="108"/>
      <c r="U183" s="108"/>
      <c r="V183" s="108"/>
      <c r="W183" s="24"/>
      <c r="X183" s="24"/>
      <c r="Y183" s="24"/>
      <c r="Z183" s="24"/>
      <c r="AA183" s="24"/>
      <c r="AB183" s="24"/>
      <c r="AC183" s="24"/>
      <c r="AD183" s="24"/>
      <c r="AE183" s="24"/>
      <c r="AF183" s="24"/>
      <c r="AG183" s="24"/>
      <c r="AH183" s="24"/>
      <c r="AI183" s="24"/>
      <c r="AJ183" s="132"/>
      <c r="AK183" s="132"/>
      <c r="AL183" s="108"/>
      <c r="AM183" s="108"/>
      <c r="AN183" s="108"/>
      <c r="AO183" s="108"/>
      <c r="AP183" s="108"/>
      <c r="AQ183" s="108"/>
      <c r="AR183" s="108"/>
    </row>
    <row r="184" spans="1:49" ht="14.1" customHeight="1" x14ac:dyDescent="0.25">
      <c r="C184" s="110"/>
      <c r="D184" s="110"/>
      <c r="E184" s="110"/>
      <c r="F184" s="110"/>
      <c r="G184" s="110"/>
      <c r="H184" s="110"/>
      <c r="I184" s="110"/>
      <c r="J184" s="110"/>
      <c r="K184" s="110"/>
      <c r="L184" s="110"/>
      <c r="M184" s="108"/>
      <c r="N184" s="108"/>
      <c r="O184" s="108"/>
      <c r="P184" s="108"/>
      <c r="Q184" s="108"/>
      <c r="R184" s="108"/>
      <c r="S184" s="108"/>
      <c r="T184" s="108"/>
      <c r="U184" s="108"/>
      <c r="V184" s="108"/>
      <c r="W184" s="108"/>
      <c r="X184" s="108"/>
      <c r="Y184" s="108"/>
      <c r="Z184" s="108"/>
      <c r="AA184" s="108"/>
      <c r="AB184" s="108"/>
      <c r="AC184" s="108"/>
      <c r="AD184" s="108"/>
      <c r="AE184" s="108"/>
      <c r="AF184" s="108"/>
      <c r="AG184" s="108"/>
      <c r="AH184" s="108"/>
      <c r="AI184" s="108"/>
      <c r="AJ184" s="108"/>
      <c r="AK184" s="108"/>
      <c r="AL184" s="108"/>
      <c r="AM184" s="108"/>
      <c r="AN184" s="108"/>
      <c r="AO184" s="108"/>
      <c r="AP184" s="108"/>
      <c r="AQ184" s="108"/>
      <c r="AR184" s="108"/>
    </row>
    <row r="185" spans="1:49" ht="18" customHeight="1" x14ac:dyDescent="0.25">
      <c r="C185" s="110"/>
      <c r="D185" s="110"/>
      <c r="E185" s="110"/>
      <c r="F185" s="110"/>
      <c r="G185" s="110"/>
      <c r="H185" s="110"/>
      <c r="I185" s="110"/>
      <c r="J185" s="110"/>
      <c r="K185" s="110"/>
      <c r="L185" s="110"/>
      <c r="M185" s="108"/>
      <c r="N185" s="108"/>
      <c r="O185" s="108"/>
      <c r="P185" s="108"/>
      <c r="Q185" s="108"/>
      <c r="R185" s="108"/>
      <c r="S185" s="108"/>
      <c r="T185" s="108"/>
      <c r="U185" s="108"/>
      <c r="V185" s="108"/>
      <c r="W185" s="108"/>
      <c r="X185" s="108"/>
      <c r="Y185" s="108"/>
      <c r="Z185" s="108"/>
      <c r="AA185" s="108"/>
      <c r="AB185" s="108"/>
      <c r="AC185" s="24"/>
      <c r="AD185" s="24"/>
      <c r="AE185" s="24"/>
      <c r="AF185" s="14"/>
      <c r="AG185" s="14"/>
      <c r="AH185" s="133"/>
      <c r="AI185" s="133"/>
      <c r="AJ185" s="133"/>
      <c r="AK185" s="133"/>
      <c r="AL185" s="108"/>
      <c r="AM185" s="108"/>
      <c r="AN185" s="108"/>
      <c r="AO185" s="108"/>
      <c r="AP185" s="108"/>
      <c r="AQ185" s="108"/>
      <c r="AR185" s="108"/>
    </row>
    <row r="186" spans="1:49" ht="18" customHeight="1" x14ac:dyDescent="0.25">
      <c r="C186" s="110"/>
      <c r="D186" s="110"/>
      <c r="E186" s="110"/>
      <c r="F186" s="110"/>
      <c r="G186" s="110"/>
      <c r="H186" s="110"/>
      <c r="I186" s="110"/>
      <c r="J186" s="110"/>
      <c r="K186" s="110"/>
      <c r="L186" s="110"/>
      <c r="M186" s="108"/>
      <c r="N186" s="108"/>
      <c r="O186" s="108"/>
      <c r="P186" s="108"/>
      <c r="Q186" s="108"/>
      <c r="R186" s="108"/>
      <c r="S186" s="108"/>
      <c r="T186" s="108"/>
      <c r="U186" s="108"/>
      <c r="V186" s="108"/>
      <c r="W186" s="108"/>
      <c r="X186" s="108"/>
      <c r="Y186" s="108"/>
      <c r="Z186" s="108"/>
      <c r="AA186" s="108"/>
      <c r="AB186" s="108"/>
      <c r="AC186" s="24"/>
      <c r="AD186" s="24"/>
      <c r="AE186" s="24"/>
      <c r="AF186" s="24"/>
      <c r="AG186" s="24"/>
      <c r="AH186" s="24"/>
      <c r="AI186" s="24"/>
      <c r="AJ186" s="24"/>
      <c r="AK186" s="24"/>
      <c r="AL186" s="108"/>
      <c r="AM186" s="108"/>
      <c r="AN186" s="108"/>
      <c r="AO186" s="108"/>
      <c r="AP186" s="108"/>
      <c r="AQ186" s="108"/>
      <c r="AR186" s="108"/>
    </row>
    <row r="187" spans="1:49" ht="18" customHeight="1" x14ac:dyDescent="0.25">
      <c r="A187" s="102"/>
      <c r="B187" s="34"/>
      <c r="C187" s="110"/>
      <c r="D187" s="102"/>
      <c r="E187" s="110"/>
      <c r="F187" s="110"/>
      <c r="G187" s="110"/>
      <c r="H187" s="110"/>
      <c r="I187" s="110"/>
      <c r="J187" s="110"/>
      <c r="K187" s="110"/>
      <c r="L187" s="110"/>
      <c r="M187" s="108"/>
      <c r="N187" s="108"/>
      <c r="O187" s="108"/>
      <c r="P187" s="108"/>
      <c r="Q187" s="108"/>
      <c r="R187" s="108"/>
      <c r="S187" s="108"/>
      <c r="T187" s="108"/>
      <c r="U187" s="108"/>
      <c r="V187" s="108"/>
      <c r="W187" s="108"/>
      <c r="X187" s="108"/>
      <c r="Y187" s="108"/>
      <c r="Z187" s="108"/>
      <c r="AA187" s="108"/>
      <c r="AB187" s="108"/>
      <c r="AC187" s="24"/>
      <c r="AD187" s="24"/>
      <c r="AE187" s="24"/>
      <c r="AF187" s="24"/>
      <c r="AG187" s="24"/>
      <c r="AH187" s="24"/>
      <c r="AI187" s="24"/>
      <c r="AJ187" s="24"/>
      <c r="AK187" s="24"/>
      <c r="AL187" s="108"/>
      <c r="AM187" s="108"/>
      <c r="AN187" s="108"/>
      <c r="AO187" s="108"/>
      <c r="AP187" s="108"/>
      <c r="AQ187" s="108"/>
      <c r="AR187" s="108"/>
    </row>
    <row r="188" spans="1:49" ht="18" customHeight="1" x14ac:dyDescent="0.25">
      <c r="A188" s="121"/>
      <c r="B188" s="118"/>
      <c r="C188" s="110"/>
      <c r="D188" s="103"/>
      <c r="E188" s="110"/>
      <c r="F188" s="110"/>
      <c r="G188" s="110"/>
      <c r="H188" s="110"/>
      <c r="I188" s="110"/>
      <c r="J188" s="110"/>
      <c r="K188" s="110"/>
      <c r="L188" s="110"/>
      <c r="M188" s="108"/>
      <c r="N188" s="108"/>
      <c r="O188" s="108"/>
      <c r="P188" s="108"/>
      <c r="Q188" s="108"/>
      <c r="R188" s="108"/>
      <c r="S188" s="108"/>
      <c r="T188" s="108"/>
      <c r="U188" s="108"/>
      <c r="V188" s="108"/>
      <c r="W188" s="108"/>
      <c r="X188" s="108"/>
      <c r="Y188" s="108"/>
      <c r="Z188" s="108"/>
      <c r="AA188" s="108"/>
      <c r="AB188" s="108"/>
      <c r="AC188" s="24"/>
      <c r="AD188" s="24"/>
      <c r="AE188" s="24"/>
      <c r="AF188" s="24"/>
      <c r="AG188" s="24"/>
      <c r="AH188" s="24"/>
      <c r="AI188" s="24"/>
      <c r="AJ188" s="24"/>
      <c r="AK188" s="24"/>
      <c r="AL188" s="108"/>
      <c r="AM188" s="108"/>
      <c r="AN188" s="108"/>
      <c r="AO188" s="108"/>
      <c r="AP188" s="108"/>
      <c r="AQ188" s="108"/>
      <c r="AR188" s="108"/>
    </row>
    <row r="189" spans="1:49" ht="18" customHeight="1" x14ac:dyDescent="0.25">
      <c r="A189" s="121"/>
      <c r="B189" s="118"/>
      <c r="C189" s="110"/>
      <c r="D189" s="103"/>
      <c r="E189" s="110"/>
      <c r="F189" s="110"/>
      <c r="G189" s="110"/>
      <c r="H189" s="110"/>
      <c r="I189" s="110"/>
      <c r="J189" s="110"/>
      <c r="K189" s="110"/>
      <c r="L189" s="110"/>
      <c r="M189" s="108"/>
      <c r="N189" s="108"/>
      <c r="O189" s="108"/>
      <c r="P189" s="108"/>
      <c r="Q189" s="108"/>
      <c r="R189" s="108"/>
      <c r="S189" s="108"/>
      <c r="T189" s="108"/>
      <c r="U189" s="108"/>
      <c r="V189" s="108"/>
      <c r="W189" s="108"/>
      <c r="X189" s="108"/>
      <c r="Y189" s="108"/>
      <c r="Z189" s="108"/>
      <c r="AA189" s="108"/>
      <c r="AB189" s="108"/>
      <c r="AC189" s="24"/>
      <c r="AD189" s="24"/>
      <c r="AE189" s="24"/>
      <c r="AF189" s="24"/>
      <c r="AG189" s="24"/>
      <c r="AH189" s="24"/>
      <c r="AI189" s="24"/>
      <c r="AJ189" s="24"/>
      <c r="AK189" s="24"/>
      <c r="AL189" s="108"/>
      <c r="AM189" s="108"/>
      <c r="AN189" s="108"/>
      <c r="AO189" s="108"/>
      <c r="AP189" s="108"/>
      <c r="AQ189" s="108"/>
      <c r="AR189" s="108"/>
    </row>
    <row r="190" spans="1:49" ht="18" customHeight="1" x14ac:dyDescent="0.25">
      <c r="A190" s="104"/>
      <c r="B190" s="34"/>
      <c r="C190" s="110"/>
      <c r="D190" s="104"/>
      <c r="E190" s="110"/>
      <c r="F190" s="110"/>
      <c r="G190" s="110"/>
      <c r="H190" s="110"/>
      <c r="I190" s="110"/>
      <c r="J190" s="110"/>
      <c r="K190" s="110"/>
      <c r="L190" s="110"/>
      <c r="M190" s="108"/>
      <c r="N190" s="108"/>
      <c r="O190" s="108"/>
      <c r="P190" s="108"/>
      <c r="Q190" s="108"/>
      <c r="R190" s="108"/>
      <c r="S190" s="108"/>
      <c r="T190" s="108"/>
      <c r="U190" s="108"/>
      <c r="V190" s="108"/>
      <c r="W190" s="108"/>
      <c r="X190" s="108"/>
      <c r="Y190" s="108"/>
      <c r="Z190" s="24"/>
      <c r="AA190" s="24"/>
      <c r="AB190" s="24"/>
      <c r="AC190" s="24"/>
      <c r="AD190" s="24"/>
      <c r="AE190" s="24"/>
      <c r="AF190" s="24"/>
      <c r="AG190" s="24"/>
      <c r="AH190" s="24"/>
      <c r="AI190" s="24"/>
      <c r="AJ190" s="24"/>
      <c r="AK190" s="24"/>
      <c r="AL190" s="108"/>
      <c r="AM190" s="108"/>
      <c r="AN190" s="108"/>
      <c r="AO190" s="108"/>
      <c r="AP190" s="108"/>
      <c r="AQ190" s="108"/>
      <c r="AR190" s="108"/>
    </row>
    <row r="191" spans="1:49" ht="18" customHeight="1" x14ac:dyDescent="0.25">
      <c r="A191" s="104"/>
      <c r="B191" s="34"/>
      <c r="C191" s="110"/>
      <c r="D191" s="104"/>
      <c r="E191" s="110"/>
      <c r="F191" s="110"/>
      <c r="G191" s="110"/>
      <c r="H191" s="110"/>
      <c r="I191" s="110"/>
      <c r="J191" s="110"/>
      <c r="K191" s="110"/>
      <c r="L191" s="110"/>
      <c r="M191" s="108"/>
      <c r="N191" s="108"/>
      <c r="O191" s="108"/>
      <c r="P191" s="108"/>
      <c r="Q191" s="108"/>
      <c r="R191" s="108"/>
      <c r="S191" s="108"/>
      <c r="T191" s="108"/>
      <c r="U191" s="108"/>
      <c r="V191" s="108"/>
      <c r="W191" s="108"/>
      <c r="X191" s="108"/>
      <c r="Y191" s="108"/>
      <c r="Z191" s="108"/>
      <c r="AA191" s="108"/>
      <c r="AB191" s="108"/>
      <c r="AC191" s="24"/>
      <c r="AD191" s="24"/>
      <c r="AE191" s="24"/>
      <c r="AF191" s="24"/>
      <c r="AG191" s="24"/>
      <c r="AH191" s="24"/>
      <c r="AI191" s="24"/>
      <c r="AJ191" s="24"/>
      <c r="AK191" s="24"/>
      <c r="AL191" s="108"/>
      <c r="AM191" s="108"/>
      <c r="AN191" s="108"/>
      <c r="AO191" s="108"/>
      <c r="AP191" s="108"/>
      <c r="AQ191" s="108"/>
      <c r="AR191" s="108"/>
    </row>
    <row r="192" spans="1:49" ht="18" customHeight="1" x14ac:dyDescent="0.25">
      <c r="A192" s="104"/>
      <c r="B192" s="34"/>
      <c r="C192" s="110"/>
      <c r="D192" s="104"/>
      <c r="E192" s="110"/>
      <c r="F192" s="110"/>
      <c r="G192" s="110"/>
      <c r="H192" s="110"/>
      <c r="I192" s="110"/>
      <c r="J192" s="110"/>
      <c r="K192" s="110"/>
      <c r="L192" s="110"/>
      <c r="M192" s="108"/>
      <c r="N192" s="108"/>
      <c r="O192" s="108"/>
      <c r="P192" s="108"/>
      <c r="Q192" s="108"/>
      <c r="R192" s="108"/>
      <c r="S192" s="108"/>
      <c r="T192" s="108"/>
      <c r="U192" s="108"/>
      <c r="V192" s="108"/>
      <c r="W192" s="108"/>
      <c r="X192" s="108"/>
      <c r="Y192" s="108"/>
      <c r="Z192" s="108"/>
      <c r="AA192" s="108"/>
      <c r="AB192" s="108"/>
      <c r="AC192" s="24"/>
      <c r="AD192" s="24"/>
      <c r="AE192" s="24"/>
      <c r="AF192" s="24"/>
      <c r="AG192" s="24"/>
      <c r="AH192" s="24"/>
      <c r="AI192" s="24"/>
      <c r="AJ192" s="24"/>
      <c r="AK192" s="24"/>
      <c r="AL192" s="108"/>
      <c r="AM192" s="108"/>
      <c r="AN192" s="108"/>
      <c r="AO192" s="108"/>
      <c r="AP192" s="108"/>
      <c r="AQ192" s="108"/>
      <c r="AR192" s="108"/>
    </row>
    <row r="193" spans="1:48" ht="18" customHeight="1" x14ac:dyDescent="0.25">
      <c r="A193" s="110"/>
      <c r="B193" s="110"/>
      <c r="C193" s="110"/>
      <c r="D193" s="110"/>
      <c r="E193" s="110"/>
      <c r="F193" s="110"/>
      <c r="G193" s="110"/>
      <c r="H193" s="110"/>
      <c r="I193" s="110"/>
      <c r="J193" s="110"/>
      <c r="K193" s="110"/>
      <c r="L193" s="110"/>
      <c r="M193" s="108"/>
      <c r="N193" s="108"/>
      <c r="O193" s="108"/>
      <c r="P193" s="108"/>
      <c r="Q193" s="108"/>
      <c r="R193" s="108"/>
      <c r="S193" s="108"/>
      <c r="T193" s="108"/>
      <c r="U193" s="108"/>
      <c r="V193" s="108"/>
      <c r="W193" s="108"/>
      <c r="X193" s="108"/>
      <c r="Y193" s="108"/>
      <c r="Z193" s="108"/>
      <c r="AA193" s="108"/>
      <c r="AB193" s="108"/>
      <c r="AC193" s="24"/>
      <c r="AD193" s="24"/>
      <c r="AE193" s="24"/>
      <c r="AF193" s="24"/>
      <c r="AG193" s="24"/>
      <c r="AH193" s="24"/>
      <c r="AI193" s="24"/>
      <c r="AJ193" s="24"/>
      <c r="AK193" s="24"/>
      <c r="AL193" s="108"/>
      <c r="AM193" s="108"/>
      <c r="AN193" s="108"/>
      <c r="AO193" s="108"/>
      <c r="AP193" s="108"/>
      <c r="AQ193" s="108"/>
      <c r="AR193" s="108"/>
    </row>
    <row r="194" spans="1:48" ht="18" customHeight="1" x14ac:dyDescent="0.25">
      <c r="A194" s="110"/>
      <c r="B194" s="110"/>
      <c r="C194" s="110"/>
      <c r="D194" s="110"/>
      <c r="E194" s="110"/>
      <c r="F194" s="110"/>
      <c r="G194" s="110"/>
      <c r="H194" s="110"/>
      <c r="I194" s="110"/>
      <c r="J194" s="110"/>
      <c r="K194" s="110"/>
      <c r="L194" s="110"/>
      <c r="M194" s="108"/>
      <c r="N194" s="108"/>
      <c r="O194" s="108"/>
      <c r="P194" s="108"/>
      <c r="Q194" s="108"/>
      <c r="R194" s="108"/>
      <c r="S194" s="108"/>
      <c r="T194" s="108"/>
      <c r="U194" s="108"/>
      <c r="V194" s="108"/>
      <c r="W194" s="108"/>
      <c r="X194" s="108"/>
      <c r="Y194" s="108"/>
      <c r="Z194" s="108"/>
      <c r="AA194" s="108"/>
      <c r="AB194" s="108"/>
      <c r="AC194" s="24"/>
      <c r="AD194" s="24"/>
      <c r="AE194" s="24"/>
      <c r="AF194" s="24"/>
      <c r="AG194" s="24"/>
      <c r="AH194" s="24"/>
      <c r="AI194" s="24"/>
      <c r="AJ194" s="24"/>
      <c r="AK194" s="24"/>
      <c r="AL194" s="108"/>
      <c r="AM194" s="108"/>
      <c r="AN194" s="108"/>
      <c r="AO194" s="108"/>
      <c r="AP194" s="108"/>
      <c r="AQ194" s="108"/>
      <c r="AR194" s="108"/>
    </row>
    <row r="195" spans="1:48" ht="18" customHeight="1" x14ac:dyDescent="0.25">
      <c r="A195" s="110"/>
      <c r="B195" s="110"/>
      <c r="C195" s="110"/>
      <c r="D195" s="110"/>
      <c r="E195" s="110"/>
      <c r="F195" s="110"/>
      <c r="G195" s="110"/>
      <c r="H195" s="110"/>
      <c r="I195" s="110"/>
      <c r="J195" s="110"/>
      <c r="K195" s="110"/>
      <c r="L195" s="110"/>
      <c r="M195" s="108"/>
      <c r="N195" s="108"/>
      <c r="O195" s="108"/>
      <c r="P195" s="108"/>
      <c r="Q195" s="108"/>
      <c r="R195" s="108"/>
      <c r="S195" s="108"/>
      <c r="T195" s="108"/>
      <c r="U195" s="108"/>
      <c r="V195" s="108"/>
      <c r="W195" s="108"/>
      <c r="X195" s="108"/>
      <c r="Y195" s="108"/>
      <c r="Z195" s="108"/>
      <c r="AA195" s="108"/>
      <c r="AB195" s="108"/>
      <c r="AC195" s="24"/>
      <c r="AD195" s="24"/>
      <c r="AE195" s="24"/>
      <c r="AF195" s="24"/>
      <c r="AG195" s="24"/>
      <c r="AH195" s="24"/>
      <c r="AI195" s="24"/>
      <c r="AJ195" s="24"/>
      <c r="AK195" s="24"/>
      <c r="AL195" s="108"/>
      <c r="AM195" s="108"/>
      <c r="AN195" s="108"/>
      <c r="AO195" s="108"/>
      <c r="AP195" s="108"/>
      <c r="AQ195" s="108"/>
      <c r="AR195" s="108"/>
    </row>
    <row r="196" spans="1:48" ht="18" customHeight="1" x14ac:dyDescent="0.25">
      <c r="A196" s="110"/>
      <c r="B196" s="110"/>
      <c r="C196" s="110"/>
      <c r="D196" s="110"/>
      <c r="E196" s="110"/>
      <c r="F196" s="110"/>
      <c r="G196" s="110"/>
      <c r="H196" s="110"/>
      <c r="I196" s="110"/>
      <c r="J196" s="110"/>
      <c r="K196" s="110"/>
      <c r="L196" s="110"/>
      <c r="M196" s="108"/>
      <c r="N196" s="108"/>
      <c r="O196" s="108"/>
      <c r="P196" s="108"/>
      <c r="Q196" s="108"/>
      <c r="R196" s="108"/>
      <c r="S196" s="108"/>
      <c r="T196" s="24"/>
      <c r="U196" s="24"/>
      <c r="V196" s="24"/>
      <c r="W196" s="14"/>
      <c r="X196" s="14"/>
      <c r="Y196" s="14"/>
      <c r="Z196" s="14"/>
      <c r="AA196" s="14"/>
      <c r="AB196" s="14"/>
      <c r="AC196" s="14"/>
      <c r="AD196" s="14"/>
      <c r="AE196" s="14"/>
      <c r="AF196" s="14"/>
      <c r="AG196" s="14"/>
      <c r="AH196" s="14"/>
      <c r="AI196" s="14"/>
      <c r="AJ196" s="14"/>
      <c r="AK196" s="14"/>
      <c r="AL196" s="14"/>
      <c r="AM196" s="14"/>
      <c r="AN196" s="14"/>
      <c r="AO196" s="14"/>
      <c r="AP196" s="14"/>
      <c r="AQ196" s="108"/>
      <c r="AR196" s="108"/>
    </row>
    <row r="197" spans="1:48" ht="18" customHeight="1" x14ac:dyDescent="0.25">
      <c r="A197" s="110"/>
      <c r="B197" s="102"/>
      <c r="C197" s="102"/>
      <c r="D197" s="11"/>
      <c r="E197" s="110"/>
      <c r="F197" s="11"/>
      <c r="G197" s="11"/>
      <c r="H197" s="11"/>
      <c r="I197" s="11"/>
      <c r="J197" s="11"/>
      <c r="K197" s="11"/>
      <c r="L197" s="11"/>
      <c r="M197" s="24"/>
      <c r="N197" s="24"/>
      <c r="O197" s="24"/>
      <c r="P197" s="24"/>
      <c r="Q197" s="24"/>
      <c r="R197" s="24"/>
      <c r="S197" s="24"/>
      <c r="T197" s="24"/>
      <c r="U197" s="24"/>
      <c r="V197" s="24"/>
      <c r="W197" s="24"/>
      <c r="X197" s="24"/>
      <c r="Y197" s="24"/>
      <c r="Z197" s="24"/>
      <c r="AA197" s="24"/>
      <c r="AB197" s="24"/>
      <c r="AC197" s="24"/>
      <c r="AD197" s="24"/>
      <c r="AE197" s="24"/>
      <c r="AF197" s="24"/>
      <c r="AG197" s="24"/>
      <c r="AH197" s="24"/>
      <c r="AI197" s="24"/>
      <c r="AJ197" s="24"/>
      <c r="AK197" s="24"/>
      <c r="AL197" s="24"/>
      <c r="AM197" s="24"/>
      <c r="AN197" s="24"/>
      <c r="AO197" s="24"/>
      <c r="AP197" s="24"/>
      <c r="AQ197" s="108"/>
      <c r="AR197" s="108"/>
    </row>
    <row r="198" spans="1:48" ht="18" customHeight="1" x14ac:dyDescent="0.25">
      <c r="A198" s="110"/>
      <c r="B198" s="102"/>
      <c r="C198" s="102"/>
      <c r="D198" s="11"/>
      <c r="E198" s="11"/>
      <c r="F198" s="11"/>
      <c r="G198" s="11"/>
      <c r="H198" s="11"/>
      <c r="I198" s="11"/>
      <c r="J198" s="11"/>
      <c r="K198" s="11"/>
      <c r="L198" s="11"/>
      <c r="M198" s="24"/>
      <c r="N198" s="24"/>
      <c r="O198" s="24"/>
      <c r="P198" s="24"/>
      <c r="Q198" s="24"/>
      <c r="R198" s="24"/>
      <c r="S198" s="24"/>
      <c r="T198" s="24"/>
      <c r="U198" s="24"/>
      <c r="V198" s="24"/>
      <c r="W198" s="24"/>
      <c r="X198" s="24"/>
      <c r="Y198" s="24"/>
      <c r="Z198" s="24"/>
      <c r="AA198" s="24"/>
      <c r="AB198" s="24"/>
      <c r="AC198" s="24"/>
      <c r="AD198" s="24"/>
      <c r="AE198" s="24"/>
      <c r="AF198" s="24"/>
      <c r="AG198" s="24"/>
      <c r="AH198" s="24"/>
      <c r="AI198" s="24"/>
      <c r="AJ198" s="24"/>
      <c r="AK198" s="24"/>
      <c r="AL198" s="24"/>
      <c r="AM198" s="24"/>
      <c r="AN198" s="24"/>
      <c r="AO198" s="24"/>
      <c r="AP198" s="24"/>
      <c r="AQ198" s="108"/>
      <c r="AR198" s="108"/>
    </row>
    <row r="199" spans="1:48" ht="18" customHeight="1" x14ac:dyDescent="0.25">
      <c r="A199" s="110"/>
      <c r="B199" s="102"/>
      <c r="C199" s="102"/>
      <c r="D199" s="11"/>
      <c r="E199" s="11"/>
      <c r="F199" s="11"/>
      <c r="G199" s="11"/>
      <c r="H199" s="11"/>
      <c r="I199" s="11"/>
      <c r="J199" s="11"/>
      <c r="K199" s="11"/>
      <c r="L199" s="11"/>
      <c r="M199" s="24"/>
      <c r="N199" s="24"/>
      <c r="O199" s="24"/>
      <c r="P199" s="24"/>
      <c r="Q199" s="24"/>
      <c r="R199" s="24"/>
      <c r="S199" s="24"/>
      <c r="T199" s="24"/>
      <c r="U199" s="24"/>
      <c r="V199" s="24"/>
      <c r="W199" s="24"/>
      <c r="X199" s="24"/>
      <c r="Y199" s="24"/>
      <c r="Z199" s="24"/>
      <c r="AA199" s="24"/>
      <c r="AB199" s="24"/>
      <c r="AC199" s="24"/>
      <c r="AD199" s="24"/>
      <c r="AE199" s="24"/>
      <c r="AF199" s="24"/>
      <c r="AG199" s="24"/>
      <c r="AH199" s="24"/>
      <c r="AI199" s="24"/>
      <c r="AJ199" s="24"/>
      <c r="AK199" s="24"/>
      <c r="AL199" s="24"/>
      <c r="AM199" s="24"/>
      <c r="AN199" s="24"/>
      <c r="AO199" s="24"/>
      <c r="AP199" s="24"/>
      <c r="AQ199" s="108"/>
      <c r="AR199" s="108"/>
    </row>
    <row r="200" spans="1:48" ht="18" customHeight="1" x14ac:dyDescent="0.25">
      <c r="A200" s="110"/>
      <c r="B200" s="121"/>
      <c r="C200" s="121"/>
      <c r="D200" s="11"/>
      <c r="E200" s="11"/>
      <c r="F200" s="11"/>
      <c r="G200" s="11"/>
      <c r="H200" s="11"/>
      <c r="I200" s="11"/>
      <c r="J200" s="11"/>
      <c r="K200" s="11"/>
      <c r="L200" s="11"/>
      <c r="M200" s="24"/>
      <c r="N200" s="24"/>
      <c r="O200" s="24"/>
      <c r="P200" s="24"/>
      <c r="Q200" s="24"/>
      <c r="R200" s="24"/>
      <c r="S200" s="24"/>
      <c r="T200" s="24"/>
      <c r="U200" s="24"/>
      <c r="V200" s="24"/>
      <c r="W200" s="24"/>
      <c r="X200" s="24"/>
      <c r="Y200" s="24"/>
      <c r="Z200" s="24"/>
      <c r="AA200" s="24"/>
      <c r="AB200" s="24"/>
      <c r="AC200" s="24"/>
      <c r="AD200" s="24"/>
      <c r="AE200" s="24"/>
      <c r="AF200" s="24"/>
      <c r="AG200" s="24"/>
      <c r="AH200" s="24"/>
      <c r="AI200" s="24"/>
      <c r="AJ200" s="24"/>
      <c r="AK200" s="24"/>
      <c r="AL200" s="24"/>
      <c r="AM200" s="24"/>
      <c r="AN200" s="24"/>
      <c r="AO200" s="24"/>
      <c r="AP200" s="24"/>
      <c r="AQ200" s="108"/>
      <c r="AR200" s="108"/>
    </row>
    <row r="201" spans="1:48" ht="18" customHeight="1" x14ac:dyDescent="0.25">
      <c r="A201" s="110"/>
      <c r="B201" s="121"/>
      <c r="C201" s="121"/>
      <c r="D201" s="11"/>
      <c r="E201" s="11"/>
      <c r="F201" s="11"/>
      <c r="G201" s="11"/>
      <c r="H201" s="11"/>
      <c r="I201" s="110"/>
      <c r="J201" s="110"/>
      <c r="K201" s="110"/>
      <c r="L201" s="11"/>
      <c r="M201" s="24"/>
      <c r="N201" s="24"/>
      <c r="O201" s="24"/>
      <c r="P201" s="24"/>
      <c r="Q201" s="24"/>
      <c r="R201" s="24"/>
      <c r="S201" s="24"/>
      <c r="T201" s="24"/>
      <c r="U201" s="24"/>
      <c r="V201" s="24"/>
      <c r="W201" s="24"/>
      <c r="X201" s="24"/>
      <c r="Y201" s="24"/>
      <c r="Z201" s="24"/>
      <c r="AA201" s="24"/>
      <c r="AB201" s="24"/>
      <c r="AC201" s="24"/>
      <c r="AD201" s="24"/>
      <c r="AE201" s="24"/>
      <c r="AF201" s="24"/>
      <c r="AG201" s="24"/>
      <c r="AH201" s="24"/>
      <c r="AI201" s="24"/>
      <c r="AJ201" s="24"/>
      <c r="AK201" s="24"/>
      <c r="AL201" s="24"/>
      <c r="AM201" s="24"/>
      <c r="AN201" s="24"/>
      <c r="AO201" s="24"/>
      <c r="AP201" s="24"/>
      <c r="AQ201" s="108"/>
      <c r="AR201" s="108"/>
    </row>
    <row r="202" spans="1:48" ht="18" customHeight="1" x14ac:dyDescent="0.25">
      <c r="A202" s="110"/>
      <c r="B202" s="121"/>
      <c r="C202" s="121"/>
      <c r="D202" s="11"/>
      <c r="E202" s="11"/>
      <c r="F202" s="11"/>
      <c r="G202" s="11"/>
      <c r="H202" s="11"/>
      <c r="I202" s="11"/>
      <c r="J202" s="11"/>
      <c r="K202" s="11"/>
      <c r="L202" s="11"/>
      <c r="M202" s="24"/>
      <c r="N202" s="24"/>
      <c r="O202" s="24"/>
      <c r="P202" s="24"/>
      <c r="Q202" s="24"/>
      <c r="R202" s="24"/>
      <c r="S202" s="24"/>
      <c r="T202" s="24"/>
      <c r="U202" s="24"/>
      <c r="V202" s="24"/>
      <c r="W202" s="24"/>
      <c r="X202" s="24"/>
      <c r="Y202" s="24"/>
      <c r="Z202" s="24"/>
      <c r="AA202" s="24"/>
      <c r="AB202" s="24"/>
      <c r="AC202" s="24"/>
      <c r="AD202" s="24"/>
      <c r="AE202" s="24"/>
      <c r="AF202" s="24"/>
      <c r="AG202" s="24"/>
      <c r="AH202" s="24"/>
      <c r="AI202" s="24"/>
      <c r="AJ202" s="24"/>
      <c r="AK202" s="24"/>
      <c r="AL202" s="24"/>
      <c r="AM202" s="24"/>
      <c r="AN202" s="24"/>
      <c r="AO202" s="24"/>
      <c r="AP202" s="24"/>
      <c r="AQ202" s="108"/>
      <c r="AR202" s="108"/>
      <c r="AV202" s="34" t="s">
        <v>40</v>
      </c>
    </row>
    <row r="203" spans="1:48" ht="18" customHeight="1" x14ac:dyDescent="0.25">
      <c r="A203" s="110"/>
      <c r="B203" s="121"/>
      <c r="C203" s="121"/>
      <c r="D203" s="11"/>
      <c r="E203" s="11"/>
      <c r="F203" s="11"/>
      <c r="G203" s="11"/>
      <c r="H203" s="11"/>
      <c r="I203" s="11"/>
      <c r="J203" s="11"/>
      <c r="K203" s="11"/>
      <c r="L203" s="11"/>
      <c r="M203" s="24"/>
      <c r="N203" s="24"/>
      <c r="O203" s="24"/>
      <c r="P203" s="24"/>
      <c r="Q203" s="24"/>
      <c r="R203" s="24"/>
      <c r="S203" s="24"/>
      <c r="T203" s="24"/>
      <c r="U203" s="24"/>
      <c r="V203" s="24"/>
      <c r="W203" s="24"/>
      <c r="X203" s="24"/>
      <c r="Y203" s="24"/>
      <c r="Z203" s="24"/>
      <c r="AA203" s="24"/>
      <c r="AB203" s="24"/>
      <c r="AC203" s="24"/>
      <c r="AD203" s="24"/>
      <c r="AE203" s="24"/>
      <c r="AF203" s="24"/>
      <c r="AG203" s="24"/>
      <c r="AH203" s="24"/>
      <c r="AI203" s="24"/>
      <c r="AJ203" s="24"/>
      <c r="AK203" s="24"/>
      <c r="AL203" s="24"/>
      <c r="AM203" s="24"/>
      <c r="AN203" s="24"/>
      <c r="AO203" s="24"/>
      <c r="AP203" s="24"/>
      <c r="AQ203" s="108"/>
      <c r="AR203" s="108"/>
    </row>
    <row r="204" spans="1:48" ht="18" customHeight="1" x14ac:dyDescent="0.25">
      <c r="A204" s="110"/>
      <c r="B204" s="121"/>
      <c r="C204" s="121"/>
      <c r="D204" s="11"/>
      <c r="E204" s="11"/>
      <c r="F204" s="11"/>
      <c r="G204" s="11"/>
      <c r="H204" s="11"/>
      <c r="I204" s="11"/>
      <c r="J204" s="11"/>
      <c r="K204" s="11"/>
      <c r="L204" s="11"/>
      <c r="M204" s="24"/>
      <c r="N204" s="24"/>
      <c r="O204" s="24"/>
      <c r="P204" s="24"/>
      <c r="Q204" s="24"/>
      <c r="R204" s="24"/>
      <c r="S204" s="24"/>
      <c r="T204" s="24"/>
      <c r="U204" s="24"/>
      <c r="V204" s="24"/>
      <c r="W204" s="24"/>
      <c r="X204" s="24"/>
      <c r="Y204" s="24"/>
      <c r="Z204" s="24"/>
      <c r="AA204" s="24"/>
      <c r="AB204" s="24"/>
      <c r="AC204" s="24"/>
      <c r="AD204" s="24"/>
      <c r="AE204" s="24"/>
      <c r="AF204" s="24"/>
      <c r="AG204" s="24"/>
      <c r="AH204" s="24"/>
      <c r="AI204" s="24"/>
      <c r="AJ204" s="24"/>
      <c r="AK204" s="24"/>
      <c r="AL204" s="24"/>
      <c r="AM204" s="24"/>
      <c r="AN204" s="24"/>
      <c r="AO204" s="24"/>
      <c r="AP204" s="24"/>
      <c r="AQ204" s="108"/>
      <c r="AR204" s="108"/>
    </row>
    <row r="205" spans="1:48" ht="18" customHeight="1" x14ac:dyDescent="0.25">
      <c r="A205" s="110"/>
      <c r="B205" s="121"/>
      <c r="C205" s="121"/>
      <c r="D205" s="11"/>
      <c r="E205" s="11"/>
      <c r="F205" s="11"/>
      <c r="G205" s="11"/>
      <c r="H205" s="11"/>
      <c r="I205" s="11"/>
      <c r="J205" s="11"/>
      <c r="K205" s="11"/>
      <c r="L205" s="11"/>
      <c r="M205" s="24"/>
      <c r="N205" s="24"/>
      <c r="O205" s="24"/>
      <c r="P205" s="24"/>
      <c r="Q205" s="24"/>
      <c r="R205" s="24"/>
      <c r="S205" s="24"/>
      <c r="T205" s="24"/>
      <c r="U205" s="24"/>
      <c r="V205" s="24"/>
      <c r="W205" s="24"/>
      <c r="X205" s="24"/>
      <c r="Y205" s="24"/>
      <c r="Z205" s="24"/>
      <c r="AA205" s="24"/>
      <c r="AB205" s="24"/>
      <c r="AC205" s="24"/>
      <c r="AD205" s="24"/>
      <c r="AE205" s="24"/>
      <c r="AF205" s="24"/>
      <c r="AG205" s="24"/>
      <c r="AH205" s="24"/>
      <c r="AI205" s="24"/>
      <c r="AJ205" s="24"/>
      <c r="AK205" s="24"/>
      <c r="AL205" s="24"/>
      <c r="AM205" s="24"/>
      <c r="AN205" s="24"/>
      <c r="AO205" s="24"/>
      <c r="AP205" s="24"/>
      <c r="AQ205" s="108"/>
      <c r="AR205" s="108"/>
    </row>
    <row r="206" spans="1:48" ht="18" customHeight="1" x14ac:dyDescent="0.25">
      <c r="A206" s="110"/>
      <c r="B206" s="121"/>
      <c r="C206" s="121"/>
      <c r="D206" s="11"/>
      <c r="E206" s="11"/>
      <c r="F206" s="11"/>
      <c r="G206" s="11"/>
      <c r="H206" s="11"/>
      <c r="I206" s="11"/>
      <c r="J206" s="11"/>
      <c r="K206" s="11"/>
      <c r="L206" s="11"/>
      <c r="M206" s="24"/>
      <c r="N206" s="24"/>
      <c r="O206" s="24"/>
      <c r="P206" s="24"/>
      <c r="Q206" s="24"/>
      <c r="R206" s="24"/>
      <c r="S206" s="24"/>
      <c r="T206" s="24"/>
      <c r="U206" s="24"/>
      <c r="V206" s="24"/>
      <c r="W206" s="24"/>
      <c r="X206" s="24"/>
      <c r="Y206" s="24"/>
      <c r="Z206" s="24"/>
      <c r="AA206" s="24"/>
      <c r="AB206" s="24"/>
      <c r="AC206" s="24"/>
      <c r="AD206" s="24"/>
      <c r="AE206" s="24"/>
      <c r="AF206" s="24"/>
      <c r="AG206" s="24"/>
      <c r="AH206" s="24"/>
      <c r="AI206" s="24"/>
      <c r="AJ206" s="24"/>
      <c r="AK206" s="24"/>
      <c r="AL206" s="24"/>
      <c r="AM206" s="24"/>
      <c r="AN206" s="24"/>
      <c r="AO206" s="24"/>
      <c r="AP206" s="24"/>
      <c r="AQ206" s="108"/>
      <c r="AR206" s="108"/>
    </row>
    <row r="207" spans="1:48" ht="18" customHeight="1" x14ac:dyDescent="0.25">
      <c r="A207" s="110"/>
      <c r="B207" s="110"/>
      <c r="C207" s="110"/>
      <c r="D207" s="110"/>
      <c r="E207" s="110"/>
      <c r="F207" s="110"/>
      <c r="G207" s="110"/>
      <c r="H207" s="110"/>
      <c r="I207" s="110"/>
      <c r="J207" s="110"/>
      <c r="K207" s="110"/>
      <c r="L207" s="110"/>
      <c r="M207" s="108"/>
      <c r="N207" s="108"/>
      <c r="O207" s="108"/>
      <c r="P207" s="108"/>
      <c r="Q207" s="108"/>
      <c r="R207" s="108"/>
      <c r="S207" s="108"/>
      <c r="T207" s="108"/>
      <c r="U207" s="108"/>
      <c r="V207" s="108"/>
      <c r="W207" s="108"/>
      <c r="X207" s="108"/>
      <c r="Y207" s="108"/>
      <c r="Z207" s="108"/>
      <c r="AA207" s="108"/>
      <c r="AB207" s="108"/>
      <c r="AC207" s="108"/>
      <c r="AD207" s="108"/>
      <c r="AE207" s="108"/>
      <c r="AF207" s="108"/>
      <c r="AG207" s="108"/>
      <c r="AH207" s="108"/>
      <c r="AI207" s="108"/>
      <c r="AJ207" s="108"/>
      <c r="AK207" s="108"/>
      <c r="AL207" s="108"/>
      <c r="AM207" s="108"/>
      <c r="AN207" s="108"/>
      <c r="AO207" s="108"/>
      <c r="AP207" s="108"/>
      <c r="AQ207" s="108"/>
      <c r="AR207" s="108"/>
    </row>
    <row r="208" spans="1:48" ht="21.95" customHeight="1" x14ac:dyDescent="0.3">
      <c r="A208" s="110"/>
      <c r="B208" s="110"/>
      <c r="C208" s="110"/>
      <c r="D208" s="110"/>
      <c r="E208" s="110"/>
      <c r="F208" s="110"/>
      <c r="G208" s="110"/>
      <c r="H208" s="110"/>
      <c r="I208" s="110"/>
      <c r="J208" s="110"/>
      <c r="K208" s="110"/>
      <c r="L208" s="110"/>
      <c r="M208" s="129"/>
      <c r="N208" s="129"/>
      <c r="O208" s="129"/>
      <c r="P208" s="129"/>
      <c r="Q208" s="129"/>
      <c r="R208" s="129"/>
      <c r="S208" s="129"/>
      <c r="T208" s="129"/>
      <c r="U208" s="129"/>
      <c r="V208" s="129"/>
      <c r="W208" s="129"/>
      <c r="X208" s="129"/>
      <c r="Y208" s="129"/>
      <c r="Z208" s="129"/>
      <c r="AA208" s="129"/>
      <c r="AB208" s="129"/>
      <c r="AC208" s="129"/>
      <c r="AD208" s="110"/>
      <c r="AE208" s="110"/>
      <c r="AF208" s="110"/>
      <c r="AG208" s="110"/>
      <c r="AH208" s="110"/>
      <c r="AI208" s="110"/>
      <c r="AJ208" s="110"/>
      <c r="AK208" s="110"/>
      <c r="AL208" s="110"/>
      <c r="AM208" s="110"/>
      <c r="AN208" s="110"/>
      <c r="AO208" s="110"/>
      <c r="AP208" s="110"/>
    </row>
    <row r="209" spans="1:46" ht="21.95" customHeight="1" x14ac:dyDescent="0.3">
      <c r="A209" s="110"/>
      <c r="B209" s="110"/>
      <c r="C209" s="110"/>
      <c r="D209" s="110"/>
      <c r="E209" s="110"/>
      <c r="F209" s="110"/>
      <c r="G209" s="110"/>
      <c r="H209" s="110"/>
      <c r="I209" s="110"/>
      <c r="J209" s="110"/>
      <c r="K209" s="110"/>
      <c r="L209" s="110"/>
      <c r="M209" s="129"/>
      <c r="N209" s="129"/>
      <c r="O209" s="129"/>
      <c r="P209" s="129"/>
      <c r="Q209" s="129"/>
      <c r="R209" s="129"/>
      <c r="S209" s="129"/>
      <c r="T209" s="129"/>
      <c r="U209" s="129"/>
      <c r="V209" s="129"/>
      <c r="W209" s="129"/>
      <c r="X209" s="129"/>
      <c r="Y209" s="129"/>
      <c r="Z209" s="129"/>
      <c r="AA209" s="129"/>
      <c r="AB209" s="129"/>
      <c r="AC209" s="129"/>
      <c r="AD209" s="110"/>
      <c r="AE209" s="110"/>
      <c r="AF209" s="110"/>
      <c r="AG209" s="110"/>
      <c r="AH209" s="110"/>
      <c r="AI209" s="110"/>
      <c r="AJ209" s="110"/>
      <c r="AK209" s="110"/>
      <c r="AL209" s="110"/>
      <c r="AM209" s="110"/>
      <c r="AN209" s="110"/>
      <c r="AO209" s="110"/>
      <c r="AP209" s="110"/>
    </row>
    <row r="210" spans="1:46" ht="18" customHeight="1" x14ac:dyDescent="0.25">
      <c r="A210" s="111"/>
      <c r="B210" s="110"/>
      <c r="C210" s="11"/>
      <c r="D210" s="11"/>
      <c r="E210" s="110"/>
      <c r="F210" s="11"/>
      <c r="G210" s="11"/>
      <c r="H210" s="11"/>
      <c r="I210" s="11"/>
      <c r="J210" s="11"/>
      <c r="K210" s="11"/>
      <c r="L210" s="11"/>
      <c r="M210" s="11"/>
      <c r="N210" s="11"/>
      <c r="O210" s="11"/>
      <c r="P210" s="11"/>
      <c r="Q210" s="11"/>
      <c r="R210" s="11"/>
      <c r="S210" s="11"/>
      <c r="T210" s="11"/>
      <c r="U210" s="11"/>
      <c r="V210" s="11"/>
      <c r="W210" s="11"/>
      <c r="X210" s="11"/>
      <c r="Y210" s="11"/>
      <c r="Z210" s="11"/>
      <c r="AA210" s="11"/>
      <c r="AB210" s="11"/>
      <c r="AC210" s="11"/>
      <c r="AD210" s="11"/>
      <c r="AE210" s="11"/>
      <c r="AF210" s="11"/>
      <c r="AG210" s="11"/>
      <c r="AH210" s="110"/>
      <c r="AI210" s="110"/>
      <c r="AJ210" s="110"/>
      <c r="AK210" s="110"/>
      <c r="AL210" s="110"/>
      <c r="AM210" s="110"/>
      <c r="AN210" s="110"/>
      <c r="AO210" s="110"/>
      <c r="AP210" s="110"/>
      <c r="AT210" s="102"/>
    </row>
    <row r="211" spans="1:46" ht="18" customHeight="1" x14ac:dyDescent="0.25">
      <c r="A211" s="111"/>
      <c r="B211" s="110"/>
      <c r="C211" s="11"/>
      <c r="D211" s="11"/>
      <c r="E211" s="110"/>
      <c r="F211" s="11"/>
      <c r="G211" s="11"/>
      <c r="H211" s="11"/>
      <c r="I211" s="11"/>
      <c r="J211" s="11"/>
      <c r="K211" s="11"/>
      <c r="L211" s="11"/>
      <c r="M211" s="11"/>
      <c r="N211" s="11"/>
      <c r="O211" s="11"/>
      <c r="P211" s="11"/>
      <c r="Q211" s="11"/>
      <c r="R211" s="11"/>
      <c r="S211" s="11"/>
      <c r="T211" s="11"/>
      <c r="U211" s="11"/>
      <c r="V211" s="11"/>
      <c r="W211" s="11"/>
      <c r="X211" s="11"/>
      <c r="Y211" s="11"/>
      <c r="Z211" s="11"/>
      <c r="AA211" s="11"/>
      <c r="AB211" s="11"/>
      <c r="AC211" s="11"/>
      <c r="AD211" s="11"/>
      <c r="AE211" s="11"/>
      <c r="AF211" s="11"/>
      <c r="AG211" s="11"/>
      <c r="AH211" s="110"/>
      <c r="AI211" s="110"/>
      <c r="AJ211" s="110"/>
      <c r="AK211" s="110"/>
      <c r="AL211" s="110"/>
      <c r="AM211" s="110"/>
      <c r="AN211" s="110"/>
      <c r="AO211" s="110"/>
      <c r="AP211" s="110"/>
      <c r="AT211" s="102"/>
    </row>
    <row r="212" spans="1:46" ht="18" customHeight="1" x14ac:dyDescent="0.25">
      <c r="A212" s="111"/>
      <c r="B212" s="110"/>
      <c r="C212" s="11"/>
      <c r="D212" s="11"/>
      <c r="E212" s="110"/>
      <c r="F212" s="11"/>
      <c r="G212" s="11"/>
      <c r="H212" s="11"/>
      <c r="I212" s="11"/>
      <c r="J212" s="11"/>
      <c r="K212" s="11"/>
      <c r="L212" s="11"/>
      <c r="M212" s="11"/>
      <c r="N212" s="11"/>
      <c r="O212" s="11"/>
      <c r="P212" s="11"/>
      <c r="Q212" s="11"/>
      <c r="R212" s="11"/>
      <c r="S212" s="11"/>
      <c r="T212" s="11"/>
      <c r="U212" s="11"/>
      <c r="V212" s="11"/>
      <c r="W212" s="11"/>
      <c r="X212" s="11"/>
      <c r="Y212" s="11"/>
      <c r="Z212" s="11"/>
      <c r="AA212" s="11"/>
      <c r="AB212" s="11"/>
      <c r="AC212" s="11"/>
      <c r="AD212" s="11"/>
      <c r="AE212" s="11"/>
      <c r="AF212" s="11"/>
      <c r="AG212" s="11"/>
      <c r="AH212" s="110"/>
      <c r="AI212" s="110"/>
      <c r="AJ212" s="110"/>
      <c r="AK212" s="110"/>
      <c r="AL212" s="110"/>
      <c r="AM212" s="110"/>
      <c r="AN212" s="110"/>
      <c r="AO212" s="110"/>
      <c r="AP212" s="110"/>
    </row>
    <row r="213" spans="1:46" ht="18" customHeight="1" x14ac:dyDescent="0.25">
      <c r="A213" s="111"/>
      <c r="B213" s="110"/>
      <c r="C213" s="11"/>
      <c r="D213" s="11"/>
      <c r="E213" s="110"/>
      <c r="F213" s="11"/>
      <c r="G213" s="11"/>
      <c r="H213" s="11"/>
      <c r="I213" s="11"/>
      <c r="J213" s="11"/>
      <c r="K213" s="11"/>
      <c r="L213" s="11"/>
      <c r="M213" s="11"/>
      <c r="N213" s="11"/>
      <c r="O213" s="11"/>
      <c r="P213" s="11"/>
      <c r="Q213" s="11"/>
      <c r="R213" s="11"/>
      <c r="S213" s="11"/>
      <c r="T213" s="11"/>
      <c r="U213" s="11"/>
      <c r="V213" s="11"/>
      <c r="W213" s="11"/>
      <c r="X213" s="11"/>
      <c r="Y213" s="11"/>
      <c r="Z213" s="11"/>
      <c r="AA213" s="11"/>
      <c r="AB213" s="11"/>
      <c r="AC213" s="11"/>
      <c r="AD213" s="11"/>
      <c r="AE213" s="11"/>
      <c r="AF213" s="11"/>
      <c r="AG213" s="11"/>
      <c r="AH213" s="110"/>
      <c r="AI213" s="110"/>
      <c r="AJ213" s="110"/>
      <c r="AK213" s="110"/>
      <c r="AL213" s="110"/>
      <c r="AM213" s="110"/>
      <c r="AN213" s="110"/>
      <c r="AO213" s="110"/>
      <c r="AP213" s="110"/>
    </row>
    <row r="214" spans="1:46" ht="18" customHeight="1" x14ac:dyDescent="0.25">
      <c r="A214" s="111"/>
      <c r="B214" s="110"/>
      <c r="C214" s="11"/>
      <c r="D214" s="11"/>
      <c r="E214" s="110"/>
      <c r="F214" s="11"/>
      <c r="G214" s="11"/>
      <c r="H214" s="11"/>
      <c r="I214" s="11"/>
      <c r="J214" s="11"/>
      <c r="K214" s="11"/>
      <c r="L214" s="11"/>
      <c r="M214" s="11"/>
      <c r="N214" s="11"/>
      <c r="O214" s="11"/>
      <c r="P214" s="11"/>
      <c r="Q214" s="11"/>
      <c r="R214" s="11"/>
      <c r="S214" s="11"/>
      <c r="T214" s="11"/>
      <c r="U214" s="11"/>
      <c r="V214" s="11"/>
      <c r="W214" s="11"/>
      <c r="X214" s="11"/>
      <c r="Y214" s="11"/>
      <c r="Z214" s="11"/>
      <c r="AA214" s="11"/>
      <c r="AB214" s="11"/>
      <c r="AC214" s="11"/>
      <c r="AD214" s="11"/>
      <c r="AE214" s="11"/>
      <c r="AF214" s="11"/>
      <c r="AG214" s="11"/>
      <c r="AH214" s="110"/>
      <c r="AI214" s="110"/>
      <c r="AJ214" s="110"/>
      <c r="AK214" s="110"/>
      <c r="AL214" s="110"/>
      <c r="AM214" s="110"/>
      <c r="AN214" s="110"/>
      <c r="AO214" s="110"/>
      <c r="AP214" s="110"/>
    </row>
    <row r="215" spans="1:46" ht="18" customHeight="1" x14ac:dyDescent="0.25">
      <c r="A215" s="111"/>
      <c r="B215" s="110"/>
      <c r="C215" s="11"/>
      <c r="D215" s="11"/>
      <c r="E215" s="110"/>
      <c r="F215" s="11"/>
      <c r="G215" s="11"/>
      <c r="H215" s="11"/>
      <c r="I215" s="11"/>
      <c r="J215" s="11"/>
      <c r="K215" s="11"/>
      <c r="L215" s="11"/>
      <c r="M215" s="11"/>
      <c r="N215" s="11"/>
      <c r="O215" s="11"/>
      <c r="P215" s="11"/>
      <c r="Q215" s="11"/>
      <c r="R215" s="11"/>
      <c r="S215" s="11"/>
      <c r="T215" s="11"/>
      <c r="U215" s="11"/>
      <c r="V215" s="11"/>
      <c r="W215" s="11"/>
      <c r="X215" s="11"/>
      <c r="Y215" s="11"/>
      <c r="Z215" s="11"/>
      <c r="AA215" s="11"/>
      <c r="AB215" s="11"/>
      <c r="AC215" s="11"/>
      <c r="AD215" s="11"/>
      <c r="AE215" s="11"/>
      <c r="AF215" s="11"/>
      <c r="AG215" s="11"/>
      <c r="AH215" s="110"/>
      <c r="AI215" s="110"/>
      <c r="AJ215" s="110"/>
      <c r="AK215" s="110"/>
      <c r="AL215" s="110"/>
      <c r="AM215" s="110"/>
      <c r="AN215" s="110"/>
      <c r="AO215" s="110"/>
      <c r="AP215" s="110"/>
    </row>
    <row r="216" spans="1:46" ht="18" customHeight="1" x14ac:dyDescent="0.25">
      <c r="A216" s="111"/>
      <c r="B216" s="110"/>
      <c r="C216" s="11"/>
      <c r="D216" s="11"/>
      <c r="E216" s="110"/>
      <c r="F216" s="11"/>
      <c r="G216" s="11"/>
      <c r="H216" s="11"/>
      <c r="I216" s="11"/>
      <c r="J216" s="11"/>
      <c r="K216" s="11"/>
      <c r="L216" s="11"/>
      <c r="M216" s="11"/>
      <c r="N216" s="11"/>
      <c r="O216" s="11"/>
      <c r="P216" s="11"/>
      <c r="Q216" s="11"/>
      <c r="R216" s="11"/>
      <c r="S216" s="11"/>
      <c r="T216" s="11"/>
      <c r="U216" s="11"/>
      <c r="V216" s="11"/>
      <c r="W216" s="11"/>
      <c r="X216" s="11"/>
      <c r="Y216" s="11"/>
      <c r="Z216" s="11"/>
      <c r="AA216" s="11"/>
      <c r="AB216" s="11"/>
      <c r="AC216" s="11"/>
      <c r="AD216" s="11"/>
      <c r="AE216" s="11"/>
      <c r="AF216" s="11"/>
      <c r="AG216" s="11"/>
      <c r="AH216" s="110"/>
      <c r="AI216" s="110"/>
      <c r="AJ216" s="110"/>
      <c r="AK216" s="110"/>
      <c r="AL216" s="110"/>
      <c r="AM216" s="110"/>
      <c r="AN216" s="110"/>
      <c r="AO216" s="110"/>
      <c r="AP216" s="110"/>
    </row>
    <row r="217" spans="1:46" ht="18" customHeight="1" x14ac:dyDescent="0.25">
      <c r="A217" s="109"/>
      <c r="B217" s="109"/>
      <c r="C217" s="109"/>
      <c r="D217" s="109"/>
      <c r="E217" s="109"/>
      <c r="F217" s="109"/>
      <c r="G217" s="109"/>
      <c r="H217" s="109"/>
      <c r="I217" s="109"/>
      <c r="J217" s="109"/>
      <c r="K217" s="109"/>
      <c r="L217" s="109"/>
      <c r="M217" s="109"/>
      <c r="N217" s="109"/>
      <c r="O217" s="109"/>
      <c r="P217" s="109"/>
      <c r="Q217" s="109"/>
      <c r="R217" s="109"/>
      <c r="S217" s="109"/>
      <c r="T217" s="109"/>
      <c r="U217" s="109"/>
      <c r="V217" s="109"/>
      <c r="W217" s="109"/>
      <c r="X217" s="109"/>
      <c r="Y217" s="109"/>
      <c r="Z217" s="109"/>
      <c r="AA217" s="109"/>
      <c r="AB217" s="109"/>
      <c r="AC217" s="109"/>
      <c r="AD217" s="109"/>
      <c r="AE217" s="109"/>
      <c r="AF217" s="109"/>
      <c r="AG217" s="109"/>
      <c r="AH217" s="109"/>
      <c r="AI217" s="109"/>
      <c r="AJ217" s="109"/>
      <c r="AK217" s="109"/>
      <c r="AL217" s="109"/>
      <c r="AM217" s="109"/>
      <c r="AN217" s="109"/>
      <c r="AO217" s="109"/>
      <c r="AP217" s="109"/>
    </row>
    <row r="218" spans="1:46" ht="18" customHeight="1" x14ac:dyDescent="0.25">
      <c r="A218" s="109"/>
      <c r="B218" s="109"/>
      <c r="C218" s="109"/>
      <c r="D218" s="109"/>
      <c r="E218" s="109"/>
      <c r="F218" s="109"/>
      <c r="G218" s="109"/>
      <c r="H218" s="109"/>
      <c r="I218" s="109"/>
      <c r="J218" s="109"/>
      <c r="K218" s="109"/>
      <c r="L218" s="109"/>
      <c r="M218" s="109"/>
      <c r="N218" s="109"/>
      <c r="O218" s="109"/>
      <c r="P218" s="109"/>
      <c r="Q218" s="109"/>
      <c r="R218" s="109"/>
      <c r="S218" s="109"/>
      <c r="T218" s="109"/>
      <c r="U218" s="109"/>
      <c r="V218" s="109"/>
      <c r="W218" s="109"/>
      <c r="X218" s="109"/>
      <c r="Y218" s="109"/>
      <c r="Z218" s="109"/>
      <c r="AA218" s="109"/>
      <c r="AB218" s="109"/>
      <c r="AC218" s="109"/>
      <c r="AD218" s="109"/>
      <c r="AE218" s="109"/>
      <c r="AF218" s="109"/>
      <c r="AG218" s="109"/>
      <c r="AH218" s="109"/>
      <c r="AI218" s="109"/>
      <c r="AJ218" s="109"/>
      <c r="AK218" s="109"/>
      <c r="AL218" s="109"/>
      <c r="AM218" s="109"/>
      <c r="AN218" s="109"/>
      <c r="AO218" s="109"/>
      <c r="AP218" s="109"/>
    </row>
    <row r="219" spans="1:46" ht="18" customHeight="1" x14ac:dyDescent="0.25">
      <c r="A219" s="109"/>
      <c r="B219" s="109"/>
      <c r="C219" s="109"/>
      <c r="D219" s="109"/>
      <c r="E219" s="109"/>
      <c r="F219" s="109"/>
      <c r="G219" s="109"/>
      <c r="H219" s="109"/>
      <c r="I219" s="109"/>
      <c r="J219" s="109"/>
      <c r="K219" s="109"/>
      <c r="L219" s="109"/>
      <c r="M219" s="109"/>
      <c r="N219" s="109"/>
      <c r="O219" s="109"/>
      <c r="P219" s="109"/>
      <c r="Q219" s="109"/>
      <c r="R219" s="109"/>
      <c r="S219" s="109"/>
      <c r="T219" s="109"/>
      <c r="U219" s="109"/>
      <c r="V219" s="109"/>
      <c r="W219" s="109"/>
      <c r="X219" s="109"/>
      <c r="Y219" s="109"/>
      <c r="Z219" s="109"/>
      <c r="AA219" s="109"/>
      <c r="AB219" s="109"/>
      <c r="AC219" s="109"/>
      <c r="AD219" s="109"/>
      <c r="AE219" s="109"/>
      <c r="AF219" s="109"/>
      <c r="AG219" s="109"/>
      <c r="AH219" s="109"/>
      <c r="AI219" s="109"/>
      <c r="AJ219" s="109"/>
      <c r="AK219" s="109"/>
      <c r="AL219" s="109"/>
      <c r="AM219" s="109"/>
      <c r="AN219" s="109"/>
      <c r="AO219" s="109"/>
      <c r="AP219" s="109"/>
    </row>
    <row r="220" spans="1:46" ht="18" customHeight="1" x14ac:dyDescent="0.25"/>
    <row r="221" spans="1:46" ht="18" customHeight="1" x14ac:dyDescent="0.25"/>
    <row r="222" spans="1:46" ht="18" customHeight="1" x14ac:dyDescent="0.25">
      <c r="A222" s="21"/>
    </row>
    <row r="223" spans="1:46" ht="18" customHeight="1" x14ac:dyDescent="0.25"/>
    <row r="224" spans="1:46" ht="18" customHeight="1" x14ac:dyDescent="0.25"/>
    <row r="225" spans="1:47" ht="18" customHeight="1" x14ac:dyDescent="0.25">
      <c r="A225" s="96"/>
      <c r="B225" s="95"/>
      <c r="C225" s="95"/>
      <c r="D225" s="95"/>
      <c r="E225" s="95"/>
      <c r="F225" s="95"/>
      <c r="G225" s="95"/>
      <c r="H225" s="95"/>
      <c r="I225" s="95"/>
      <c r="J225" s="95"/>
      <c r="K225" s="95"/>
      <c r="L225" s="95"/>
      <c r="M225" s="95"/>
      <c r="N225" s="95"/>
      <c r="O225" s="95"/>
      <c r="P225" s="95"/>
      <c r="Q225" s="96"/>
      <c r="R225" s="95"/>
      <c r="S225" s="95"/>
      <c r="T225" s="95"/>
      <c r="U225" s="95"/>
      <c r="V225" s="95"/>
      <c r="W225" s="95"/>
      <c r="X225" s="95"/>
      <c r="Y225" s="95"/>
      <c r="Z225" s="95"/>
      <c r="AA225" s="95"/>
      <c r="AB225" s="95"/>
      <c r="AC225" s="95"/>
      <c r="AD225" s="95"/>
      <c r="AE225" s="95"/>
      <c r="AF225" s="95"/>
      <c r="AG225" s="95"/>
      <c r="AH225" s="95"/>
      <c r="AI225" s="95"/>
      <c r="AJ225" s="95"/>
      <c r="AK225" s="95"/>
      <c r="AL225" s="95"/>
      <c r="AM225" s="95"/>
      <c r="AN225" s="95"/>
      <c r="AO225" s="95"/>
      <c r="AP225" s="95"/>
      <c r="AQ225" s="95"/>
      <c r="AR225" s="95"/>
      <c r="AS225" s="95"/>
      <c r="AT225" s="95"/>
      <c r="AU225" s="95"/>
    </row>
    <row r="226" spans="1:47" ht="18" customHeight="1" x14ac:dyDescent="0.25">
      <c r="A226" s="95"/>
      <c r="B226" s="95"/>
      <c r="C226" s="95"/>
      <c r="D226" s="95"/>
      <c r="E226" s="95"/>
      <c r="F226" s="95"/>
      <c r="G226" s="95"/>
      <c r="H226" s="95"/>
      <c r="I226" s="95"/>
      <c r="J226" s="95"/>
      <c r="K226" s="95"/>
      <c r="L226" s="95"/>
      <c r="M226" s="95"/>
      <c r="N226" s="95"/>
      <c r="O226" s="95"/>
      <c r="P226" s="95"/>
      <c r="Q226" s="95"/>
      <c r="R226" s="95"/>
      <c r="S226" s="95"/>
      <c r="T226" s="95"/>
      <c r="U226" s="95"/>
      <c r="V226" s="95"/>
      <c r="W226" s="95"/>
      <c r="X226" s="95"/>
      <c r="Y226" s="95"/>
      <c r="Z226" s="95"/>
      <c r="AA226" s="95"/>
      <c r="AB226" s="95"/>
      <c r="AC226" s="95"/>
      <c r="AD226" s="95"/>
      <c r="AE226" s="95"/>
      <c r="AF226" s="95"/>
      <c r="AG226" s="95"/>
      <c r="AH226" s="95"/>
      <c r="AI226" s="95"/>
      <c r="AJ226" s="95"/>
      <c r="AK226" s="95"/>
      <c r="AL226" s="95"/>
      <c r="AM226" s="95"/>
      <c r="AN226" s="95"/>
      <c r="AO226" s="95"/>
      <c r="AP226" s="95"/>
      <c r="AQ226" s="95"/>
      <c r="AR226" s="95"/>
      <c r="AS226" s="95"/>
      <c r="AT226" s="95"/>
      <c r="AU226" s="95"/>
    </row>
    <row r="227" spans="1:47" ht="18" customHeight="1" x14ac:dyDescent="0.25">
      <c r="A227" s="95"/>
      <c r="B227" s="95"/>
      <c r="C227" s="95"/>
      <c r="D227" s="95"/>
      <c r="E227" s="95"/>
      <c r="F227" s="95"/>
      <c r="G227" s="95"/>
      <c r="H227" s="95"/>
      <c r="I227" s="95"/>
      <c r="J227" s="95"/>
      <c r="K227" s="95"/>
      <c r="L227" s="95"/>
      <c r="M227" s="95"/>
      <c r="N227" s="95"/>
      <c r="O227" s="95"/>
      <c r="P227" s="95"/>
      <c r="Q227" s="95"/>
      <c r="R227" s="95"/>
      <c r="S227" s="95"/>
      <c r="T227" s="95"/>
      <c r="U227" s="95"/>
      <c r="V227" s="95"/>
      <c r="W227" s="95"/>
      <c r="X227" s="95"/>
      <c r="Y227" s="95"/>
      <c r="Z227" s="95"/>
      <c r="AA227" s="95"/>
      <c r="AB227" s="95"/>
      <c r="AC227" s="95"/>
      <c r="AD227" s="95"/>
      <c r="AE227" s="95"/>
      <c r="AF227" s="95"/>
      <c r="AG227" s="95"/>
      <c r="AH227" s="95"/>
      <c r="AI227" s="95"/>
      <c r="AJ227" s="95"/>
      <c r="AK227" s="95"/>
      <c r="AL227" s="95"/>
      <c r="AM227" s="95"/>
      <c r="AN227" s="95"/>
      <c r="AO227" s="95"/>
      <c r="AP227" s="95"/>
      <c r="AQ227" s="95"/>
      <c r="AR227" s="95"/>
      <c r="AS227" s="95"/>
      <c r="AT227" s="95"/>
      <c r="AU227" s="95"/>
    </row>
    <row r="228" spans="1:47" ht="18" customHeight="1" x14ac:dyDescent="0.25">
      <c r="A228" s="95"/>
      <c r="B228" s="95"/>
      <c r="C228" s="95"/>
      <c r="D228" s="95"/>
      <c r="E228" s="95"/>
      <c r="F228" s="95"/>
      <c r="G228" s="95"/>
      <c r="H228" s="95"/>
      <c r="I228" s="95"/>
      <c r="J228" s="95"/>
      <c r="K228" s="95"/>
      <c r="L228" s="95"/>
      <c r="M228" s="95"/>
      <c r="N228" s="95"/>
      <c r="O228" s="95"/>
      <c r="P228" s="95"/>
      <c r="Q228" s="95"/>
      <c r="R228" s="95"/>
      <c r="S228" s="95"/>
      <c r="T228" s="95"/>
      <c r="U228" s="95"/>
      <c r="V228" s="95"/>
      <c r="W228" s="95"/>
      <c r="X228" s="95"/>
      <c r="Y228" s="95"/>
      <c r="Z228" s="95"/>
      <c r="AA228" s="95"/>
      <c r="AB228" s="95"/>
      <c r="AC228" s="95"/>
      <c r="AD228" s="95"/>
      <c r="AE228" s="95"/>
      <c r="AF228" s="95"/>
      <c r="AG228" s="95"/>
      <c r="AH228" s="95"/>
      <c r="AI228" s="95"/>
      <c r="AJ228" s="95"/>
      <c r="AK228" s="95"/>
      <c r="AL228" s="95"/>
      <c r="AM228" s="95"/>
      <c r="AN228" s="95"/>
      <c r="AO228" s="95"/>
      <c r="AP228" s="95"/>
      <c r="AQ228" s="95"/>
      <c r="AR228" s="95"/>
      <c r="AS228" s="95"/>
      <c r="AT228" s="95"/>
      <c r="AU228" s="95"/>
    </row>
    <row r="229" spans="1:47" ht="18" customHeight="1" x14ac:dyDescent="0.3">
      <c r="A229" s="95"/>
      <c r="B229" s="95"/>
      <c r="C229" s="95"/>
      <c r="D229" s="95"/>
      <c r="E229" s="95"/>
      <c r="F229" s="95"/>
      <c r="G229" s="95"/>
      <c r="H229" s="95"/>
      <c r="I229" s="95"/>
      <c r="J229" s="95"/>
      <c r="K229" s="95"/>
      <c r="L229" s="95"/>
      <c r="M229" s="15"/>
      <c r="N229" s="95"/>
      <c r="O229" s="95"/>
      <c r="P229" s="95"/>
      <c r="Q229" s="95"/>
      <c r="R229" s="95"/>
      <c r="S229" s="95"/>
      <c r="T229" s="95"/>
      <c r="U229" s="95"/>
      <c r="V229" s="95"/>
      <c r="W229" s="95"/>
      <c r="X229" s="95"/>
      <c r="Y229" s="95"/>
      <c r="Z229" s="95"/>
      <c r="AA229" s="95"/>
      <c r="AB229" s="95"/>
      <c r="AC229" s="95"/>
      <c r="AD229" s="6"/>
      <c r="AE229" s="95"/>
      <c r="AF229" s="6"/>
      <c r="AG229" s="95"/>
      <c r="AH229" s="95"/>
      <c r="AI229" s="95"/>
      <c r="AJ229" s="95"/>
      <c r="AK229" s="95"/>
      <c r="AL229" s="95"/>
      <c r="AM229" s="95"/>
      <c r="AN229" s="95"/>
      <c r="AO229" s="95"/>
      <c r="AP229" s="95"/>
      <c r="AQ229" s="95"/>
      <c r="AR229" s="95"/>
      <c r="AS229" s="95"/>
      <c r="AT229" s="95"/>
      <c r="AU229" s="95"/>
    </row>
    <row r="230" spans="1:47" ht="18" customHeight="1" x14ac:dyDescent="0.25">
      <c r="A230" s="95"/>
      <c r="B230" s="95"/>
      <c r="C230" s="95"/>
      <c r="D230" s="95"/>
      <c r="E230" s="95"/>
      <c r="F230" s="95"/>
      <c r="G230" s="95"/>
      <c r="H230" s="95"/>
      <c r="I230" s="95"/>
      <c r="J230" s="95"/>
      <c r="K230" s="95"/>
      <c r="L230" s="95"/>
      <c r="M230" s="95"/>
      <c r="N230" s="95"/>
      <c r="O230" s="95"/>
      <c r="P230" s="95"/>
      <c r="Q230" s="95"/>
      <c r="R230" s="95"/>
      <c r="S230" s="95"/>
      <c r="T230" s="95"/>
      <c r="U230" s="95"/>
      <c r="V230" s="95"/>
      <c r="W230" s="95"/>
      <c r="X230" s="95"/>
      <c r="Y230" s="95"/>
      <c r="Z230" s="95"/>
      <c r="AA230" s="95"/>
      <c r="AB230" s="95"/>
      <c r="AC230" s="95"/>
      <c r="AD230" s="95"/>
      <c r="AE230" s="95"/>
      <c r="AF230" s="95"/>
      <c r="AG230" s="95"/>
      <c r="AH230" s="95"/>
      <c r="AI230" s="95"/>
      <c r="AJ230" s="95"/>
      <c r="AK230" s="95"/>
      <c r="AL230" s="95"/>
      <c r="AM230" s="95"/>
      <c r="AN230" s="95"/>
      <c r="AO230" s="95"/>
      <c r="AP230" s="95"/>
      <c r="AQ230" s="95"/>
      <c r="AR230" s="95"/>
      <c r="AS230" s="95"/>
      <c r="AT230" s="95"/>
      <c r="AU230" s="95"/>
    </row>
    <row r="231" spans="1:47" ht="18" customHeight="1" x14ac:dyDescent="0.25">
      <c r="A231" s="95"/>
      <c r="B231" s="95"/>
      <c r="C231" s="95"/>
      <c r="D231" s="95"/>
      <c r="E231" s="95"/>
      <c r="F231" s="95"/>
      <c r="G231" s="95"/>
      <c r="H231" s="95"/>
      <c r="I231" s="95"/>
      <c r="J231" s="95"/>
      <c r="K231" s="95"/>
      <c r="L231" s="95"/>
      <c r="M231" s="95"/>
      <c r="N231" s="95"/>
      <c r="O231" s="95"/>
      <c r="P231" s="95"/>
      <c r="Q231" s="95"/>
      <c r="R231" s="95"/>
      <c r="S231" s="95"/>
      <c r="T231" s="95"/>
      <c r="U231" s="95"/>
      <c r="V231" s="95"/>
      <c r="W231" s="95"/>
      <c r="X231" s="95"/>
      <c r="Y231" s="95"/>
      <c r="Z231" s="95"/>
      <c r="AA231" s="95"/>
      <c r="AB231" s="95"/>
      <c r="AC231" s="95"/>
      <c r="AD231" s="95"/>
      <c r="AE231" s="95"/>
      <c r="AF231" s="95"/>
      <c r="AG231" s="95"/>
      <c r="AH231" s="95"/>
      <c r="AI231" s="95"/>
      <c r="AJ231" s="95"/>
      <c r="AK231" s="95"/>
      <c r="AL231" s="95"/>
      <c r="AM231" s="95"/>
      <c r="AN231" s="95"/>
      <c r="AO231" s="95"/>
      <c r="AP231" s="95"/>
      <c r="AQ231" s="95"/>
      <c r="AR231" s="95"/>
      <c r="AS231" s="95"/>
      <c r="AT231" s="95"/>
      <c r="AU231" s="95"/>
    </row>
    <row r="232" spans="1:47" ht="18" customHeight="1" x14ac:dyDescent="0.25">
      <c r="A232" s="95"/>
      <c r="B232" s="95"/>
      <c r="C232" s="95"/>
      <c r="D232" s="95"/>
      <c r="E232" s="95"/>
      <c r="F232" s="95"/>
      <c r="G232" s="95"/>
      <c r="H232" s="95"/>
      <c r="I232" s="95"/>
      <c r="J232" s="95"/>
      <c r="K232" s="95"/>
      <c r="L232" s="95"/>
      <c r="M232" s="95"/>
      <c r="N232" s="95"/>
      <c r="O232" s="95"/>
      <c r="P232" s="95"/>
      <c r="Q232" s="95"/>
      <c r="R232" s="95"/>
      <c r="S232" s="95"/>
      <c r="T232" s="95"/>
      <c r="U232" s="95"/>
      <c r="V232" s="95"/>
      <c r="W232" s="95"/>
      <c r="X232" s="95"/>
      <c r="Y232" s="95"/>
      <c r="Z232" s="95"/>
      <c r="AA232" s="95"/>
      <c r="AB232" s="95"/>
      <c r="AC232" s="95"/>
      <c r="AD232" s="95"/>
      <c r="AE232" s="95"/>
      <c r="AF232" s="95"/>
      <c r="AG232" s="95"/>
      <c r="AH232" s="95"/>
      <c r="AI232" s="95"/>
      <c r="AJ232" s="95"/>
      <c r="AK232" s="95"/>
      <c r="AL232" s="95"/>
      <c r="AM232" s="95"/>
      <c r="AN232" s="95"/>
      <c r="AO232" s="95"/>
      <c r="AP232" s="95"/>
      <c r="AQ232" s="95"/>
      <c r="AR232" s="95"/>
      <c r="AS232" s="95"/>
      <c r="AT232" s="95"/>
      <c r="AU232" s="95"/>
    </row>
    <row r="233" spans="1:47" ht="18" customHeight="1" x14ac:dyDescent="0.25">
      <c r="A233" s="95"/>
      <c r="B233" s="95"/>
      <c r="C233" s="95"/>
      <c r="D233" s="95"/>
      <c r="E233" s="95"/>
      <c r="F233" s="95"/>
      <c r="G233" s="95"/>
      <c r="H233" s="95"/>
      <c r="I233" s="95"/>
      <c r="J233" s="95"/>
      <c r="K233" s="95"/>
      <c r="L233" s="95"/>
      <c r="M233" s="95"/>
      <c r="N233" s="95"/>
      <c r="O233" s="95"/>
      <c r="P233" s="95"/>
      <c r="Q233" s="95"/>
      <c r="R233" s="95"/>
      <c r="S233" s="95"/>
      <c r="T233" s="95"/>
      <c r="U233" s="95"/>
      <c r="V233" s="95"/>
      <c r="W233" s="95"/>
      <c r="X233" s="95"/>
      <c r="Y233" s="95"/>
      <c r="Z233" s="95"/>
      <c r="AA233" s="95"/>
      <c r="AB233" s="95"/>
      <c r="AC233" s="95"/>
      <c r="AD233" s="95"/>
      <c r="AE233" s="95"/>
      <c r="AF233" s="95"/>
      <c r="AG233" s="95"/>
      <c r="AH233" s="95"/>
      <c r="AI233" s="95"/>
      <c r="AJ233" s="95"/>
      <c r="AK233" s="95"/>
      <c r="AL233" s="95"/>
      <c r="AM233" s="95"/>
      <c r="AN233" s="95"/>
      <c r="AO233" s="95"/>
      <c r="AP233" s="95"/>
      <c r="AQ233" s="95"/>
    </row>
    <row r="234" spans="1:47" ht="18" customHeight="1" x14ac:dyDescent="0.4">
      <c r="A234" s="95"/>
      <c r="B234" s="95"/>
      <c r="C234" s="95"/>
      <c r="D234" s="95"/>
      <c r="E234" s="95"/>
      <c r="F234" s="95"/>
      <c r="G234" s="95"/>
      <c r="H234" s="95"/>
      <c r="I234" s="95"/>
      <c r="J234" s="95"/>
      <c r="K234" s="95"/>
      <c r="L234" s="95"/>
      <c r="M234" s="95"/>
      <c r="N234" s="95"/>
      <c r="O234" s="95"/>
      <c r="P234" s="95"/>
      <c r="Q234" s="95"/>
      <c r="R234" s="105"/>
      <c r="S234" s="95"/>
      <c r="T234" s="95"/>
      <c r="U234" s="95"/>
      <c r="V234" s="95"/>
      <c r="W234" s="95"/>
      <c r="X234" s="95"/>
      <c r="Y234" s="95"/>
      <c r="Z234" s="95"/>
      <c r="AA234" s="95"/>
      <c r="AB234" s="95"/>
      <c r="AC234" s="95"/>
      <c r="AD234" s="95"/>
      <c r="AE234" s="95"/>
      <c r="AF234" s="95"/>
      <c r="AG234" s="95"/>
      <c r="AH234" s="95"/>
      <c r="AI234" s="95"/>
      <c r="AJ234" s="95"/>
      <c r="AK234" s="95"/>
      <c r="AL234" s="95"/>
      <c r="AM234" s="95"/>
      <c r="AN234" s="95"/>
      <c r="AO234" s="95"/>
      <c r="AP234" s="95"/>
      <c r="AQ234" s="95"/>
    </row>
    <row r="235" spans="1:47" ht="18" customHeight="1" x14ac:dyDescent="0.25">
      <c r="A235" s="95"/>
      <c r="B235" s="95"/>
      <c r="C235" s="95"/>
      <c r="D235" s="95"/>
      <c r="E235" s="95"/>
      <c r="F235" s="95"/>
      <c r="G235" s="95"/>
      <c r="H235" s="95"/>
      <c r="I235" s="95"/>
      <c r="J235" s="95"/>
      <c r="K235" s="95"/>
      <c r="L235" s="95"/>
      <c r="M235" s="95"/>
      <c r="N235" s="95"/>
      <c r="O235" s="95"/>
      <c r="P235" s="95"/>
      <c r="Q235" s="95"/>
      <c r="R235" s="95"/>
      <c r="S235" s="95"/>
      <c r="T235" s="95"/>
      <c r="U235" s="95"/>
      <c r="V235" s="95"/>
      <c r="W235" s="95"/>
      <c r="X235" s="95"/>
      <c r="Y235" s="95"/>
      <c r="Z235" s="95"/>
      <c r="AA235" s="95"/>
      <c r="AB235" s="95"/>
      <c r="AC235" s="95"/>
      <c r="AD235" s="95"/>
      <c r="AE235" s="95"/>
      <c r="AF235" s="95"/>
      <c r="AG235" s="95"/>
      <c r="AH235" s="95"/>
      <c r="AI235" s="95"/>
      <c r="AJ235" s="95"/>
      <c r="AK235" s="95"/>
      <c r="AL235" s="95"/>
      <c r="AM235" s="95"/>
      <c r="AN235" s="95"/>
      <c r="AO235" s="95"/>
      <c r="AP235" s="95"/>
      <c r="AQ235" s="95"/>
    </row>
    <row r="236" spans="1:47" ht="18" customHeight="1" x14ac:dyDescent="0.25">
      <c r="A236" s="109"/>
      <c r="B236" s="109"/>
      <c r="C236" s="109"/>
      <c r="D236" s="109"/>
      <c r="E236" s="109"/>
      <c r="F236" s="109"/>
      <c r="G236" s="109"/>
      <c r="H236" s="109"/>
      <c r="I236" s="109"/>
      <c r="J236" s="109"/>
      <c r="K236" s="109"/>
      <c r="L236" s="109"/>
      <c r="M236" s="109"/>
      <c r="N236" s="109"/>
      <c r="O236" s="109"/>
      <c r="P236" s="109"/>
      <c r="Q236" s="109"/>
      <c r="R236" s="109"/>
      <c r="S236" s="109"/>
      <c r="T236" s="109"/>
      <c r="U236" s="109"/>
      <c r="V236" s="109"/>
      <c r="W236" s="109"/>
      <c r="X236" s="109"/>
      <c r="Y236" s="109"/>
      <c r="Z236" s="109"/>
      <c r="AA236" s="109"/>
      <c r="AB236" s="109"/>
      <c r="AC236" s="109"/>
      <c r="AD236" s="109"/>
      <c r="AE236" s="109"/>
      <c r="AF236" s="109"/>
      <c r="AG236" s="109"/>
      <c r="AH236" s="109"/>
      <c r="AI236" s="109"/>
      <c r="AJ236" s="109"/>
      <c r="AK236" s="109"/>
      <c r="AL236" s="109"/>
      <c r="AM236" s="109"/>
      <c r="AN236" s="109"/>
      <c r="AO236" s="109"/>
      <c r="AP236" s="109"/>
      <c r="AQ236" s="95"/>
    </row>
    <row r="237" spans="1:47" ht="18" customHeight="1" x14ac:dyDescent="0.25">
      <c r="A237" s="109"/>
      <c r="B237" s="109"/>
      <c r="C237" s="109"/>
      <c r="D237" s="109"/>
      <c r="E237" s="109"/>
      <c r="F237" s="109"/>
      <c r="G237" s="109"/>
      <c r="H237" s="109"/>
      <c r="I237" s="109"/>
      <c r="J237" s="109"/>
      <c r="K237" s="109"/>
      <c r="L237" s="109"/>
      <c r="M237" s="109"/>
      <c r="N237" s="109"/>
      <c r="O237" s="109"/>
      <c r="P237" s="109"/>
      <c r="Q237" s="109"/>
      <c r="R237" s="109"/>
      <c r="S237" s="109"/>
      <c r="T237" s="109"/>
      <c r="U237" s="109"/>
      <c r="V237" s="109"/>
      <c r="W237" s="109"/>
      <c r="X237" s="109"/>
      <c r="Y237" s="109"/>
      <c r="Z237" s="109"/>
      <c r="AA237" s="109"/>
      <c r="AB237" s="109"/>
      <c r="AC237" s="109"/>
      <c r="AD237" s="109"/>
      <c r="AE237" s="109"/>
      <c r="AF237" s="109"/>
      <c r="AG237" s="109"/>
      <c r="AH237" s="109"/>
      <c r="AI237" s="109"/>
      <c r="AJ237" s="109"/>
      <c r="AK237" s="109"/>
      <c r="AL237" s="109"/>
      <c r="AM237" s="109"/>
      <c r="AN237" s="109"/>
      <c r="AO237" s="109"/>
      <c r="AP237" s="109"/>
      <c r="AQ237" s="95"/>
    </row>
    <row r="238" spans="1:47" ht="18" customHeight="1" x14ac:dyDescent="0.25">
      <c r="A238" s="109"/>
      <c r="B238" s="109"/>
      <c r="C238" s="109"/>
      <c r="D238" s="109"/>
      <c r="E238" s="109"/>
      <c r="F238" s="109"/>
      <c r="G238" s="109"/>
      <c r="H238" s="109"/>
      <c r="I238" s="109"/>
      <c r="J238" s="109"/>
      <c r="K238" s="109"/>
      <c r="L238" s="109"/>
      <c r="M238" s="109"/>
      <c r="N238" s="109"/>
      <c r="O238" s="109"/>
      <c r="P238" s="109"/>
      <c r="Q238" s="109"/>
      <c r="R238" s="109"/>
      <c r="S238" s="109"/>
      <c r="T238" s="109"/>
      <c r="U238" s="109"/>
      <c r="V238" s="109"/>
      <c r="W238" s="109"/>
      <c r="X238" s="109"/>
      <c r="Y238" s="109"/>
      <c r="Z238" s="109"/>
      <c r="AA238" s="109"/>
      <c r="AB238" s="109"/>
      <c r="AC238" s="109"/>
      <c r="AD238" s="109"/>
      <c r="AE238" s="109"/>
      <c r="AF238" s="109"/>
      <c r="AG238" s="109"/>
      <c r="AH238" s="109"/>
      <c r="AI238" s="109"/>
      <c r="AJ238" s="109"/>
      <c r="AK238" s="109"/>
      <c r="AL238" s="109"/>
      <c r="AM238" s="109"/>
      <c r="AN238" s="109"/>
      <c r="AO238" s="109"/>
      <c r="AP238" s="109"/>
      <c r="AQ238" s="95"/>
    </row>
    <row r="239" spans="1:47" ht="18" customHeight="1" x14ac:dyDescent="0.25">
      <c r="A239" s="95"/>
      <c r="B239" s="95"/>
      <c r="C239" s="95"/>
      <c r="D239" s="95"/>
      <c r="E239" s="95"/>
      <c r="F239" s="95"/>
      <c r="G239" s="95"/>
      <c r="H239" s="95"/>
      <c r="I239" s="95"/>
      <c r="J239" s="95"/>
      <c r="K239" s="95"/>
      <c r="L239" s="95"/>
      <c r="M239" s="95"/>
      <c r="N239" s="95"/>
      <c r="O239" s="95"/>
      <c r="P239" s="95"/>
      <c r="Q239" s="95"/>
      <c r="R239" s="95"/>
      <c r="S239" s="95"/>
      <c r="T239" s="95"/>
      <c r="U239" s="95"/>
      <c r="V239" s="95"/>
      <c r="W239" s="95"/>
      <c r="X239" s="95"/>
      <c r="Y239" s="95"/>
      <c r="Z239" s="95"/>
      <c r="AA239" s="95"/>
      <c r="AB239" s="95"/>
      <c r="AC239" s="95"/>
      <c r="AD239" s="95"/>
      <c r="AE239" s="95"/>
      <c r="AF239" s="95"/>
      <c r="AG239" s="95"/>
      <c r="AH239" s="95"/>
      <c r="AI239" s="95"/>
      <c r="AJ239" s="95"/>
      <c r="AK239" s="95"/>
      <c r="AL239" s="95"/>
      <c r="AM239" s="95"/>
      <c r="AN239" s="95"/>
      <c r="AO239" s="95"/>
      <c r="AP239" s="95"/>
      <c r="AQ239" s="95"/>
    </row>
    <row r="240" spans="1:47" ht="18" customHeight="1" x14ac:dyDescent="0.25">
      <c r="A240" s="95"/>
      <c r="B240" s="95"/>
      <c r="C240" s="95"/>
      <c r="D240" s="95"/>
      <c r="E240" s="95"/>
      <c r="F240" s="95"/>
      <c r="G240" s="95"/>
      <c r="H240" s="95"/>
      <c r="I240" s="95"/>
      <c r="J240" s="95"/>
      <c r="K240" s="95"/>
      <c r="L240" s="95"/>
      <c r="M240" s="95"/>
      <c r="N240" s="95"/>
      <c r="O240" s="95"/>
      <c r="P240" s="95"/>
      <c r="Q240" s="95"/>
      <c r="R240" s="95"/>
      <c r="S240" s="95"/>
      <c r="T240" s="95"/>
      <c r="U240" s="95"/>
      <c r="V240" s="95"/>
      <c r="W240" s="95"/>
      <c r="X240" s="95"/>
      <c r="Y240" s="95"/>
      <c r="Z240" s="95"/>
      <c r="AA240" s="95"/>
      <c r="AB240" s="95"/>
      <c r="AC240" s="95"/>
      <c r="AD240" s="95"/>
      <c r="AE240" s="95"/>
      <c r="AF240" s="95"/>
      <c r="AG240" s="95"/>
      <c r="AH240" s="95"/>
      <c r="AI240" s="95"/>
      <c r="AJ240" s="95"/>
      <c r="AK240" s="95"/>
      <c r="AL240" s="95"/>
      <c r="AM240" s="95"/>
      <c r="AN240" s="95"/>
      <c r="AO240" s="95"/>
      <c r="AP240" s="95"/>
      <c r="AQ240" s="95"/>
    </row>
    <row r="241" spans="1:49" ht="18" customHeight="1" x14ac:dyDescent="0.25">
      <c r="A241" s="95"/>
      <c r="B241" s="95"/>
      <c r="C241" s="95"/>
      <c r="D241" s="95"/>
      <c r="E241" s="95"/>
      <c r="F241" s="95"/>
      <c r="G241" s="95"/>
      <c r="H241" s="95"/>
      <c r="I241" s="95"/>
      <c r="J241" s="95"/>
      <c r="K241" s="95"/>
      <c r="L241" s="95"/>
      <c r="M241" s="95"/>
      <c r="N241" s="95"/>
      <c r="O241" s="95"/>
      <c r="P241" s="95"/>
      <c r="Q241" s="95"/>
      <c r="R241" s="95"/>
      <c r="S241" s="95"/>
      <c r="T241" s="95"/>
      <c r="U241" s="95"/>
      <c r="V241" s="95"/>
      <c r="W241" s="95"/>
      <c r="X241" s="95"/>
      <c r="Y241" s="95"/>
      <c r="Z241" s="95"/>
      <c r="AA241" s="95"/>
      <c r="AB241" s="95"/>
      <c r="AC241" s="95"/>
      <c r="AD241" s="95"/>
      <c r="AE241" s="95"/>
      <c r="AF241" s="95"/>
      <c r="AG241" s="95"/>
      <c r="AH241" s="95"/>
      <c r="AI241" s="95"/>
      <c r="AJ241" s="95"/>
      <c r="AK241" s="95"/>
      <c r="AL241" s="95"/>
      <c r="AM241" s="95"/>
      <c r="AN241" s="95"/>
      <c r="AO241" s="95"/>
      <c r="AP241" s="95"/>
      <c r="AQ241" s="95"/>
      <c r="AS241" s="6"/>
    </row>
    <row r="242" spans="1:49" ht="24" customHeight="1" x14ac:dyDescent="0.25">
      <c r="A242" s="95"/>
      <c r="B242" s="96"/>
      <c r="C242" s="95"/>
      <c r="D242" s="95"/>
      <c r="E242" s="95"/>
      <c r="F242" s="95"/>
      <c r="G242" s="95"/>
      <c r="H242" s="95"/>
      <c r="I242" s="95"/>
      <c r="J242" s="95"/>
      <c r="K242" s="95"/>
      <c r="L242" s="95"/>
      <c r="M242" s="95"/>
      <c r="N242" s="95"/>
      <c r="O242" s="95"/>
      <c r="P242" s="95"/>
      <c r="Q242" s="95"/>
      <c r="R242" s="95"/>
      <c r="S242" s="95"/>
      <c r="T242" s="95"/>
      <c r="U242" s="95"/>
      <c r="V242" s="95"/>
      <c r="W242" s="95"/>
      <c r="X242" s="95"/>
      <c r="Y242" s="95"/>
      <c r="Z242" s="95"/>
      <c r="AA242" s="95"/>
      <c r="AB242" s="95"/>
      <c r="AC242" s="95"/>
      <c r="AD242" s="95"/>
      <c r="AE242" s="95"/>
      <c r="AF242" s="95"/>
      <c r="AG242" s="95"/>
      <c r="AH242" s="95"/>
      <c r="AI242" s="95"/>
      <c r="AJ242" s="95"/>
      <c r="AK242" s="95"/>
      <c r="AL242" s="95"/>
      <c r="AM242" s="95"/>
      <c r="AN242" s="95"/>
      <c r="AO242" s="95"/>
      <c r="AP242" s="95"/>
      <c r="AQ242" s="95"/>
      <c r="AS242" s="11"/>
      <c r="AT242" s="11"/>
      <c r="AU242" s="11"/>
      <c r="AV242" s="11"/>
      <c r="AW242" s="11"/>
    </row>
    <row r="243" spans="1:49" ht="18" customHeight="1" x14ac:dyDescent="0.25">
      <c r="A243" s="95"/>
      <c r="B243" s="95"/>
      <c r="C243" s="95"/>
      <c r="D243" s="95"/>
      <c r="E243" s="95"/>
      <c r="F243" s="95"/>
      <c r="G243" s="95"/>
      <c r="H243" s="95"/>
      <c r="I243" s="95"/>
      <c r="J243" s="95"/>
      <c r="K243" s="95"/>
      <c r="L243" s="95"/>
      <c r="M243" s="95"/>
      <c r="N243" s="95"/>
      <c r="O243" s="95"/>
      <c r="P243" s="95"/>
      <c r="Q243" s="95"/>
      <c r="R243" s="95"/>
      <c r="S243" s="95"/>
      <c r="T243" s="95"/>
      <c r="U243" s="95"/>
      <c r="V243" s="95"/>
      <c r="W243" s="95"/>
      <c r="X243" s="95"/>
      <c r="Y243" s="95"/>
      <c r="Z243" s="95"/>
      <c r="AA243" s="95"/>
      <c r="AB243" s="95"/>
      <c r="AC243" s="95"/>
      <c r="AD243" s="95"/>
      <c r="AE243" s="95"/>
      <c r="AF243" s="95"/>
      <c r="AG243" s="95"/>
      <c r="AH243" s="95"/>
      <c r="AI243" s="95"/>
      <c r="AJ243" s="95"/>
      <c r="AK243" s="95"/>
      <c r="AL243" s="95"/>
      <c r="AM243" s="95"/>
      <c r="AN243" s="95"/>
      <c r="AO243" s="95"/>
      <c r="AP243" s="95"/>
      <c r="AQ243" s="95"/>
      <c r="AT243" s="95"/>
      <c r="AU243" s="95"/>
      <c r="AV243" s="95"/>
      <c r="AW243" s="95"/>
    </row>
    <row r="244" spans="1:49" ht="18" customHeight="1" x14ac:dyDescent="0.25">
      <c r="A244" s="95"/>
      <c r="B244" s="95"/>
      <c r="C244" s="95"/>
      <c r="D244" s="95"/>
      <c r="E244" s="95"/>
      <c r="F244" s="95"/>
      <c r="G244" s="95"/>
      <c r="H244" s="95"/>
      <c r="I244" s="95"/>
      <c r="J244" s="95"/>
      <c r="K244" s="95"/>
      <c r="L244" s="95"/>
      <c r="M244" s="95"/>
      <c r="N244" s="95"/>
      <c r="O244" s="95"/>
      <c r="P244" s="95"/>
      <c r="Q244" s="95"/>
      <c r="R244" s="95"/>
      <c r="S244" s="95"/>
      <c r="T244" s="95"/>
      <c r="U244" s="95"/>
      <c r="V244" s="95"/>
      <c r="W244" s="95"/>
      <c r="X244" s="95"/>
      <c r="Y244" s="95"/>
      <c r="Z244" s="95"/>
      <c r="AA244" s="95"/>
      <c r="AB244" s="95"/>
      <c r="AC244" s="95"/>
      <c r="AD244" s="95"/>
      <c r="AE244" s="95"/>
      <c r="AF244" s="95"/>
      <c r="AG244" s="95"/>
      <c r="AH244" s="95"/>
      <c r="AI244" s="95"/>
      <c r="AJ244" s="95"/>
      <c r="AK244" s="95"/>
      <c r="AL244" s="95"/>
      <c r="AM244" s="95"/>
      <c r="AN244" s="95"/>
      <c r="AO244" s="95"/>
      <c r="AP244" s="95"/>
      <c r="AQ244" s="95"/>
      <c r="AR244" s="95"/>
      <c r="AS244" s="95"/>
      <c r="AT244" s="95"/>
      <c r="AU244" s="95"/>
      <c r="AV244" s="95"/>
      <c r="AW244" s="95"/>
    </row>
    <row r="245" spans="1:49" ht="18" customHeight="1" x14ac:dyDescent="0.25">
      <c r="AS245" s="95"/>
      <c r="AT245" s="95"/>
      <c r="AU245" s="95"/>
      <c r="AV245" s="95"/>
      <c r="AW245" s="95"/>
    </row>
    <row r="246" spans="1:49" ht="18" customHeight="1" x14ac:dyDescent="0.25">
      <c r="AS246" s="95"/>
      <c r="AT246" s="95"/>
      <c r="AU246" s="95"/>
      <c r="AV246" s="95"/>
      <c r="AW246" s="95"/>
    </row>
    <row r="247" spans="1:49" ht="18" customHeight="1" x14ac:dyDescent="0.25">
      <c r="AS247" s="95"/>
      <c r="AT247" s="95"/>
      <c r="AU247" s="95"/>
      <c r="AV247" s="95"/>
      <c r="AW247" s="95"/>
    </row>
    <row r="248" spans="1:49" ht="18" customHeight="1" x14ac:dyDescent="0.25">
      <c r="AS248" s="95"/>
      <c r="AT248" s="95"/>
      <c r="AU248" s="95"/>
      <c r="AV248" s="95"/>
      <c r="AW248" s="95"/>
    </row>
    <row r="249" spans="1:49" ht="18" customHeight="1" x14ac:dyDescent="0.25">
      <c r="AS249" s="95"/>
      <c r="AT249" s="95"/>
      <c r="AU249" s="95"/>
      <c r="AV249" s="95"/>
      <c r="AW249" s="95"/>
    </row>
    <row r="250" spans="1:49" ht="18" customHeight="1" x14ac:dyDescent="0.25">
      <c r="AS250" s="95"/>
      <c r="AT250" s="95"/>
      <c r="AU250" s="95"/>
      <c r="AV250" s="95"/>
      <c r="AW250" s="95"/>
    </row>
    <row r="251" spans="1:49" ht="18" customHeight="1" x14ac:dyDescent="0.25">
      <c r="AS251" s="95"/>
      <c r="AT251" s="95"/>
      <c r="AU251" s="95"/>
      <c r="AV251" s="95"/>
      <c r="AW251" s="95"/>
    </row>
    <row r="252" spans="1:49" ht="18" customHeight="1" x14ac:dyDescent="0.25">
      <c r="AS252" s="95"/>
      <c r="AT252" s="95"/>
      <c r="AU252" s="95"/>
      <c r="AV252" s="95"/>
      <c r="AW252" s="95"/>
    </row>
    <row r="253" spans="1:49" ht="18" customHeight="1" x14ac:dyDescent="0.25">
      <c r="AS253" s="95"/>
      <c r="AT253" s="95"/>
      <c r="AU253" s="95"/>
      <c r="AV253" s="95"/>
      <c r="AW253" s="95"/>
    </row>
    <row r="254" spans="1:49" ht="18" customHeight="1" x14ac:dyDescent="0.25"/>
    <row r="258" spans="1:47" ht="18" customHeight="1" x14ac:dyDescent="0.25">
      <c r="A258" s="95"/>
      <c r="B258" s="95"/>
      <c r="C258" s="95"/>
      <c r="D258" s="95"/>
      <c r="E258" s="95"/>
      <c r="F258" s="95"/>
      <c r="G258" s="95"/>
      <c r="H258" s="95"/>
      <c r="I258" s="95"/>
      <c r="J258" s="95"/>
      <c r="K258" s="95"/>
      <c r="L258" s="95"/>
      <c r="M258" s="95"/>
      <c r="N258" s="95"/>
      <c r="O258" s="95"/>
      <c r="P258" s="95"/>
      <c r="Q258" s="95"/>
      <c r="R258" s="95"/>
      <c r="S258" s="95"/>
      <c r="T258" s="95"/>
      <c r="U258" s="95"/>
      <c r="V258" s="95"/>
      <c r="W258" s="95"/>
      <c r="X258" s="95"/>
      <c r="Y258" s="95"/>
      <c r="Z258" s="95"/>
      <c r="AA258" s="95"/>
      <c r="AB258" s="95"/>
      <c r="AC258" s="95"/>
      <c r="AD258" s="95"/>
      <c r="AE258" s="95"/>
      <c r="AF258" s="95"/>
      <c r="AG258" s="95"/>
      <c r="AH258" s="95"/>
      <c r="AI258" s="95"/>
      <c r="AJ258" s="95"/>
      <c r="AK258" s="95"/>
      <c r="AL258" s="95"/>
      <c r="AM258" s="95"/>
      <c r="AN258" s="95"/>
      <c r="AO258" s="95"/>
      <c r="AP258" s="95"/>
      <c r="AQ258" s="95"/>
      <c r="AR258" s="95"/>
      <c r="AS258" s="95"/>
      <c r="AT258" s="95"/>
      <c r="AU258" s="95"/>
    </row>
    <row r="259" spans="1:47" ht="18" customHeight="1" x14ac:dyDescent="0.25">
      <c r="A259" s="95"/>
      <c r="B259" s="95"/>
      <c r="C259" s="95"/>
      <c r="D259" s="95"/>
      <c r="E259" s="95"/>
      <c r="F259" s="95"/>
      <c r="G259" s="95"/>
      <c r="H259" s="95"/>
      <c r="I259" s="95"/>
      <c r="J259" s="95"/>
      <c r="K259" s="95"/>
      <c r="L259" s="95"/>
      <c r="M259" s="95"/>
      <c r="N259" s="95"/>
      <c r="O259" s="95"/>
      <c r="P259" s="95"/>
      <c r="Q259" s="95"/>
      <c r="R259" s="95"/>
      <c r="S259" s="95"/>
      <c r="T259" s="95"/>
      <c r="U259" s="95"/>
      <c r="V259" s="95"/>
      <c r="W259" s="95"/>
      <c r="X259" s="95"/>
      <c r="Y259" s="95"/>
      <c r="Z259" s="95"/>
      <c r="AA259" s="95"/>
      <c r="AB259" s="95"/>
      <c r="AC259" s="95"/>
      <c r="AD259" s="95"/>
      <c r="AE259" s="95"/>
      <c r="AF259" s="95"/>
      <c r="AG259" s="95"/>
      <c r="AH259" s="95"/>
      <c r="AI259" s="95"/>
      <c r="AJ259" s="95"/>
      <c r="AK259" s="95"/>
      <c r="AL259" s="95"/>
      <c r="AM259" s="95"/>
      <c r="AN259" s="95"/>
      <c r="AO259" s="95"/>
      <c r="AP259" s="95"/>
      <c r="AQ259" s="95"/>
      <c r="AR259" s="95"/>
      <c r="AS259" s="95"/>
      <c r="AT259" s="95"/>
      <c r="AU259" s="95"/>
    </row>
    <row r="260" spans="1:47" ht="18" customHeight="1" x14ac:dyDescent="0.25">
      <c r="A260" s="95"/>
      <c r="B260" s="95"/>
      <c r="C260" s="95"/>
      <c r="D260" s="95"/>
      <c r="E260" s="95"/>
      <c r="F260" s="95"/>
      <c r="G260" s="95"/>
      <c r="H260" s="95"/>
      <c r="I260" s="95"/>
      <c r="J260" s="95"/>
      <c r="K260" s="95"/>
      <c r="L260" s="95"/>
      <c r="M260" s="95"/>
      <c r="N260" s="95"/>
      <c r="O260" s="95"/>
      <c r="P260" s="95"/>
      <c r="Q260" s="95"/>
      <c r="R260" s="95"/>
      <c r="S260" s="95"/>
      <c r="T260" s="95"/>
      <c r="U260" s="95"/>
      <c r="V260" s="95"/>
      <c r="W260" s="95"/>
      <c r="X260" s="95"/>
      <c r="Y260" s="95"/>
      <c r="Z260" s="95"/>
      <c r="AA260" s="95"/>
      <c r="AB260" s="95"/>
      <c r="AC260" s="95"/>
      <c r="AD260" s="95"/>
      <c r="AE260" s="95"/>
      <c r="AF260" s="95"/>
      <c r="AG260" s="95"/>
      <c r="AH260" s="95"/>
      <c r="AI260" s="95"/>
      <c r="AJ260" s="95"/>
      <c r="AK260" s="95"/>
      <c r="AL260" s="95"/>
      <c r="AM260" s="95"/>
      <c r="AN260" s="95"/>
      <c r="AO260" s="95"/>
      <c r="AP260" s="95"/>
      <c r="AQ260" s="95"/>
      <c r="AR260" s="95"/>
      <c r="AS260" s="95"/>
      <c r="AT260" s="95"/>
      <c r="AU260" s="95"/>
    </row>
    <row r="261" spans="1:47" ht="18" customHeight="1" x14ac:dyDescent="0.25">
      <c r="A261" s="95"/>
      <c r="B261" s="95"/>
      <c r="C261" s="95"/>
      <c r="D261" s="95"/>
      <c r="E261" s="95"/>
      <c r="F261" s="95"/>
      <c r="G261" s="95"/>
      <c r="H261" s="95"/>
      <c r="I261" s="95"/>
      <c r="J261" s="95"/>
      <c r="K261" s="95"/>
      <c r="L261" s="95"/>
      <c r="M261" s="95"/>
      <c r="N261" s="95"/>
      <c r="O261" s="95"/>
      <c r="P261" s="95"/>
      <c r="Q261" s="95"/>
      <c r="R261" s="95"/>
      <c r="S261" s="95"/>
      <c r="T261" s="95"/>
      <c r="U261" s="95"/>
      <c r="V261" s="95"/>
      <c r="W261" s="95"/>
      <c r="X261" s="95"/>
      <c r="Y261" s="95"/>
      <c r="Z261" s="95"/>
      <c r="AA261" s="95"/>
      <c r="AB261" s="95"/>
      <c r="AC261" s="95"/>
      <c r="AD261" s="95"/>
      <c r="AE261" s="95"/>
      <c r="AF261" s="95"/>
      <c r="AG261" s="95"/>
      <c r="AH261" s="95"/>
      <c r="AI261" s="95"/>
      <c r="AJ261" s="95"/>
      <c r="AK261" s="95"/>
      <c r="AL261" s="95"/>
      <c r="AM261" s="95"/>
      <c r="AN261" s="95"/>
      <c r="AO261" s="95"/>
      <c r="AP261" s="95"/>
      <c r="AQ261" s="95"/>
      <c r="AR261" s="95"/>
      <c r="AS261" s="95"/>
      <c r="AT261" s="95"/>
      <c r="AU261" s="95"/>
    </row>
    <row r="262" spans="1:47" ht="18" customHeight="1" x14ac:dyDescent="0.25">
      <c r="A262" s="95"/>
      <c r="B262" s="95"/>
      <c r="C262" s="95"/>
      <c r="D262" s="95"/>
      <c r="E262" s="95"/>
      <c r="F262" s="95"/>
      <c r="G262" s="95"/>
      <c r="H262" s="95"/>
      <c r="I262" s="95"/>
      <c r="J262" s="95"/>
      <c r="K262" s="95"/>
      <c r="L262" s="95"/>
      <c r="M262" s="95"/>
      <c r="N262" s="95"/>
      <c r="O262" s="95"/>
      <c r="P262" s="95"/>
      <c r="Q262" s="95"/>
      <c r="R262" s="95"/>
      <c r="S262" s="95"/>
      <c r="T262" s="95"/>
      <c r="U262" s="95"/>
      <c r="V262" s="95"/>
      <c r="W262" s="95"/>
      <c r="X262" s="95"/>
      <c r="Y262" s="95"/>
      <c r="Z262" s="95"/>
      <c r="AA262" s="95"/>
      <c r="AB262" s="95"/>
      <c r="AC262" s="95"/>
      <c r="AD262" s="95"/>
      <c r="AE262" s="95"/>
      <c r="AF262" s="95"/>
      <c r="AG262" s="95"/>
      <c r="AH262" s="95"/>
      <c r="AI262" s="95"/>
      <c r="AJ262" s="95"/>
      <c r="AK262" s="95"/>
      <c r="AL262" s="95"/>
      <c r="AM262" s="95"/>
      <c r="AN262" s="95"/>
      <c r="AO262" s="95"/>
      <c r="AP262" s="95"/>
      <c r="AQ262" s="95"/>
      <c r="AR262" s="95"/>
      <c r="AS262" s="95"/>
      <c r="AT262" s="95"/>
      <c r="AU262" s="95"/>
    </row>
    <row r="263" spans="1:47" ht="18" customHeight="1" x14ac:dyDescent="0.25">
      <c r="A263" s="95"/>
      <c r="B263" s="95"/>
      <c r="C263" s="95"/>
      <c r="D263" s="95"/>
      <c r="E263" s="95"/>
      <c r="F263" s="95"/>
      <c r="G263" s="95"/>
      <c r="H263" s="95"/>
      <c r="I263" s="95"/>
      <c r="J263" s="95"/>
      <c r="K263" s="95"/>
      <c r="L263" s="95"/>
      <c r="M263" s="95"/>
      <c r="N263" s="95"/>
      <c r="O263" s="95"/>
      <c r="P263" s="95"/>
      <c r="Q263" s="95"/>
      <c r="R263" s="95"/>
      <c r="S263" s="95"/>
      <c r="T263" s="95"/>
      <c r="U263" s="95"/>
      <c r="V263" s="95"/>
      <c r="W263" s="95"/>
      <c r="X263" s="95"/>
      <c r="Y263" s="95"/>
      <c r="Z263" s="95"/>
      <c r="AA263" s="95"/>
      <c r="AB263" s="95"/>
      <c r="AC263" s="95"/>
      <c r="AD263" s="95"/>
      <c r="AE263" s="95"/>
      <c r="AF263" s="95"/>
      <c r="AG263" s="95"/>
      <c r="AH263" s="95"/>
      <c r="AI263" s="95"/>
      <c r="AJ263" s="95"/>
      <c r="AK263" s="95"/>
      <c r="AL263" s="95"/>
      <c r="AM263" s="95"/>
      <c r="AN263" s="95"/>
      <c r="AO263" s="95"/>
      <c r="AP263" s="95"/>
      <c r="AQ263" s="95"/>
      <c r="AR263" s="95"/>
      <c r="AS263" s="95"/>
      <c r="AT263" s="95"/>
      <c r="AU263" s="95"/>
    </row>
    <row r="264" spans="1:47" ht="18" customHeight="1" x14ac:dyDescent="0.25">
      <c r="A264" s="95"/>
      <c r="B264" s="95"/>
      <c r="C264" s="95"/>
      <c r="D264" s="95"/>
      <c r="E264" s="95"/>
      <c r="F264" s="95"/>
      <c r="G264" s="95"/>
      <c r="H264" s="95"/>
      <c r="I264" s="95"/>
      <c r="J264" s="95"/>
      <c r="K264" s="95"/>
      <c r="L264" s="95"/>
      <c r="M264" s="95"/>
      <c r="N264" s="95"/>
      <c r="O264" s="95"/>
      <c r="P264" s="95"/>
      <c r="Q264" s="95"/>
      <c r="R264" s="95"/>
      <c r="S264" s="95"/>
      <c r="T264" s="95"/>
      <c r="U264" s="95"/>
      <c r="V264" s="95"/>
      <c r="W264" s="95"/>
      <c r="X264" s="95"/>
      <c r="Y264" s="95"/>
      <c r="Z264" s="95"/>
      <c r="AA264" s="95"/>
      <c r="AB264" s="95"/>
      <c r="AC264" s="95"/>
      <c r="AD264" s="95"/>
      <c r="AE264" s="95"/>
      <c r="AF264" s="95"/>
      <c r="AG264" s="95"/>
      <c r="AH264" s="95"/>
      <c r="AI264" s="95"/>
      <c r="AJ264" s="95"/>
      <c r="AK264" s="95"/>
      <c r="AL264" s="95"/>
      <c r="AM264" s="95"/>
      <c r="AN264" s="95"/>
      <c r="AO264" s="95"/>
      <c r="AP264" s="95"/>
      <c r="AQ264" s="95"/>
      <c r="AR264" s="95"/>
      <c r="AS264" s="95"/>
      <c r="AT264" s="95"/>
      <c r="AU264" s="95"/>
    </row>
    <row r="265" spans="1:47" ht="18" customHeight="1" x14ac:dyDescent="0.25">
      <c r="A265" s="95"/>
      <c r="B265" s="95"/>
      <c r="C265" s="95"/>
      <c r="D265" s="95"/>
      <c r="E265" s="95"/>
      <c r="F265" s="95"/>
      <c r="G265" s="95"/>
      <c r="H265" s="95"/>
      <c r="I265" s="95"/>
      <c r="J265" s="95"/>
      <c r="K265" s="95"/>
      <c r="L265" s="95"/>
      <c r="M265" s="95"/>
      <c r="N265" s="95"/>
      <c r="O265" s="95"/>
      <c r="P265" s="95"/>
      <c r="Q265" s="95"/>
      <c r="R265" s="95"/>
      <c r="S265" s="95"/>
      <c r="T265" s="95"/>
      <c r="U265" s="95"/>
      <c r="V265" s="95"/>
      <c r="W265" s="95"/>
      <c r="X265" s="95"/>
      <c r="Y265" s="95"/>
      <c r="Z265" s="95"/>
      <c r="AA265" s="95"/>
      <c r="AB265" s="95"/>
      <c r="AC265" s="95"/>
      <c r="AD265" s="95"/>
      <c r="AE265" s="95"/>
      <c r="AF265" s="95"/>
      <c r="AG265" s="95"/>
      <c r="AH265" s="95"/>
      <c r="AI265" s="95"/>
      <c r="AJ265" s="95"/>
      <c r="AK265" s="95"/>
      <c r="AL265" s="95"/>
      <c r="AM265" s="95"/>
      <c r="AN265" s="95"/>
      <c r="AO265" s="95"/>
      <c r="AP265" s="95"/>
      <c r="AQ265" s="95"/>
      <c r="AR265" s="95"/>
      <c r="AS265" s="95"/>
      <c r="AT265" s="95"/>
      <c r="AU265" s="95"/>
    </row>
    <row r="266" spans="1:47" ht="18" customHeight="1" x14ac:dyDescent="0.25">
      <c r="A266" s="95"/>
      <c r="B266" s="95"/>
      <c r="C266" s="95"/>
      <c r="D266" s="95"/>
      <c r="E266" s="95"/>
      <c r="F266" s="95"/>
      <c r="G266" s="95"/>
      <c r="H266" s="95"/>
      <c r="I266" s="95"/>
      <c r="J266" s="95"/>
      <c r="K266" s="95"/>
      <c r="L266" s="95"/>
      <c r="M266" s="95"/>
      <c r="N266" s="95"/>
      <c r="O266" s="95"/>
      <c r="P266" s="95"/>
      <c r="Q266" s="95"/>
      <c r="R266" s="95"/>
      <c r="S266" s="95"/>
      <c r="T266" s="95"/>
      <c r="U266" s="95"/>
      <c r="V266" s="95"/>
      <c r="W266" s="95"/>
      <c r="X266" s="95"/>
      <c r="Y266" s="95"/>
      <c r="Z266" s="95"/>
      <c r="AA266" s="95"/>
      <c r="AB266" s="95"/>
      <c r="AC266" s="95"/>
      <c r="AD266" s="95"/>
      <c r="AE266" s="95"/>
      <c r="AF266" s="95"/>
      <c r="AG266" s="95"/>
      <c r="AH266" s="95"/>
      <c r="AI266" s="95"/>
      <c r="AJ266" s="95"/>
      <c r="AK266" s="95"/>
      <c r="AL266" s="95"/>
      <c r="AM266" s="95"/>
      <c r="AN266" s="95"/>
      <c r="AO266" s="95"/>
      <c r="AP266" s="95"/>
      <c r="AQ266" s="95"/>
      <c r="AR266" s="95"/>
      <c r="AS266" s="95"/>
      <c r="AT266" s="95"/>
      <c r="AU266" s="95"/>
    </row>
    <row r="267" spans="1:47" ht="18" customHeight="1" x14ac:dyDescent="0.25">
      <c r="A267" s="95"/>
      <c r="B267" s="95"/>
      <c r="C267" s="95"/>
      <c r="D267" s="95"/>
      <c r="E267" s="95"/>
      <c r="F267" s="95"/>
      <c r="G267" s="95"/>
      <c r="H267" s="95"/>
      <c r="I267" s="95"/>
      <c r="J267" s="95"/>
      <c r="K267" s="95"/>
      <c r="L267" s="95"/>
      <c r="M267" s="95"/>
      <c r="N267" s="95"/>
      <c r="O267" s="95"/>
      <c r="P267" s="95"/>
      <c r="Q267" s="95"/>
      <c r="R267" s="95"/>
      <c r="S267" s="95"/>
      <c r="T267" s="95"/>
      <c r="U267" s="95"/>
      <c r="V267" s="95"/>
      <c r="W267" s="95"/>
      <c r="X267" s="95"/>
      <c r="Y267" s="95"/>
      <c r="Z267" s="95"/>
      <c r="AA267" s="95"/>
      <c r="AB267" s="95" t="s">
        <v>40</v>
      </c>
      <c r="AC267" s="95"/>
      <c r="AD267" s="95"/>
      <c r="AE267" s="95"/>
      <c r="AF267" s="95"/>
      <c r="AG267" s="95"/>
      <c r="AH267" s="95"/>
      <c r="AI267" s="95"/>
      <c r="AJ267" s="95"/>
      <c r="AK267" s="95"/>
      <c r="AL267" s="95"/>
      <c r="AM267" s="95"/>
      <c r="AN267" s="95"/>
      <c r="AO267" s="95"/>
      <c r="AP267" s="95"/>
      <c r="AQ267" s="95"/>
      <c r="AR267" s="95"/>
      <c r="AS267" s="95"/>
      <c r="AT267" s="95"/>
      <c r="AU267" s="95"/>
    </row>
    <row r="268" spans="1:47" ht="18" customHeight="1" x14ac:dyDescent="0.25">
      <c r="A268" s="95"/>
      <c r="B268" s="95"/>
      <c r="C268" s="95"/>
      <c r="D268" s="95"/>
      <c r="E268" s="95"/>
      <c r="F268" s="95"/>
      <c r="G268" s="95"/>
      <c r="H268" s="95"/>
      <c r="I268" s="95"/>
      <c r="J268" s="95"/>
      <c r="K268" s="95"/>
      <c r="L268" s="95"/>
      <c r="M268" s="95"/>
      <c r="N268" s="95"/>
      <c r="O268" s="95"/>
      <c r="P268" s="95"/>
      <c r="Q268" s="95"/>
      <c r="R268" s="95"/>
      <c r="S268" s="95"/>
      <c r="T268" s="95"/>
      <c r="U268" s="95"/>
      <c r="V268" s="95"/>
      <c r="W268" s="95"/>
      <c r="X268" s="95"/>
      <c r="Y268" s="95"/>
      <c r="Z268" s="95"/>
      <c r="AA268" s="95"/>
      <c r="AB268" s="95"/>
      <c r="AC268" s="95"/>
      <c r="AD268" s="95"/>
      <c r="AE268" s="95"/>
      <c r="AF268" s="95"/>
      <c r="AG268" s="95"/>
      <c r="AH268" s="95"/>
      <c r="AI268" s="95"/>
      <c r="AJ268" s="95"/>
      <c r="AK268" s="95"/>
      <c r="AL268" s="95"/>
      <c r="AM268" s="95"/>
      <c r="AN268" s="95"/>
      <c r="AO268" s="95"/>
      <c r="AP268" s="95"/>
      <c r="AQ268" s="95"/>
      <c r="AR268" s="95"/>
      <c r="AS268" s="95"/>
      <c r="AT268" s="95"/>
      <c r="AU268" s="95"/>
    </row>
    <row r="269" spans="1:47" ht="18" customHeight="1" x14ac:dyDescent="0.25">
      <c r="A269" s="95"/>
      <c r="B269" s="95"/>
      <c r="C269" s="95"/>
      <c r="D269" s="95"/>
      <c r="E269" s="95"/>
      <c r="F269" s="95"/>
      <c r="G269" s="95"/>
      <c r="H269" s="95"/>
      <c r="I269" s="95"/>
      <c r="J269" s="95"/>
      <c r="K269" s="95"/>
      <c r="L269" s="95"/>
      <c r="M269" s="95"/>
      <c r="N269" s="95"/>
      <c r="O269" s="95"/>
      <c r="P269" s="95"/>
      <c r="Q269" s="95"/>
      <c r="R269" s="95"/>
      <c r="S269" s="95"/>
      <c r="T269" s="95"/>
      <c r="U269" s="95"/>
      <c r="V269" s="95"/>
      <c r="W269" s="95"/>
      <c r="X269" s="95"/>
      <c r="Y269" s="95"/>
      <c r="Z269" s="95"/>
      <c r="AA269" s="95"/>
      <c r="AB269" s="95"/>
      <c r="AC269" s="95"/>
      <c r="AD269" s="95"/>
      <c r="AE269" s="95"/>
      <c r="AF269" s="95"/>
      <c r="AG269" s="95"/>
      <c r="AH269" s="95"/>
      <c r="AI269" s="95"/>
      <c r="AJ269" s="95"/>
      <c r="AK269" s="95"/>
      <c r="AL269" s="95"/>
      <c r="AM269" s="95"/>
      <c r="AN269" s="95"/>
      <c r="AO269" s="95"/>
      <c r="AP269" s="95"/>
      <c r="AQ269" s="95"/>
      <c r="AR269" s="95"/>
      <c r="AS269" s="95"/>
      <c r="AT269" s="95"/>
      <c r="AU269" s="95"/>
    </row>
    <row r="270" spans="1:47" ht="18" customHeight="1" x14ac:dyDescent="0.25">
      <c r="A270" s="95"/>
      <c r="B270" s="95"/>
      <c r="C270" s="95"/>
      <c r="D270" s="95"/>
      <c r="E270" s="95"/>
      <c r="F270" s="95"/>
      <c r="G270" s="95"/>
      <c r="H270" s="95"/>
      <c r="I270" s="95"/>
      <c r="J270" s="95"/>
      <c r="K270" s="95"/>
      <c r="L270" s="95"/>
      <c r="M270" s="95"/>
      <c r="N270" s="95"/>
      <c r="O270" s="95"/>
      <c r="P270" s="95"/>
      <c r="Q270" s="95"/>
      <c r="R270" s="95"/>
      <c r="S270" s="95"/>
      <c r="T270" s="95"/>
      <c r="U270" s="95"/>
      <c r="V270" s="95"/>
      <c r="W270" s="95"/>
      <c r="X270" s="95"/>
      <c r="Y270" s="95"/>
      <c r="Z270" s="95"/>
      <c r="AA270" s="95"/>
      <c r="AB270" s="95"/>
      <c r="AC270" s="95"/>
      <c r="AD270" s="95"/>
      <c r="AE270" s="95"/>
      <c r="AF270" s="95"/>
      <c r="AG270" s="95"/>
      <c r="AH270" s="95"/>
      <c r="AI270" s="95"/>
      <c r="AJ270" s="95"/>
      <c r="AK270" s="95"/>
      <c r="AL270" s="95"/>
      <c r="AM270" s="95"/>
      <c r="AN270" s="95"/>
      <c r="AO270" s="95"/>
      <c r="AP270" s="95"/>
      <c r="AQ270" s="95"/>
      <c r="AR270" s="95"/>
      <c r="AS270" s="95"/>
      <c r="AT270" s="95"/>
      <c r="AU270" s="95"/>
    </row>
    <row r="271" spans="1:47" ht="18" customHeight="1" x14ac:dyDescent="0.25">
      <c r="A271" s="95"/>
      <c r="B271" s="95"/>
      <c r="C271" s="95"/>
      <c r="D271" s="95"/>
      <c r="E271" s="95"/>
      <c r="F271" s="95"/>
      <c r="G271" s="95"/>
      <c r="H271" s="95"/>
      <c r="I271" s="95"/>
      <c r="J271" s="95"/>
      <c r="K271" s="95"/>
      <c r="L271" s="95"/>
      <c r="M271" s="95"/>
      <c r="N271" s="95"/>
      <c r="O271" s="95"/>
      <c r="P271" s="95"/>
      <c r="Q271" s="95"/>
      <c r="R271" s="95"/>
      <c r="S271" s="95"/>
      <c r="T271" s="95"/>
      <c r="U271" s="95"/>
      <c r="V271" s="95"/>
      <c r="W271" s="95"/>
      <c r="X271" s="95"/>
      <c r="Y271" s="95"/>
      <c r="Z271" s="95"/>
      <c r="AA271" s="95"/>
      <c r="AB271" s="95"/>
      <c r="AC271" s="95"/>
      <c r="AD271" s="95"/>
      <c r="AE271" s="95"/>
      <c r="AF271" s="95"/>
      <c r="AG271" s="95"/>
      <c r="AH271" s="95"/>
      <c r="AI271" s="95"/>
      <c r="AJ271" s="95"/>
      <c r="AK271" s="95"/>
      <c r="AL271" s="95"/>
      <c r="AM271" s="95"/>
      <c r="AN271" s="95"/>
      <c r="AO271" s="95"/>
      <c r="AP271" s="95"/>
      <c r="AQ271" s="95"/>
      <c r="AR271" s="95"/>
      <c r="AS271" s="95"/>
      <c r="AT271" s="95"/>
      <c r="AU271" s="95"/>
    </row>
    <row r="272" spans="1:47" ht="18" customHeight="1" x14ac:dyDescent="0.25">
      <c r="A272" s="95"/>
      <c r="B272" s="95"/>
      <c r="C272" s="95"/>
      <c r="D272" s="95"/>
      <c r="E272" s="95"/>
      <c r="F272" s="95"/>
      <c r="G272" s="95"/>
      <c r="H272" s="95"/>
      <c r="I272" s="95"/>
      <c r="J272" s="95"/>
      <c r="K272" s="95"/>
      <c r="L272" s="95"/>
      <c r="M272" s="95"/>
      <c r="N272" s="95"/>
      <c r="O272" s="95"/>
      <c r="P272" s="95"/>
      <c r="Q272" s="95"/>
      <c r="R272" s="95"/>
      <c r="S272" s="95"/>
      <c r="T272" s="95"/>
      <c r="U272" s="95"/>
      <c r="V272" s="95"/>
      <c r="W272" s="95"/>
      <c r="X272" s="95"/>
      <c r="Y272" s="95"/>
      <c r="Z272" s="95"/>
      <c r="AA272" s="95"/>
      <c r="AB272" s="95"/>
      <c r="AC272" s="95"/>
      <c r="AD272" s="95"/>
      <c r="AE272" s="95"/>
      <c r="AF272" s="95"/>
      <c r="AG272" s="95"/>
      <c r="AH272" s="95"/>
      <c r="AI272" s="95"/>
      <c r="AJ272" s="95"/>
      <c r="AK272" s="95"/>
      <c r="AL272" s="95"/>
      <c r="AM272" s="95"/>
      <c r="AN272" s="95"/>
      <c r="AO272" s="95"/>
      <c r="AP272" s="95"/>
      <c r="AQ272" s="95"/>
      <c r="AR272" s="95"/>
      <c r="AS272" s="95"/>
      <c r="AT272" s="95"/>
      <c r="AU272" s="95"/>
    </row>
    <row r="273" spans="1:47" ht="18" customHeight="1" x14ac:dyDescent="0.25">
      <c r="A273" s="95"/>
      <c r="B273" s="95"/>
      <c r="C273" s="95"/>
      <c r="D273" s="95"/>
      <c r="E273" s="95"/>
      <c r="F273" s="95"/>
      <c r="G273" s="95"/>
      <c r="H273" s="95"/>
      <c r="I273" s="95"/>
      <c r="J273" s="95"/>
      <c r="K273" s="95"/>
      <c r="L273" s="95"/>
      <c r="M273" s="95"/>
      <c r="N273" s="95"/>
      <c r="O273" s="95"/>
      <c r="P273" s="95"/>
      <c r="Q273" s="95"/>
      <c r="R273" s="95"/>
      <c r="S273" s="95"/>
      <c r="T273" s="95"/>
      <c r="U273" s="95"/>
      <c r="V273" s="95"/>
      <c r="W273" s="95"/>
      <c r="X273" s="95"/>
      <c r="Y273" s="95"/>
      <c r="Z273" s="95"/>
      <c r="AA273" s="95"/>
      <c r="AB273" s="95"/>
      <c r="AC273" s="95"/>
      <c r="AD273" s="95"/>
      <c r="AE273" s="95"/>
      <c r="AF273" s="95"/>
      <c r="AG273" s="95"/>
      <c r="AH273" s="95"/>
      <c r="AI273" s="95"/>
      <c r="AJ273" s="95"/>
      <c r="AK273" s="95"/>
      <c r="AL273" s="95"/>
      <c r="AM273" s="95"/>
      <c r="AN273" s="95"/>
      <c r="AO273" s="95"/>
      <c r="AP273" s="95"/>
      <c r="AQ273" s="95"/>
      <c r="AR273" s="95"/>
      <c r="AS273" s="95"/>
      <c r="AT273" s="95"/>
      <c r="AU273" s="95"/>
    </row>
    <row r="274" spans="1:47" ht="18" customHeight="1" x14ac:dyDescent="0.25">
      <c r="A274" s="95"/>
      <c r="B274" s="95"/>
      <c r="C274" s="95"/>
      <c r="D274" s="95"/>
      <c r="E274" s="95"/>
      <c r="F274" s="95"/>
      <c r="G274" s="95"/>
      <c r="H274" s="95"/>
      <c r="I274" s="95"/>
      <c r="J274" s="95"/>
      <c r="K274" s="95"/>
      <c r="L274" s="95"/>
      <c r="M274" s="95"/>
      <c r="N274" s="95"/>
      <c r="O274" s="95"/>
      <c r="P274" s="95"/>
      <c r="Q274" s="95"/>
      <c r="R274" s="95"/>
      <c r="S274" s="95"/>
      <c r="T274" s="95"/>
      <c r="U274" s="95"/>
      <c r="V274" s="95"/>
      <c r="W274" s="95"/>
      <c r="X274" s="95"/>
      <c r="Y274" s="95"/>
      <c r="Z274" s="95"/>
      <c r="AA274" s="95"/>
      <c r="AB274" s="95"/>
      <c r="AC274" s="95"/>
      <c r="AD274" s="95"/>
      <c r="AE274" s="95"/>
      <c r="AF274" s="95"/>
      <c r="AG274" s="95"/>
      <c r="AH274" s="95"/>
      <c r="AI274" s="95"/>
      <c r="AJ274" s="95"/>
      <c r="AK274" s="95"/>
      <c r="AL274" s="95"/>
      <c r="AM274" s="95"/>
      <c r="AN274" s="95"/>
      <c r="AO274" s="95"/>
      <c r="AP274" s="95"/>
      <c r="AQ274" s="95"/>
      <c r="AR274" s="95"/>
      <c r="AS274" s="95"/>
      <c r="AT274" s="95"/>
      <c r="AU274" s="95"/>
    </row>
    <row r="275" spans="1:47" ht="18" customHeight="1" x14ac:dyDescent="0.25">
      <c r="A275" s="95"/>
      <c r="B275" s="95"/>
      <c r="C275" s="95"/>
      <c r="D275" s="95"/>
      <c r="E275" s="95"/>
      <c r="F275" s="95"/>
      <c r="G275" s="95"/>
      <c r="H275" s="95"/>
      <c r="I275" s="95"/>
      <c r="J275" s="95"/>
      <c r="K275" s="95"/>
      <c r="L275" s="95"/>
      <c r="M275" s="95"/>
      <c r="N275" s="95"/>
      <c r="O275" s="95"/>
      <c r="P275" s="95"/>
      <c r="Q275" s="95"/>
      <c r="R275" s="95"/>
      <c r="S275" s="95"/>
      <c r="T275" s="95"/>
      <c r="U275" s="95"/>
      <c r="V275" s="95"/>
      <c r="W275" s="95"/>
      <c r="X275" s="95"/>
      <c r="Y275" s="95"/>
      <c r="Z275" s="95"/>
      <c r="AA275" s="95"/>
      <c r="AB275" s="95"/>
      <c r="AC275" s="95"/>
      <c r="AD275" s="95"/>
      <c r="AE275" s="95"/>
      <c r="AF275" s="95"/>
      <c r="AG275" s="95"/>
      <c r="AH275" s="95"/>
      <c r="AI275" s="95"/>
      <c r="AJ275" s="95"/>
      <c r="AK275" s="95"/>
      <c r="AL275" s="95"/>
      <c r="AM275" s="95"/>
      <c r="AN275" s="95"/>
      <c r="AO275" s="95"/>
      <c r="AP275" s="95"/>
      <c r="AQ275" s="95"/>
      <c r="AR275" s="95"/>
      <c r="AS275" s="95"/>
      <c r="AT275" s="95"/>
      <c r="AU275" s="95"/>
    </row>
    <row r="276" spans="1:47" ht="18" customHeight="1" x14ac:dyDescent="0.25">
      <c r="A276" s="95"/>
      <c r="B276" s="95"/>
      <c r="C276" s="95"/>
      <c r="D276" s="95"/>
      <c r="E276" s="95"/>
      <c r="F276" s="95"/>
      <c r="G276" s="95"/>
      <c r="H276" s="95"/>
      <c r="I276" s="95"/>
      <c r="J276" s="95"/>
      <c r="K276" s="95"/>
      <c r="L276" s="95"/>
      <c r="M276" s="95"/>
      <c r="N276" s="95"/>
      <c r="O276" s="95"/>
      <c r="P276" s="95"/>
      <c r="Q276" s="95"/>
      <c r="R276" s="95"/>
      <c r="S276" s="95"/>
      <c r="T276" s="95"/>
      <c r="U276" s="95"/>
      <c r="V276" s="95"/>
      <c r="W276" s="95"/>
      <c r="X276" s="95"/>
      <c r="Y276" s="95"/>
      <c r="Z276" s="95"/>
      <c r="AA276" s="95"/>
      <c r="AB276" s="95"/>
      <c r="AC276" s="95"/>
      <c r="AD276" s="95"/>
      <c r="AE276" s="95"/>
      <c r="AF276" s="95"/>
      <c r="AG276" s="95"/>
      <c r="AH276" s="95"/>
      <c r="AI276" s="95"/>
      <c r="AJ276" s="95"/>
      <c r="AK276" s="95"/>
      <c r="AL276" s="95"/>
      <c r="AM276" s="95"/>
      <c r="AN276" s="95"/>
      <c r="AO276" s="95"/>
      <c r="AP276" s="95"/>
      <c r="AQ276" s="95"/>
      <c r="AR276" s="95"/>
      <c r="AS276" s="95"/>
      <c r="AT276" s="95"/>
      <c r="AU276" s="95"/>
    </row>
    <row r="277" spans="1:47" ht="18" customHeight="1" x14ac:dyDescent="0.25">
      <c r="A277" s="95"/>
      <c r="B277" s="95"/>
      <c r="C277" s="95"/>
      <c r="D277" s="95"/>
      <c r="E277" s="95"/>
      <c r="F277" s="95"/>
      <c r="G277" s="95"/>
      <c r="H277" s="95"/>
      <c r="I277" s="95"/>
      <c r="J277" s="95"/>
      <c r="K277" s="95"/>
      <c r="L277" s="95"/>
      <c r="M277" s="95"/>
      <c r="N277" s="95"/>
      <c r="O277" s="95"/>
      <c r="P277" s="95"/>
      <c r="Q277" s="95"/>
      <c r="R277" s="95"/>
      <c r="S277" s="95"/>
      <c r="T277" s="95"/>
      <c r="U277" s="95"/>
      <c r="V277" s="95"/>
      <c r="W277" s="95"/>
      <c r="X277" s="95"/>
      <c r="Y277" s="95"/>
      <c r="Z277" s="95"/>
      <c r="AA277" s="95"/>
      <c r="AB277" s="95"/>
      <c r="AC277" s="95"/>
      <c r="AD277" s="95"/>
      <c r="AE277" s="95"/>
      <c r="AF277" s="95"/>
      <c r="AG277" s="95"/>
      <c r="AH277" s="95"/>
      <c r="AI277" s="95"/>
      <c r="AJ277" s="95"/>
      <c r="AK277" s="95"/>
      <c r="AL277" s="95"/>
      <c r="AM277" s="95"/>
      <c r="AN277" s="95"/>
      <c r="AO277" s="95"/>
      <c r="AP277" s="95"/>
      <c r="AQ277" s="95"/>
      <c r="AR277" s="95"/>
      <c r="AS277" s="95"/>
      <c r="AT277" s="95"/>
      <c r="AU277" s="95"/>
    </row>
    <row r="278" spans="1:47" ht="18" customHeight="1" x14ac:dyDescent="0.25">
      <c r="A278" s="95"/>
      <c r="B278" s="95"/>
      <c r="C278" s="95"/>
      <c r="D278" s="95"/>
      <c r="E278" s="95"/>
      <c r="F278" s="95"/>
      <c r="G278" s="95"/>
      <c r="H278" s="95"/>
      <c r="I278" s="95"/>
      <c r="J278" s="95"/>
      <c r="K278" s="95"/>
      <c r="L278" s="95"/>
      <c r="M278" s="95"/>
      <c r="N278" s="95"/>
      <c r="O278" s="95"/>
      <c r="P278" s="95"/>
      <c r="Q278" s="95"/>
      <c r="R278" s="95"/>
      <c r="S278" s="95"/>
      <c r="T278" s="95"/>
      <c r="U278" s="95"/>
      <c r="V278" s="95"/>
      <c r="W278" s="95"/>
      <c r="X278" s="95"/>
      <c r="Y278" s="95"/>
      <c r="Z278" s="95"/>
      <c r="AA278" s="95"/>
      <c r="AB278" s="95"/>
      <c r="AC278" s="95"/>
      <c r="AD278" s="95"/>
      <c r="AE278" s="95"/>
      <c r="AF278" s="95"/>
      <c r="AG278" s="95"/>
      <c r="AH278" s="95"/>
      <c r="AI278" s="95"/>
      <c r="AJ278" s="95"/>
      <c r="AK278" s="95"/>
      <c r="AL278" s="95"/>
      <c r="AM278" s="95"/>
      <c r="AN278" s="95"/>
      <c r="AO278" s="95"/>
      <c r="AP278" s="95"/>
      <c r="AQ278" s="95"/>
      <c r="AR278" s="95"/>
      <c r="AS278" s="95"/>
      <c r="AT278" s="95"/>
      <c r="AU278" s="95"/>
    </row>
    <row r="279" spans="1:47" ht="18" customHeight="1" x14ac:dyDescent="0.25">
      <c r="A279" s="95"/>
      <c r="B279" s="95"/>
      <c r="C279" s="95"/>
      <c r="D279" s="95"/>
      <c r="E279" s="95"/>
      <c r="F279" s="95"/>
      <c r="G279" s="95"/>
      <c r="H279" s="95"/>
      <c r="I279" s="95"/>
      <c r="J279" s="95"/>
      <c r="K279" s="95"/>
      <c r="L279" s="95"/>
      <c r="M279" s="95"/>
      <c r="N279" s="95"/>
      <c r="O279" s="95"/>
      <c r="P279" s="95"/>
      <c r="Q279" s="95"/>
      <c r="R279" s="95"/>
      <c r="S279" s="95"/>
      <c r="T279" s="95"/>
      <c r="U279" s="95"/>
      <c r="V279" s="95"/>
      <c r="W279" s="95"/>
      <c r="X279" s="95"/>
      <c r="Y279" s="95"/>
      <c r="Z279" s="95"/>
      <c r="AA279" s="95"/>
      <c r="AB279" s="95"/>
      <c r="AC279" s="95"/>
      <c r="AD279" s="95"/>
      <c r="AE279" s="95"/>
      <c r="AF279" s="95"/>
      <c r="AG279" s="95"/>
      <c r="AH279" s="95"/>
      <c r="AI279" s="95"/>
      <c r="AJ279" s="95"/>
      <c r="AK279" s="95"/>
      <c r="AL279" s="95"/>
      <c r="AM279" s="95"/>
      <c r="AN279" s="95"/>
      <c r="AO279" s="95"/>
      <c r="AP279" s="95"/>
      <c r="AQ279" s="95"/>
      <c r="AR279" s="95"/>
      <c r="AS279" s="95"/>
      <c r="AT279" s="95"/>
      <c r="AU279" s="95"/>
    </row>
    <row r="280" spans="1:47" ht="18" customHeight="1" x14ac:dyDescent="0.25">
      <c r="A280" s="95"/>
      <c r="B280" s="95"/>
      <c r="C280" s="95"/>
      <c r="D280" s="95"/>
      <c r="E280" s="95"/>
      <c r="F280" s="95"/>
      <c r="G280" s="95"/>
      <c r="H280" s="95"/>
      <c r="I280" s="95"/>
      <c r="J280" s="95"/>
      <c r="K280" s="95"/>
      <c r="L280" s="95"/>
      <c r="M280" s="95"/>
      <c r="N280" s="95"/>
      <c r="O280" s="95"/>
      <c r="P280" s="95"/>
      <c r="Q280" s="95"/>
      <c r="R280" s="95"/>
      <c r="S280" s="95"/>
      <c r="T280" s="95"/>
      <c r="U280" s="95"/>
      <c r="V280" s="95"/>
      <c r="W280" s="95"/>
      <c r="X280" s="95"/>
      <c r="Y280" s="95"/>
      <c r="Z280" s="95"/>
      <c r="AA280" s="95"/>
      <c r="AB280" s="95"/>
      <c r="AC280" s="95"/>
      <c r="AD280" s="95"/>
      <c r="AE280" s="95"/>
      <c r="AF280" s="95"/>
      <c r="AG280" s="95"/>
      <c r="AH280" s="95"/>
      <c r="AI280" s="95"/>
      <c r="AJ280" s="95"/>
      <c r="AK280" s="95"/>
      <c r="AL280" s="95"/>
      <c r="AM280" s="95"/>
      <c r="AN280" s="95"/>
      <c r="AO280" s="95"/>
      <c r="AP280" s="95"/>
      <c r="AQ280" s="95"/>
      <c r="AR280" s="95"/>
      <c r="AS280" s="95"/>
      <c r="AT280" s="95"/>
      <c r="AU280" s="95"/>
    </row>
    <row r="281" spans="1:47" ht="18" customHeight="1" x14ac:dyDescent="0.25">
      <c r="A281" s="95"/>
      <c r="B281" s="95"/>
      <c r="C281" s="95"/>
      <c r="D281" s="95"/>
      <c r="E281" s="95"/>
      <c r="F281" s="95"/>
      <c r="G281" s="95"/>
      <c r="H281" s="95"/>
      <c r="I281" s="95"/>
      <c r="J281" s="95"/>
      <c r="K281" s="95"/>
      <c r="L281" s="95"/>
      <c r="M281" s="95"/>
      <c r="N281" s="95"/>
      <c r="O281" s="95"/>
      <c r="P281" s="95"/>
      <c r="Q281" s="95"/>
      <c r="R281" s="95"/>
      <c r="S281" s="95"/>
      <c r="T281" s="95"/>
      <c r="U281" s="95"/>
      <c r="V281" s="95"/>
      <c r="W281" s="95"/>
      <c r="X281" s="95"/>
      <c r="Y281" s="95"/>
      <c r="Z281" s="95"/>
      <c r="AA281" s="95"/>
      <c r="AB281" s="95"/>
      <c r="AC281" s="95"/>
      <c r="AD281" s="95"/>
      <c r="AE281" s="95"/>
      <c r="AF281" s="95"/>
      <c r="AG281" s="95"/>
      <c r="AH281" s="95"/>
      <c r="AI281" s="95"/>
      <c r="AJ281" s="95"/>
      <c r="AK281" s="95"/>
      <c r="AL281" s="95"/>
      <c r="AM281" s="95"/>
      <c r="AN281" s="95"/>
      <c r="AO281" s="95"/>
      <c r="AP281" s="95"/>
      <c r="AQ281" s="95"/>
      <c r="AR281" s="95"/>
      <c r="AS281" s="95"/>
      <c r="AT281" s="95"/>
      <c r="AU281" s="95"/>
    </row>
    <row r="282" spans="1:47" x14ac:dyDescent="0.25">
      <c r="A282" s="95"/>
      <c r="B282" s="95"/>
      <c r="C282" s="95"/>
      <c r="D282" s="95"/>
      <c r="E282" s="95"/>
      <c r="F282" s="95"/>
      <c r="G282" s="95"/>
      <c r="H282" s="95"/>
      <c r="I282" s="95"/>
      <c r="J282" s="95"/>
      <c r="K282" s="95"/>
      <c r="L282" s="95"/>
      <c r="M282" s="95"/>
      <c r="N282" s="95"/>
      <c r="O282" s="95"/>
      <c r="P282" s="95"/>
      <c r="Q282" s="95"/>
      <c r="R282" s="95"/>
      <c r="S282" s="95"/>
      <c r="T282" s="95"/>
      <c r="U282" s="95"/>
      <c r="V282" s="95"/>
      <c r="W282" s="95"/>
      <c r="X282" s="95"/>
      <c r="Y282" s="95"/>
      <c r="Z282" s="95"/>
      <c r="AA282" s="95"/>
      <c r="AB282" s="95"/>
      <c r="AC282" s="95"/>
      <c r="AD282" s="95"/>
      <c r="AE282" s="95"/>
      <c r="AF282" s="95"/>
      <c r="AG282" s="95"/>
      <c r="AH282" s="95"/>
      <c r="AI282" s="95"/>
      <c r="AJ282" s="95"/>
      <c r="AK282" s="95"/>
      <c r="AL282" s="95"/>
      <c r="AM282" s="95"/>
      <c r="AN282" s="95"/>
      <c r="AO282" s="95"/>
      <c r="AP282" s="95"/>
      <c r="AQ282" s="95"/>
      <c r="AR282" s="95"/>
      <c r="AS282" s="95"/>
      <c r="AT282" s="95"/>
      <c r="AU282" s="95"/>
    </row>
    <row r="283" spans="1:47" x14ac:dyDescent="0.25">
      <c r="A283" s="95"/>
      <c r="B283" s="95"/>
      <c r="C283" s="95"/>
      <c r="D283" s="95"/>
      <c r="E283" s="95"/>
      <c r="F283" s="95"/>
      <c r="G283" s="95"/>
      <c r="H283" s="95"/>
      <c r="I283" s="95"/>
      <c r="J283" s="95"/>
      <c r="K283" s="95"/>
      <c r="L283" s="95"/>
      <c r="M283" s="95"/>
      <c r="N283" s="95"/>
      <c r="O283" s="95"/>
      <c r="P283" s="95"/>
      <c r="Q283" s="95"/>
      <c r="R283" s="95"/>
      <c r="S283" s="95"/>
      <c r="T283" s="95"/>
      <c r="U283" s="95"/>
      <c r="V283" s="95"/>
      <c r="W283" s="95"/>
      <c r="X283" s="95"/>
      <c r="Y283" s="95"/>
      <c r="Z283" s="95"/>
      <c r="AA283" s="95"/>
      <c r="AB283" s="95"/>
      <c r="AC283" s="95"/>
      <c r="AD283" s="95"/>
      <c r="AE283" s="95"/>
      <c r="AF283" s="95"/>
      <c r="AG283" s="95"/>
      <c r="AH283" s="95"/>
      <c r="AI283" s="95"/>
      <c r="AJ283" s="95"/>
      <c r="AK283" s="95"/>
      <c r="AL283" s="95"/>
      <c r="AM283" s="95"/>
      <c r="AN283" s="95"/>
      <c r="AO283" s="95"/>
      <c r="AP283" s="95"/>
      <c r="AQ283" s="95"/>
      <c r="AR283" s="95"/>
      <c r="AS283" s="95"/>
      <c r="AT283" s="95"/>
      <c r="AU283" s="95"/>
    </row>
    <row r="284" spans="1:47" x14ac:dyDescent="0.25">
      <c r="A284" s="95"/>
      <c r="B284" s="95"/>
      <c r="C284" s="95"/>
      <c r="D284" s="95"/>
      <c r="E284" s="95"/>
      <c r="F284" s="95"/>
      <c r="G284" s="95"/>
      <c r="H284" s="95"/>
      <c r="I284" s="95"/>
      <c r="J284" s="95"/>
      <c r="K284" s="95"/>
      <c r="L284" s="95"/>
      <c r="M284" s="95"/>
      <c r="N284" s="95"/>
      <c r="O284" s="95"/>
      <c r="P284" s="95"/>
      <c r="Q284" s="95"/>
      <c r="R284" s="95"/>
      <c r="S284" s="95"/>
      <c r="T284" s="95"/>
      <c r="U284" s="95"/>
      <c r="V284" s="95"/>
      <c r="W284" s="95"/>
      <c r="X284" s="95"/>
      <c r="Y284" s="95"/>
      <c r="Z284" s="95"/>
      <c r="AA284" s="95"/>
      <c r="AB284" s="95"/>
      <c r="AC284" s="95"/>
      <c r="AD284" s="95"/>
      <c r="AE284" s="95"/>
      <c r="AF284" s="95"/>
      <c r="AG284" s="95"/>
      <c r="AH284" s="95"/>
      <c r="AI284" s="95"/>
      <c r="AJ284" s="95"/>
      <c r="AK284" s="95"/>
      <c r="AL284" s="95"/>
      <c r="AM284" s="95"/>
      <c r="AN284" s="95"/>
      <c r="AO284" s="95"/>
      <c r="AP284" s="95"/>
      <c r="AQ284" s="95"/>
      <c r="AR284" s="95"/>
      <c r="AS284" s="95"/>
      <c r="AT284" s="95"/>
      <c r="AU284" s="95"/>
    </row>
  </sheetData>
  <mergeCells count="399">
    <mergeCell ref="A113:AP114"/>
    <mergeCell ref="P116:AQ116"/>
    <mergeCell ref="AA19:AD19"/>
    <mergeCell ref="AA18:AD18"/>
    <mergeCell ref="AE21:AI21"/>
    <mergeCell ref="B27:C27"/>
    <mergeCell ref="B26:C26"/>
    <mergeCell ref="B25:C25"/>
    <mergeCell ref="B24:C24"/>
    <mergeCell ref="AE24:AI24"/>
    <mergeCell ref="AA24:AD24"/>
    <mergeCell ref="W24:Z24"/>
    <mergeCell ref="W25:Z25"/>
    <mergeCell ref="AM27:AQ27"/>
    <mergeCell ref="AM26:AQ26"/>
    <mergeCell ref="D22:L22"/>
    <mergeCell ref="W22:Z22"/>
    <mergeCell ref="R23:V23"/>
    <mergeCell ref="M26:Q26"/>
    <mergeCell ref="D20:L20"/>
    <mergeCell ref="AE27:AI27"/>
    <mergeCell ref="AA27:AD27"/>
    <mergeCell ref="W27:Z27"/>
    <mergeCell ref="R27:V27"/>
    <mergeCell ref="M27:Q27"/>
    <mergeCell ref="D27:L27"/>
    <mergeCell ref="D26:L26"/>
    <mergeCell ref="D25:L25"/>
    <mergeCell ref="B15:C17"/>
    <mergeCell ref="D15:L17"/>
    <mergeCell ref="B19:C19"/>
    <mergeCell ref="B18:C18"/>
    <mergeCell ref="B21:C21"/>
    <mergeCell ref="B20:C20"/>
    <mergeCell ref="R21:V21"/>
    <mergeCell ref="R20:V20"/>
    <mergeCell ref="R19:V19"/>
    <mergeCell ref="D21:L21"/>
    <mergeCell ref="BF132:BG132"/>
    <mergeCell ref="BL132:BM132"/>
    <mergeCell ref="A117:AQ121"/>
    <mergeCell ref="A122:AP123"/>
    <mergeCell ref="B22:C22"/>
    <mergeCell ref="R24:V24"/>
    <mergeCell ref="D24:L24"/>
    <mergeCell ref="D23:L23"/>
    <mergeCell ref="B23:C23"/>
    <mergeCell ref="AS28:AT28"/>
    <mergeCell ref="R25:V25"/>
    <mergeCell ref="AA22:AD22"/>
    <mergeCell ref="AM22:AQ22"/>
    <mergeCell ref="BG32:BJ32"/>
    <mergeCell ref="AJ27:AL27"/>
    <mergeCell ref="AJ26:AL26"/>
    <mergeCell ref="AJ25:AL25"/>
    <mergeCell ref="AE25:AI25"/>
    <mergeCell ref="W26:Z26"/>
    <mergeCell ref="R26:V26"/>
    <mergeCell ref="BC132:BD132"/>
    <mergeCell ref="AA25:AD25"/>
    <mergeCell ref="AE22:AI22"/>
    <mergeCell ref="AE23:AI23"/>
    <mergeCell ref="A1:AQ2"/>
    <mergeCell ref="B10:AQ11"/>
    <mergeCell ref="R15:V17"/>
    <mergeCell ref="M19:Q19"/>
    <mergeCell ref="M18:Q18"/>
    <mergeCell ref="M24:Q24"/>
    <mergeCell ref="M23:Q23"/>
    <mergeCell ref="M22:Q22"/>
    <mergeCell ref="M21:Q21"/>
    <mergeCell ref="M20:Q20"/>
    <mergeCell ref="D19:L19"/>
    <mergeCell ref="R18:V18"/>
    <mergeCell ref="M15:Q17"/>
    <mergeCell ref="D18:L18"/>
    <mergeCell ref="W20:Z20"/>
    <mergeCell ref="W21:Z21"/>
    <mergeCell ref="AA21:AD21"/>
    <mergeCell ref="AA23:AD23"/>
    <mergeCell ref="AM18:AQ18"/>
    <mergeCell ref="AJ15:AL17"/>
    <mergeCell ref="AM15:AQ17"/>
    <mergeCell ref="AM19:AQ19"/>
    <mergeCell ref="W23:Z23"/>
    <mergeCell ref="AJ24:AL24"/>
    <mergeCell ref="AJ19:AL19"/>
    <mergeCell ref="AJ18:AL18"/>
    <mergeCell ref="AM21:AQ21"/>
    <mergeCell ref="W15:Z17"/>
    <mergeCell ref="W18:Z18"/>
    <mergeCell ref="W19:Z19"/>
    <mergeCell ref="AM20:AQ20"/>
    <mergeCell ref="D12:H12"/>
    <mergeCell ref="D13:H13"/>
    <mergeCell ref="I13:AM13"/>
    <mergeCell ref="I12:AM12"/>
    <mergeCell ref="AE15:AI17"/>
    <mergeCell ref="AE19:AI19"/>
    <mergeCell ref="AE18:AI18"/>
    <mergeCell ref="AA15:AD17"/>
    <mergeCell ref="AM25:AQ25"/>
    <mergeCell ref="AM24:AQ24"/>
    <mergeCell ref="AM23:AQ23"/>
    <mergeCell ref="AE20:AI20"/>
    <mergeCell ref="R22:V22"/>
    <mergeCell ref="AA20:AD20"/>
    <mergeCell ref="O56:AQ56"/>
    <mergeCell ref="A74:AN76"/>
    <mergeCell ref="AW132:AX132"/>
    <mergeCell ref="AG125:AH125"/>
    <mergeCell ref="AE125:AF125"/>
    <mergeCell ref="AC125:AD125"/>
    <mergeCell ref="Z125:AB125"/>
    <mergeCell ref="W130:Y130"/>
    <mergeCell ref="AJ22:AL22"/>
    <mergeCell ref="AJ21:AL21"/>
    <mergeCell ref="AJ20:AL20"/>
    <mergeCell ref="A53:AP54"/>
    <mergeCell ref="A59:AP61"/>
    <mergeCell ref="AE26:AI26"/>
    <mergeCell ref="AA26:AD26"/>
    <mergeCell ref="AJ23:AL23"/>
    <mergeCell ref="A108:AQ111"/>
    <mergeCell ref="M25:Q25"/>
    <mergeCell ref="AZ132:BA132"/>
    <mergeCell ref="A85:AP87"/>
    <mergeCell ref="A88:AP89"/>
    <mergeCell ref="A91:AP92"/>
    <mergeCell ref="A94:AP95"/>
    <mergeCell ref="T98:AP98"/>
    <mergeCell ref="B62:E62"/>
    <mergeCell ref="A68:AP69"/>
    <mergeCell ref="C70:AP70"/>
    <mergeCell ref="A71:AP73"/>
    <mergeCell ref="A78:AL78"/>
    <mergeCell ref="A79:AQ79"/>
    <mergeCell ref="C128:D128"/>
    <mergeCell ref="C129:D129"/>
    <mergeCell ref="C130:D130"/>
    <mergeCell ref="C131:D131"/>
    <mergeCell ref="Z130:AB130"/>
    <mergeCell ref="Z129:AB129"/>
    <mergeCell ref="Z128:AB128"/>
    <mergeCell ref="Z127:AB127"/>
    <mergeCell ref="Z126:AB126"/>
    <mergeCell ref="AC126:AD126"/>
    <mergeCell ref="AE126:AF126"/>
    <mergeCell ref="AI125:AJ125"/>
    <mergeCell ref="Z135:AB135"/>
    <mergeCell ref="Z134:AB134"/>
    <mergeCell ref="Z133:AB133"/>
    <mergeCell ref="Z132:AB132"/>
    <mergeCell ref="Z131:AB131"/>
    <mergeCell ref="AC135:AD135"/>
    <mergeCell ref="AC134:AD134"/>
    <mergeCell ref="AC133:AD133"/>
    <mergeCell ref="AC132:AD132"/>
    <mergeCell ref="AC131:AD131"/>
    <mergeCell ref="AG127:AH127"/>
    <mergeCell ref="AC130:AD130"/>
    <mergeCell ref="AC129:AD129"/>
    <mergeCell ref="AC128:AD128"/>
    <mergeCell ref="AC127:AD127"/>
    <mergeCell ref="AE135:AF135"/>
    <mergeCell ref="AE134:AF134"/>
    <mergeCell ref="AE133:AF133"/>
    <mergeCell ref="AE132:AF132"/>
    <mergeCell ref="AE131:AF131"/>
    <mergeCell ref="AE130:AF130"/>
    <mergeCell ref="AE129:AF129"/>
    <mergeCell ref="AE128:AF128"/>
    <mergeCell ref="AE127:AF127"/>
    <mergeCell ref="W137:Y137"/>
    <mergeCell ref="Z137:AA137"/>
    <mergeCell ref="AB137:AC137"/>
    <mergeCell ref="AD137:AE137"/>
    <mergeCell ref="AF137:AG137"/>
    <mergeCell ref="AG126:AH126"/>
    <mergeCell ref="AI135:AJ135"/>
    <mergeCell ref="AI134:AJ134"/>
    <mergeCell ref="AI133:AJ133"/>
    <mergeCell ref="AI132:AJ132"/>
    <mergeCell ref="AI131:AJ131"/>
    <mergeCell ref="AI130:AJ130"/>
    <mergeCell ref="AI129:AJ129"/>
    <mergeCell ref="AI128:AJ128"/>
    <mergeCell ref="AI127:AJ127"/>
    <mergeCell ref="AI126:AJ126"/>
    <mergeCell ref="AG135:AH135"/>
    <mergeCell ref="AG134:AH134"/>
    <mergeCell ref="AG133:AH133"/>
    <mergeCell ref="AG132:AH132"/>
    <mergeCell ref="AG131:AH131"/>
    <mergeCell ref="AG130:AH130"/>
    <mergeCell ref="AG129:AH129"/>
    <mergeCell ref="AG128:AH128"/>
    <mergeCell ref="W141:Y141"/>
    <mergeCell ref="Z141:AA141"/>
    <mergeCell ref="AB141:AC141"/>
    <mergeCell ref="AD141:AE141"/>
    <mergeCell ref="AF141:AG141"/>
    <mergeCell ref="W138:Y138"/>
    <mergeCell ref="Z138:AA138"/>
    <mergeCell ref="AB138:AC138"/>
    <mergeCell ref="AD138:AE138"/>
    <mergeCell ref="AF138:AG138"/>
    <mergeCell ref="W139:Y139"/>
    <mergeCell ref="Z139:AA139"/>
    <mergeCell ref="AB139:AC139"/>
    <mergeCell ref="AD139:AE139"/>
    <mergeCell ref="AF139:AG139"/>
    <mergeCell ref="W145:Y145"/>
    <mergeCell ref="Z145:AA145"/>
    <mergeCell ref="AB145:AC145"/>
    <mergeCell ref="AD145:AE145"/>
    <mergeCell ref="AF145:AG145"/>
    <mergeCell ref="T142:V142"/>
    <mergeCell ref="W142:Y142"/>
    <mergeCell ref="Z142:AA142"/>
    <mergeCell ref="AB142:AC142"/>
    <mergeCell ref="AD142:AE142"/>
    <mergeCell ref="AF142:AG142"/>
    <mergeCell ref="W143:Y143"/>
    <mergeCell ref="Z143:AA143"/>
    <mergeCell ref="AB143:AC143"/>
    <mergeCell ref="AD143:AE143"/>
    <mergeCell ref="AF143:AG143"/>
    <mergeCell ref="W146:Y146"/>
    <mergeCell ref="Z146:AA146"/>
    <mergeCell ref="AB146:AC146"/>
    <mergeCell ref="AD146:AE146"/>
    <mergeCell ref="AF146:AG146"/>
    <mergeCell ref="W147:Y147"/>
    <mergeCell ref="Z147:AA147"/>
    <mergeCell ref="AB147:AC147"/>
    <mergeCell ref="AD147:AE147"/>
    <mergeCell ref="AF147:AG147"/>
    <mergeCell ref="C139:D139"/>
    <mergeCell ref="C140:D140"/>
    <mergeCell ref="C141:D141"/>
    <mergeCell ref="C142:D142"/>
    <mergeCell ref="C143:D143"/>
    <mergeCell ref="C144:D144"/>
    <mergeCell ref="AH137:AI137"/>
    <mergeCell ref="AH138:AI138"/>
    <mergeCell ref="AH139:AI139"/>
    <mergeCell ref="AH140:AI140"/>
    <mergeCell ref="AH141:AI141"/>
    <mergeCell ref="AH142:AI142"/>
    <mergeCell ref="AH143:AI143"/>
    <mergeCell ref="AH144:AI144"/>
    <mergeCell ref="W144:Y144"/>
    <mergeCell ref="Z144:AA144"/>
    <mergeCell ref="AB144:AC144"/>
    <mergeCell ref="AD144:AE144"/>
    <mergeCell ref="AF144:AG144"/>
    <mergeCell ref="W140:Y140"/>
    <mergeCell ref="Z140:AA140"/>
    <mergeCell ref="AB140:AC140"/>
    <mergeCell ref="AD140:AE140"/>
    <mergeCell ref="AF140:AG140"/>
    <mergeCell ref="AH145:AI145"/>
    <mergeCell ref="AH146:AI146"/>
    <mergeCell ref="AH147:AI147"/>
    <mergeCell ref="AJ137:AK137"/>
    <mergeCell ref="AJ138:AK138"/>
    <mergeCell ref="AJ139:AK139"/>
    <mergeCell ref="AJ140:AK140"/>
    <mergeCell ref="AJ141:AK141"/>
    <mergeCell ref="AJ142:AK142"/>
    <mergeCell ref="AJ143:AK143"/>
    <mergeCell ref="AJ144:AK144"/>
    <mergeCell ref="AJ145:AK145"/>
    <mergeCell ref="AJ146:AK146"/>
    <mergeCell ref="AJ147:AK147"/>
    <mergeCell ref="W149:Y149"/>
    <mergeCell ref="Z149:AA149"/>
    <mergeCell ref="AB149:AC149"/>
    <mergeCell ref="AD149:AE149"/>
    <mergeCell ref="AF149:AG149"/>
    <mergeCell ref="AH149:AI149"/>
    <mergeCell ref="AJ149:AK149"/>
    <mergeCell ref="W150:Y150"/>
    <mergeCell ref="Z150:AA150"/>
    <mergeCell ref="AB150:AC150"/>
    <mergeCell ref="AD150:AE150"/>
    <mergeCell ref="AF150:AG150"/>
    <mergeCell ref="AH150:AI150"/>
    <mergeCell ref="AJ150:AK150"/>
    <mergeCell ref="C151:D151"/>
    <mergeCell ref="W151:Y151"/>
    <mergeCell ref="Z151:AA151"/>
    <mergeCell ref="AB151:AC151"/>
    <mergeCell ref="AD151:AE151"/>
    <mergeCell ref="AF151:AG151"/>
    <mergeCell ref="AH151:AI151"/>
    <mergeCell ref="AJ151:AK151"/>
    <mergeCell ref="C152:D152"/>
    <mergeCell ref="W152:Y152"/>
    <mergeCell ref="Z152:AA152"/>
    <mergeCell ref="AB152:AC152"/>
    <mergeCell ref="AD152:AE152"/>
    <mergeCell ref="AF152:AG152"/>
    <mergeCell ref="AH152:AI152"/>
    <mergeCell ref="AJ152:AK152"/>
    <mergeCell ref="AH158:AI158"/>
    <mergeCell ref="AJ158:AK158"/>
    <mergeCell ref="AH156:AI156"/>
    <mergeCell ref="AJ156:AK156"/>
    <mergeCell ref="C153:D153"/>
    <mergeCell ref="W153:Y153"/>
    <mergeCell ref="Z153:AA153"/>
    <mergeCell ref="AB153:AC153"/>
    <mergeCell ref="AD153:AE153"/>
    <mergeCell ref="AF153:AG153"/>
    <mergeCell ref="AH153:AI153"/>
    <mergeCell ref="AJ153:AK153"/>
    <mergeCell ref="C154:D154"/>
    <mergeCell ref="T154:V154"/>
    <mergeCell ref="W154:Y154"/>
    <mergeCell ref="Z154:AA154"/>
    <mergeCell ref="AB154:AC154"/>
    <mergeCell ref="AD154:AE154"/>
    <mergeCell ref="AF154:AG154"/>
    <mergeCell ref="AH154:AI154"/>
    <mergeCell ref="AJ154:AK154"/>
    <mergeCell ref="T166:V166"/>
    <mergeCell ref="AL137:AM137"/>
    <mergeCell ref="AL138:AM138"/>
    <mergeCell ref="AL139:AM139"/>
    <mergeCell ref="AL140:AM140"/>
    <mergeCell ref="AL141:AM141"/>
    <mergeCell ref="AL142:AM142"/>
    <mergeCell ref="AL143:AM143"/>
    <mergeCell ref="AL144:AM144"/>
    <mergeCell ref="AL145:AM145"/>
    <mergeCell ref="AL158:AM158"/>
    <mergeCell ref="AL159:AM159"/>
    <mergeCell ref="W157:Y157"/>
    <mergeCell ref="Z157:AA157"/>
    <mergeCell ref="AB157:AC157"/>
    <mergeCell ref="AD157:AE157"/>
    <mergeCell ref="AF157:AG157"/>
    <mergeCell ref="AH157:AI157"/>
    <mergeCell ref="AJ157:AK157"/>
    <mergeCell ref="W158:Y158"/>
    <mergeCell ref="Z158:AA158"/>
    <mergeCell ref="AB158:AC158"/>
    <mergeCell ref="AD158:AE158"/>
    <mergeCell ref="AF158:AG158"/>
    <mergeCell ref="C145:D145"/>
    <mergeCell ref="C157:D157"/>
    <mergeCell ref="AL149:AM149"/>
    <mergeCell ref="AL150:AM150"/>
    <mergeCell ref="AL151:AM151"/>
    <mergeCell ref="AL152:AM152"/>
    <mergeCell ref="AL153:AM153"/>
    <mergeCell ref="AL154:AM154"/>
    <mergeCell ref="AL155:AM155"/>
    <mergeCell ref="AL156:AM156"/>
    <mergeCell ref="AL157:AM157"/>
    <mergeCell ref="AL146:AM146"/>
    <mergeCell ref="AL147:AM147"/>
    <mergeCell ref="C155:D155"/>
    <mergeCell ref="W155:Y155"/>
    <mergeCell ref="Z155:AA155"/>
    <mergeCell ref="AB155:AC155"/>
    <mergeCell ref="AD155:AE155"/>
    <mergeCell ref="AF155:AG155"/>
    <mergeCell ref="AH155:AI155"/>
    <mergeCell ref="AJ155:AK155"/>
    <mergeCell ref="C156:D156"/>
    <mergeCell ref="W156:Y156"/>
    <mergeCell ref="Z156:AA156"/>
    <mergeCell ref="AS146:AU146"/>
    <mergeCell ref="C146:S146"/>
    <mergeCell ref="AN159:AO159"/>
    <mergeCell ref="W159:Y159"/>
    <mergeCell ref="Z159:AA159"/>
    <mergeCell ref="AB159:AC159"/>
    <mergeCell ref="AD159:AE159"/>
    <mergeCell ref="AF159:AG159"/>
    <mergeCell ref="AH159:AI159"/>
    <mergeCell ref="AJ159:AK159"/>
    <mergeCell ref="AB156:AC156"/>
    <mergeCell ref="AD156:AE156"/>
    <mergeCell ref="AF156:AG156"/>
    <mergeCell ref="C158:D158"/>
    <mergeCell ref="AN149:AO149"/>
    <mergeCell ref="AN150:AO150"/>
    <mergeCell ref="AN151:AO151"/>
    <mergeCell ref="AN152:AO152"/>
    <mergeCell ref="AN153:AO153"/>
    <mergeCell ref="AN154:AO154"/>
    <mergeCell ref="AN155:AO155"/>
    <mergeCell ref="AN156:AO156"/>
    <mergeCell ref="AN157:AO157"/>
    <mergeCell ref="AN158:AO158"/>
  </mergeCells>
  <pageMargins left="0.70866141732283472" right="0.11811023622047245" top="0.35433070866141736" bottom="0" header="0" footer="0"/>
  <pageSetup paperSize="9" orientation="portrait" horizontalDpi="300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4" name="Spinner 1">
              <controlPr defaultSize="0" autoPict="0">
                <anchor moveWithCells="1" sizeWithCells="1">
                  <from>
                    <xdr:col>44</xdr:col>
                    <xdr:colOff>28575</xdr:colOff>
                    <xdr:row>24</xdr:row>
                    <xdr:rowOff>228600</xdr:rowOff>
                  </from>
                  <to>
                    <xdr:col>45</xdr:col>
                    <xdr:colOff>285750</xdr:colOff>
                    <xdr:row>25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4" r:id="rId5" name="Spinner 2">
              <controlPr defaultSize="0" autoPict="0">
                <anchor moveWithCells="1" sizeWithCells="1">
                  <from>
                    <xdr:col>45</xdr:col>
                    <xdr:colOff>152400</xdr:colOff>
                    <xdr:row>146</xdr:row>
                    <xdr:rowOff>28575</xdr:rowOff>
                  </from>
                  <to>
                    <xdr:col>46</xdr:col>
                    <xdr:colOff>400050</xdr:colOff>
                    <xdr:row>149</xdr:row>
                    <xdr:rowOff>76200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1</vt:lpstr>
      <vt:lpstr>2</vt:lpstr>
      <vt:lpstr>'2'!Область_печати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2017-11-13T08:30:43Z</dcterms:modified>
</cp:coreProperties>
</file>