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20490" windowHeight="7755" tabRatio="857" firstSheet="1" activeTab="2"/>
  </bookViews>
  <sheets>
    <sheet name="Титул" sheetId="19" r:id="rId1"/>
    <sheet name="Общее" sheetId="2" r:id="rId2"/>
    <sheet name="Щитовое электрооборудование" sheetId="11" r:id="rId3"/>
    <sheet name="Отбойники" sheetId="20" state="hidden" r:id="rId4"/>
  </sheets>
  <definedNames>
    <definedName name="Print_Area" localSheetId="1">Общее!$A$1:$H$23</definedName>
    <definedName name="Print_Area" localSheetId="0">Титул!$A$1:$H$33</definedName>
    <definedName name="Print_Titles" localSheetId="2">'Щитовое электрооборудование'!$1:$7</definedName>
    <definedName name="_xlnm.Print_Area" localSheetId="1">Общее!$A$1:$G$16</definedName>
    <definedName name="_xlnm.Print_Area" localSheetId="2">'Щитовое электрооборудование'!$A$1:$L$19</definedName>
  </definedNames>
  <calcPr calcId="144525" concurrentCalc="0"/>
</workbook>
</file>

<file path=xl/calcChain.xml><?xml version="1.0" encoding="utf-8"?>
<calcChain xmlns="http://schemas.openxmlformats.org/spreadsheetml/2006/main">
  <c r="U10" i="11" l="1"/>
  <c r="V10" i="11"/>
  <c r="U11" i="11"/>
  <c r="V11" i="11"/>
  <c r="U12" i="11"/>
  <c r="V12" i="11"/>
  <c r="U13" i="11"/>
  <c r="V13" i="11"/>
  <c r="U14" i="11"/>
  <c r="V14" i="11"/>
  <c r="U15" i="11"/>
  <c r="V15" i="11"/>
  <c r="U16" i="11"/>
  <c r="V16" i="11"/>
  <c r="U17" i="11"/>
  <c r="V17" i="11"/>
  <c r="U18" i="11"/>
  <c r="V18" i="11"/>
  <c r="V19" i="11"/>
  <c r="E8" i="2"/>
  <c r="S24" i="11"/>
  <c r="S26" i="11"/>
  <c r="S27" i="11"/>
  <c r="S25" i="11"/>
  <c r="S23" i="11"/>
  <c r="R21" i="2"/>
  <c r="O21" i="2"/>
  <c r="R20" i="2"/>
  <c r="O20" i="2"/>
  <c r="Q10" i="11"/>
  <c r="S10" i="11"/>
  <c r="J10" i="11"/>
  <c r="K10" i="11"/>
  <c r="Q13" i="11"/>
  <c r="S13" i="11"/>
  <c r="J13" i="11"/>
  <c r="K13" i="11"/>
  <c r="Q15" i="11"/>
  <c r="S15" i="11"/>
  <c r="J15" i="11"/>
  <c r="K15" i="11"/>
  <c r="Q18" i="11"/>
  <c r="S18" i="11"/>
  <c r="J18" i="11"/>
  <c r="K18" i="11"/>
  <c r="Q14" i="11"/>
  <c r="S14" i="11"/>
  <c r="J14" i="11"/>
  <c r="K14" i="11"/>
  <c r="Q16" i="11"/>
  <c r="S16" i="11"/>
  <c r="J16" i="11"/>
  <c r="K16" i="11"/>
  <c r="O3" i="2"/>
  <c r="Q11" i="11"/>
  <c r="S11" i="11"/>
  <c r="Q12" i="11"/>
  <c r="S12" i="11"/>
  <c r="H10" i="11"/>
  <c r="I10" i="11"/>
  <c r="H11" i="11"/>
  <c r="I11" i="11"/>
  <c r="L11" i="11"/>
  <c r="H12" i="11"/>
  <c r="I12" i="11"/>
  <c r="L12" i="11"/>
  <c r="H13" i="11"/>
  <c r="I13" i="11"/>
  <c r="H14" i="11"/>
  <c r="I14" i="11"/>
  <c r="H15" i="11"/>
  <c r="I15" i="11"/>
  <c r="H16" i="11"/>
  <c r="I16" i="11"/>
  <c r="L16" i="11"/>
  <c r="H18" i="11"/>
  <c r="I18" i="11"/>
  <c r="L18" i="11"/>
  <c r="R11" i="11"/>
  <c r="R12" i="11"/>
  <c r="R13" i="11"/>
  <c r="R14" i="11"/>
  <c r="R15" i="11"/>
  <c r="R16" i="11"/>
  <c r="R18" i="11"/>
  <c r="R10" i="11"/>
  <c r="S28" i="11"/>
  <c r="E10" i="2"/>
  <c r="L14" i="11"/>
  <c r="O39" i="2"/>
  <c r="E12" i="2"/>
  <c r="H17" i="11"/>
  <c r="I17" i="11"/>
  <c r="L15" i="11"/>
  <c r="H12" i="2"/>
  <c r="L10" i="11"/>
  <c r="H10" i="2"/>
  <c r="P20" i="2"/>
  <c r="F12" i="2"/>
  <c r="G12" i="2"/>
  <c r="F13" i="2"/>
  <c r="L13" i="11"/>
  <c r="I12" i="2"/>
  <c r="E13" i="2"/>
  <c r="G13" i="2"/>
  <c r="H13" i="2"/>
  <c r="H11" i="2"/>
  <c r="R23" i="2"/>
  <c r="O23" i="2"/>
  <c r="H14" i="2"/>
  <c r="F10" i="2"/>
  <c r="I10" i="2"/>
  <c r="E14" i="2"/>
  <c r="E11" i="2"/>
  <c r="E9" i="2"/>
  <c r="H8" i="2"/>
  <c r="Q17" i="11"/>
  <c r="G10" i="2"/>
  <c r="F14" i="2"/>
  <c r="I14" i="2"/>
  <c r="H9" i="2"/>
  <c r="I13" i="2"/>
  <c r="F9" i="2"/>
  <c r="F11" i="2"/>
  <c r="G14" i="2"/>
  <c r="S17" i="11"/>
  <c r="J17" i="11"/>
  <c r="K17" i="11"/>
  <c r="R17" i="11"/>
  <c r="I9" i="2"/>
  <c r="I11" i="2"/>
  <c r="G11" i="2"/>
  <c r="G9" i="2"/>
  <c r="H15" i="2"/>
  <c r="L17" i="11"/>
  <c r="L19" i="11"/>
  <c r="F8" i="2"/>
  <c r="G8" i="2"/>
  <c r="G15" i="2"/>
  <c r="I8" i="2"/>
</calcChain>
</file>

<file path=xl/comments1.xml><?xml version="1.0" encoding="utf-8"?>
<comments xmlns="http://schemas.openxmlformats.org/spreadsheetml/2006/main">
  <authors>
    <author>Андрей Орлов</author>
  </authors>
  <commentList>
    <comment ref="O20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70 м в день по лоткам</t>
        </r>
      </text>
    </comment>
    <comment ref="P20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40 м в день доводка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15 м лотка в день
</t>
        </r>
      </text>
    </comment>
    <comment ref="O23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7 светильников в день
</t>
        </r>
      </text>
    </comment>
    <comment ref="N39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светильники торгового зала * 4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светильники АБК * 3</t>
        </r>
      </text>
    </comment>
    <comment ref="P39" authorId="0">
      <text>
        <r>
          <rPr>
            <b/>
            <sz val="9"/>
            <color indexed="81"/>
            <rFont val="Tahoma"/>
            <family val="2"/>
            <charset val="204"/>
          </rPr>
          <t>Андрей Орлов:</t>
        </r>
        <r>
          <rPr>
            <sz val="9"/>
            <color indexed="81"/>
            <rFont val="Tahoma"/>
            <family val="2"/>
            <charset val="204"/>
          </rPr>
          <t xml:space="preserve">
Лампочка замена</t>
        </r>
      </text>
    </comment>
  </commentList>
</comments>
</file>

<file path=xl/sharedStrings.xml><?xml version="1.0" encoding="utf-8"?>
<sst xmlns="http://schemas.openxmlformats.org/spreadsheetml/2006/main" count="120" uniqueCount="95">
  <si>
    <t>№ п/п</t>
  </si>
  <si>
    <t>Описание</t>
  </si>
  <si>
    <t>кол-во</t>
  </si>
  <si>
    <t>ИТОГО (без учета НДС)</t>
  </si>
  <si>
    <t>Тип, марка оборудования, документа, опросного листа</t>
  </si>
  <si>
    <t>Завод изготовитель, фирма поставщик</t>
  </si>
  <si>
    <t>Единица измерения</t>
  </si>
  <si>
    <t>1</t>
  </si>
  <si>
    <t>1.1</t>
  </si>
  <si>
    <t>1.2</t>
  </si>
  <si>
    <t>Общестроительные работы</t>
  </si>
  <si>
    <t>B</t>
  </si>
  <si>
    <t>C</t>
  </si>
  <si>
    <t>D</t>
  </si>
  <si>
    <t>Общая стоимость монтажа</t>
  </si>
  <si>
    <t>Общая стоимость оборудования и материалов</t>
  </si>
  <si>
    <t>Всего, (без НДС)</t>
  </si>
  <si>
    <t>СВОДНАЯ ВЕДОМОСТЬ ОБОРУДОВАНИЯ И МАТЕРИАЛОВ</t>
  </si>
  <si>
    <t>ДЛЯ ОЦЕНКИ СТОИМОСТИ ПРОЕКТА</t>
  </si>
  <si>
    <t>Прочее</t>
  </si>
  <si>
    <t>Код Ашан</t>
  </si>
  <si>
    <t>1.3</t>
  </si>
  <si>
    <t>1.4</t>
  </si>
  <si>
    <t>1.5</t>
  </si>
  <si>
    <t>Примечание:</t>
  </si>
  <si>
    <t>При подаче коммерческого предложения подрядчику необходимо произвести осмотр объекта и ознакомиться с тенденрной документацией</t>
  </si>
  <si>
    <t xml:space="preserve">для выявления упущенных объемов работ. В случае выявления несоответствия необходимо известить заказчика и проектировщиков </t>
  </si>
  <si>
    <t>до подачи коммерческого предложения. В противном случае объемы, выявленные в процессе СМР, являются в зоне ответственности подрядчика.</t>
  </si>
  <si>
    <t>1.6</t>
  </si>
  <si>
    <t>А</t>
  </si>
  <si>
    <t>Световое оборудование</t>
  </si>
  <si>
    <t>1.8</t>
  </si>
  <si>
    <t>Итого</t>
  </si>
  <si>
    <t>Стоимость работ(без учета НДС)</t>
  </si>
  <si>
    <t>Стоимость мат-ов(без учета НДС)</t>
  </si>
  <si>
    <t>шт.</t>
  </si>
  <si>
    <t>ИТОГО (без НДС)</t>
  </si>
  <si>
    <t>За единицу</t>
  </si>
  <si>
    <t>1.7</t>
  </si>
  <si>
    <t>1.9</t>
  </si>
  <si>
    <t>Лотки</t>
  </si>
  <si>
    <t>Электромонтажные работы</t>
  </si>
  <si>
    <t>Дополнительное уравнивание потенциалов</t>
  </si>
  <si>
    <t>Щитовое электрооборудование</t>
  </si>
  <si>
    <t>Электроустановочные изделия</t>
  </si>
  <si>
    <t>Кабельная продукция, трубы</t>
  </si>
  <si>
    <t>Е</t>
  </si>
  <si>
    <t>F</t>
  </si>
  <si>
    <t>G</t>
  </si>
  <si>
    <t>* В комплект "Storwise" Philips входят: 
контроллер DDBC1200-MO-CFSW DALI 1шт.,
контроллер реле DDRC420-FR-CFSW 1шт., 
сетевой источник питания DDNP1501 1шт., 
входной контроллер с сухими контактами DDMIDC8-CFSW 1шт.,
cенсорная панель управления DTP100-CFSW 1шт.,
документация с инструкцией по установке 1шт.</t>
  </si>
  <si>
    <t>Philips</t>
  </si>
  <si>
    <t>А - Щитовое электрооборудование</t>
  </si>
  <si>
    <t xml:space="preserve">Щит распределительный ЩУО     IP30    </t>
  </si>
  <si>
    <t>Ситема STOREWISE-RETAIL-KIT</t>
  </si>
  <si>
    <t>Контроллер DDBC1200-MO-CFSW</t>
  </si>
  <si>
    <t>Schneider Electric/Philips</t>
  </si>
  <si>
    <t>Schneider Electric</t>
  </si>
  <si>
    <t xml:space="preserve">
  по адресу: г. Москва, ул. Вавилова, д.3, ТРЦ "Гагаринский"
</t>
  </si>
  <si>
    <t xml:space="preserve">Гипермаркет ООО "АШАН 032" </t>
  </si>
  <si>
    <t>Автоматический выключатель 250А 3р</t>
  </si>
  <si>
    <t>Автоматический выключатель 16А 3р</t>
  </si>
  <si>
    <t>Автоматический выключатель 200А 3р</t>
  </si>
  <si>
    <t>Автоматический выключатель 16А 1р</t>
  </si>
  <si>
    <t xml:space="preserve">Legrand </t>
  </si>
  <si>
    <t>TRIMOD</t>
  </si>
  <si>
    <t>Автоматический выключатель 125А 3р</t>
  </si>
  <si>
    <t>Источник бесперебойного питания, 60кВА, 60мин. с щитом байпаса</t>
  </si>
  <si>
    <t>Цена работ без НДС</t>
  </si>
  <si>
    <t>Цена с наценкой с НДС</t>
  </si>
  <si>
    <t>Сумма с наценкой с НДС</t>
  </si>
  <si>
    <t>Цена с наценкой без НДС</t>
  </si>
  <si>
    <t>Сумма работ без НДС</t>
  </si>
  <si>
    <t>каталожник</t>
  </si>
  <si>
    <t>поставщик</t>
  </si>
  <si>
    <t>ЭТМ</t>
  </si>
  <si>
    <t>материалы вход</t>
  </si>
  <si>
    <t>Давальческое сырье</t>
  </si>
  <si>
    <t>LV525333</t>
  </si>
  <si>
    <t>LV525332</t>
  </si>
  <si>
    <t>A9N18369</t>
  </si>
  <si>
    <t>A9F79316</t>
  </si>
  <si>
    <t>A9F79116</t>
  </si>
  <si>
    <t>EZC250N3250</t>
  </si>
  <si>
    <t>EZC250N3200</t>
  </si>
  <si>
    <t>сумма без ндс</t>
  </si>
  <si>
    <t>3 104 20</t>
  </si>
  <si>
    <t>щит байпаса</t>
  </si>
  <si>
    <t>legrand</t>
  </si>
  <si>
    <t>Энергон</t>
  </si>
  <si>
    <t>батареи 70 дней отсрочка</t>
  </si>
  <si>
    <t>На кабинеты нет отсрочки</t>
  </si>
  <si>
    <t>батареи</t>
  </si>
  <si>
    <t>кабинет</t>
  </si>
  <si>
    <t>перемычки</t>
  </si>
  <si>
    <t>Самосбор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</si>
</sst>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₽&quot;_-;\-* #,##0.00\ &quot;₽&quot;_-;_-* &quot;-&quot;??\ &quot;₽&quot;_-;_-@_-"/>
    <numFmt numFmtId="165" formatCode="#,##0.00\ [$€-1]"/>
    <numFmt numFmtId="167" formatCode="#,##0.00\ _р_."/>
    <numFmt numFmtId="168" formatCode="#,##0.00&quot;р.&quot;"/>
    <numFmt numFmtId="169" formatCode="_-* #,##0.00[$р.-419]_-;\-* #,##0.00[$р.-419]_-;_-* &quot;-&quot;??[$р.-419]_-;_-@_-"/>
    <numFmt numFmtId="170" formatCode="#,##0.0000\ [$€-1]"/>
  </numFmts>
  <fonts count="42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Tur"/>
      <charset val="162"/>
    </font>
    <font>
      <sz val="10"/>
      <name val="Arial"/>
      <family val="2"/>
      <charset val="204"/>
    </font>
    <font>
      <sz val="10"/>
      <name val="Helv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2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name val="ISOCPEUR"/>
      <family val="2"/>
      <charset val="204"/>
    </font>
    <font>
      <sz val="10"/>
      <color rgb="FFFF0000"/>
      <name val="Arial"/>
      <family val="2"/>
      <charset val="204"/>
    </font>
    <font>
      <i/>
      <sz val="10"/>
      <name val="ISOCPEUR"/>
      <family val="2"/>
      <charset val="204"/>
    </font>
    <font>
      <b/>
      <i/>
      <sz val="10"/>
      <name val="ISOCPEUR"/>
      <family val="2"/>
      <charset val="204"/>
    </font>
    <font>
      <b/>
      <i/>
      <sz val="12"/>
      <name val="ISOCPEUR"/>
      <family val="2"/>
      <charset val="204"/>
    </font>
    <font>
      <i/>
      <sz val="10"/>
      <color theme="1"/>
      <name val="ISOCPEUR"/>
      <family val="2"/>
      <charset val="204"/>
    </font>
    <font>
      <b/>
      <sz val="12"/>
      <name val="ISOCPEUR"/>
      <family val="2"/>
      <charset val="204"/>
    </font>
    <font>
      <b/>
      <i/>
      <sz val="20"/>
      <name val="ISOCPEUR"/>
      <family val="2"/>
      <charset val="204"/>
    </font>
    <font>
      <i/>
      <sz val="11"/>
      <color theme="1"/>
      <name val="ISOCPEUR"/>
      <family val="2"/>
      <charset val="204"/>
    </font>
    <font>
      <i/>
      <sz val="11"/>
      <color rgb="FF000000"/>
      <name val="ISOCPEUR"/>
      <family val="2"/>
      <charset val="204"/>
    </font>
    <font>
      <i/>
      <sz val="11"/>
      <color indexed="8"/>
      <name val="ISOCPEUR"/>
      <family val="2"/>
      <charset val="204"/>
    </font>
    <font>
      <i/>
      <sz val="11"/>
      <name val="ISOCPEUR"/>
      <family val="2"/>
      <charset val="204"/>
    </font>
    <font>
      <i/>
      <sz val="11"/>
      <color rgb="FF000000"/>
      <name val="ISOCTEUR"/>
      <family val="3"/>
      <charset val="204"/>
    </font>
    <font>
      <sz val="10"/>
      <name val="ISOCPEU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ISOCPEUR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0"/>
      <name val="ISOCPEUR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165" fontId="0" fillId="0" borderId="0"/>
    <xf numFmtId="165" fontId="3" fillId="0" borderId="0"/>
    <xf numFmtId="165" fontId="3" fillId="0" borderId="0"/>
    <xf numFmtId="165" fontId="5" fillId="0" borderId="0"/>
    <xf numFmtId="164" fontId="13" fillId="0" borderId="0" applyFont="0" applyFill="0" applyBorder="0" applyAlignment="0" applyProtection="0"/>
    <xf numFmtId="0" fontId="33" fillId="0" borderId="0"/>
    <xf numFmtId="9" fontId="39" fillId="0" borderId="0" applyFont="0" applyFill="0" applyBorder="0" applyAlignment="0" applyProtection="0"/>
    <xf numFmtId="165" fontId="4" fillId="0" borderId="0"/>
    <xf numFmtId="0" fontId="4" fillId="3" borderId="24" applyNumberFormat="0" applyFont="0" applyAlignment="0" applyProtection="0"/>
    <xf numFmtId="164" fontId="4" fillId="0" borderId="0" applyFont="0" applyFill="0" applyBorder="0" applyAlignment="0" applyProtection="0"/>
  </cellStyleXfs>
  <cellXfs count="199">
    <xf numFmtId="165" fontId="0" fillId="0" borderId="0" xfId="0"/>
    <xf numFmtId="165" fontId="0" fillId="0" borderId="0" xfId="0" applyBorder="1"/>
    <xf numFmtId="165" fontId="4" fillId="0" borderId="0" xfId="0" applyFont="1"/>
    <xf numFmtId="165" fontId="0" fillId="0" borderId="0" xfId="0" applyAlignment="1">
      <alignment vertical="center"/>
    </xf>
    <xf numFmtId="165" fontId="8" fillId="0" borderId="0" xfId="0" applyFont="1" applyAlignment="1">
      <alignment horizontal="center"/>
    </xf>
    <xf numFmtId="165" fontId="1" fillId="0" borderId="0" xfId="0" applyFont="1" applyAlignment="1">
      <alignment horizontal="center"/>
    </xf>
    <xf numFmtId="165" fontId="7" fillId="0" borderId="6" xfId="0" applyFont="1" applyBorder="1"/>
    <xf numFmtId="165" fontId="10" fillId="0" borderId="13" xfId="0" applyFont="1" applyBorder="1" applyAlignment="1">
      <alignment horizontal="center" vertical="center" wrapText="1"/>
    </xf>
    <xf numFmtId="165" fontId="10" fillId="0" borderId="14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5" fontId="1" fillId="0" borderId="0" xfId="0" applyFont="1" applyBorder="1" applyAlignment="1">
      <alignment horizontal="center"/>
    </xf>
    <xf numFmtId="165" fontId="0" fillId="0" borderId="0" xfId="0" applyBorder="1" applyAlignment="1">
      <alignment vertical="center"/>
    </xf>
    <xf numFmtId="165" fontId="2" fillId="0" borderId="0" xfId="0" applyFont="1"/>
    <xf numFmtId="165" fontId="9" fillId="0" borderId="0" xfId="0" applyFont="1" applyAlignment="1"/>
    <xf numFmtId="165" fontId="1" fillId="0" borderId="0" xfId="0" applyFont="1" applyBorder="1" applyAlignment="1">
      <alignment horizontal="left" vertical="center"/>
    </xf>
    <xf numFmtId="165" fontId="1" fillId="0" borderId="0" xfId="0" applyFont="1" applyBorder="1" applyAlignment="1">
      <alignment horizontal="center" vertical="center"/>
    </xf>
    <xf numFmtId="165" fontId="4" fillId="0" borderId="0" xfId="0" applyFont="1" applyBorder="1" applyAlignment="1">
      <alignment horizontal="left" vertical="center"/>
    </xf>
    <xf numFmtId="165" fontId="4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165" fontId="4" fillId="0" borderId="0" xfId="0" applyFont="1" applyBorder="1"/>
    <xf numFmtId="167" fontId="0" fillId="0" borderId="0" xfId="0" applyNumberFormat="1"/>
    <xf numFmtId="165" fontId="0" fillId="0" borderId="0" xfId="0"/>
    <xf numFmtId="165" fontId="0" fillId="2" borderId="0" xfId="0" applyFill="1"/>
    <xf numFmtId="165" fontId="1" fillId="0" borderId="0" xfId="0" applyFont="1" applyAlignment="1">
      <alignment horizontal="center"/>
    </xf>
    <xf numFmtId="165" fontId="14" fillId="0" borderId="0" xfId="0" applyFont="1"/>
    <xf numFmtId="2" fontId="9" fillId="0" borderId="20" xfId="0" applyNumberFormat="1" applyFont="1" applyBorder="1" applyAlignment="1">
      <alignment horizontal="center" vertical="center" wrapText="1"/>
    </xf>
    <xf numFmtId="165" fontId="9" fillId="0" borderId="20" xfId="0" applyFont="1" applyBorder="1" applyAlignment="1">
      <alignment horizontal="center" vertical="center" wrapText="1"/>
    </xf>
    <xf numFmtId="165" fontId="9" fillId="0" borderId="4" xfId="0" applyFont="1" applyBorder="1" applyAlignment="1">
      <alignment horizontal="center" vertical="center" wrapText="1"/>
    </xf>
    <xf numFmtId="165" fontId="0" fillId="0" borderId="0" xfId="0" applyFill="1"/>
    <xf numFmtId="165" fontId="16" fillId="0" borderId="0" xfId="0" applyFont="1"/>
    <xf numFmtId="165" fontId="17" fillId="0" borderId="1" xfId="0" applyFont="1" applyBorder="1" applyAlignment="1">
      <alignment wrapText="1"/>
    </xf>
    <xf numFmtId="49" fontId="1" fillId="4" borderId="9" xfId="0" applyNumberFormat="1" applyFont="1" applyFill="1" applyBorder="1" applyAlignment="1">
      <alignment horizontal="center" vertical="center"/>
    </xf>
    <xf numFmtId="49" fontId="1" fillId="4" borderId="18" xfId="0" applyNumberFormat="1" applyFont="1" applyFill="1" applyBorder="1" applyAlignment="1">
      <alignment horizontal="center" vertical="center"/>
    </xf>
    <xf numFmtId="165" fontId="1" fillId="4" borderId="18" xfId="0" applyFont="1" applyFill="1" applyBorder="1" applyAlignment="1">
      <alignment horizontal="left" vertical="center" wrapText="1"/>
    </xf>
    <xf numFmtId="2" fontId="1" fillId="4" borderId="18" xfId="0" applyNumberFormat="1" applyFont="1" applyFill="1" applyBorder="1" applyAlignment="1">
      <alignment horizontal="left" vertical="center" wrapText="1"/>
    </xf>
    <xf numFmtId="2" fontId="1" fillId="4" borderId="32" xfId="0" applyNumberFormat="1" applyFont="1" applyFill="1" applyBorder="1" applyAlignment="1">
      <alignment horizontal="left" vertical="center" wrapText="1"/>
    </xf>
    <xf numFmtId="165" fontId="1" fillId="4" borderId="32" xfId="0" applyFont="1" applyFill="1" applyBorder="1" applyAlignment="1">
      <alignment horizontal="left" vertical="center" wrapText="1"/>
    </xf>
    <xf numFmtId="167" fontId="1" fillId="4" borderId="17" xfId="0" applyNumberFormat="1" applyFont="1" applyFill="1" applyBorder="1" applyAlignment="1">
      <alignment horizontal="left" vertical="center" wrapText="1"/>
    </xf>
    <xf numFmtId="165" fontId="19" fillId="4" borderId="1" xfId="0" applyFont="1" applyFill="1" applyBorder="1" applyAlignment="1">
      <alignment wrapText="1"/>
    </xf>
    <xf numFmtId="165" fontId="0" fillId="0" borderId="15" xfId="0" applyBorder="1"/>
    <xf numFmtId="165" fontId="0" fillId="0" borderId="16" xfId="0" applyBorder="1"/>
    <xf numFmtId="165" fontId="0" fillId="0" borderId="39" xfId="0" applyBorder="1"/>
    <xf numFmtId="165" fontId="21" fillId="0" borderId="40" xfId="0" applyFont="1" applyBorder="1" applyAlignment="1">
      <alignment horizontal="left" indent="1"/>
    </xf>
    <xf numFmtId="165" fontId="21" fillId="0" borderId="41" xfId="0" applyFont="1" applyBorder="1" applyAlignment="1">
      <alignment horizontal="left" indent="1"/>
    </xf>
    <xf numFmtId="165" fontId="28" fillId="0" borderId="1" xfId="0" applyFont="1" applyFill="1" applyBorder="1" applyAlignment="1">
      <alignment horizontal="left" vertical="center" wrapText="1" indent="1"/>
    </xf>
    <xf numFmtId="165" fontId="1" fillId="0" borderId="0" xfId="0" applyNumberFormat="1" applyFont="1" applyFill="1" applyBorder="1" applyAlignment="1">
      <alignment vertical="center"/>
    </xf>
    <xf numFmtId="165" fontId="28" fillId="0" borderId="1" xfId="0" applyFont="1" applyFill="1" applyBorder="1" applyAlignment="1">
      <alignment horizontal="center" vertical="center"/>
    </xf>
    <xf numFmtId="165" fontId="17" fillId="0" borderId="0" xfId="0" applyFont="1" applyBorder="1" applyAlignment="1">
      <alignment wrapText="1"/>
    </xf>
    <xf numFmtId="49" fontId="23" fillId="0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left" vertical="center" shrinkToFit="1"/>
    </xf>
    <xf numFmtId="0" fontId="17" fillId="0" borderId="0" xfId="0" applyNumberFormat="1" applyFont="1" applyBorder="1" applyAlignment="1">
      <alignment wrapText="1"/>
    </xf>
    <xf numFmtId="0" fontId="17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shrinkToFit="1"/>
    </xf>
    <xf numFmtId="1" fontId="28" fillId="0" borderId="1" xfId="0" applyNumberFormat="1" applyFont="1" applyFill="1" applyBorder="1" applyAlignment="1">
      <alignment horizontal="center" vertical="center"/>
    </xf>
    <xf numFmtId="4" fontId="4" fillId="5" borderId="0" xfId="0" applyNumberFormat="1" applyFont="1" applyFill="1"/>
    <xf numFmtId="4" fontId="4" fillId="5" borderId="0" xfId="0" applyNumberFormat="1" applyFont="1" applyFill="1" applyBorder="1"/>
    <xf numFmtId="2" fontId="0" fillId="2" borderId="0" xfId="0" applyNumberFormat="1" applyFill="1"/>
    <xf numFmtId="4" fontId="26" fillId="0" borderId="1" xfId="0" applyNumberFormat="1" applyFont="1" applyFill="1" applyBorder="1" applyAlignment="1">
      <alignment horizontal="center" vertical="center"/>
    </xf>
    <xf numFmtId="165" fontId="20" fillId="0" borderId="1" xfId="0" applyFont="1" applyBorder="1" applyAlignment="1">
      <alignment wrapText="1"/>
    </xf>
    <xf numFmtId="49" fontId="20" fillId="0" borderId="1" xfId="0" applyNumberFormat="1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65" fontId="3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165" fontId="20" fillId="0" borderId="25" xfId="0" applyFont="1" applyBorder="1" applyAlignment="1">
      <alignment wrapText="1"/>
    </xf>
    <xf numFmtId="165" fontId="30" fillId="0" borderId="1" xfId="0" applyFont="1" applyFill="1" applyBorder="1" applyAlignment="1">
      <alignment horizontal="left" vertical="center" wrapText="1" indent="1"/>
    </xf>
    <xf numFmtId="4" fontId="26" fillId="0" borderId="1" xfId="0" applyNumberFormat="1" applyFont="1" applyBorder="1" applyAlignment="1">
      <alignment horizontal="center" vertical="center" wrapText="1"/>
    </xf>
    <xf numFmtId="165" fontId="31" fillId="0" borderId="0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left" vertical="top"/>
    </xf>
    <xf numFmtId="10" fontId="32" fillId="0" borderId="0" xfId="0" applyNumberFormat="1" applyFont="1" applyFill="1" applyBorder="1" applyAlignment="1">
      <alignment horizontal="left" vertical="top"/>
    </xf>
    <xf numFmtId="4" fontId="32" fillId="0" borderId="0" xfId="0" applyNumberFormat="1" applyFont="1" applyFill="1" applyBorder="1" applyAlignment="1">
      <alignment horizontal="left" vertical="top"/>
    </xf>
    <xf numFmtId="4" fontId="0" fillId="0" borderId="0" xfId="0" applyNumberFormat="1"/>
    <xf numFmtId="4" fontId="34" fillId="0" borderId="0" xfId="0" applyNumberFormat="1" applyFont="1" applyAlignment="1">
      <alignment horizontal="center" vertical="center"/>
    </xf>
    <xf numFmtId="4" fontId="29" fillId="0" borderId="0" xfId="0" applyNumberFormat="1" applyFont="1"/>
    <xf numFmtId="4" fontId="0" fillId="0" borderId="0" xfId="0" applyNumberFormat="1" applyBorder="1"/>
    <xf numFmtId="169" fontId="0" fillId="0" borderId="1" xfId="0" applyNumberFormat="1" applyBorder="1"/>
    <xf numFmtId="169" fontId="0" fillId="0" borderId="8" xfId="0" applyNumberFormat="1" applyBorder="1"/>
    <xf numFmtId="169" fontId="0" fillId="0" borderId="25" xfId="0" applyNumberFormat="1" applyBorder="1"/>
    <xf numFmtId="169" fontId="0" fillId="0" borderId="5" xfId="0" applyNumberFormat="1" applyBorder="1"/>
    <xf numFmtId="169" fontId="1" fillId="0" borderId="20" xfId="0" applyNumberFormat="1" applyFont="1" applyBorder="1"/>
    <xf numFmtId="164" fontId="18" fillId="0" borderId="14" xfId="4" applyFont="1" applyBorder="1" applyAlignment="1">
      <alignment horizontal="center" wrapText="1"/>
    </xf>
    <xf numFmtId="164" fontId="0" fillId="2" borderId="0" xfId="4" applyFont="1" applyFill="1"/>
    <xf numFmtId="164" fontId="0" fillId="0" borderId="0" xfId="4" applyFont="1"/>
    <xf numFmtId="0" fontId="35" fillId="2" borderId="15" xfId="5" applyFont="1" applyFill="1" applyBorder="1" applyAlignment="1">
      <alignment vertical="center" wrapText="1"/>
    </xf>
    <xf numFmtId="168" fontId="35" fillId="2" borderId="16" xfId="5" applyNumberFormat="1" applyFont="1" applyFill="1" applyBorder="1" applyAlignment="1">
      <alignment horizontal="center" vertical="center" wrapText="1"/>
    </xf>
    <xf numFmtId="4" fontId="31" fillId="0" borderId="39" xfId="0" applyNumberFormat="1" applyFont="1" applyFill="1" applyBorder="1" applyAlignment="1">
      <alignment horizontal="center" vertical="center"/>
    </xf>
    <xf numFmtId="0" fontId="35" fillId="2" borderId="46" xfId="5" applyFont="1" applyFill="1" applyBorder="1" applyAlignment="1">
      <alignment vertical="center" wrapText="1"/>
    </xf>
    <xf numFmtId="168" fontId="35" fillId="2" borderId="1" xfId="5" applyNumberFormat="1" applyFont="1" applyFill="1" applyBorder="1" applyAlignment="1">
      <alignment horizontal="center" vertical="center" wrapText="1"/>
    </xf>
    <xf numFmtId="4" fontId="31" fillId="0" borderId="8" xfId="0" applyNumberFormat="1" applyFont="1" applyFill="1" applyBorder="1" applyAlignment="1">
      <alignment horizontal="center" vertical="center"/>
    </xf>
    <xf numFmtId="4" fontId="31" fillId="0" borderId="47" xfId="0" applyNumberFormat="1" applyFont="1" applyFill="1" applyBorder="1" applyAlignment="1">
      <alignment horizontal="center" vertical="center"/>
    </xf>
    <xf numFmtId="0" fontId="35" fillId="2" borderId="7" xfId="5" applyFont="1" applyFill="1" applyBorder="1" applyAlignment="1">
      <alignment vertical="center" wrapText="1"/>
    </xf>
    <xf numFmtId="168" fontId="35" fillId="2" borderId="48" xfId="5" applyNumberFormat="1" applyFont="1" applyFill="1" applyBorder="1" applyAlignment="1">
      <alignment horizontal="center" vertical="center" wrapText="1"/>
    </xf>
    <xf numFmtId="4" fontId="32" fillId="0" borderId="31" xfId="0" applyNumberFormat="1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168" fontId="35" fillId="2" borderId="8" xfId="5" applyNumberFormat="1" applyFont="1" applyFill="1" applyBorder="1" applyAlignment="1">
      <alignment horizontal="center" vertical="center" wrapText="1"/>
    </xf>
    <xf numFmtId="168" fontId="35" fillId="2" borderId="47" xfId="5" applyNumberFormat="1" applyFont="1" applyFill="1" applyBorder="1" applyAlignment="1">
      <alignment horizontal="center" vertical="center" wrapText="1"/>
    </xf>
    <xf numFmtId="4" fontId="31" fillId="0" borderId="0" xfId="0" applyNumberFormat="1" applyFont="1" applyFill="1" applyBorder="1" applyAlignment="1">
      <alignment horizontal="center" vertical="center"/>
    </xf>
    <xf numFmtId="168" fontId="35" fillId="2" borderId="49" xfId="5" applyNumberFormat="1" applyFont="1" applyFill="1" applyBorder="1" applyAlignment="1">
      <alignment horizontal="center" vertical="center" wrapText="1"/>
    </xf>
    <xf numFmtId="0" fontId="35" fillId="2" borderId="50" xfId="5" applyFont="1" applyFill="1" applyBorder="1" applyAlignment="1">
      <alignment vertical="center" wrapText="1"/>
    </xf>
    <xf numFmtId="168" fontId="35" fillId="2" borderId="45" xfId="5" applyNumberFormat="1" applyFont="1" applyFill="1" applyBorder="1" applyAlignment="1">
      <alignment horizontal="center" vertical="center" wrapText="1"/>
    </xf>
    <xf numFmtId="168" fontId="36" fillId="0" borderId="0" xfId="0" applyNumberFormat="1" applyFont="1" applyFill="1" applyBorder="1" applyAlignment="1">
      <alignment horizontal="center" vertical="center"/>
    </xf>
    <xf numFmtId="165" fontId="4" fillId="2" borderId="0" xfId="0" applyFont="1" applyFill="1"/>
    <xf numFmtId="170" fontId="0" fillId="0" borderId="0" xfId="0" applyNumberFormat="1"/>
    <xf numFmtId="10" fontId="0" fillId="0" borderId="0" xfId="6" applyNumberFormat="1" applyFont="1"/>
    <xf numFmtId="165" fontId="12" fillId="0" borderId="0" xfId="0" applyFont="1" applyAlignment="1">
      <alignment vertical="center"/>
    </xf>
    <xf numFmtId="165" fontId="8" fillId="0" borderId="0" xfId="0" applyFont="1" applyAlignment="1">
      <alignment vertical="center"/>
    </xf>
    <xf numFmtId="165" fontId="11" fillId="0" borderId="0" xfId="0" applyFont="1" applyAlignment="1">
      <alignment vertical="center" wrapText="1"/>
    </xf>
    <xf numFmtId="165" fontId="16" fillId="0" borderId="0" xfId="0" applyFont="1" applyAlignment="1">
      <alignment shrinkToFit="1"/>
    </xf>
    <xf numFmtId="165" fontId="16" fillId="0" borderId="0" xfId="0" applyFont="1" applyAlignment="1">
      <alignment wrapText="1" shrinkToFit="1"/>
    </xf>
    <xf numFmtId="4" fontId="41" fillId="0" borderId="8" xfId="0" applyNumberFormat="1" applyFont="1" applyFill="1" applyBorder="1" applyAlignment="1">
      <alignment horizontal="center" vertical="center"/>
    </xf>
    <xf numFmtId="165" fontId="17" fillId="0" borderId="0" xfId="0" applyFont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4" fillId="0" borderId="0" xfId="0" applyNumberFormat="1" applyFont="1" applyFill="1" applyBorder="1"/>
    <xf numFmtId="2" fontId="0" fillId="0" borderId="0" xfId="0" applyNumberFormat="1" applyFill="1"/>
    <xf numFmtId="165" fontId="17" fillId="0" borderId="1" xfId="0" applyFont="1" applyFill="1" applyBorder="1" applyAlignment="1">
      <alignment wrapText="1"/>
    </xf>
    <xf numFmtId="165" fontId="4" fillId="0" borderId="0" xfId="0" applyFont="1" applyFill="1"/>
    <xf numFmtId="9" fontId="0" fillId="2" borderId="0" xfId="6" applyFont="1" applyFill="1"/>
    <xf numFmtId="2" fontId="17" fillId="0" borderId="0" xfId="0" applyNumberFormat="1" applyFont="1" applyBorder="1" applyAlignment="1">
      <alignment wrapText="1"/>
    </xf>
    <xf numFmtId="168" fontId="0" fillId="2" borderId="0" xfId="0" applyNumberFormat="1" applyFill="1"/>
    <xf numFmtId="0" fontId="4" fillId="2" borderId="0" xfId="0" applyNumberFormat="1" applyFont="1" applyFill="1"/>
    <xf numFmtId="4" fontId="0" fillId="2" borderId="0" xfId="0" applyNumberFormat="1" applyFill="1"/>
    <xf numFmtId="165" fontId="17" fillId="0" borderId="0" xfId="0" applyFont="1" applyBorder="1" applyAlignment="1">
      <alignment horizontal="center" wrapText="1"/>
    </xf>
    <xf numFmtId="165" fontId="4" fillId="2" borderId="0" xfId="0" applyFont="1" applyFill="1" applyAlignment="1">
      <alignment wrapText="1"/>
    </xf>
    <xf numFmtId="165" fontId="4" fillId="0" borderId="0" xfId="0" applyFont="1" applyAlignment="1">
      <alignment horizontal="left" shrinkToFit="1"/>
    </xf>
    <xf numFmtId="165" fontId="4" fillId="0" borderId="0" xfId="0" applyFont="1" applyAlignment="1">
      <alignment horizontal="left" wrapText="1" shrinkToFit="1"/>
    </xf>
    <xf numFmtId="165" fontId="1" fillId="0" borderId="0" xfId="0" applyFont="1" applyBorder="1" applyAlignment="1">
      <alignment horizontal="left" vertical="center"/>
    </xf>
    <xf numFmtId="165" fontId="4" fillId="0" borderId="0" xfId="0" applyFont="1" applyBorder="1" applyAlignment="1">
      <alignment horizontal="left" vertical="center"/>
    </xf>
    <xf numFmtId="165" fontId="4" fillId="0" borderId="0" xfId="0" applyFont="1" applyBorder="1" applyAlignment="1">
      <alignment horizontal="left" indent="1"/>
    </xf>
    <xf numFmtId="165" fontId="6" fillId="0" borderId="0" xfId="0" applyFont="1" applyAlignment="1">
      <alignment horizontal="center" vertical="center" wrapText="1"/>
    </xf>
    <xf numFmtId="165" fontId="11" fillId="0" borderId="0" xfId="0" applyFont="1" applyAlignment="1">
      <alignment horizontal="center" vertical="center" wrapText="1"/>
    </xf>
    <xf numFmtId="165" fontId="12" fillId="0" borderId="0" xfId="0" applyFont="1" applyAlignment="1">
      <alignment horizontal="center" vertical="center" wrapText="1"/>
    </xf>
    <xf numFmtId="165" fontId="12" fillId="0" borderId="0" xfId="0" applyFont="1" applyAlignment="1">
      <alignment horizontal="center" vertical="center"/>
    </xf>
    <xf numFmtId="165" fontId="9" fillId="0" borderId="0" xfId="0" applyFont="1" applyAlignment="1">
      <alignment horizontal="center" vertical="center"/>
    </xf>
    <xf numFmtId="165" fontId="0" fillId="0" borderId="0" xfId="0" applyBorder="1" applyAlignment="1">
      <alignment horizontal="left" vertical="center"/>
    </xf>
    <xf numFmtId="165" fontId="0" fillId="0" borderId="0" xfId="0" applyAlignment="1">
      <alignment horizontal="center" vertical="center"/>
    </xf>
    <xf numFmtId="165" fontId="8" fillId="0" borderId="0" xfId="0" applyFont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15" fillId="0" borderId="42" xfId="0" applyFont="1" applyBorder="1" applyAlignment="1">
      <alignment horizontal="left" indent="1"/>
    </xf>
    <xf numFmtId="165" fontId="15" fillId="0" borderId="43" xfId="0" applyFont="1" applyBorder="1" applyAlignment="1">
      <alignment horizontal="left" indent="1"/>
    </xf>
    <xf numFmtId="165" fontId="15" fillId="0" borderId="44" xfId="0" applyFont="1" applyBorder="1" applyAlignment="1">
      <alignment horizontal="left" indent="1"/>
    </xf>
    <xf numFmtId="165" fontId="21" fillId="0" borderId="36" xfId="0" applyFont="1" applyBorder="1" applyAlignment="1">
      <alignment horizontal="left" indent="1"/>
    </xf>
    <xf numFmtId="165" fontId="21" fillId="0" borderId="37" xfId="0" applyFont="1" applyBorder="1" applyAlignment="1">
      <alignment horizontal="left" indent="1"/>
    </xf>
    <xf numFmtId="165" fontId="21" fillId="0" borderId="38" xfId="0" applyFont="1" applyBorder="1" applyAlignment="1">
      <alignment horizontal="left" indent="1"/>
    </xf>
    <xf numFmtId="165" fontId="21" fillId="0" borderId="4" xfId="0" applyFont="1" applyBorder="1" applyAlignment="1">
      <alignment horizontal="left"/>
    </xf>
    <xf numFmtId="165" fontId="21" fillId="0" borderId="2" xfId="0" applyFont="1" applyBorder="1" applyAlignment="1">
      <alignment horizontal="left"/>
    </xf>
    <xf numFmtId="165" fontId="21" fillId="0" borderId="3" xfId="0" applyFont="1" applyBorder="1" applyAlignment="1">
      <alignment horizontal="left"/>
    </xf>
    <xf numFmtId="165" fontId="15" fillId="0" borderId="34" xfId="0" applyFont="1" applyBorder="1" applyAlignment="1">
      <alignment horizontal="left" indent="1"/>
    </xf>
    <xf numFmtId="165" fontId="15" fillId="0" borderId="35" xfId="0" applyFont="1" applyBorder="1" applyAlignment="1">
      <alignment horizontal="left" indent="1"/>
    </xf>
    <xf numFmtId="165" fontId="15" fillId="0" borderId="33" xfId="0" applyFont="1" applyBorder="1" applyAlignment="1">
      <alignment horizontal="left" indent="1"/>
    </xf>
    <xf numFmtId="165" fontId="0" fillId="0" borderId="22" xfId="0" applyBorder="1" applyAlignment="1">
      <alignment horizontal="center"/>
    </xf>
    <xf numFmtId="165" fontId="0" fillId="0" borderId="2" xfId="0" applyBorder="1" applyAlignment="1">
      <alignment horizontal="center"/>
    </xf>
    <xf numFmtId="165" fontId="0" fillId="0" borderId="21" xfId="0" applyBorder="1" applyAlignment="1">
      <alignment horizontal="center"/>
    </xf>
    <xf numFmtId="165" fontId="15" fillId="0" borderId="10" xfId="0" applyFont="1" applyBorder="1" applyAlignment="1">
      <alignment horizontal="left" indent="1"/>
    </xf>
    <xf numFmtId="165" fontId="15" fillId="0" borderId="11" xfId="0" applyFont="1" applyBorder="1" applyAlignment="1">
      <alignment horizontal="left" indent="1"/>
    </xf>
    <xf numFmtId="165" fontId="15" fillId="0" borderId="12" xfId="0" applyFont="1" applyBorder="1" applyAlignment="1">
      <alignment horizontal="left" indent="1"/>
    </xf>
    <xf numFmtId="165" fontId="40" fillId="0" borderId="10" xfId="7" applyFont="1" applyFill="1" applyBorder="1" applyAlignment="1">
      <alignment horizontal="center" vertical="center"/>
    </xf>
    <xf numFmtId="165" fontId="40" fillId="0" borderId="12" xfId="7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165" fontId="4" fillId="0" borderId="1" xfId="0" applyFont="1" applyBorder="1" applyAlignment="1">
      <alignment horizontal="center"/>
    </xf>
    <xf numFmtId="165" fontId="0" fillId="0" borderId="1" xfId="0" applyBorder="1" applyAlignment="1">
      <alignment horizontal="center"/>
    </xf>
    <xf numFmtId="165" fontId="9" fillId="0" borderId="0" xfId="0" applyFont="1" applyFill="1" applyBorder="1" applyAlignment="1">
      <alignment horizontal="center" vertical="center" wrapText="1"/>
    </xf>
    <xf numFmtId="165" fontId="9" fillId="0" borderId="26" xfId="2" applyFont="1" applyFill="1" applyBorder="1" applyAlignment="1">
      <alignment horizontal="center" vertical="center" wrapText="1"/>
    </xf>
    <xf numFmtId="165" fontId="9" fillId="0" borderId="29" xfId="2" applyFont="1" applyFill="1" applyBorder="1" applyAlignment="1">
      <alignment horizontal="center" vertical="center" wrapText="1"/>
    </xf>
    <xf numFmtId="167" fontId="9" fillId="0" borderId="26" xfId="0" applyNumberFormat="1" applyFont="1" applyBorder="1" applyAlignment="1">
      <alignment horizontal="center" vertical="center" wrapText="1"/>
    </xf>
    <xf numFmtId="167" fontId="9" fillId="0" borderId="29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165" fontId="4" fillId="0" borderId="0" xfId="0" applyFont="1" applyBorder="1" applyAlignment="1">
      <alignment horizontal="center"/>
    </xf>
    <xf numFmtId="165" fontId="0" fillId="0" borderId="0" xfId="0" applyBorder="1" applyAlignment="1">
      <alignment horizont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left" vertical="top" wrapText="1"/>
    </xf>
    <xf numFmtId="165" fontId="19" fillId="0" borderId="0" xfId="0" applyFont="1" applyBorder="1" applyAlignment="1">
      <alignment horizontal="left" wrapText="1"/>
    </xf>
    <xf numFmtId="165" fontId="12" fillId="0" borderId="0" xfId="0" applyFont="1" applyAlignment="1">
      <alignment horizontal="center" vertical="top" wrapText="1"/>
    </xf>
    <xf numFmtId="165" fontId="12" fillId="0" borderId="0" xfId="0" applyFont="1" applyAlignment="1">
      <alignment horizontal="center" vertical="top"/>
    </xf>
    <xf numFmtId="165" fontId="6" fillId="4" borderId="4" xfId="0" applyFont="1" applyFill="1" applyBorder="1" applyAlignment="1">
      <alignment horizontal="center" vertical="center"/>
    </xf>
    <xf numFmtId="165" fontId="6" fillId="4" borderId="2" xfId="0" applyFont="1" applyFill="1" applyBorder="1" applyAlignment="1">
      <alignment horizontal="center" vertical="center"/>
    </xf>
    <xf numFmtId="165" fontId="17" fillId="0" borderId="0" xfId="0" applyFont="1" applyBorder="1" applyAlignment="1">
      <alignment horizontal="center" wrapText="1"/>
    </xf>
    <xf numFmtId="165" fontId="19" fillId="0" borderId="4" xfId="0" applyFont="1" applyBorder="1" applyAlignment="1">
      <alignment horizontal="left" vertical="center" wrapText="1"/>
    </xf>
    <xf numFmtId="165" fontId="19" fillId="0" borderId="2" xfId="0" applyFont="1" applyBorder="1" applyAlignment="1">
      <alignment horizontal="left" vertical="center" wrapText="1"/>
    </xf>
    <xf numFmtId="165" fontId="19" fillId="0" borderId="3" xfId="0" applyFont="1" applyBorder="1" applyAlignment="1">
      <alignment horizontal="left" vertical="center" wrapText="1"/>
    </xf>
    <xf numFmtId="165" fontId="9" fillId="0" borderId="18" xfId="0" applyFont="1" applyBorder="1" applyAlignment="1">
      <alignment horizontal="center" vertical="center" wrapText="1"/>
    </xf>
    <xf numFmtId="165" fontId="9" fillId="0" borderId="6" xfId="0" applyFont="1" applyBorder="1" applyAlignment="1">
      <alignment horizontal="center" vertical="center" wrapText="1"/>
    </xf>
    <xf numFmtId="165" fontId="9" fillId="0" borderId="14" xfId="0" applyFont="1" applyBorder="1" applyAlignment="1">
      <alignment horizontal="center" vertical="center" wrapText="1"/>
    </xf>
    <xf numFmtId="165" fontId="9" fillId="0" borderId="26" xfId="0" applyFont="1" applyBorder="1" applyAlignment="1">
      <alignment horizontal="center" vertical="center" wrapText="1"/>
    </xf>
    <xf numFmtId="165" fontId="9" fillId="0" borderId="29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9" fillId="0" borderId="27" xfId="0" applyNumberFormat="1" applyFont="1" applyBorder="1" applyAlignment="1">
      <alignment horizontal="center" vertical="center" wrapText="1"/>
    </xf>
  </cellXfs>
  <cellStyles count="10">
    <cellStyle name="Normal_20050309 METRAJ" xfId="1"/>
    <cellStyle name="Normal_Sheet1" xfId="2"/>
    <cellStyle name="Style 1" xfId="3"/>
    <cellStyle name="Денежный" xfId="4" builtinId="4"/>
    <cellStyle name="Денежный 2" xfId="9"/>
    <cellStyle name="Обычный" xfId="0" builtinId="0"/>
    <cellStyle name="Обычный 2" xfId="7"/>
    <cellStyle name="Обычный 8" xfId="5"/>
    <cellStyle name="Примечание 2" xfId="8"/>
    <cellStyle name="Процентный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33"/>
  <sheetViews>
    <sheetView zoomScale="70" zoomScaleNormal="70" zoomScaleSheetLayoutView="100" workbookViewId="0">
      <selection activeCell="D52" sqref="D52"/>
    </sheetView>
  </sheetViews>
  <sheetFormatPr defaultRowHeight="12.75" x14ac:dyDescent="0.2"/>
  <cols>
    <col min="1" max="1" width="4.5703125" customWidth="1"/>
    <col min="2" max="2" width="8" customWidth="1"/>
    <col min="4" max="4" width="21.28515625" customWidth="1"/>
    <col min="5" max="5" width="24.42578125" customWidth="1"/>
    <col min="6" max="6" width="24.140625" customWidth="1"/>
    <col min="7" max="7" width="21.7109375" customWidth="1"/>
    <col min="8" max="8" width="17.7109375" customWidth="1"/>
  </cols>
  <sheetData>
    <row r="1" spans="1:15" ht="39.75" customHeight="1" x14ac:dyDescent="0.2">
      <c r="A1" s="136" t="s">
        <v>58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ht="18.75" customHeight="1" x14ac:dyDescent="0.2">
      <c r="A2" s="138" t="s">
        <v>57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5" ht="21.75" customHeight="1" x14ac:dyDescent="0.2">
      <c r="A3" s="142"/>
      <c r="B3" s="142"/>
      <c r="C3" s="142"/>
      <c r="D3" s="142"/>
      <c r="E3" s="142"/>
      <c r="F3" s="142"/>
      <c r="G3" s="142"/>
      <c r="H3" s="142"/>
      <c r="I3" s="3"/>
      <c r="J3" s="3"/>
    </row>
    <row r="4" spans="1:15" ht="26.25" x14ac:dyDescent="0.2">
      <c r="A4" s="143" t="s">
        <v>17</v>
      </c>
      <c r="B4" s="143"/>
      <c r="C4" s="143"/>
      <c r="D4" s="143"/>
      <c r="E4" s="143"/>
      <c r="F4" s="143"/>
      <c r="G4" s="143"/>
      <c r="H4" s="143"/>
      <c r="I4" s="143"/>
      <c r="J4" s="143"/>
    </row>
    <row r="5" spans="1:15" ht="17.45" customHeight="1" x14ac:dyDescent="0.2">
      <c r="A5" s="140" t="s">
        <v>18</v>
      </c>
      <c r="B5" s="140"/>
      <c r="C5" s="140"/>
      <c r="D5" s="140"/>
      <c r="E5" s="140"/>
      <c r="F5" s="140"/>
      <c r="G5" s="140"/>
      <c r="H5" s="140"/>
      <c r="I5" s="140"/>
      <c r="J5" s="140"/>
      <c r="K5" s="14"/>
    </row>
    <row r="6" spans="1:15" s="22" customFormat="1" ht="26.25" x14ac:dyDescent="0.2">
      <c r="A6" s="145" t="s">
        <v>41</v>
      </c>
      <c r="B6" s="145"/>
      <c r="C6" s="145"/>
      <c r="D6" s="145"/>
      <c r="E6" s="145"/>
      <c r="F6" s="145"/>
      <c r="G6" s="145"/>
      <c r="H6" s="145"/>
      <c r="I6" s="145"/>
      <c r="J6" s="145"/>
    </row>
    <row r="7" spans="1:15" x14ac:dyDescent="0.2">
      <c r="A7" s="12"/>
      <c r="B7" s="15"/>
      <c r="C7" s="15"/>
      <c r="D7" s="15"/>
      <c r="E7" s="12"/>
      <c r="F7" s="12"/>
      <c r="G7" s="12"/>
      <c r="H7" s="3"/>
      <c r="I7" s="3"/>
      <c r="J7" s="3"/>
    </row>
    <row r="8" spans="1:15" x14ac:dyDescent="0.2">
      <c r="A8" s="16"/>
      <c r="B8" s="134"/>
      <c r="C8" s="134"/>
      <c r="D8" s="134"/>
      <c r="E8" s="12"/>
      <c r="F8" s="12"/>
      <c r="G8" s="12"/>
      <c r="H8" s="3"/>
      <c r="I8" s="3"/>
      <c r="J8" s="3"/>
    </row>
    <row r="9" spans="1:15" x14ac:dyDescent="0.2">
      <c r="A9" s="16"/>
      <c r="B9" s="134"/>
      <c r="C9" s="134"/>
      <c r="D9" s="13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</row>
    <row r="10" spans="1:15" x14ac:dyDescent="0.2">
      <c r="A10" s="16"/>
      <c r="B10" s="134"/>
      <c r="C10" s="134"/>
      <c r="D10" s="134"/>
      <c r="E10" s="12"/>
      <c r="F10" s="12"/>
      <c r="G10" s="12"/>
      <c r="H10" s="3"/>
      <c r="I10" s="3"/>
      <c r="J10" s="3"/>
    </row>
    <row r="11" spans="1:15" x14ac:dyDescent="0.2">
      <c r="A11" s="16"/>
      <c r="B11" s="134"/>
      <c r="C11" s="134"/>
      <c r="D11" s="134"/>
      <c r="E11" s="12"/>
      <c r="F11" s="12"/>
      <c r="G11" s="12"/>
      <c r="H11" s="3"/>
      <c r="I11" s="3"/>
      <c r="J11" s="3"/>
    </row>
    <row r="12" spans="1:15" x14ac:dyDescent="0.2">
      <c r="A12" s="16"/>
      <c r="B12" s="134"/>
      <c r="C12" s="134"/>
      <c r="D12" s="134"/>
      <c r="E12" s="12"/>
      <c r="F12" s="12"/>
      <c r="G12" s="12"/>
      <c r="H12" s="3"/>
      <c r="I12" s="3"/>
      <c r="J12" s="3"/>
    </row>
    <row r="13" spans="1:15" x14ac:dyDescent="0.2">
      <c r="A13" s="16"/>
      <c r="B13" s="17"/>
      <c r="C13" s="17"/>
      <c r="D13" s="17"/>
      <c r="E13" s="12"/>
      <c r="F13" s="12"/>
      <c r="G13" s="12"/>
      <c r="H13" s="3"/>
      <c r="I13" s="3"/>
      <c r="J13" s="3"/>
    </row>
    <row r="14" spans="1:15" x14ac:dyDescent="0.2">
      <c r="A14" s="16"/>
      <c r="B14" s="134"/>
      <c r="C14" s="134"/>
      <c r="D14" s="134"/>
      <c r="E14" s="12"/>
      <c r="F14" s="12"/>
      <c r="G14" s="12"/>
      <c r="H14" s="3"/>
      <c r="I14" s="3"/>
      <c r="J14" s="3"/>
    </row>
    <row r="15" spans="1:15" x14ac:dyDescent="0.2">
      <c r="A15" s="16"/>
      <c r="B15" s="141"/>
      <c r="C15" s="141"/>
      <c r="D15" s="141"/>
      <c r="E15" s="12"/>
      <c r="F15" s="12"/>
      <c r="G15" s="12"/>
      <c r="H15" s="3"/>
      <c r="I15" s="3"/>
      <c r="J15" s="3"/>
    </row>
    <row r="16" spans="1:15" x14ac:dyDescent="0.2">
      <c r="A16" s="16"/>
      <c r="B16" s="133"/>
      <c r="C16" s="133"/>
      <c r="D16" s="133"/>
      <c r="E16" s="12"/>
      <c r="F16" s="12"/>
      <c r="G16" s="12"/>
      <c r="H16" s="3"/>
      <c r="I16" s="3"/>
      <c r="J16" s="3"/>
    </row>
    <row r="17" spans="1:10" x14ac:dyDescent="0.2">
      <c r="A17" s="16"/>
      <c r="B17" s="134"/>
      <c r="C17" s="134"/>
      <c r="D17" s="134"/>
      <c r="E17" s="12"/>
      <c r="F17" s="12"/>
      <c r="G17" s="12"/>
      <c r="H17" s="3"/>
      <c r="I17" s="3"/>
      <c r="J17" s="3"/>
    </row>
    <row r="18" spans="1:10" x14ac:dyDescent="0.2">
      <c r="A18" s="16"/>
      <c r="B18" s="134"/>
      <c r="C18" s="134"/>
      <c r="D18" s="134"/>
      <c r="E18" s="12"/>
      <c r="F18" s="12"/>
      <c r="G18" s="12"/>
      <c r="H18" s="3"/>
      <c r="I18" s="3"/>
      <c r="J18" s="3"/>
    </row>
    <row r="19" spans="1:10" x14ac:dyDescent="0.2">
      <c r="A19" s="16"/>
      <c r="B19" s="134"/>
      <c r="C19" s="134"/>
      <c r="D19" s="134"/>
      <c r="E19" s="12"/>
      <c r="F19" s="12"/>
      <c r="G19" s="12"/>
      <c r="H19" s="3"/>
      <c r="I19" s="3"/>
      <c r="J19" s="3"/>
    </row>
    <row r="20" spans="1:10" x14ac:dyDescent="0.2">
      <c r="A20" s="16"/>
      <c r="B20" s="134"/>
      <c r="C20" s="134"/>
      <c r="D20" s="134"/>
      <c r="E20" s="12"/>
      <c r="F20" s="12"/>
      <c r="G20" s="12"/>
      <c r="H20" s="3"/>
      <c r="I20" s="3"/>
      <c r="J20" s="3"/>
    </row>
    <row r="21" spans="1:10" x14ac:dyDescent="0.2">
      <c r="A21" s="16"/>
      <c r="B21" s="134"/>
      <c r="C21" s="134"/>
      <c r="D21" s="134"/>
      <c r="E21" s="12"/>
      <c r="F21" s="12"/>
      <c r="G21" s="12"/>
      <c r="H21" s="3"/>
      <c r="I21" s="3"/>
      <c r="J21" s="3"/>
    </row>
    <row r="22" spans="1:10" x14ac:dyDescent="0.2">
      <c r="A22" s="16"/>
      <c r="B22" s="134"/>
      <c r="C22" s="134"/>
      <c r="D22" s="134"/>
      <c r="E22" s="12"/>
      <c r="F22" s="12"/>
      <c r="G22" s="12"/>
      <c r="H22" s="3"/>
      <c r="I22" s="3"/>
      <c r="J22" s="3"/>
    </row>
    <row r="23" spans="1:10" x14ac:dyDescent="0.2">
      <c r="A23" s="16"/>
      <c r="B23" s="134"/>
      <c r="C23" s="134"/>
      <c r="D23" s="134"/>
      <c r="E23" s="12"/>
      <c r="F23" s="12"/>
      <c r="G23" s="12"/>
      <c r="H23" s="3"/>
      <c r="I23" s="3"/>
      <c r="J23" s="3"/>
    </row>
    <row r="24" spans="1:10" x14ac:dyDescent="0.2">
      <c r="A24" s="16"/>
      <c r="B24" s="134"/>
      <c r="C24" s="134"/>
      <c r="D24" s="134"/>
      <c r="E24" s="12"/>
      <c r="F24" s="12"/>
      <c r="G24" s="12"/>
      <c r="H24" s="3"/>
      <c r="I24" s="3"/>
      <c r="J24" s="3"/>
    </row>
    <row r="25" spans="1:10" x14ac:dyDescent="0.2">
      <c r="A25" s="16"/>
      <c r="B25" s="134"/>
      <c r="C25" s="134"/>
      <c r="D25" s="134"/>
      <c r="E25" s="12"/>
      <c r="F25" s="12"/>
      <c r="G25" s="12"/>
      <c r="H25" s="3"/>
      <c r="I25" s="3"/>
      <c r="J25" s="3"/>
    </row>
    <row r="26" spans="1:10" x14ac:dyDescent="0.2">
      <c r="A26" s="11"/>
      <c r="B26" s="135"/>
      <c r="C26" s="135"/>
      <c r="D26" s="135"/>
      <c r="E26" s="1"/>
      <c r="F26" s="1"/>
      <c r="G26" s="1"/>
    </row>
    <row r="27" spans="1:10" ht="9" customHeight="1" x14ac:dyDescent="0.2">
      <c r="B27" s="2"/>
    </row>
    <row r="28" spans="1:10" x14ac:dyDescent="0.2">
      <c r="A28" s="131"/>
      <c r="B28" s="131"/>
      <c r="C28" s="131"/>
      <c r="D28" s="131"/>
      <c r="E28" s="131"/>
      <c r="F28" s="131"/>
      <c r="G28" s="131"/>
      <c r="H28" s="131"/>
    </row>
    <row r="29" spans="1:10" x14ac:dyDescent="0.2">
      <c r="A29" s="131"/>
      <c r="B29" s="131"/>
      <c r="C29" s="131"/>
      <c r="D29" s="131"/>
      <c r="E29" s="131"/>
      <c r="F29" s="131"/>
      <c r="G29" s="131"/>
      <c r="H29" s="131"/>
    </row>
    <row r="30" spans="1:10" x14ac:dyDescent="0.2">
      <c r="A30" s="132"/>
      <c r="B30" s="132"/>
      <c r="C30" s="132"/>
      <c r="D30" s="132"/>
      <c r="E30" s="132"/>
      <c r="F30" s="132"/>
      <c r="G30" s="132"/>
      <c r="H30" s="132"/>
    </row>
    <row r="31" spans="1:10" x14ac:dyDescent="0.2">
      <c r="A31" s="132"/>
      <c r="B31" s="132"/>
      <c r="C31" s="132"/>
      <c r="D31" s="132"/>
      <c r="E31" s="132"/>
      <c r="F31" s="132"/>
      <c r="G31" s="132"/>
      <c r="H31" s="132"/>
    </row>
    <row r="32" spans="1:10" x14ac:dyDescent="0.2">
      <c r="A32" s="131"/>
      <c r="B32" s="131"/>
      <c r="C32" s="131"/>
      <c r="D32" s="131"/>
      <c r="E32" s="131"/>
      <c r="F32" s="131"/>
      <c r="G32" s="131"/>
      <c r="H32" s="131"/>
    </row>
    <row r="33" spans="1:8" x14ac:dyDescent="0.2">
      <c r="A33" s="131"/>
      <c r="B33" s="131"/>
      <c r="C33" s="131"/>
      <c r="D33" s="131"/>
      <c r="E33" s="131"/>
      <c r="F33" s="131"/>
      <c r="G33" s="131"/>
      <c r="H33" s="131"/>
    </row>
  </sheetData>
  <mergeCells count="31">
    <mergeCell ref="A1:J1"/>
    <mergeCell ref="A2:J2"/>
    <mergeCell ref="A5:J5"/>
    <mergeCell ref="B15:D15"/>
    <mergeCell ref="A3:H3"/>
    <mergeCell ref="B8:D8"/>
    <mergeCell ref="A4:J4"/>
    <mergeCell ref="B9:D9"/>
    <mergeCell ref="B10:D10"/>
    <mergeCell ref="B11:D11"/>
    <mergeCell ref="B12:D12"/>
    <mergeCell ref="B14:D14"/>
    <mergeCell ref="E9:O9"/>
    <mergeCell ref="A6:J6"/>
    <mergeCell ref="A28:H28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29:H29"/>
    <mergeCell ref="A30:H30"/>
    <mergeCell ref="A31:H31"/>
    <mergeCell ref="A32:H32"/>
    <mergeCell ref="A33:H33"/>
  </mergeCells>
  <pageMargins left="0.23622047244094491" right="0.23622047244094491" top="0.74803149606299213" bottom="0.74803149606299213" header="0.31496062992125984" footer="0.31496062992125984"/>
  <pageSetup paperSize="9" orientation="landscape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R44"/>
  <sheetViews>
    <sheetView view="pageBreakPreview" zoomScale="90" zoomScaleNormal="100" zoomScaleSheetLayoutView="90" workbookViewId="0">
      <selection activeCell="G22" sqref="G22"/>
    </sheetView>
  </sheetViews>
  <sheetFormatPr defaultRowHeight="12.75" x14ac:dyDescent="0.2"/>
  <cols>
    <col min="1" max="1" width="4.5703125" customWidth="1"/>
    <col min="2" max="2" width="8" customWidth="1"/>
    <col min="4" max="4" width="23" customWidth="1"/>
    <col min="5" max="5" width="24.42578125" customWidth="1"/>
    <col min="6" max="6" width="24.140625" customWidth="1"/>
    <col min="7" max="7" width="21.7109375" customWidth="1"/>
    <col min="8" max="8" width="17.7109375" customWidth="1"/>
    <col min="9" max="9" width="16.85546875" customWidth="1"/>
    <col min="10" max="10" width="2.5703125" customWidth="1"/>
    <col min="11" max="11" width="5.140625" customWidth="1"/>
    <col min="12" max="12" width="34.5703125" customWidth="1"/>
    <col min="13" max="13" width="13.42578125" customWidth="1"/>
    <col min="14" max="14" width="11.7109375" customWidth="1"/>
    <col min="18" max="18" width="10.28515625" bestFit="1" customWidth="1"/>
  </cols>
  <sheetData>
    <row r="1" spans="1:17" ht="39.75" customHeight="1" x14ac:dyDescent="0.2">
      <c r="A1" s="136"/>
      <c r="B1" s="136"/>
      <c r="C1" s="136"/>
      <c r="D1" s="136"/>
      <c r="E1" s="136"/>
      <c r="F1" s="136"/>
      <c r="G1" s="136"/>
      <c r="H1" s="113"/>
      <c r="I1" s="113"/>
      <c r="J1" s="113"/>
      <c r="O1">
        <v>80</v>
      </c>
    </row>
    <row r="2" spans="1:17" ht="18.75" customHeight="1" x14ac:dyDescent="0.2">
      <c r="A2" s="138"/>
      <c r="B2" s="138"/>
      <c r="C2" s="138"/>
      <c r="D2" s="138"/>
      <c r="E2" s="138"/>
      <c r="F2" s="138"/>
      <c r="G2" s="138"/>
      <c r="H2" s="111"/>
      <c r="I2" s="111"/>
      <c r="J2" s="111"/>
      <c r="O2">
        <v>100</v>
      </c>
    </row>
    <row r="3" spans="1:17" ht="21.75" customHeight="1" x14ac:dyDescent="0.2">
      <c r="A3" s="142"/>
      <c r="B3" s="142"/>
      <c r="C3" s="142"/>
      <c r="D3" s="142"/>
      <c r="E3" s="142"/>
      <c r="F3" s="142"/>
      <c r="G3" s="142"/>
      <c r="H3" s="3"/>
      <c r="I3" s="3"/>
      <c r="J3" s="3"/>
      <c r="O3">
        <f>(O2-O1)/O2</f>
        <v>0.2</v>
      </c>
    </row>
    <row r="4" spans="1:17" ht="26.25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L4" s="74"/>
      <c r="M4" s="75"/>
      <c r="N4" s="74"/>
      <c r="O4" s="22"/>
      <c r="P4" s="22"/>
      <c r="Q4" s="22"/>
    </row>
    <row r="5" spans="1:17" ht="9.75" customHeight="1" thickBot="1" x14ac:dyDescent="0.45">
      <c r="A5" s="4"/>
      <c r="B5" s="4"/>
      <c r="C5" s="4"/>
      <c r="D5" s="4"/>
      <c r="E5" s="4"/>
      <c r="F5" s="4"/>
      <c r="G5" s="4"/>
      <c r="H5" s="4"/>
      <c r="L5" s="74"/>
      <c r="M5" s="75"/>
      <c r="N5" s="74"/>
      <c r="O5" s="22"/>
      <c r="P5" s="22"/>
      <c r="Q5" s="22"/>
    </row>
    <row r="6" spans="1:17" ht="39" customHeight="1" thickBot="1" x14ac:dyDescent="0.25">
      <c r="A6" s="6"/>
      <c r="B6" s="158"/>
      <c r="C6" s="159"/>
      <c r="D6" s="160"/>
      <c r="E6" s="7" t="s">
        <v>14</v>
      </c>
      <c r="F6" s="7" t="s">
        <v>15</v>
      </c>
      <c r="G6" s="8" t="s">
        <v>16</v>
      </c>
      <c r="H6" s="2" t="s">
        <v>75</v>
      </c>
      <c r="L6" s="74"/>
      <c r="M6" s="75"/>
      <c r="N6" s="74"/>
      <c r="O6" s="22"/>
      <c r="P6" s="22"/>
      <c r="Q6" s="22"/>
    </row>
    <row r="7" spans="1:17" ht="16.5" x14ac:dyDescent="0.3">
      <c r="A7" s="40"/>
      <c r="B7" s="149" t="s">
        <v>10</v>
      </c>
      <c r="C7" s="150"/>
      <c r="D7" s="151"/>
      <c r="E7" s="41"/>
      <c r="F7" s="41"/>
      <c r="G7" s="42"/>
      <c r="L7" s="74"/>
      <c r="M7" s="75"/>
      <c r="N7" s="74"/>
      <c r="O7" s="22"/>
      <c r="P7" s="22"/>
      <c r="Q7" s="22"/>
    </row>
    <row r="8" spans="1:17" ht="16.5" x14ac:dyDescent="0.3">
      <c r="A8" s="43" t="s">
        <v>29</v>
      </c>
      <c r="B8" s="161" t="s">
        <v>43</v>
      </c>
      <c r="C8" s="162"/>
      <c r="D8" s="163"/>
      <c r="E8" s="82">
        <f>'Щитовое электрооборудование'!V19</f>
        <v>0</v>
      </c>
      <c r="F8" s="82">
        <f>SUM('Щитовое электрооборудование'!K10:K18)</f>
        <v>0</v>
      </c>
      <c r="G8" s="83">
        <f>E8+F8</f>
        <v>0</v>
      </c>
      <c r="H8" s="89">
        <f>'Щитовое электрооборудование'!P19</f>
        <v>0</v>
      </c>
      <c r="I8" s="110" t="e">
        <f>(F8-H8/1.18)/F8</f>
        <v>#DIV/0!</v>
      </c>
      <c r="L8" s="74"/>
      <c r="M8" s="76"/>
      <c r="N8" s="77"/>
      <c r="O8" s="22"/>
      <c r="P8" s="22"/>
      <c r="Q8" s="22"/>
    </row>
    <row r="9" spans="1:17" ht="16.5" x14ac:dyDescent="0.3">
      <c r="A9" s="43" t="s">
        <v>11</v>
      </c>
      <c r="B9" s="161" t="s">
        <v>30</v>
      </c>
      <c r="C9" s="162"/>
      <c r="D9" s="163"/>
      <c r="E9" s="82" t="e">
        <f>#REF!</f>
        <v>#REF!</v>
      </c>
      <c r="F9" s="82" t="e">
        <f>SUM(#REF!)</f>
        <v>#REF!</v>
      </c>
      <c r="G9" s="83" t="e">
        <f t="shared" ref="G9:G14" si="0">E9+F9</f>
        <v>#REF!</v>
      </c>
      <c r="H9" s="89" t="e">
        <f>#REF!</f>
        <v>#REF!</v>
      </c>
      <c r="I9" s="110" t="e">
        <f t="shared" ref="I9:I14" si="1">(F9-H9/1.18)/F9</f>
        <v>#REF!</v>
      </c>
      <c r="L9" s="74"/>
      <c r="M9" s="76"/>
      <c r="N9" s="77"/>
      <c r="O9" s="22"/>
      <c r="P9" s="22"/>
      <c r="Q9" s="22"/>
    </row>
    <row r="10" spans="1:17" ht="16.5" x14ac:dyDescent="0.3">
      <c r="A10" s="43" t="s">
        <v>12</v>
      </c>
      <c r="B10" s="161" t="s">
        <v>44</v>
      </c>
      <c r="C10" s="162"/>
      <c r="D10" s="163"/>
      <c r="E10" s="82" t="e">
        <f>#REF!</f>
        <v>#REF!</v>
      </c>
      <c r="F10" s="82" t="e">
        <f>SUM(#REF!)</f>
        <v>#REF!</v>
      </c>
      <c r="G10" s="83" t="e">
        <f t="shared" si="0"/>
        <v>#REF!</v>
      </c>
      <c r="H10" s="89" t="e">
        <f>#REF!</f>
        <v>#REF!</v>
      </c>
      <c r="I10" s="110" t="e">
        <f t="shared" si="1"/>
        <v>#REF!</v>
      </c>
      <c r="L10" s="74"/>
      <c r="M10" s="75"/>
      <c r="N10" s="75"/>
      <c r="O10" s="22"/>
      <c r="P10" s="22"/>
      <c r="Q10" s="22"/>
    </row>
    <row r="11" spans="1:17" s="22" customFormat="1" ht="16.5" x14ac:dyDescent="0.3">
      <c r="A11" s="43" t="s">
        <v>13</v>
      </c>
      <c r="B11" s="161" t="s">
        <v>45</v>
      </c>
      <c r="C11" s="162"/>
      <c r="D11" s="163"/>
      <c r="E11" s="82" t="e">
        <f>#REF!</f>
        <v>#REF!</v>
      </c>
      <c r="F11" s="82" t="e">
        <f>SUM(#REF!)</f>
        <v>#REF!</v>
      </c>
      <c r="G11" s="83" t="e">
        <f t="shared" si="0"/>
        <v>#REF!</v>
      </c>
      <c r="H11" s="89" t="e">
        <f>#REF!</f>
        <v>#REF!</v>
      </c>
      <c r="I11" s="110" t="e">
        <f t="shared" si="1"/>
        <v>#REF!</v>
      </c>
      <c r="L11" s="74"/>
      <c r="M11" s="75"/>
      <c r="N11" s="75"/>
    </row>
    <row r="12" spans="1:17" s="22" customFormat="1" ht="16.5" x14ac:dyDescent="0.3">
      <c r="A12" s="43" t="s">
        <v>46</v>
      </c>
      <c r="B12" s="155" t="s">
        <v>42</v>
      </c>
      <c r="C12" s="156"/>
      <c r="D12" s="157"/>
      <c r="E12" s="84" t="e">
        <f>#REF!</f>
        <v>#REF!</v>
      </c>
      <c r="F12" s="84" t="e">
        <f>SUM(#REF!)</f>
        <v>#REF!</v>
      </c>
      <c r="G12" s="83" t="e">
        <f t="shared" si="0"/>
        <v>#REF!</v>
      </c>
      <c r="H12" s="89" t="e">
        <f>#REF!</f>
        <v>#REF!</v>
      </c>
      <c r="I12" s="110" t="e">
        <f t="shared" si="1"/>
        <v>#REF!</v>
      </c>
      <c r="L12" s="74"/>
      <c r="M12" s="76"/>
      <c r="N12" s="77"/>
    </row>
    <row r="13" spans="1:17" s="22" customFormat="1" ht="16.5" x14ac:dyDescent="0.3">
      <c r="A13" s="43" t="s">
        <v>47</v>
      </c>
      <c r="B13" s="155" t="s">
        <v>40</v>
      </c>
      <c r="C13" s="156"/>
      <c r="D13" s="157"/>
      <c r="E13" s="84" t="e">
        <f>#REF!</f>
        <v>#REF!</v>
      </c>
      <c r="F13" s="84" t="e">
        <f>SUM(#REF!)</f>
        <v>#REF!</v>
      </c>
      <c r="G13" s="83" t="e">
        <f t="shared" si="0"/>
        <v>#REF!</v>
      </c>
      <c r="H13" s="89" t="e">
        <f>#REF!</f>
        <v>#REF!</v>
      </c>
      <c r="I13" s="110" t="e">
        <f t="shared" si="1"/>
        <v>#REF!</v>
      </c>
      <c r="L13" s="74"/>
      <c r="M13" s="77"/>
      <c r="N13" s="75"/>
    </row>
    <row r="14" spans="1:17" s="22" customFormat="1" ht="17.25" thickBot="1" x14ac:dyDescent="0.35">
      <c r="A14" s="44" t="s">
        <v>48</v>
      </c>
      <c r="B14" s="146" t="s">
        <v>19</v>
      </c>
      <c r="C14" s="147"/>
      <c r="D14" s="148"/>
      <c r="E14" s="85" t="e">
        <f>#REF!</f>
        <v>#REF!</v>
      </c>
      <c r="F14" s="85" t="e">
        <f>SUM(#REF!)</f>
        <v>#REF!</v>
      </c>
      <c r="G14" s="83" t="e">
        <f t="shared" si="0"/>
        <v>#REF!</v>
      </c>
      <c r="H14" s="89" t="e">
        <f>#REF!</f>
        <v>#REF!</v>
      </c>
      <c r="I14" s="110" t="e">
        <f t="shared" si="1"/>
        <v>#REF!</v>
      </c>
      <c r="L14" s="74"/>
      <c r="M14" s="76"/>
      <c r="N14" s="77"/>
    </row>
    <row r="15" spans="1:17" s="22" customFormat="1" ht="18" customHeight="1" thickBot="1" x14ac:dyDescent="0.35">
      <c r="A15" s="152" t="s">
        <v>36</v>
      </c>
      <c r="B15" s="153"/>
      <c r="C15" s="153"/>
      <c r="D15" s="153"/>
      <c r="E15" s="153"/>
      <c r="F15" s="154"/>
      <c r="G15" s="86" t="e">
        <f>SUM(G8:G14)</f>
        <v>#REF!</v>
      </c>
      <c r="H15" s="89" t="e">
        <f>SUM(H8:H14)</f>
        <v>#REF!</v>
      </c>
      <c r="L15" s="74"/>
      <c r="M15" s="74"/>
      <c r="N15" s="74"/>
    </row>
    <row r="16" spans="1:17" ht="9" customHeight="1" x14ac:dyDescent="0.2">
      <c r="B16" s="2"/>
      <c r="L16" s="74"/>
      <c r="M16" s="74"/>
      <c r="N16" s="74"/>
      <c r="O16" s="22"/>
      <c r="P16" s="22"/>
      <c r="Q16" s="22"/>
    </row>
    <row r="17" spans="1:18" ht="13.5" thickBot="1" x14ac:dyDescent="0.25">
      <c r="A17" s="114"/>
      <c r="B17" s="114"/>
      <c r="C17" s="114"/>
      <c r="D17" s="114"/>
      <c r="E17" s="114"/>
      <c r="F17" s="114"/>
      <c r="G17" s="114"/>
      <c r="H17" s="114"/>
      <c r="L17" s="74"/>
      <c r="M17" s="74"/>
      <c r="N17" s="75"/>
      <c r="O17" s="78">
        <v>2500</v>
      </c>
      <c r="P17" s="78">
        <v>3000</v>
      </c>
      <c r="Q17" s="78">
        <v>2500</v>
      </c>
    </row>
    <row r="18" spans="1:18" ht="15.75" x14ac:dyDescent="0.2">
      <c r="A18" s="114"/>
      <c r="B18" s="114"/>
      <c r="C18" s="114"/>
      <c r="D18" s="114"/>
      <c r="E18" s="114"/>
      <c r="F18" s="114"/>
      <c r="G18" s="114"/>
      <c r="H18" s="114"/>
      <c r="L18" s="90"/>
      <c r="M18" s="91"/>
      <c r="N18" s="92"/>
      <c r="O18" s="78"/>
      <c r="P18" s="22"/>
      <c r="Q18" s="79"/>
    </row>
    <row r="19" spans="1:18" ht="15.75" customHeight="1" x14ac:dyDescent="0.2">
      <c r="A19" s="115"/>
      <c r="B19" s="115"/>
      <c r="C19" s="115"/>
      <c r="D19" s="115"/>
      <c r="E19" s="115"/>
      <c r="F19" s="115"/>
      <c r="G19" s="115"/>
      <c r="H19" s="115"/>
      <c r="L19" s="93"/>
      <c r="M19" s="94"/>
      <c r="N19" s="116"/>
      <c r="O19" s="78"/>
      <c r="P19" s="22"/>
      <c r="Q19" s="79"/>
    </row>
    <row r="20" spans="1:18" ht="15.75" x14ac:dyDescent="0.2">
      <c r="A20" s="114"/>
      <c r="B20" s="114"/>
      <c r="C20" s="114"/>
      <c r="D20" s="114"/>
      <c r="E20" s="114"/>
      <c r="F20" s="114"/>
      <c r="G20" s="114"/>
      <c r="H20" s="114"/>
      <c r="L20" s="93"/>
      <c r="M20" s="94"/>
      <c r="N20" s="95"/>
      <c r="O20" s="78" t="e">
        <f>R20*0.7/70</f>
        <v>#REF!</v>
      </c>
      <c r="P20" s="10" t="e">
        <f>R20*0.3/40</f>
        <v>#REF!</v>
      </c>
      <c r="Q20" s="79"/>
      <c r="R20" s="10" t="e">
        <f>SUM(#REF!)</f>
        <v>#REF!</v>
      </c>
    </row>
    <row r="21" spans="1:18" ht="15.75" x14ac:dyDescent="0.2">
      <c r="A21" s="114"/>
      <c r="B21" s="114"/>
      <c r="C21" s="114"/>
      <c r="D21" s="114"/>
      <c r="E21" s="114"/>
      <c r="F21" s="114"/>
      <c r="G21" s="114"/>
      <c r="H21" s="114"/>
      <c r="L21" s="93"/>
      <c r="M21" s="94"/>
      <c r="N21" s="95"/>
      <c r="O21" s="78" t="e">
        <f>R21/15</f>
        <v>#REF!</v>
      </c>
      <c r="P21" s="22"/>
      <c r="Q21" s="79"/>
      <c r="R21" s="10" t="e">
        <f>SUM(#REF!)</f>
        <v>#REF!</v>
      </c>
    </row>
    <row r="22" spans="1:18" ht="15.75" x14ac:dyDescent="0.2">
      <c r="A22" s="114"/>
      <c r="B22" s="114"/>
      <c r="C22" s="114"/>
      <c r="D22" s="114"/>
      <c r="E22" s="114"/>
      <c r="F22" s="114"/>
      <c r="G22" s="114"/>
      <c r="H22" s="114"/>
      <c r="L22" s="93"/>
      <c r="M22" s="94"/>
      <c r="N22" s="95"/>
      <c r="O22" s="78"/>
      <c r="P22" s="22"/>
      <c r="Q22" s="79"/>
    </row>
    <row r="23" spans="1:18" ht="15.75" x14ac:dyDescent="0.2">
      <c r="L23" s="93"/>
      <c r="M23" s="94"/>
      <c r="N23" s="95"/>
      <c r="O23" s="78" t="e">
        <f>R23/7</f>
        <v>#REF!</v>
      </c>
      <c r="P23" s="22"/>
      <c r="Q23" s="79"/>
      <c r="R23" s="10" t="e">
        <f>SUM(#REF!)+SUM(#REF!)</f>
        <v>#REF!</v>
      </c>
    </row>
    <row r="24" spans="1:18" ht="15.75" x14ac:dyDescent="0.2">
      <c r="I24" s="109"/>
      <c r="L24" s="93"/>
      <c r="M24" s="94"/>
      <c r="N24" s="95"/>
      <c r="O24" s="78"/>
      <c r="P24" s="22"/>
      <c r="Q24" s="79"/>
    </row>
    <row r="25" spans="1:18" ht="15.75" x14ac:dyDescent="0.2">
      <c r="L25" s="93"/>
      <c r="M25" s="94"/>
      <c r="N25" s="95"/>
      <c r="O25" s="78"/>
      <c r="P25" s="22"/>
      <c r="Q25" s="79"/>
    </row>
    <row r="26" spans="1:18" ht="16.5" thickBot="1" x14ac:dyDescent="0.25">
      <c r="L26" s="93"/>
      <c r="M26" s="94"/>
      <c r="N26" s="96"/>
      <c r="O26" s="78"/>
      <c r="P26" s="22"/>
      <c r="Q26" s="79"/>
    </row>
    <row r="27" spans="1:18" ht="15" x14ac:dyDescent="0.25">
      <c r="E27" s="13"/>
      <c r="L27" s="97"/>
      <c r="M27" s="98"/>
      <c r="N27" s="99"/>
      <c r="O27" s="78"/>
      <c r="P27" s="22"/>
      <c r="Q27" s="80"/>
    </row>
    <row r="28" spans="1:18" ht="15" x14ac:dyDescent="0.25">
      <c r="L28" s="97"/>
      <c r="M28" s="98"/>
      <c r="N28" s="100"/>
      <c r="O28" s="78"/>
      <c r="P28" s="80"/>
      <c r="Q28" s="78"/>
    </row>
    <row r="29" spans="1:18" x14ac:dyDescent="0.2">
      <c r="L29" s="93"/>
      <c r="M29" s="101"/>
      <c r="N29" s="74"/>
      <c r="O29" s="22"/>
      <c r="P29" s="22"/>
      <c r="Q29" s="22"/>
    </row>
    <row r="30" spans="1:18" x14ac:dyDescent="0.2">
      <c r="L30" s="93"/>
      <c r="M30" s="101"/>
      <c r="N30" s="74"/>
      <c r="O30" s="22"/>
      <c r="P30" s="22"/>
      <c r="Q30" s="22"/>
    </row>
    <row r="31" spans="1:18" x14ac:dyDescent="0.2">
      <c r="L31" s="93"/>
      <c r="M31" s="101"/>
      <c r="N31" s="74"/>
      <c r="O31" s="22"/>
      <c r="P31" s="22"/>
      <c r="Q31" s="22"/>
    </row>
    <row r="32" spans="1:18" x14ac:dyDescent="0.2">
      <c r="L32" s="93"/>
      <c r="M32" s="101"/>
      <c r="N32" s="2"/>
      <c r="O32" s="22"/>
      <c r="P32" s="22"/>
      <c r="Q32" s="22"/>
    </row>
    <row r="33" spans="12:17" x14ac:dyDescent="0.2">
      <c r="L33" s="93"/>
      <c r="M33" s="101"/>
      <c r="N33" s="74"/>
      <c r="O33" s="22"/>
      <c r="P33" s="22"/>
      <c r="Q33" s="22"/>
    </row>
    <row r="34" spans="12:17" x14ac:dyDescent="0.2">
      <c r="L34" s="93"/>
      <c r="M34" s="102"/>
      <c r="N34" s="2"/>
      <c r="O34" s="22"/>
      <c r="P34" s="22"/>
      <c r="Q34" s="22"/>
    </row>
    <row r="35" spans="12:17" x14ac:dyDescent="0.2">
      <c r="L35" s="93"/>
      <c r="M35" s="101"/>
      <c r="N35" s="20"/>
      <c r="O35" s="1"/>
      <c r="P35" s="22"/>
      <c r="Q35" s="22"/>
    </row>
    <row r="36" spans="12:17" x14ac:dyDescent="0.2">
      <c r="L36" s="93"/>
      <c r="M36" s="98"/>
      <c r="N36" s="20"/>
      <c r="O36" s="1"/>
      <c r="P36" s="22"/>
      <c r="Q36" s="22"/>
    </row>
    <row r="37" spans="12:17" x14ac:dyDescent="0.2">
      <c r="L37" s="93"/>
      <c r="M37" s="98"/>
      <c r="N37" s="20"/>
      <c r="O37" s="1"/>
      <c r="P37" s="22"/>
      <c r="Q37" s="22"/>
    </row>
    <row r="38" spans="12:17" ht="15.75" x14ac:dyDescent="0.2">
      <c r="L38" s="93"/>
      <c r="M38" s="98"/>
      <c r="N38" s="103"/>
      <c r="O38" s="81"/>
      <c r="P38" s="79"/>
      <c r="Q38" s="78"/>
    </row>
    <row r="39" spans="12:17" x14ac:dyDescent="0.2">
      <c r="L39" s="93"/>
      <c r="M39" s="98"/>
      <c r="N39" s="103"/>
      <c r="O39" s="81" t="e">
        <f>SUM(#REF!)*3</f>
        <v>#REF!</v>
      </c>
      <c r="P39" s="81"/>
      <c r="Q39" s="78"/>
    </row>
    <row r="40" spans="12:17" ht="15.75" x14ac:dyDescent="0.2">
      <c r="L40" s="93"/>
      <c r="M40" s="98"/>
      <c r="N40" s="103"/>
      <c r="O40" s="81"/>
      <c r="P40" s="79"/>
      <c r="Q40" s="78"/>
    </row>
    <row r="41" spans="12:17" ht="15.75" x14ac:dyDescent="0.2">
      <c r="L41" s="93"/>
      <c r="M41" s="104"/>
      <c r="N41" s="103"/>
      <c r="O41" s="81"/>
      <c r="P41" s="79"/>
      <c r="Q41" s="78"/>
    </row>
    <row r="42" spans="12:17" ht="15.75" x14ac:dyDescent="0.2">
      <c r="L42" s="93"/>
      <c r="M42" s="101"/>
      <c r="N42" s="103"/>
      <c r="O42" s="81"/>
      <c r="P42" s="79"/>
      <c r="Q42" s="78"/>
    </row>
    <row r="43" spans="12:17" ht="13.5" thickBot="1" x14ac:dyDescent="0.25">
      <c r="L43" s="105"/>
      <c r="M43" s="106"/>
      <c r="N43" s="20"/>
      <c r="O43" s="1"/>
      <c r="P43" s="22"/>
      <c r="Q43" s="22"/>
    </row>
    <row r="44" spans="12:17" ht="13.5" x14ac:dyDescent="0.2">
      <c r="L44" s="74"/>
      <c r="M44" s="107"/>
      <c r="N44" s="2"/>
      <c r="O44" s="22"/>
      <c r="P44" s="22"/>
      <c r="Q44" s="22"/>
    </row>
  </sheetData>
  <mergeCells count="13">
    <mergeCell ref="B14:D14"/>
    <mergeCell ref="B7:D7"/>
    <mergeCell ref="A15:F15"/>
    <mergeCell ref="A1:G1"/>
    <mergeCell ref="B13:D13"/>
    <mergeCell ref="B12:D12"/>
    <mergeCell ref="A2:G2"/>
    <mergeCell ref="A3:G3"/>
    <mergeCell ref="B6:D6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firstFooter>&amp;C&amp;8&amp;A, &amp;P/&amp;N&amp;RPage &amp;P</first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Y90"/>
  <sheetViews>
    <sheetView tabSelected="1" view="pageBreakPreview" topLeftCell="E1" zoomScale="85" zoomScaleNormal="85" zoomScaleSheetLayoutView="85" workbookViewId="0">
      <selection activeCell="T1" sqref="T1:T1048576"/>
    </sheetView>
  </sheetViews>
  <sheetFormatPr defaultRowHeight="12.75" x14ac:dyDescent="0.2"/>
  <cols>
    <col min="1" max="2" width="6.42578125" customWidth="1"/>
    <col min="3" max="3" width="72.42578125" customWidth="1"/>
    <col min="4" max="4" width="24.140625" customWidth="1"/>
    <col min="5" max="5" width="22.140625" customWidth="1"/>
    <col min="6" max="6" width="9.85546875" customWidth="1"/>
    <col min="7" max="7" width="8.28515625" style="10" customWidth="1"/>
    <col min="8" max="8" width="10.7109375" style="10" customWidth="1"/>
    <col min="9" max="9" width="11" customWidth="1"/>
    <col min="10" max="10" width="13.28515625" style="22" customWidth="1"/>
    <col min="11" max="11" width="12.7109375" customWidth="1"/>
    <col min="12" max="12" width="17.5703125" style="21" customWidth="1"/>
    <col min="14" max="14" width="12.140625" customWidth="1"/>
    <col min="15" max="15" width="11.7109375" bestFit="1" customWidth="1"/>
    <col min="16" max="16" width="14.7109375" customWidth="1"/>
    <col min="17" max="17" width="13.140625" customWidth="1"/>
    <col min="18" max="18" width="12" customWidth="1"/>
    <col min="19" max="19" width="13" customWidth="1"/>
    <col min="20" max="20" width="13.42578125" bestFit="1" customWidth="1"/>
    <col min="21" max="21" width="13.28515625" customWidth="1"/>
    <col min="22" max="22" width="12.140625" bestFit="1" customWidth="1"/>
  </cols>
  <sheetData>
    <row r="1" spans="1:25" ht="18" customHeight="1" x14ac:dyDescent="0.2"/>
    <row r="2" spans="1:25" s="22" customForma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46"/>
    </row>
    <row r="3" spans="1:25" s="22" customFormat="1" ht="15.75" x14ac:dyDescent="0.2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</row>
    <row r="4" spans="1:25" ht="15" customHeight="1" thickBot="1" x14ac:dyDescent="0.25">
      <c r="A4" s="5"/>
      <c r="B4" s="5"/>
      <c r="C4" s="5"/>
      <c r="D4" s="5"/>
      <c r="E4" s="5"/>
      <c r="F4" s="5"/>
      <c r="G4" s="9"/>
      <c r="H4" s="9"/>
      <c r="I4" s="5"/>
      <c r="J4" s="24"/>
      <c r="M4" s="178"/>
      <c r="N4" s="179"/>
      <c r="O4" s="171"/>
      <c r="P4" s="171"/>
      <c r="Q4" s="171"/>
      <c r="R4" s="171"/>
      <c r="S4" s="168"/>
      <c r="T4" s="171"/>
      <c r="U4" s="168"/>
    </row>
    <row r="5" spans="1:25" ht="19.5" customHeight="1" thickBot="1" x14ac:dyDescent="0.25">
      <c r="A5" s="186" t="s">
        <v>51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78"/>
      <c r="N5" s="179"/>
      <c r="O5" s="171"/>
      <c r="P5" s="171"/>
      <c r="Q5" s="171"/>
      <c r="R5" s="171"/>
      <c r="S5" s="168"/>
      <c r="T5" s="171"/>
      <c r="U5" s="168"/>
    </row>
    <row r="6" spans="1:25" ht="14.25" customHeight="1" thickBot="1" x14ac:dyDescent="0.25"/>
    <row r="7" spans="1:25" ht="32.25" customHeight="1" thickBot="1" x14ac:dyDescent="0.25">
      <c r="A7" s="180" t="s">
        <v>0</v>
      </c>
      <c r="B7" s="176" t="s">
        <v>20</v>
      </c>
      <c r="C7" s="172" t="s">
        <v>1</v>
      </c>
      <c r="D7" s="172" t="s">
        <v>4</v>
      </c>
      <c r="E7" s="172" t="s">
        <v>5</v>
      </c>
      <c r="F7" s="195" t="s">
        <v>6</v>
      </c>
      <c r="G7" s="197" t="s">
        <v>2</v>
      </c>
      <c r="H7" s="192" t="s">
        <v>33</v>
      </c>
      <c r="I7" s="192"/>
      <c r="J7" s="193" t="s">
        <v>34</v>
      </c>
      <c r="K7" s="194"/>
      <c r="L7" s="174" t="s">
        <v>32</v>
      </c>
      <c r="M7" s="169"/>
      <c r="N7" s="170"/>
      <c r="O7" s="167"/>
      <c r="P7" s="167"/>
      <c r="Q7" s="167" t="s">
        <v>68</v>
      </c>
      <c r="R7" s="167" t="s">
        <v>69</v>
      </c>
      <c r="S7" s="166" t="s">
        <v>70</v>
      </c>
      <c r="T7" s="167"/>
      <c r="U7" s="166" t="s">
        <v>67</v>
      </c>
      <c r="V7" s="166" t="s">
        <v>71</v>
      </c>
      <c r="W7" s="166" t="s">
        <v>72</v>
      </c>
      <c r="X7" s="166" t="s">
        <v>73</v>
      </c>
    </row>
    <row r="8" spans="1:25" s="22" customFormat="1" ht="24.75" customHeight="1" thickBot="1" x14ac:dyDescent="0.25">
      <c r="A8" s="181"/>
      <c r="B8" s="177"/>
      <c r="C8" s="173"/>
      <c r="D8" s="173"/>
      <c r="E8" s="173"/>
      <c r="F8" s="196"/>
      <c r="G8" s="198"/>
      <c r="H8" s="26" t="s">
        <v>37</v>
      </c>
      <c r="I8" s="27" t="s">
        <v>32</v>
      </c>
      <c r="J8" s="27" t="s">
        <v>37</v>
      </c>
      <c r="K8" s="28" t="s">
        <v>32</v>
      </c>
      <c r="L8" s="175"/>
      <c r="M8" s="169"/>
      <c r="N8" s="170"/>
      <c r="O8" s="167"/>
      <c r="P8" s="167"/>
      <c r="Q8" s="167"/>
      <c r="R8" s="167"/>
      <c r="S8" s="166"/>
      <c r="T8" s="167"/>
      <c r="U8" s="166"/>
      <c r="V8" s="166"/>
      <c r="W8" s="166"/>
      <c r="X8" s="166"/>
    </row>
    <row r="9" spans="1:25" ht="16.5" x14ac:dyDescent="0.3">
      <c r="A9" s="32" t="s">
        <v>7</v>
      </c>
      <c r="B9" s="33"/>
      <c r="C9" s="39" t="s">
        <v>43</v>
      </c>
      <c r="D9" s="34"/>
      <c r="E9" s="34"/>
      <c r="F9" s="34"/>
      <c r="G9" s="35"/>
      <c r="H9" s="36"/>
      <c r="I9" s="37"/>
      <c r="J9" s="37"/>
      <c r="K9" s="37"/>
      <c r="L9" s="38"/>
    </row>
    <row r="10" spans="1:25" s="23" customFormat="1" ht="15" customHeight="1" x14ac:dyDescent="0.25">
      <c r="A10" s="31" t="s">
        <v>8</v>
      </c>
      <c r="B10" s="31"/>
      <c r="C10" s="45" t="s">
        <v>52</v>
      </c>
      <c r="D10" s="59"/>
      <c r="E10" s="47" t="s">
        <v>55</v>
      </c>
      <c r="F10" s="47" t="s">
        <v>35</v>
      </c>
      <c r="G10" s="60">
        <v>1</v>
      </c>
      <c r="H10" s="64">
        <f>U10</f>
        <v>0</v>
      </c>
      <c r="I10" s="64">
        <f>G10*H10</f>
        <v>0</v>
      </c>
      <c r="J10" s="64">
        <f>S10</f>
        <v>0</v>
      </c>
      <c r="K10" s="64">
        <f>J10*G10</f>
        <v>0</v>
      </c>
      <c r="L10" s="73">
        <f>K10+I10</f>
        <v>0</v>
      </c>
      <c r="M10" s="61"/>
      <c r="N10" s="61"/>
      <c r="O10" s="62"/>
      <c r="P10" s="62"/>
      <c r="Q10" s="61">
        <f>ROUND(O10*M10,0)</f>
        <v>0</v>
      </c>
      <c r="R10" s="61">
        <f>Q10*G10</f>
        <v>0</v>
      </c>
      <c r="S10" s="61">
        <f>ROUNDUP((Q10/1.18),0)</f>
        <v>0</v>
      </c>
      <c r="T10" s="61"/>
      <c r="U10" s="61">
        <f t="shared" ref="U10" si="0">ROUNDUP((T10/1.18),0)</f>
        <v>0</v>
      </c>
      <c r="V10" s="63">
        <f t="shared" ref="V10:V18" si="1">U10*G10</f>
        <v>0</v>
      </c>
    </row>
    <row r="11" spans="1:25" s="23" customFormat="1" ht="15" customHeight="1" x14ac:dyDescent="0.25">
      <c r="A11" s="31" t="s">
        <v>9</v>
      </c>
      <c r="B11" s="31"/>
      <c r="C11" s="45" t="s">
        <v>53</v>
      </c>
      <c r="D11" s="59"/>
      <c r="E11" s="47" t="s">
        <v>50</v>
      </c>
      <c r="F11" s="47" t="s">
        <v>35</v>
      </c>
      <c r="G11" s="60">
        <v>1</v>
      </c>
      <c r="H11" s="64">
        <f t="shared" ref="H11:H18" si="2">U11</f>
        <v>0</v>
      </c>
      <c r="I11" s="64">
        <f t="shared" ref="I11:I18" si="3">G11*H11</f>
        <v>0</v>
      </c>
      <c r="J11" s="164" t="s">
        <v>76</v>
      </c>
      <c r="K11" s="165"/>
      <c r="L11" s="73">
        <f t="shared" ref="L11:L18" si="4">K11+I11</f>
        <v>0</v>
      </c>
      <c r="M11" s="61"/>
      <c r="N11" s="61"/>
      <c r="O11" s="62"/>
      <c r="P11" s="62"/>
      <c r="Q11" s="61">
        <f t="shared" ref="Q11:Q18" si="5">ROUND(O11*M11,0)</f>
        <v>0</v>
      </c>
      <c r="R11" s="61">
        <f t="shared" ref="R11:R18" si="6">Q11*G11</f>
        <v>0</v>
      </c>
      <c r="S11" s="61">
        <f t="shared" ref="S11:S18" si="7">ROUNDUP((Q11/1.18),0)</f>
        <v>0</v>
      </c>
      <c r="T11" s="61"/>
      <c r="U11" s="61">
        <f t="shared" ref="U11:U18" si="8">ROUNDUP((T11/1.18),0)</f>
        <v>0</v>
      </c>
      <c r="V11" s="63">
        <f t="shared" si="1"/>
        <v>0</v>
      </c>
    </row>
    <row r="12" spans="1:25" s="23" customFormat="1" ht="15" customHeight="1" x14ac:dyDescent="0.25">
      <c r="A12" s="31" t="s">
        <v>21</v>
      </c>
      <c r="B12" s="31"/>
      <c r="C12" s="45" t="s">
        <v>54</v>
      </c>
      <c r="D12" s="59"/>
      <c r="E12" s="47" t="s">
        <v>50</v>
      </c>
      <c r="F12" s="47" t="s">
        <v>35</v>
      </c>
      <c r="G12" s="60">
        <v>5</v>
      </c>
      <c r="H12" s="64">
        <f t="shared" si="2"/>
        <v>0</v>
      </c>
      <c r="I12" s="64">
        <f t="shared" si="3"/>
        <v>0</v>
      </c>
      <c r="J12" s="164" t="s">
        <v>76</v>
      </c>
      <c r="K12" s="165"/>
      <c r="L12" s="73">
        <f t="shared" si="4"/>
        <v>0</v>
      </c>
      <c r="M12" s="61"/>
      <c r="N12" s="61"/>
      <c r="O12" s="62"/>
      <c r="P12" s="62"/>
      <c r="Q12" s="61">
        <f t="shared" si="5"/>
        <v>0</v>
      </c>
      <c r="R12" s="61">
        <f t="shared" si="6"/>
        <v>0</v>
      </c>
      <c r="S12" s="61">
        <f t="shared" si="7"/>
        <v>0</v>
      </c>
      <c r="T12" s="61"/>
      <c r="U12" s="61">
        <f t="shared" si="8"/>
        <v>0</v>
      </c>
      <c r="V12" s="63">
        <f t="shared" si="1"/>
        <v>0</v>
      </c>
    </row>
    <row r="13" spans="1:25" s="29" customFormat="1" ht="15" customHeight="1" x14ac:dyDescent="0.25">
      <c r="A13" s="122" t="s">
        <v>22</v>
      </c>
      <c r="B13" s="122"/>
      <c r="C13" s="45" t="s">
        <v>59</v>
      </c>
      <c r="D13" s="59"/>
      <c r="E13" s="47" t="s">
        <v>56</v>
      </c>
      <c r="F13" s="47" t="s">
        <v>35</v>
      </c>
      <c r="G13" s="58">
        <v>1</v>
      </c>
      <c r="H13" s="64">
        <f t="shared" si="2"/>
        <v>0</v>
      </c>
      <c r="I13" s="64">
        <f t="shared" si="3"/>
        <v>0</v>
      </c>
      <c r="J13" s="64">
        <f t="shared" ref="J13:J18" si="9">S13</f>
        <v>0</v>
      </c>
      <c r="K13" s="64">
        <f t="shared" ref="K13:K18" si="10">J13*G13</f>
        <v>0</v>
      </c>
      <c r="L13" s="118">
        <f t="shared" si="4"/>
        <v>0</v>
      </c>
      <c r="M13" s="119"/>
      <c r="N13" s="119"/>
      <c r="O13" s="120"/>
      <c r="P13" s="120"/>
      <c r="Q13" s="119">
        <f t="shared" si="5"/>
        <v>0</v>
      </c>
      <c r="R13" s="119">
        <f t="shared" si="6"/>
        <v>0</v>
      </c>
      <c r="S13" s="119">
        <f t="shared" si="7"/>
        <v>0</v>
      </c>
      <c r="T13" s="119"/>
      <c r="U13" s="119">
        <f t="shared" si="8"/>
        <v>0</v>
      </c>
      <c r="V13" s="121">
        <f t="shared" si="1"/>
        <v>0</v>
      </c>
      <c r="W13" s="29" t="s">
        <v>77</v>
      </c>
      <c r="X13" s="123" t="s">
        <v>74</v>
      </c>
      <c r="Y13" s="29" t="s">
        <v>82</v>
      </c>
    </row>
    <row r="14" spans="1:25" s="23" customFormat="1" ht="15" customHeight="1" x14ac:dyDescent="0.25">
      <c r="A14" s="31" t="s">
        <v>23</v>
      </c>
      <c r="B14" s="31"/>
      <c r="C14" s="45" t="s">
        <v>60</v>
      </c>
      <c r="D14" s="59"/>
      <c r="E14" s="47" t="s">
        <v>56</v>
      </c>
      <c r="F14" s="47" t="s">
        <v>35</v>
      </c>
      <c r="G14" s="58">
        <v>7</v>
      </c>
      <c r="H14" s="64">
        <f t="shared" si="2"/>
        <v>0</v>
      </c>
      <c r="I14" s="64">
        <f t="shared" si="3"/>
        <v>0</v>
      </c>
      <c r="J14" s="64">
        <f t="shared" si="9"/>
        <v>0</v>
      </c>
      <c r="K14" s="64">
        <f t="shared" si="10"/>
        <v>0</v>
      </c>
      <c r="L14" s="73">
        <f t="shared" si="4"/>
        <v>0</v>
      </c>
      <c r="M14" s="61"/>
      <c r="N14" s="61"/>
      <c r="O14" s="62"/>
      <c r="P14" s="62"/>
      <c r="Q14" s="61">
        <f t="shared" si="5"/>
        <v>0</v>
      </c>
      <c r="R14" s="61">
        <f t="shared" si="6"/>
        <v>0</v>
      </c>
      <c r="S14" s="61">
        <f t="shared" si="7"/>
        <v>0</v>
      </c>
      <c r="T14" s="61"/>
      <c r="U14" s="61">
        <f t="shared" si="8"/>
        <v>0</v>
      </c>
      <c r="V14" s="63">
        <f t="shared" si="1"/>
        <v>0</v>
      </c>
      <c r="W14" s="23" t="s">
        <v>80</v>
      </c>
      <c r="X14" s="108" t="s">
        <v>74</v>
      </c>
    </row>
    <row r="15" spans="1:25" s="29" customFormat="1" ht="15" customHeight="1" x14ac:dyDescent="0.25">
      <c r="A15" s="122" t="s">
        <v>28</v>
      </c>
      <c r="B15" s="122"/>
      <c r="C15" s="45" t="s">
        <v>61</v>
      </c>
      <c r="D15" s="59"/>
      <c r="E15" s="47" t="s">
        <v>56</v>
      </c>
      <c r="F15" s="47" t="s">
        <v>35</v>
      </c>
      <c r="G15" s="58">
        <v>3</v>
      </c>
      <c r="H15" s="64">
        <f t="shared" si="2"/>
        <v>0</v>
      </c>
      <c r="I15" s="64">
        <f t="shared" si="3"/>
        <v>0</v>
      </c>
      <c r="J15" s="64">
        <f t="shared" si="9"/>
        <v>0</v>
      </c>
      <c r="K15" s="64">
        <f t="shared" si="10"/>
        <v>0</v>
      </c>
      <c r="L15" s="118">
        <f t="shared" si="4"/>
        <v>0</v>
      </c>
      <c r="M15" s="119"/>
      <c r="N15" s="119"/>
      <c r="O15" s="120"/>
      <c r="P15" s="120"/>
      <c r="Q15" s="119">
        <f t="shared" si="5"/>
        <v>0</v>
      </c>
      <c r="R15" s="119">
        <f t="shared" si="6"/>
        <v>0</v>
      </c>
      <c r="S15" s="119">
        <f t="shared" si="7"/>
        <v>0</v>
      </c>
      <c r="T15" s="119"/>
      <c r="U15" s="119">
        <f t="shared" si="8"/>
        <v>0</v>
      </c>
      <c r="V15" s="121">
        <f t="shared" si="1"/>
        <v>0</v>
      </c>
      <c r="W15" s="29" t="s">
        <v>78</v>
      </c>
      <c r="X15" s="123" t="s">
        <v>74</v>
      </c>
      <c r="Y15" s="29" t="s">
        <v>83</v>
      </c>
    </row>
    <row r="16" spans="1:25" s="23" customFormat="1" ht="15" customHeight="1" x14ac:dyDescent="0.25">
      <c r="A16" s="31" t="s">
        <v>38</v>
      </c>
      <c r="B16" s="31"/>
      <c r="C16" s="45" t="s">
        <v>62</v>
      </c>
      <c r="D16" s="59"/>
      <c r="E16" s="47" t="s">
        <v>56</v>
      </c>
      <c r="F16" s="47" t="s">
        <v>35</v>
      </c>
      <c r="G16" s="58">
        <v>1</v>
      </c>
      <c r="H16" s="64">
        <f t="shared" si="2"/>
        <v>0</v>
      </c>
      <c r="I16" s="64">
        <f t="shared" si="3"/>
        <v>0</v>
      </c>
      <c r="J16" s="64">
        <f t="shared" si="9"/>
        <v>0</v>
      </c>
      <c r="K16" s="64">
        <f t="shared" si="10"/>
        <v>0</v>
      </c>
      <c r="L16" s="73">
        <f t="shared" si="4"/>
        <v>0</v>
      </c>
      <c r="M16" s="61"/>
      <c r="N16" s="61"/>
      <c r="O16" s="62"/>
      <c r="P16" s="62"/>
      <c r="Q16" s="61">
        <f t="shared" si="5"/>
        <v>0</v>
      </c>
      <c r="R16" s="61">
        <f t="shared" si="6"/>
        <v>0</v>
      </c>
      <c r="S16" s="61">
        <f t="shared" si="7"/>
        <v>0</v>
      </c>
      <c r="T16" s="61"/>
      <c r="U16" s="61">
        <f t="shared" si="8"/>
        <v>0</v>
      </c>
      <c r="V16" s="63">
        <f t="shared" si="1"/>
        <v>0</v>
      </c>
      <c r="W16" s="23" t="s">
        <v>81</v>
      </c>
      <c r="X16" s="108" t="s">
        <v>74</v>
      </c>
    </row>
    <row r="17" spans="1:24" s="23" customFormat="1" ht="15" customHeight="1" x14ac:dyDescent="0.25">
      <c r="A17" s="65" t="s">
        <v>31</v>
      </c>
      <c r="B17" s="65"/>
      <c r="C17" s="66" t="s">
        <v>66</v>
      </c>
      <c r="D17" s="59" t="s">
        <v>64</v>
      </c>
      <c r="E17" s="67" t="s">
        <v>63</v>
      </c>
      <c r="F17" s="68" t="s">
        <v>35</v>
      </c>
      <c r="G17" s="69">
        <v>1</v>
      </c>
      <c r="H17" s="70">
        <f t="shared" si="2"/>
        <v>0</v>
      </c>
      <c r="I17" s="70">
        <f t="shared" si="3"/>
        <v>0</v>
      </c>
      <c r="J17" s="64">
        <f t="shared" si="9"/>
        <v>0</v>
      </c>
      <c r="K17" s="64">
        <f t="shared" si="10"/>
        <v>0</v>
      </c>
      <c r="L17" s="73">
        <f t="shared" si="4"/>
        <v>0</v>
      </c>
      <c r="M17" s="61"/>
      <c r="N17" s="61"/>
      <c r="O17" s="62"/>
      <c r="P17" s="62"/>
      <c r="Q17" s="61">
        <f t="shared" si="5"/>
        <v>0</v>
      </c>
      <c r="R17" s="61">
        <f t="shared" si="6"/>
        <v>0</v>
      </c>
      <c r="S17" s="61">
        <f t="shared" si="7"/>
        <v>0</v>
      </c>
      <c r="T17" s="61"/>
      <c r="U17" s="61">
        <f t="shared" si="8"/>
        <v>0</v>
      </c>
      <c r="V17" s="63">
        <f t="shared" si="1"/>
        <v>0</v>
      </c>
    </row>
    <row r="18" spans="1:24" s="23" customFormat="1" ht="15" customHeight="1" thickBot="1" x14ac:dyDescent="0.3">
      <c r="A18" s="65" t="s">
        <v>39</v>
      </c>
      <c r="B18" s="71"/>
      <c r="C18" s="72" t="s">
        <v>65</v>
      </c>
      <c r="D18" s="59"/>
      <c r="E18" s="68" t="s">
        <v>56</v>
      </c>
      <c r="F18" s="68" t="s">
        <v>35</v>
      </c>
      <c r="G18" s="69">
        <v>1</v>
      </c>
      <c r="H18" s="70">
        <f t="shared" si="2"/>
        <v>0</v>
      </c>
      <c r="I18" s="70">
        <f t="shared" si="3"/>
        <v>0</v>
      </c>
      <c r="J18" s="64">
        <f t="shared" si="9"/>
        <v>0</v>
      </c>
      <c r="K18" s="64">
        <f t="shared" si="10"/>
        <v>0</v>
      </c>
      <c r="L18" s="73">
        <f t="shared" si="4"/>
        <v>0</v>
      </c>
      <c r="M18" s="61"/>
      <c r="N18" s="61"/>
      <c r="O18" s="62"/>
      <c r="P18" s="62"/>
      <c r="Q18" s="61">
        <f t="shared" si="5"/>
        <v>0</v>
      </c>
      <c r="R18" s="61">
        <f t="shared" si="6"/>
        <v>0</v>
      </c>
      <c r="S18" s="61">
        <f t="shared" si="7"/>
        <v>0</v>
      </c>
      <c r="T18" s="61"/>
      <c r="U18" s="61">
        <f t="shared" si="8"/>
        <v>0</v>
      </c>
      <c r="V18" s="63">
        <f t="shared" si="1"/>
        <v>0</v>
      </c>
      <c r="W18" s="23" t="s">
        <v>79</v>
      </c>
      <c r="X18" s="108" t="s">
        <v>74</v>
      </c>
    </row>
    <row r="19" spans="1:24" s="23" customFormat="1" ht="15" customHeight="1" thickBot="1" x14ac:dyDescent="0.3">
      <c r="A19" s="189" t="s">
        <v>3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1"/>
      <c r="L19" s="87">
        <f>SUM(L10:L18)</f>
        <v>0</v>
      </c>
      <c r="P19" s="88"/>
      <c r="V19" s="88">
        <f>SUM(V10:V18)</f>
        <v>0</v>
      </c>
    </row>
    <row r="20" spans="1:24" s="23" customFormat="1" ht="15" customHeight="1" x14ac:dyDescent="0.25">
      <c r="A20" s="48"/>
      <c r="B20" s="48"/>
      <c r="C20" s="49"/>
      <c r="D20" s="50"/>
      <c r="E20" s="51"/>
      <c r="F20" s="52"/>
      <c r="G20" s="52"/>
      <c r="H20" s="51"/>
      <c r="I20" s="48"/>
      <c r="J20" s="48"/>
      <c r="K20" s="48"/>
      <c r="L20" s="48"/>
    </row>
    <row r="21" spans="1:24" s="23" customFormat="1" ht="15" customHeight="1" x14ac:dyDescent="0.25">
      <c r="A21" s="48"/>
      <c r="B21" s="48"/>
      <c r="C21" s="49"/>
      <c r="D21" s="50"/>
      <c r="E21" s="51"/>
      <c r="F21" s="52"/>
      <c r="G21" s="52"/>
      <c r="H21" s="51"/>
      <c r="I21" s="48"/>
      <c r="J21" s="48"/>
      <c r="K21" s="48"/>
      <c r="L21" s="48"/>
    </row>
    <row r="22" spans="1:24" s="23" customFormat="1" ht="30" customHeight="1" x14ac:dyDescent="0.25">
      <c r="A22" s="22"/>
      <c r="B22" s="22"/>
      <c r="C22" s="25"/>
      <c r="D22" s="22"/>
      <c r="E22" s="22"/>
      <c r="F22" s="22"/>
      <c r="G22" s="10"/>
      <c r="H22" s="10"/>
      <c r="I22" s="48"/>
      <c r="J22" s="48"/>
      <c r="K22" s="48"/>
      <c r="M22" s="48"/>
      <c r="P22" s="124"/>
      <c r="Q22" s="108" t="s">
        <v>74</v>
      </c>
      <c r="R22" s="124">
        <v>1.08</v>
      </c>
      <c r="S22" s="130" t="s">
        <v>90</v>
      </c>
      <c r="T22" s="124"/>
      <c r="U22" s="130" t="s">
        <v>89</v>
      </c>
    </row>
    <row r="23" spans="1:24" s="23" customFormat="1" ht="15" customHeight="1" x14ac:dyDescent="0.25">
      <c r="A23" s="22"/>
      <c r="B23" s="22"/>
      <c r="C23" s="30"/>
      <c r="D23" s="22"/>
      <c r="E23" s="22"/>
      <c r="F23" s="22"/>
      <c r="G23" s="10"/>
      <c r="H23" s="10"/>
      <c r="I23" s="48"/>
      <c r="J23" s="48"/>
      <c r="K23" s="48"/>
      <c r="M23" s="125"/>
      <c r="N23" s="61"/>
      <c r="O23" s="61"/>
      <c r="P23" s="62"/>
      <c r="Q23" s="62"/>
      <c r="R23" s="61"/>
      <c r="S23" s="61">
        <f>P23*M23</f>
        <v>0</v>
      </c>
      <c r="T23" s="61"/>
      <c r="U23" s="128"/>
      <c r="V23" s="23" t="s">
        <v>85</v>
      </c>
      <c r="W23" s="108" t="s">
        <v>87</v>
      </c>
    </row>
    <row r="24" spans="1:24" s="23" customFormat="1" ht="15" customHeight="1" x14ac:dyDescent="0.25">
      <c r="A24" s="22"/>
      <c r="B24" s="22"/>
      <c r="C24" s="30"/>
      <c r="D24" s="22"/>
      <c r="E24" s="22"/>
      <c r="F24" s="22"/>
      <c r="G24" s="10"/>
      <c r="H24" s="10"/>
      <c r="I24" s="48"/>
      <c r="J24" s="188"/>
      <c r="K24" s="188"/>
      <c r="M24" s="125"/>
      <c r="N24" s="61"/>
      <c r="O24" s="61"/>
      <c r="P24" s="62"/>
      <c r="Q24" s="62"/>
      <c r="R24" s="61"/>
      <c r="S24" s="61">
        <f t="shared" ref="S24:S27" si="11">P24*M24</f>
        <v>0</v>
      </c>
      <c r="T24" s="61"/>
      <c r="U24" s="128"/>
      <c r="V24" s="127" t="s">
        <v>91</v>
      </c>
      <c r="W24" s="108" t="s">
        <v>88</v>
      </c>
    </row>
    <row r="25" spans="1:24" s="23" customFormat="1" ht="15" customHeight="1" x14ac:dyDescent="0.25">
      <c r="A25" s="22"/>
      <c r="B25" s="22"/>
      <c r="C25" s="30"/>
      <c r="D25" s="22"/>
      <c r="E25" s="22"/>
      <c r="F25" s="22"/>
      <c r="G25" s="10"/>
      <c r="H25" s="10"/>
      <c r="I25" s="48"/>
      <c r="J25" s="188"/>
      <c r="K25" s="188"/>
      <c r="M25" s="125"/>
      <c r="N25" s="61"/>
      <c r="O25" s="61"/>
      <c r="P25" s="62"/>
      <c r="Q25" s="62"/>
      <c r="R25" s="61"/>
      <c r="S25" s="61">
        <f t="shared" si="11"/>
        <v>0</v>
      </c>
      <c r="T25" s="61"/>
      <c r="U25" s="128"/>
      <c r="V25" s="127" t="s">
        <v>92</v>
      </c>
      <c r="W25" s="108" t="s">
        <v>88</v>
      </c>
    </row>
    <row r="26" spans="1:24" s="23" customFormat="1" ht="15" customHeight="1" x14ac:dyDescent="0.25">
      <c r="A26" s="22"/>
      <c r="B26" s="22"/>
      <c r="C26" s="30"/>
      <c r="D26" s="22"/>
      <c r="E26" s="22"/>
      <c r="F26" s="22"/>
      <c r="G26" s="10"/>
      <c r="H26" s="10"/>
      <c r="I26" s="48"/>
      <c r="J26" s="129"/>
      <c r="K26" s="129"/>
      <c r="M26" s="125"/>
      <c r="N26" s="61"/>
      <c r="O26" s="61"/>
      <c r="P26" s="62"/>
      <c r="Q26" s="62"/>
      <c r="R26" s="61"/>
      <c r="S26" s="61">
        <f t="shared" si="11"/>
        <v>0</v>
      </c>
      <c r="T26" s="61"/>
      <c r="U26" s="128"/>
      <c r="V26" s="127" t="s">
        <v>93</v>
      </c>
      <c r="W26" s="108" t="s">
        <v>88</v>
      </c>
    </row>
    <row r="27" spans="1:24" s="23" customFormat="1" ht="15" customHeight="1" x14ac:dyDescent="0.25">
      <c r="A27" s="22"/>
      <c r="B27" s="22"/>
      <c r="C27" s="30"/>
      <c r="D27" s="22"/>
      <c r="E27" s="22"/>
      <c r="F27" s="22"/>
      <c r="G27" s="10"/>
      <c r="H27" s="10"/>
      <c r="I27" s="48"/>
      <c r="J27" s="117"/>
      <c r="K27" s="117"/>
      <c r="M27" s="125"/>
      <c r="N27" s="61"/>
      <c r="O27" s="61"/>
      <c r="P27" s="62"/>
      <c r="Q27" s="62"/>
      <c r="R27" s="61"/>
      <c r="S27" s="61">
        <f t="shared" si="11"/>
        <v>0</v>
      </c>
      <c r="T27" s="61"/>
      <c r="U27" s="128"/>
      <c r="V27" s="127" t="s">
        <v>86</v>
      </c>
      <c r="W27" s="108" t="s">
        <v>94</v>
      </c>
    </row>
    <row r="28" spans="1:24" s="23" customFormat="1" ht="15" customHeight="1" x14ac:dyDescent="0.25">
      <c r="A28" s="22"/>
      <c r="B28" s="22"/>
      <c r="C28" s="18"/>
      <c r="D28" s="22"/>
      <c r="E28" s="22"/>
      <c r="F28" s="22"/>
      <c r="G28" s="10"/>
      <c r="H28" s="10"/>
      <c r="I28" s="48"/>
      <c r="J28" s="48"/>
      <c r="K28" s="48"/>
      <c r="M28" s="48"/>
      <c r="S28" s="126">
        <f>SUM(S23:S27)</f>
        <v>0</v>
      </c>
      <c r="U28" s="126"/>
      <c r="V28" s="23" t="s">
        <v>84</v>
      </c>
    </row>
    <row r="29" spans="1:24" s="23" customFormat="1" ht="15" customHeight="1" x14ac:dyDescent="0.25">
      <c r="A29" s="22"/>
      <c r="B29" s="22"/>
      <c r="C29" s="182"/>
      <c r="D29" s="22"/>
      <c r="E29" s="22"/>
      <c r="F29" s="22"/>
      <c r="G29" s="10"/>
      <c r="H29" s="10"/>
      <c r="I29" s="48"/>
      <c r="J29" s="48"/>
      <c r="K29" s="48"/>
      <c r="L29" s="48"/>
    </row>
    <row r="30" spans="1:24" s="23" customFormat="1" ht="15" customHeight="1" x14ac:dyDescent="0.25">
      <c r="A30" s="22"/>
      <c r="B30" s="22"/>
      <c r="C30" s="182"/>
      <c r="D30" s="22"/>
      <c r="E30" s="22"/>
      <c r="F30" s="22"/>
      <c r="G30" s="10"/>
      <c r="H30" s="10"/>
      <c r="I30" s="48"/>
      <c r="J30" s="48"/>
      <c r="K30" s="48"/>
      <c r="L30" s="48"/>
    </row>
    <row r="31" spans="1:24" s="23" customFormat="1" ht="15" customHeight="1" x14ac:dyDescent="0.25">
      <c r="A31" s="22"/>
      <c r="B31" s="22"/>
      <c r="C31" s="182"/>
      <c r="D31" s="22"/>
      <c r="E31" s="22"/>
      <c r="F31" s="22"/>
      <c r="G31" s="10"/>
      <c r="H31" s="10"/>
      <c r="I31" s="48"/>
      <c r="J31" s="48"/>
      <c r="K31" s="48"/>
      <c r="L31" s="48"/>
    </row>
    <row r="32" spans="1:24" s="23" customFormat="1" ht="15" customHeight="1" x14ac:dyDescent="0.25">
      <c r="A32" s="22"/>
      <c r="B32" s="22"/>
      <c r="C32" s="182"/>
      <c r="D32" s="22"/>
      <c r="E32" s="22"/>
      <c r="F32" s="22"/>
      <c r="G32" s="10"/>
      <c r="H32" s="10"/>
      <c r="I32" s="48"/>
      <c r="J32" s="48"/>
      <c r="K32" s="48"/>
      <c r="L32" s="48"/>
    </row>
    <row r="33" spans="1:12" s="23" customFormat="1" ht="15" customHeight="1" x14ac:dyDescent="0.25">
      <c r="A33" s="22"/>
      <c r="B33" s="22"/>
      <c r="C33" s="182"/>
      <c r="D33" s="22"/>
      <c r="E33" s="22"/>
      <c r="F33" s="22"/>
      <c r="G33" s="10"/>
      <c r="H33" s="10"/>
      <c r="I33" s="48"/>
      <c r="J33" s="48"/>
      <c r="K33" s="48"/>
      <c r="L33" s="48"/>
    </row>
    <row r="34" spans="1:12" s="23" customFormat="1" ht="15" customHeight="1" x14ac:dyDescent="0.25">
      <c r="A34" s="22"/>
      <c r="B34" s="22"/>
      <c r="C34" s="182"/>
      <c r="D34" s="22"/>
      <c r="E34" s="22"/>
      <c r="F34" s="22"/>
      <c r="G34" s="10"/>
      <c r="H34" s="10"/>
      <c r="I34" s="48"/>
      <c r="J34" s="48"/>
      <c r="K34" s="48"/>
      <c r="L34" s="48"/>
    </row>
    <row r="35" spans="1:12" s="23" customFormat="1" ht="15" customHeight="1" x14ac:dyDescent="0.25">
      <c r="A35" s="22"/>
      <c r="B35" s="22"/>
      <c r="C35" s="182"/>
      <c r="D35" s="22"/>
      <c r="E35" s="22"/>
      <c r="F35" s="22"/>
      <c r="G35" s="10"/>
      <c r="H35" s="10"/>
      <c r="I35" s="48"/>
      <c r="J35" s="48"/>
      <c r="K35" s="48"/>
      <c r="L35" s="48"/>
    </row>
    <row r="36" spans="1:12" s="23" customFormat="1" ht="15" customHeight="1" x14ac:dyDescent="0.25">
      <c r="A36" s="22"/>
      <c r="B36" s="22"/>
      <c r="C36" s="182"/>
      <c r="D36" s="22"/>
      <c r="E36" s="22"/>
      <c r="F36" s="22"/>
      <c r="G36" s="10"/>
      <c r="H36" s="10"/>
      <c r="I36" s="48"/>
      <c r="J36" s="48"/>
      <c r="K36" s="48"/>
      <c r="L36" s="48"/>
    </row>
    <row r="37" spans="1:12" s="23" customFormat="1" ht="15" customHeight="1" x14ac:dyDescent="0.25">
      <c r="A37" s="22"/>
      <c r="B37" s="22"/>
      <c r="C37" s="182"/>
      <c r="D37" s="22"/>
      <c r="E37" s="22"/>
      <c r="F37" s="22"/>
      <c r="G37" s="10"/>
      <c r="H37" s="10"/>
      <c r="I37" s="48"/>
      <c r="J37" s="48"/>
      <c r="K37" s="48"/>
      <c r="L37" s="48"/>
    </row>
    <row r="38" spans="1:12" s="23" customFormat="1" ht="15" customHeight="1" x14ac:dyDescent="0.25">
      <c r="A38" s="48"/>
      <c r="B38" s="48"/>
      <c r="C38" s="53"/>
      <c r="D38" s="55"/>
      <c r="E38" s="51"/>
      <c r="F38" s="52"/>
      <c r="G38" s="54"/>
      <c r="H38" s="51"/>
      <c r="I38" s="48"/>
      <c r="J38" s="48"/>
      <c r="K38" s="48"/>
      <c r="L38" s="48"/>
    </row>
    <row r="39" spans="1:12" s="23" customFormat="1" ht="15" customHeight="1" x14ac:dyDescent="0.25">
      <c r="A39" s="48"/>
      <c r="B39" s="48"/>
      <c r="C39" s="53"/>
      <c r="D39" s="55"/>
      <c r="E39" s="51"/>
      <c r="F39" s="52"/>
      <c r="G39" s="54"/>
      <c r="H39" s="51"/>
      <c r="I39" s="48"/>
      <c r="J39" s="48"/>
      <c r="K39" s="48"/>
      <c r="L39" s="48"/>
    </row>
    <row r="40" spans="1:12" s="23" customFormat="1" ht="15" customHeight="1" x14ac:dyDescent="0.25">
      <c r="A40" s="48"/>
      <c r="B40" s="48"/>
      <c r="C40" s="53"/>
      <c r="D40" s="55"/>
      <c r="E40" s="51"/>
      <c r="F40" s="52"/>
      <c r="G40" s="54"/>
      <c r="H40" s="51"/>
      <c r="I40" s="48"/>
      <c r="J40" s="48"/>
      <c r="K40" s="48"/>
      <c r="L40" s="48"/>
    </row>
    <row r="41" spans="1:12" s="23" customFormat="1" ht="15" customHeight="1" x14ac:dyDescent="0.25">
      <c r="A41" s="48"/>
      <c r="B41" s="48"/>
      <c r="C41" s="56"/>
      <c r="D41" s="55"/>
      <c r="E41" s="51"/>
      <c r="F41" s="52"/>
      <c r="G41" s="54"/>
      <c r="H41" s="51"/>
      <c r="I41" s="48"/>
      <c r="J41" s="48"/>
      <c r="K41" s="48"/>
      <c r="L41" s="48"/>
    </row>
    <row r="42" spans="1:12" s="23" customFormat="1" ht="15" customHeight="1" x14ac:dyDescent="0.25">
      <c r="A42" s="48"/>
      <c r="B42" s="48"/>
      <c r="C42" s="53"/>
      <c r="D42" s="55"/>
      <c r="E42" s="51"/>
      <c r="F42" s="52"/>
      <c r="G42" s="54"/>
      <c r="H42" s="51"/>
      <c r="I42" s="48"/>
      <c r="J42" s="48"/>
      <c r="K42" s="48"/>
      <c r="L42" s="48"/>
    </row>
    <row r="43" spans="1:12" s="23" customFormat="1" ht="15" customHeight="1" x14ac:dyDescent="0.25">
      <c r="A43" s="48"/>
      <c r="B43" s="48"/>
      <c r="C43" s="53"/>
      <c r="D43" s="55"/>
      <c r="E43" s="51"/>
      <c r="F43" s="52"/>
      <c r="G43" s="54"/>
      <c r="H43" s="51"/>
      <c r="I43" s="48"/>
      <c r="J43" s="48"/>
      <c r="K43" s="48"/>
      <c r="L43" s="48"/>
    </row>
    <row r="44" spans="1:12" s="23" customFormat="1" ht="15" customHeight="1" x14ac:dyDescent="0.25">
      <c r="A44" s="48"/>
      <c r="B44" s="48"/>
      <c r="C44" s="53"/>
      <c r="D44" s="55"/>
      <c r="E44" s="51"/>
      <c r="F44" s="52"/>
      <c r="G44" s="54"/>
      <c r="H44" s="51"/>
      <c r="I44" s="48"/>
      <c r="J44" s="48"/>
      <c r="K44" s="48"/>
      <c r="L44" s="48"/>
    </row>
    <row r="45" spans="1:12" s="23" customFormat="1" ht="15" customHeight="1" x14ac:dyDescent="0.25">
      <c r="A45" s="48"/>
      <c r="B45" s="48"/>
      <c r="C45" s="53"/>
      <c r="D45" s="55"/>
      <c r="E45" s="51"/>
      <c r="F45" s="52"/>
      <c r="G45" s="54"/>
      <c r="H45" s="51"/>
      <c r="I45" s="48"/>
      <c r="J45" s="48"/>
      <c r="K45" s="48"/>
      <c r="L45" s="48"/>
    </row>
    <row r="46" spans="1:12" s="23" customFormat="1" ht="15" customHeight="1" x14ac:dyDescent="0.25">
      <c r="A46" s="48"/>
      <c r="B46" s="48"/>
      <c r="C46" s="53"/>
      <c r="D46" s="55"/>
      <c r="E46" s="51"/>
      <c r="F46" s="52"/>
      <c r="G46" s="54"/>
      <c r="H46" s="51"/>
      <c r="I46" s="48"/>
      <c r="J46" s="48"/>
      <c r="K46" s="48"/>
      <c r="L46" s="48"/>
    </row>
    <row r="47" spans="1:12" s="23" customFormat="1" ht="15" customHeight="1" x14ac:dyDescent="0.25">
      <c r="A47" s="48"/>
      <c r="B47" s="48"/>
      <c r="C47" s="53"/>
      <c r="D47" s="55"/>
      <c r="E47" s="51"/>
      <c r="F47" s="52"/>
      <c r="G47" s="54"/>
      <c r="H47" s="51"/>
      <c r="I47" s="48"/>
      <c r="J47" s="48"/>
      <c r="K47" s="48"/>
      <c r="L47" s="48"/>
    </row>
    <row r="48" spans="1:12" s="23" customFormat="1" ht="15" customHeight="1" x14ac:dyDescent="0.25">
      <c r="A48" s="48"/>
      <c r="B48" s="48"/>
      <c r="C48" s="56"/>
      <c r="D48" s="55"/>
      <c r="E48" s="51"/>
      <c r="F48" s="52"/>
      <c r="G48" s="54"/>
      <c r="H48" s="51"/>
      <c r="I48" s="48"/>
      <c r="J48" s="48"/>
      <c r="K48" s="48"/>
      <c r="L48" s="48"/>
    </row>
    <row r="49" spans="1:12" s="23" customFormat="1" ht="15" customHeight="1" x14ac:dyDescent="0.25">
      <c r="A49" s="48"/>
      <c r="B49" s="48"/>
      <c r="C49" s="53"/>
      <c r="D49" s="55"/>
      <c r="E49" s="51"/>
      <c r="F49" s="52"/>
      <c r="G49" s="54"/>
      <c r="H49" s="51"/>
      <c r="I49" s="48"/>
      <c r="J49" s="48"/>
      <c r="K49" s="48"/>
      <c r="L49" s="48"/>
    </row>
    <row r="50" spans="1:12" s="23" customFormat="1" ht="15" customHeight="1" x14ac:dyDescent="0.25">
      <c r="A50" s="48"/>
      <c r="B50" s="48"/>
      <c r="C50" s="53"/>
      <c r="D50" s="55"/>
      <c r="E50" s="51"/>
      <c r="F50" s="52"/>
      <c r="G50" s="54"/>
      <c r="H50" s="51"/>
      <c r="I50" s="48"/>
      <c r="J50" s="48"/>
      <c r="K50" s="48"/>
      <c r="L50" s="48"/>
    </row>
    <row r="51" spans="1:12" s="23" customFormat="1" ht="15" customHeight="1" x14ac:dyDescent="0.25">
      <c r="A51" s="48"/>
      <c r="B51" s="48"/>
      <c r="C51" s="53"/>
      <c r="D51" s="55"/>
      <c r="E51" s="51"/>
      <c r="F51" s="52"/>
      <c r="G51" s="54"/>
      <c r="H51" s="51"/>
      <c r="I51" s="48"/>
      <c r="J51" s="48"/>
      <c r="K51" s="48"/>
      <c r="L51" s="48"/>
    </row>
    <row r="52" spans="1:12" s="23" customFormat="1" ht="15" customHeight="1" x14ac:dyDescent="0.25">
      <c r="A52" s="48"/>
      <c r="B52" s="48"/>
      <c r="C52" s="53"/>
      <c r="D52" s="55"/>
      <c r="E52" s="51"/>
      <c r="F52" s="52"/>
      <c r="G52" s="54"/>
      <c r="H52" s="51"/>
      <c r="I52" s="48"/>
      <c r="J52" s="48"/>
      <c r="K52" s="48"/>
      <c r="L52" s="48"/>
    </row>
    <row r="53" spans="1:12" s="23" customFormat="1" ht="15" customHeight="1" x14ac:dyDescent="0.25">
      <c r="A53" s="48"/>
      <c r="B53" s="48"/>
      <c r="C53" s="53"/>
      <c r="D53" s="55"/>
      <c r="E53" s="51"/>
      <c r="F53" s="52"/>
      <c r="G53" s="54"/>
      <c r="H53" s="51"/>
      <c r="I53" s="48"/>
      <c r="J53" s="48"/>
      <c r="K53" s="48"/>
      <c r="L53" s="48"/>
    </row>
    <row r="54" spans="1:12" s="23" customFormat="1" ht="15" customHeight="1" x14ac:dyDescent="0.25">
      <c r="A54" s="48"/>
      <c r="B54" s="48"/>
      <c r="C54" s="53"/>
      <c r="D54" s="55"/>
      <c r="E54" s="51"/>
      <c r="F54" s="52"/>
      <c r="G54" s="54"/>
      <c r="H54" s="51"/>
      <c r="I54" s="48"/>
      <c r="J54" s="48"/>
      <c r="K54" s="48"/>
      <c r="L54" s="48"/>
    </row>
    <row r="55" spans="1:12" s="23" customFormat="1" ht="15" customHeight="1" x14ac:dyDescent="0.25">
      <c r="A55" s="48"/>
      <c r="B55" s="48"/>
      <c r="C55" s="56"/>
      <c r="D55" s="55"/>
      <c r="E55" s="51"/>
      <c r="F55" s="52"/>
      <c r="G55" s="54"/>
      <c r="H55" s="51"/>
      <c r="I55" s="48"/>
      <c r="J55" s="48"/>
      <c r="K55" s="48"/>
      <c r="L55" s="48"/>
    </row>
    <row r="56" spans="1:12" s="23" customFormat="1" ht="15" customHeight="1" x14ac:dyDescent="0.25">
      <c r="A56" s="48"/>
      <c r="B56" s="48"/>
      <c r="C56" s="53"/>
      <c r="D56" s="55"/>
      <c r="E56" s="51"/>
      <c r="F56" s="52"/>
      <c r="G56" s="54"/>
      <c r="H56" s="51"/>
      <c r="I56" s="48"/>
      <c r="J56" s="48"/>
      <c r="K56" s="48"/>
      <c r="L56" s="48"/>
    </row>
    <row r="57" spans="1:12" s="23" customFormat="1" ht="15" customHeight="1" x14ac:dyDescent="0.25">
      <c r="A57" s="48"/>
      <c r="B57" s="48"/>
      <c r="C57" s="53"/>
      <c r="D57" s="55"/>
      <c r="E57" s="51"/>
      <c r="F57" s="52"/>
      <c r="G57" s="54"/>
      <c r="H57" s="51"/>
      <c r="I57" s="48"/>
      <c r="J57" s="48"/>
      <c r="K57" s="48"/>
      <c r="L57" s="48"/>
    </row>
    <row r="58" spans="1:12" s="23" customFormat="1" ht="15" customHeight="1" x14ac:dyDescent="0.25">
      <c r="A58" s="48"/>
      <c r="B58" s="48"/>
      <c r="C58" s="53"/>
      <c r="D58" s="55"/>
      <c r="E58" s="51"/>
      <c r="F58" s="52"/>
      <c r="G58" s="54"/>
      <c r="H58" s="51"/>
      <c r="I58" s="48"/>
      <c r="J58" s="48"/>
      <c r="K58" s="48"/>
      <c r="L58" s="48"/>
    </row>
    <row r="59" spans="1:12" s="23" customFormat="1" ht="15" customHeight="1" x14ac:dyDescent="0.25">
      <c r="A59" s="48"/>
      <c r="B59" s="48"/>
      <c r="C59" s="53"/>
      <c r="D59" s="55"/>
      <c r="E59" s="51"/>
      <c r="F59" s="52"/>
      <c r="G59" s="54"/>
      <c r="H59" s="51"/>
      <c r="I59" s="48"/>
      <c r="J59" s="48"/>
      <c r="K59" s="48"/>
      <c r="L59" s="48"/>
    </row>
    <row r="60" spans="1:12" s="23" customFormat="1" ht="15" customHeight="1" x14ac:dyDescent="0.25">
      <c r="A60" s="48"/>
      <c r="B60" s="48"/>
      <c r="C60" s="53"/>
      <c r="D60" s="55"/>
      <c r="E60" s="51"/>
      <c r="F60" s="52"/>
      <c r="G60" s="54"/>
      <c r="H60" s="51"/>
      <c r="I60" s="48"/>
      <c r="J60" s="48"/>
      <c r="K60" s="48"/>
      <c r="L60" s="48"/>
    </row>
    <row r="61" spans="1:12" s="23" customFormat="1" ht="15" customHeight="1" x14ac:dyDescent="0.25">
      <c r="A61" s="48"/>
      <c r="B61" s="48"/>
      <c r="C61" s="53"/>
      <c r="D61" s="55"/>
      <c r="E61" s="51"/>
      <c r="F61" s="52"/>
      <c r="G61" s="54"/>
      <c r="H61" s="51"/>
      <c r="I61" s="48"/>
      <c r="J61" s="48"/>
      <c r="K61" s="48"/>
      <c r="L61" s="48"/>
    </row>
    <row r="62" spans="1:12" s="23" customFormat="1" ht="15" customHeight="1" x14ac:dyDescent="0.25">
      <c r="A62" s="48"/>
      <c r="B62" s="48"/>
      <c r="C62" s="53"/>
      <c r="D62" s="55"/>
      <c r="E62" s="51"/>
      <c r="F62" s="52"/>
      <c r="G62" s="54"/>
      <c r="H62" s="51"/>
      <c r="I62" s="48"/>
      <c r="J62" s="48"/>
      <c r="K62" s="48"/>
      <c r="L62" s="48"/>
    </row>
    <row r="63" spans="1:12" s="23" customFormat="1" ht="15" customHeight="1" x14ac:dyDescent="0.25">
      <c r="A63" s="48"/>
      <c r="B63" s="48"/>
      <c r="C63" s="53"/>
      <c r="D63" s="55"/>
      <c r="E63" s="51"/>
      <c r="F63" s="52"/>
      <c r="G63" s="54"/>
      <c r="H63" s="51"/>
      <c r="I63" s="48"/>
      <c r="J63" s="48"/>
      <c r="K63" s="48"/>
      <c r="L63" s="48"/>
    </row>
    <row r="64" spans="1:12" s="23" customFormat="1" ht="15" customHeight="1" x14ac:dyDescent="0.25">
      <c r="A64" s="48"/>
      <c r="B64" s="48"/>
      <c r="C64" s="53"/>
      <c r="D64" s="55"/>
      <c r="E64" s="51"/>
      <c r="F64" s="52"/>
      <c r="G64" s="54"/>
      <c r="H64" s="51"/>
      <c r="I64" s="48"/>
      <c r="J64" s="48"/>
      <c r="K64" s="48"/>
      <c r="L64" s="48"/>
    </row>
    <row r="65" spans="1:12" s="23" customFormat="1" ht="15" customHeight="1" x14ac:dyDescent="0.25">
      <c r="A65" s="48"/>
      <c r="B65" s="48"/>
      <c r="C65" s="53"/>
      <c r="D65" s="55"/>
      <c r="E65" s="51"/>
      <c r="F65" s="52"/>
      <c r="G65" s="54"/>
      <c r="H65" s="51"/>
      <c r="I65" s="48"/>
      <c r="J65" s="48"/>
      <c r="K65" s="48"/>
      <c r="L65" s="48"/>
    </row>
    <row r="66" spans="1:12" s="23" customFormat="1" ht="15" customHeight="1" x14ac:dyDescent="0.25">
      <c r="A66" s="48"/>
      <c r="B66" s="48"/>
      <c r="C66" s="53"/>
      <c r="D66" s="55"/>
      <c r="E66" s="51"/>
      <c r="F66" s="52"/>
      <c r="G66" s="54"/>
      <c r="H66" s="51"/>
      <c r="I66" s="48"/>
      <c r="J66" s="48"/>
      <c r="K66" s="48"/>
      <c r="L66" s="48"/>
    </row>
    <row r="67" spans="1:12" s="23" customFormat="1" ht="15" customHeight="1" x14ac:dyDescent="0.25">
      <c r="A67" s="48"/>
      <c r="B67" s="48"/>
      <c r="C67" s="53"/>
      <c r="D67" s="55"/>
      <c r="E67" s="51"/>
      <c r="F67" s="52"/>
      <c r="G67" s="54"/>
      <c r="H67" s="51"/>
      <c r="I67" s="48"/>
      <c r="J67" s="48"/>
      <c r="K67" s="48"/>
      <c r="L67" s="48"/>
    </row>
    <row r="68" spans="1:12" s="23" customFormat="1" ht="15" customHeight="1" x14ac:dyDescent="0.25">
      <c r="A68" s="48"/>
      <c r="B68" s="48"/>
      <c r="C68" s="53"/>
      <c r="D68" s="55"/>
      <c r="E68" s="51"/>
      <c r="F68" s="52"/>
      <c r="G68" s="54"/>
      <c r="H68" s="51"/>
      <c r="I68" s="48"/>
      <c r="J68" s="48"/>
      <c r="K68" s="48"/>
      <c r="L68" s="48"/>
    </row>
    <row r="69" spans="1:12" s="23" customFormat="1" ht="15" customHeight="1" x14ac:dyDescent="0.25">
      <c r="A69" s="48"/>
      <c r="B69" s="48"/>
      <c r="C69" s="53"/>
      <c r="D69" s="55"/>
      <c r="E69" s="51"/>
      <c r="F69" s="52"/>
      <c r="G69" s="54"/>
      <c r="H69" s="51"/>
      <c r="I69" s="48"/>
      <c r="J69" s="48"/>
      <c r="K69" s="48"/>
      <c r="L69" s="48"/>
    </row>
    <row r="70" spans="1:12" s="23" customFormat="1" ht="15" customHeight="1" x14ac:dyDescent="0.25">
      <c r="A70" s="48"/>
      <c r="B70" s="48"/>
      <c r="C70" s="53"/>
      <c r="D70" s="55"/>
      <c r="E70" s="51"/>
      <c r="F70" s="52"/>
      <c r="G70" s="54"/>
      <c r="H70" s="51"/>
      <c r="I70" s="48"/>
      <c r="J70" s="48"/>
      <c r="K70" s="48"/>
      <c r="L70" s="48"/>
    </row>
    <row r="71" spans="1:12" s="23" customFormat="1" ht="15" customHeight="1" x14ac:dyDescent="0.25">
      <c r="A71" s="48"/>
      <c r="B71" s="48"/>
      <c r="C71" s="53"/>
      <c r="D71" s="55"/>
      <c r="E71" s="51"/>
      <c r="F71" s="52"/>
      <c r="G71" s="54"/>
      <c r="H71" s="51"/>
      <c r="I71" s="48"/>
      <c r="J71" s="48"/>
      <c r="K71" s="48"/>
      <c r="L71" s="48"/>
    </row>
    <row r="72" spans="1:12" s="23" customFormat="1" ht="15" customHeight="1" x14ac:dyDescent="0.25">
      <c r="A72" s="48"/>
      <c r="B72" s="48"/>
      <c r="C72" s="53"/>
      <c r="D72" s="55"/>
      <c r="E72" s="51"/>
      <c r="F72" s="52"/>
      <c r="G72" s="54"/>
      <c r="H72" s="51"/>
      <c r="I72" s="48"/>
      <c r="J72" s="48"/>
      <c r="K72" s="48"/>
      <c r="L72" s="48"/>
    </row>
    <row r="73" spans="1:12" s="23" customFormat="1" ht="15" customHeight="1" x14ac:dyDescent="0.25">
      <c r="A73" s="48"/>
      <c r="B73" s="48"/>
      <c r="C73" s="53"/>
      <c r="D73" s="55"/>
      <c r="E73" s="51"/>
      <c r="F73" s="52"/>
      <c r="G73" s="54"/>
      <c r="H73" s="51"/>
      <c r="I73" s="48"/>
      <c r="J73" s="48"/>
      <c r="K73" s="48"/>
      <c r="L73" s="48"/>
    </row>
    <row r="74" spans="1:12" s="23" customFormat="1" ht="15" customHeight="1" x14ac:dyDescent="0.25">
      <c r="A74" s="48"/>
      <c r="B74" s="48"/>
      <c r="C74" s="53"/>
      <c r="D74" s="55"/>
      <c r="E74" s="51"/>
      <c r="F74" s="52"/>
      <c r="G74" s="54"/>
      <c r="H74" s="51"/>
      <c r="I74" s="48"/>
      <c r="J74" s="48"/>
      <c r="K74" s="48"/>
      <c r="L74" s="48"/>
    </row>
    <row r="75" spans="1:12" ht="15" customHeight="1" x14ac:dyDescent="0.3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57"/>
    </row>
    <row r="76" spans="1:12" x14ac:dyDescent="0.2">
      <c r="B76" s="19"/>
      <c r="C76" s="2"/>
    </row>
    <row r="77" spans="1:12" x14ac:dyDescent="0.2">
      <c r="C77" s="25" t="s">
        <v>24</v>
      </c>
    </row>
    <row r="78" spans="1:12" ht="12.75" customHeight="1" x14ac:dyDescent="0.2">
      <c r="C78" s="30" t="s">
        <v>25</v>
      </c>
    </row>
    <row r="79" spans="1:12" ht="12.75" customHeight="1" x14ac:dyDescent="0.2">
      <c r="C79" s="30" t="s">
        <v>26</v>
      </c>
    </row>
    <row r="80" spans="1:12" ht="12.75" customHeight="1" x14ac:dyDescent="0.2">
      <c r="C80" s="30" t="s">
        <v>27</v>
      </c>
    </row>
    <row r="81" spans="3:3" ht="12.75" customHeight="1" x14ac:dyDescent="0.2">
      <c r="C81" s="18"/>
    </row>
    <row r="82" spans="3:3" x14ac:dyDescent="0.2">
      <c r="C82" s="182" t="s">
        <v>49</v>
      </c>
    </row>
    <row r="83" spans="3:3" x14ac:dyDescent="0.2">
      <c r="C83" s="182"/>
    </row>
    <row r="84" spans="3:3" x14ac:dyDescent="0.2">
      <c r="C84" s="182"/>
    </row>
    <row r="85" spans="3:3" x14ac:dyDescent="0.2">
      <c r="C85" s="182"/>
    </row>
    <row r="86" spans="3:3" x14ac:dyDescent="0.2">
      <c r="C86" s="182"/>
    </row>
    <row r="87" spans="3:3" x14ac:dyDescent="0.2">
      <c r="C87" s="182"/>
    </row>
    <row r="88" spans="3:3" x14ac:dyDescent="0.2">
      <c r="C88" s="182"/>
    </row>
    <row r="89" spans="3:3" x14ac:dyDescent="0.2">
      <c r="C89" s="182"/>
    </row>
    <row r="90" spans="3:3" x14ac:dyDescent="0.2">
      <c r="C90" s="182"/>
    </row>
  </sheetData>
  <mergeCells count="42">
    <mergeCell ref="A7:A8"/>
    <mergeCell ref="A2:L2"/>
    <mergeCell ref="C82:C90"/>
    <mergeCell ref="A75:K75"/>
    <mergeCell ref="A3:L3"/>
    <mergeCell ref="A5:L5"/>
    <mergeCell ref="J24:K24"/>
    <mergeCell ref="J25:K25"/>
    <mergeCell ref="A19:K19"/>
    <mergeCell ref="C29:C37"/>
    <mergeCell ref="H7:I7"/>
    <mergeCell ref="J7:K7"/>
    <mergeCell ref="D7:D8"/>
    <mergeCell ref="E7:E8"/>
    <mergeCell ref="F7:F8"/>
    <mergeCell ref="G7:G8"/>
    <mergeCell ref="C7:C8"/>
    <mergeCell ref="L7:L8"/>
    <mergeCell ref="B7:B8"/>
    <mergeCell ref="M4:M5"/>
    <mergeCell ref="N4:N5"/>
    <mergeCell ref="U4:U5"/>
    <mergeCell ref="M7:M8"/>
    <mergeCell ref="N7:N8"/>
    <mergeCell ref="O7:O8"/>
    <mergeCell ref="S4:S5"/>
    <mergeCell ref="P4:P5"/>
    <mergeCell ref="Q4:Q5"/>
    <mergeCell ref="R4:R5"/>
    <mergeCell ref="O4:O5"/>
    <mergeCell ref="P7:P8"/>
    <mergeCell ref="Q7:Q8"/>
    <mergeCell ref="R7:R8"/>
    <mergeCell ref="S7:S8"/>
    <mergeCell ref="T4:T5"/>
    <mergeCell ref="J11:K11"/>
    <mergeCell ref="J12:K12"/>
    <mergeCell ref="X7:X8"/>
    <mergeCell ref="T7:T8"/>
    <mergeCell ref="U7:U8"/>
    <mergeCell ref="V7:V8"/>
    <mergeCell ref="W7:W8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>
      <selection activeCell="K43" sqref="K4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Титул</vt:lpstr>
      <vt:lpstr>Общее</vt:lpstr>
      <vt:lpstr>Щитовое электрооборудование</vt:lpstr>
      <vt:lpstr>Отбойники</vt:lpstr>
      <vt:lpstr>Общее!Print_Area</vt:lpstr>
      <vt:lpstr>Титул!Print_Area</vt:lpstr>
      <vt:lpstr>'Щитовое электрооборудование'!Print_Titles</vt:lpstr>
      <vt:lpstr>Общее!Область_печати</vt:lpstr>
      <vt:lpstr>'Щитовое электрооборудование'!Область_печати</vt:lpstr>
    </vt:vector>
  </TitlesOfParts>
  <Company>firma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edrebskaya</dc:creator>
  <cp:lastModifiedBy>Андрей Орлов</cp:lastModifiedBy>
  <cp:lastPrinted>2017-10-05T09:00:25Z</cp:lastPrinted>
  <dcterms:created xsi:type="dcterms:W3CDTF">2008-08-08T12:01:21Z</dcterms:created>
  <dcterms:modified xsi:type="dcterms:W3CDTF">2017-11-08T15:26:04Z</dcterms:modified>
</cp:coreProperties>
</file>