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405" windowWidth="19320" windowHeight="121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2"/>
  <c r="B65" i="2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64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33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D2" l="1"/>
  <c r="D3" i="1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2"/>
</calcChain>
</file>

<file path=xl/sharedStrings.xml><?xml version="1.0" encoding="utf-8"?>
<sst xmlns="http://schemas.openxmlformats.org/spreadsheetml/2006/main" count="6" uniqueCount="5">
  <si>
    <t>Счет</t>
  </si>
  <si>
    <t>Сумма</t>
  </si>
  <si>
    <t>Дата</t>
  </si>
  <si>
    <t>Сумма обеспечения</t>
  </si>
  <si>
    <t>Сумма оплат</t>
  </si>
</sst>
</file>

<file path=xl/styles.xml><?xml version="1.0" encoding="utf-8"?>
<styleSheet xmlns="http://schemas.openxmlformats.org/spreadsheetml/2006/main">
  <numFmts count="1">
    <numFmt numFmtId="164" formatCode="_-* #,##0.00\ &quot;₽&quot;_-;\-* #,##0.00\ &quot;₽&quot;_-;_-* &quot;-&quot;??\ &quot;₽&quot;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Font="1"/>
    <xf numFmtId="14" fontId="0" fillId="0" borderId="0" xfId="0" applyNumberFormat="1"/>
    <xf numFmtId="164" fontId="0" fillId="0" borderId="0" xfId="0" applyNumberFormat="1"/>
    <xf numFmtId="14" fontId="0" fillId="2" borderId="0" xfId="0" applyNumberFormat="1" applyFill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selection activeCell="D2" sqref="D2"/>
    </sheetView>
  </sheetViews>
  <sheetFormatPr defaultRowHeight="15"/>
  <cols>
    <col min="2" max="2" width="14.5703125" bestFit="1" customWidth="1"/>
    <col min="3" max="3" width="19.7109375" bestFit="1" customWidth="1"/>
    <col min="4" max="4" width="10.140625" style="2" bestFit="1" customWidth="1"/>
  </cols>
  <sheetData>
    <row r="1" spans="1:4">
      <c r="A1" t="s">
        <v>0</v>
      </c>
      <c r="B1" t="s">
        <v>1</v>
      </c>
      <c r="C1" t="s">
        <v>3</v>
      </c>
    </row>
    <row r="2" spans="1:4">
      <c r="A2">
        <v>1</v>
      </c>
      <c r="B2" s="1">
        <v>501321</v>
      </c>
      <c r="C2" s="3">
        <f>B2*0.5</f>
        <v>250660.5</v>
      </c>
      <c r="D2" s="4">
        <f ca="1">SMALL(Лист2!D:D,ROW()-1)</f>
        <v>43010</v>
      </c>
    </row>
    <row r="3" spans="1:4">
      <c r="A3">
        <v>2</v>
      </c>
      <c r="B3" s="1">
        <v>404726</v>
      </c>
      <c r="C3" s="3">
        <f t="shared" ref="C3:C32" si="0">B3*0.5</f>
        <v>202363</v>
      </c>
      <c r="D3" s="4">
        <f ca="1">SMALL(Лист2!D:D,ROW()-1)</f>
        <v>43011</v>
      </c>
    </row>
    <row r="4" spans="1:4">
      <c r="A4">
        <v>3</v>
      </c>
      <c r="B4" s="1">
        <v>2572564</v>
      </c>
      <c r="C4" s="3">
        <f t="shared" si="0"/>
        <v>1286282</v>
      </c>
      <c r="D4" s="4">
        <f ca="1">SMALL(Лист2!D:D,ROW()-1)</f>
        <v>43012</v>
      </c>
    </row>
    <row r="5" spans="1:4">
      <c r="A5">
        <v>4</v>
      </c>
      <c r="B5" s="1">
        <v>2741362</v>
      </c>
      <c r="C5" s="3">
        <f t="shared" si="0"/>
        <v>1370681</v>
      </c>
      <c r="D5" s="4">
        <f ca="1">SMALL(Лист2!D:D,ROW()-1)</f>
        <v>43013</v>
      </c>
    </row>
    <row r="6" spans="1:4">
      <c r="A6">
        <v>5</v>
      </c>
      <c r="B6" s="1">
        <v>1971792</v>
      </c>
      <c r="C6" s="3">
        <f t="shared" si="0"/>
        <v>985896</v>
      </c>
      <c r="D6" s="4">
        <f ca="1">SMALL(Лист2!D:D,ROW()-1)</f>
        <v>43014</v>
      </c>
    </row>
    <row r="7" spans="1:4">
      <c r="A7">
        <v>6</v>
      </c>
      <c r="B7" s="1">
        <v>530189</v>
      </c>
      <c r="C7" s="3">
        <f t="shared" si="0"/>
        <v>265094.5</v>
      </c>
      <c r="D7" s="4">
        <f ca="1">SMALL(Лист2!D:D,ROW()-1)</f>
        <v>43015</v>
      </c>
    </row>
    <row r="8" spans="1:4">
      <c r="A8">
        <v>7</v>
      </c>
      <c r="B8" s="1">
        <v>678851</v>
      </c>
      <c r="C8" s="3">
        <f t="shared" si="0"/>
        <v>339425.5</v>
      </c>
      <c r="D8" s="4">
        <f ca="1">SMALL(Лист2!D:D,ROW()-1)</f>
        <v>43016</v>
      </c>
    </row>
    <row r="9" spans="1:4">
      <c r="A9">
        <v>8</v>
      </c>
      <c r="B9" s="1">
        <v>2762470</v>
      </c>
      <c r="C9" s="3">
        <f t="shared" si="0"/>
        <v>1381235</v>
      </c>
      <c r="D9" s="4">
        <f ca="1">SMALL(Лист2!D:D,ROW()-1)</f>
        <v>43017</v>
      </c>
    </row>
    <row r="10" spans="1:4">
      <c r="A10">
        <v>9</v>
      </c>
      <c r="B10" s="1">
        <v>942245</v>
      </c>
      <c r="C10" s="3">
        <f t="shared" si="0"/>
        <v>471122.5</v>
      </c>
      <c r="D10" s="4">
        <f ca="1">SMALL(Лист2!D:D,ROW()-1)</f>
        <v>43018</v>
      </c>
    </row>
    <row r="11" spans="1:4">
      <c r="A11">
        <v>10</v>
      </c>
      <c r="B11" s="1">
        <v>2415217</v>
      </c>
      <c r="C11" s="3">
        <f t="shared" si="0"/>
        <v>1207608.5</v>
      </c>
      <c r="D11" s="4">
        <f ca="1">SMALL(Лист2!D:D,ROW()-1)</f>
        <v>43019</v>
      </c>
    </row>
    <row r="12" spans="1:4">
      <c r="A12">
        <v>11</v>
      </c>
      <c r="B12" s="1">
        <v>2624975</v>
      </c>
      <c r="C12" s="3">
        <f t="shared" si="0"/>
        <v>1312487.5</v>
      </c>
      <c r="D12" s="4">
        <f ca="1">SMALL(Лист2!D:D,ROW()-1)</f>
        <v>43020</v>
      </c>
    </row>
    <row r="13" spans="1:4">
      <c r="A13">
        <v>12</v>
      </c>
      <c r="B13" s="1">
        <v>2868530</v>
      </c>
      <c r="C13" s="3">
        <f t="shared" si="0"/>
        <v>1434265</v>
      </c>
      <c r="D13" s="4">
        <f ca="1">SMALL(Лист2!D:D,ROW()-1)</f>
        <v>43021</v>
      </c>
    </row>
    <row r="14" spans="1:4">
      <c r="A14">
        <v>13</v>
      </c>
      <c r="B14" s="1">
        <v>2297636</v>
      </c>
      <c r="C14" s="3">
        <f t="shared" si="0"/>
        <v>1148818</v>
      </c>
      <c r="D14" s="4">
        <f ca="1">SMALL(Лист2!D:D,ROW()-1)</f>
        <v>43022</v>
      </c>
    </row>
    <row r="15" spans="1:4">
      <c r="A15">
        <v>14</v>
      </c>
      <c r="B15" s="1">
        <v>549786</v>
      </c>
      <c r="C15" s="3">
        <f t="shared" si="0"/>
        <v>274893</v>
      </c>
      <c r="D15" s="4">
        <f ca="1">SMALL(Лист2!D:D,ROW()-1)</f>
        <v>43023</v>
      </c>
    </row>
    <row r="16" spans="1:4">
      <c r="A16">
        <v>15</v>
      </c>
      <c r="B16" s="1">
        <v>405486</v>
      </c>
      <c r="C16" s="3">
        <f t="shared" si="0"/>
        <v>202743</v>
      </c>
      <c r="D16" s="4">
        <f ca="1">SMALL(Лист2!D:D,ROW()-1)</f>
        <v>43024</v>
      </c>
    </row>
    <row r="17" spans="1:4">
      <c r="A17">
        <v>16</v>
      </c>
      <c r="B17" s="1">
        <v>1982532</v>
      </c>
      <c r="C17" s="3">
        <f t="shared" si="0"/>
        <v>991266</v>
      </c>
      <c r="D17" s="4">
        <f ca="1">SMALL(Лист2!D:D,ROW()-1)</f>
        <v>43025</v>
      </c>
    </row>
    <row r="18" spans="1:4">
      <c r="A18">
        <v>17</v>
      </c>
      <c r="B18" s="1">
        <v>2883347</v>
      </c>
      <c r="C18" s="3">
        <f t="shared" si="0"/>
        <v>1441673.5</v>
      </c>
      <c r="D18" s="4">
        <f ca="1">SMALL(Лист2!D:D,ROW()-1)</f>
        <v>43026</v>
      </c>
    </row>
    <row r="19" spans="1:4">
      <c r="A19">
        <v>18</v>
      </c>
      <c r="B19" s="1">
        <v>2328969</v>
      </c>
      <c r="C19" s="3">
        <f t="shared" si="0"/>
        <v>1164484.5</v>
      </c>
      <c r="D19" s="4">
        <f ca="1">SMALL(Лист2!D:D,ROW()-1)</f>
        <v>43027</v>
      </c>
    </row>
    <row r="20" spans="1:4">
      <c r="A20">
        <v>19</v>
      </c>
      <c r="B20" s="1">
        <v>2183117</v>
      </c>
      <c r="C20" s="3">
        <f t="shared" si="0"/>
        <v>1091558.5</v>
      </c>
      <c r="D20" s="4">
        <f ca="1">SMALL(Лист2!D:D,ROW()-1)</f>
        <v>43028</v>
      </c>
    </row>
    <row r="21" spans="1:4">
      <c r="A21">
        <v>20</v>
      </c>
      <c r="B21" s="1">
        <v>856275</v>
      </c>
      <c r="C21" s="3">
        <f t="shared" si="0"/>
        <v>428137.5</v>
      </c>
      <c r="D21" s="4">
        <f ca="1">SMALL(Лист2!D:D,ROW()-1)</f>
        <v>43029</v>
      </c>
    </row>
    <row r="22" spans="1:4">
      <c r="A22">
        <v>21</v>
      </c>
      <c r="B22" s="1">
        <v>460585</v>
      </c>
      <c r="C22" s="3">
        <f t="shared" si="0"/>
        <v>230292.5</v>
      </c>
      <c r="D22" s="4">
        <f ca="1">SMALL(Лист2!D:D,ROW()-1)</f>
        <v>43030</v>
      </c>
    </row>
    <row r="23" spans="1:4">
      <c r="A23">
        <v>22</v>
      </c>
      <c r="B23" s="1">
        <v>1740151</v>
      </c>
      <c r="C23" s="3">
        <f t="shared" si="0"/>
        <v>870075.5</v>
      </c>
      <c r="D23" s="4">
        <f ca="1">SMALL(Лист2!D:D,ROW()-1)</f>
        <v>43031</v>
      </c>
    </row>
    <row r="24" spans="1:4">
      <c r="A24">
        <v>23</v>
      </c>
      <c r="B24" s="1">
        <v>2612926</v>
      </c>
      <c r="C24" s="3">
        <f t="shared" si="0"/>
        <v>1306463</v>
      </c>
      <c r="D24" s="4">
        <f ca="1">SMALL(Лист2!D:D,ROW()-1)</f>
        <v>43032</v>
      </c>
    </row>
    <row r="25" spans="1:4">
      <c r="A25">
        <v>24</v>
      </c>
      <c r="B25" s="1">
        <v>1792249</v>
      </c>
      <c r="C25" s="3">
        <f t="shared" si="0"/>
        <v>896124.5</v>
      </c>
      <c r="D25" s="4">
        <f ca="1">SMALL(Лист2!D:D,ROW()-1)</f>
        <v>43033</v>
      </c>
    </row>
    <row r="26" spans="1:4">
      <c r="A26">
        <v>25</v>
      </c>
      <c r="B26" s="1">
        <v>1565683</v>
      </c>
      <c r="C26" s="3">
        <f t="shared" si="0"/>
        <v>782841.5</v>
      </c>
      <c r="D26" s="4">
        <f ca="1">SMALL(Лист2!D:D,ROW()-1)</f>
        <v>43034</v>
      </c>
    </row>
    <row r="27" spans="1:4">
      <c r="A27">
        <v>26</v>
      </c>
      <c r="B27" s="1">
        <v>1958799</v>
      </c>
      <c r="C27" s="3">
        <f t="shared" si="0"/>
        <v>979399.5</v>
      </c>
      <c r="D27" s="4">
        <f ca="1">SMALL(Лист2!D:D,ROW()-1)</f>
        <v>43035</v>
      </c>
    </row>
    <row r="28" spans="1:4">
      <c r="A28">
        <v>27</v>
      </c>
      <c r="B28" s="1">
        <v>1365099</v>
      </c>
      <c r="C28" s="3">
        <f t="shared" si="0"/>
        <v>682549.5</v>
      </c>
      <c r="D28" s="4">
        <f ca="1">SMALL(Лист2!D:D,ROW()-1)</f>
        <v>43036</v>
      </c>
    </row>
    <row r="29" spans="1:4">
      <c r="A29">
        <v>28</v>
      </c>
      <c r="B29" s="1">
        <v>426164</v>
      </c>
      <c r="C29" s="3">
        <f t="shared" si="0"/>
        <v>213082</v>
      </c>
      <c r="D29" s="4">
        <f ca="1">SMALL(Лист2!D:D,ROW()-1)</f>
        <v>43037</v>
      </c>
    </row>
    <row r="30" spans="1:4">
      <c r="A30">
        <v>29</v>
      </c>
      <c r="B30" s="1">
        <v>335924</v>
      </c>
      <c r="C30" s="3">
        <f t="shared" si="0"/>
        <v>167962</v>
      </c>
      <c r="D30" s="4">
        <f ca="1">SMALL(Лист2!D:D,ROW()-1)</f>
        <v>43038</v>
      </c>
    </row>
    <row r="31" spans="1:4">
      <c r="A31">
        <v>30</v>
      </c>
      <c r="B31" s="1">
        <v>2380793</v>
      </c>
      <c r="C31" s="3">
        <f t="shared" si="0"/>
        <v>1190396.5</v>
      </c>
      <c r="D31" s="4">
        <f ca="1">SMALL(Лист2!D:D,ROW()-1)</f>
        <v>43039</v>
      </c>
    </row>
    <row r="32" spans="1:4">
      <c r="A32">
        <v>31</v>
      </c>
      <c r="B32" s="1">
        <v>2946771</v>
      </c>
      <c r="C32" s="3">
        <f t="shared" si="0"/>
        <v>1473385.5</v>
      </c>
      <c r="D32" s="4">
        <f ca="1">SMALL(Лист2!D:D,ROW()-1)</f>
        <v>43040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4"/>
  <sheetViews>
    <sheetView topLeftCell="A13" workbookViewId="0">
      <selection activeCell="H13" sqref="H13"/>
    </sheetView>
  </sheetViews>
  <sheetFormatPr defaultRowHeight="15"/>
  <cols>
    <col min="2" max="2" width="14.5703125" style="1" bestFit="1" customWidth="1"/>
    <col min="3" max="4" width="10.140625" style="2" bestFit="1" customWidth="1"/>
  </cols>
  <sheetData>
    <row r="1" spans="1:4">
      <c r="A1" t="s">
        <v>0</v>
      </c>
      <c r="B1" s="1" t="s">
        <v>4</v>
      </c>
      <c r="C1" s="2" t="s">
        <v>2</v>
      </c>
    </row>
    <row r="2" spans="1:4">
      <c r="A2">
        <v>1</v>
      </c>
      <c r="B2" s="1">
        <f>VLOOKUP(A2,Лист1!$A$2:$B$32,2,0)*0.3</f>
        <v>150396.29999999999</v>
      </c>
      <c r="C2" s="2">
        <v>42979</v>
      </c>
      <c r="D2" s="4" t="str">
        <f ca="1">IF(AND(COUNTIF(A2:A100,A2)&gt;1,IF(SUMIF(A$2:B2,A2,B$2:B2)&gt;=VLOOKUP(A2,Лист1!A:C,3,0),Лист2!C2,"")&lt;&gt;""),IF(SUMIF(A$2:B2,A2,B$2:B2)&gt;=VLOOKUP(A2,Лист1!A:C,3,0),Лист2!C2,""),"")</f>
        <v/>
      </c>
    </row>
    <row r="3" spans="1:4">
      <c r="A3">
        <v>2</v>
      </c>
      <c r="B3" s="1">
        <f>VLOOKUP(A3,Лист1!$A$2:$B$32,2,0)*0.3</f>
        <v>121417.79999999999</v>
      </c>
      <c r="C3" s="2">
        <v>42980</v>
      </c>
      <c r="D3" s="4" t="str">
        <f ca="1">IF(AND(COUNTIF(A3:A101,A3)&gt;1,IF(SUMIF(A$2:B3,A3,B$2:B3)&gt;=VLOOKUP(A3,Лист1!A:C,3,0),Лист2!C3,"")&lt;&gt;""),IF(SUMIF(A$2:B3,A3,B$2:B3)&gt;=VLOOKUP(A3,Лист1!A:C,3,0),Лист2!C3,""),"")</f>
        <v/>
      </c>
    </row>
    <row r="4" spans="1:4">
      <c r="A4">
        <v>3</v>
      </c>
      <c r="B4" s="1">
        <f>VLOOKUP(A4,Лист1!$A$2:$B$32,2,0)*0.3</f>
        <v>771769.2</v>
      </c>
      <c r="C4" s="2">
        <v>42981</v>
      </c>
      <c r="D4" s="4" t="str">
        <f ca="1">IF(AND(COUNTIF(A4:A102,A4)&gt;1,IF(SUMIF(A$2:B4,A4,B$2:B4)&gt;=VLOOKUP(A4,Лист1!A:C,3,0),Лист2!C4,"")&lt;&gt;""),IF(SUMIF(A$2:B4,A4,B$2:B4)&gt;=VLOOKUP(A4,Лист1!A:C,3,0),Лист2!C4,""),"")</f>
        <v/>
      </c>
    </row>
    <row r="5" spans="1:4">
      <c r="A5">
        <v>4</v>
      </c>
      <c r="B5" s="1">
        <f>VLOOKUP(A5,Лист1!$A$2:$B$32,2,0)*0.3</f>
        <v>822408.6</v>
      </c>
      <c r="C5" s="2">
        <v>42982</v>
      </c>
      <c r="D5" s="4" t="str">
        <f ca="1">IF(AND(COUNTIF(A5:A103,A5)&gt;1,IF(SUMIF(A$2:B5,A5,B$2:B5)&gt;=VLOOKUP(A5,Лист1!A:C,3,0),Лист2!C5,"")&lt;&gt;""),IF(SUMIF(A$2:B5,A5,B$2:B5)&gt;=VLOOKUP(A5,Лист1!A:C,3,0),Лист2!C5,""),"")</f>
        <v/>
      </c>
    </row>
    <row r="6" spans="1:4">
      <c r="A6">
        <v>5</v>
      </c>
      <c r="B6" s="1">
        <f>VLOOKUP(A6,Лист1!$A$2:$B$32,2,0)*0.3</f>
        <v>591537.6</v>
      </c>
      <c r="C6" s="2">
        <v>42983</v>
      </c>
      <c r="D6" s="4" t="str">
        <f ca="1">IF(AND(COUNTIF(A6:A104,A6)&gt;1,IF(SUMIF(A$2:B6,A6,B$2:B6)&gt;=VLOOKUP(A6,Лист1!A:C,3,0),Лист2!C6,"")&lt;&gt;""),IF(SUMIF(A$2:B6,A6,B$2:B6)&gt;=VLOOKUP(A6,Лист1!A:C,3,0),Лист2!C6,""),"")</f>
        <v/>
      </c>
    </row>
    <row r="7" spans="1:4">
      <c r="A7">
        <v>6</v>
      </c>
      <c r="B7" s="1">
        <f>VLOOKUP(A7,Лист1!$A$2:$B$32,2,0)*0.3</f>
        <v>159056.69999999998</v>
      </c>
      <c r="C7" s="2">
        <v>42984</v>
      </c>
      <c r="D7" s="4" t="str">
        <f ca="1">IF(AND(COUNTIF(A7:A105,A7)&gt;1,IF(SUMIF(A$2:B7,A7,B$2:B7)&gt;=VLOOKUP(A7,Лист1!A:C,3,0),Лист2!C7,"")&lt;&gt;""),IF(SUMIF(A$2:B7,A7,B$2:B7)&gt;=VLOOKUP(A7,Лист1!A:C,3,0),Лист2!C7,""),"")</f>
        <v/>
      </c>
    </row>
    <row r="8" spans="1:4">
      <c r="A8">
        <v>7</v>
      </c>
      <c r="B8" s="1">
        <f>VLOOKUP(A8,Лист1!$A$2:$B$32,2,0)*0.3</f>
        <v>203655.3</v>
      </c>
      <c r="C8" s="2">
        <v>42985</v>
      </c>
      <c r="D8" s="4" t="str">
        <f ca="1">IF(AND(COUNTIF(A8:A106,A8)&gt;1,IF(SUMIF(A$2:B8,A8,B$2:B8)&gt;=VLOOKUP(A8,Лист1!A:C,3,0),Лист2!C8,"")&lt;&gt;""),IF(SUMIF(A$2:B8,A8,B$2:B8)&gt;=VLOOKUP(A8,Лист1!A:C,3,0),Лист2!C8,""),"")</f>
        <v/>
      </c>
    </row>
    <row r="9" spans="1:4">
      <c r="A9">
        <v>8</v>
      </c>
      <c r="B9" s="1">
        <f>VLOOKUP(A9,Лист1!$A$2:$B$32,2,0)*0.3</f>
        <v>828741</v>
      </c>
      <c r="C9" s="2">
        <v>42986</v>
      </c>
      <c r="D9" s="4" t="str">
        <f ca="1">IF(AND(COUNTIF(A9:A107,A9)&gt;1,IF(SUMIF(A$2:B9,A9,B$2:B9)&gt;=VLOOKUP(A9,Лист1!A:C,3,0),Лист2!C9,"")&lt;&gt;""),IF(SUMIF(A$2:B9,A9,B$2:B9)&gt;=VLOOKUP(A9,Лист1!A:C,3,0),Лист2!C9,""),"")</f>
        <v/>
      </c>
    </row>
    <row r="10" spans="1:4">
      <c r="A10">
        <v>9</v>
      </c>
      <c r="B10" s="1">
        <f>VLOOKUP(A10,Лист1!$A$2:$B$32,2,0)*0.3</f>
        <v>282673.5</v>
      </c>
      <c r="C10" s="2">
        <v>42987</v>
      </c>
      <c r="D10" s="4" t="str">
        <f ca="1">IF(AND(COUNTIF(A10:A108,A10)&gt;1,IF(SUMIF(A$2:B10,A10,B$2:B10)&gt;=VLOOKUP(A10,Лист1!A:C,3,0),Лист2!C10,"")&lt;&gt;""),IF(SUMIF(A$2:B10,A10,B$2:B10)&gt;=VLOOKUP(A10,Лист1!A:C,3,0),Лист2!C10,""),"")</f>
        <v/>
      </c>
    </row>
    <row r="11" spans="1:4">
      <c r="A11">
        <v>10</v>
      </c>
      <c r="B11" s="1">
        <f>VLOOKUP(A11,Лист1!$A$2:$B$32,2,0)*0.3</f>
        <v>724565.1</v>
      </c>
      <c r="C11" s="2">
        <v>42988</v>
      </c>
      <c r="D11" s="4" t="str">
        <f ca="1">IF(AND(COUNTIF(A11:A109,A11)&gt;1,IF(SUMIF(A$2:B11,A11,B$2:B11)&gt;=VLOOKUP(A11,Лист1!A:C,3,0),Лист2!C11,"")&lt;&gt;""),IF(SUMIF(A$2:B11,A11,B$2:B11)&gt;=VLOOKUP(A11,Лист1!A:C,3,0),Лист2!C11,""),"")</f>
        <v/>
      </c>
    </row>
    <row r="12" spans="1:4">
      <c r="A12">
        <v>11</v>
      </c>
      <c r="B12" s="1">
        <f>VLOOKUP(A12,Лист1!$A$2:$B$32,2,0)*0.3</f>
        <v>787492.5</v>
      </c>
      <c r="C12" s="2">
        <v>42989</v>
      </c>
      <c r="D12" s="4" t="str">
        <f ca="1">IF(AND(COUNTIF(A12:A110,A12)&gt;1,IF(SUMIF(A$2:B12,A12,B$2:B12)&gt;=VLOOKUP(A12,Лист1!A:C,3,0),Лист2!C12,"")&lt;&gt;""),IF(SUMIF(A$2:B12,A12,B$2:B12)&gt;=VLOOKUP(A12,Лист1!A:C,3,0),Лист2!C12,""),"")</f>
        <v/>
      </c>
    </row>
    <row r="13" spans="1:4">
      <c r="A13">
        <v>12</v>
      </c>
      <c r="B13" s="1">
        <f>VLOOKUP(A13,Лист1!$A$2:$B$32,2,0)*0.3</f>
        <v>860559</v>
      </c>
      <c r="C13" s="2">
        <v>42990</v>
      </c>
      <c r="D13" s="4" t="str">
        <f ca="1">IF(AND(COUNTIF(A13:A111,A13)&gt;1,IF(SUMIF(A$2:B13,A13,B$2:B13)&gt;=VLOOKUP(A13,Лист1!A:C,3,0),Лист2!C13,"")&lt;&gt;""),IF(SUMIF(A$2:B13,A13,B$2:B13)&gt;=VLOOKUP(A13,Лист1!A:C,3,0),Лист2!C13,""),"")</f>
        <v/>
      </c>
    </row>
    <row r="14" spans="1:4">
      <c r="A14">
        <v>13</v>
      </c>
      <c r="B14" s="1">
        <f>VLOOKUP(A14,Лист1!$A$2:$B$32,2,0)*0.3</f>
        <v>689290.79999999993</v>
      </c>
      <c r="C14" s="2">
        <v>42991</v>
      </c>
      <c r="D14" s="4" t="str">
        <f ca="1">IF(AND(COUNTIF(A14:A112,A14)&gt;1,IF(SUMIF(A$2:B14,A14,B$2:B14)&gt;=VLOOKUP(A14,Лист1!A:C,3,0),Лист2!C14,"")&lt;&gt;""),IF(SUMIF(A$2:B14,A14,B$2:B14)&gt;=VLOOKUP(A14,Лист1!A:C,3,0),Лист2!C14,""),"")</f>
        <v/>
      </c>
    </row>
    <row r="15" spans="1:4">
      <c r="A15">
        <v>14</v>
      </c>
      <c r="B15" s="1">
        <f>VLOOKUP(A15,Лист1!$A$2:$B$32,2,0)*0.3</f>
        <v>164935.79999999999</v>
      </c>
      <c r="C15" s="2">
        <v>42992</v>
      </c>
      <c r="D15" s="4" t="str">
        <f ca="1">IF(AND(COUNTIF(A15:A113,A15)&gt;1,IF(SUMIF(A$2:B15,A15,B$2:B15)&gt;=VLOOKUP(A15,Лист1!A:C,3,0),Лист2!C15,"")&lt;&gt;""),IF(SUMIF(A$2:B15,A15,B$2:B15)&gt;=VLOOKUP(A15,Лист1!A:C,3,0),Лист2!C15,""),"")</f>
        <v/>
      </c>
    </row>
    <row r="16" spans="1:4">
      <c r="A16">
        <v>15</v>
      </c>
      <c r="B16" s="1">
        <f>VLOOKUP(A16,Лист1!$A$2:$B$32,2,0)*0.3</f>
        <v>121645.79999999999</v>
      </c>
      <c r="C16" s="2">
        <v>42993</v>
      </c>
      <c r="D16" s="4" t="str">
        <f ca="1">IF(AND(COUNTIF(A16:A114,A16)&gt;1,IF(SUMIF(A$2:B16,A16,B$2:B16)&gt;=VLOOKUP(A16,Лист1!A:C,3,0),Лист2!C16,"")&lt;&gt;""),IF(SUMIF(A$2:B16,A16,B$2:B16)&gt;=VLOOKUP(A16,Лист1!A:C,3,0),Лист2!C16,""),"")</f>
        <v/>
      </c>
    </row>
    <row r="17" spans="1:4">
      <c r="A17">
        <v>16</v>
      </c>
      <c r="B17" s="1">
        <f>VLOOKUP(A17,Лист1!$A$2:$B$32,2,0)*0.3</f>
        <v>594759.6</v>
      </c>
      <c r="C17" s="2">
        <v>42994</v>
      </c>
      <c r="D17" s="4" t="str">
        <f ca="1">IF(AND(COUNTIF(A17:A115,A17)&gt;1,IF(SUMIF(A$2:B17,A17,B$2:B17)&gt;=VLOOKUP(A17,Лист1!A:C,3,0),Лист2!C17,"")&lt;&gt;""),IF(SUMIF(A$2:B17,A17,B$2:B17)&gt;=VLOOKUP(A17,Лист1!A:C,3,0),Лист2!C17,""),"")</f>
        <v/>
      </c>
    </row>
    <row r="18" spans="1:4">
      <c r="A18">
        <v>17</v>
      </c>
      <c r="B18" s="1">
        <f>VLOOKUP(A18,Лист1!$A$2:$B$32,2,0)*0.3</f>
        <v>865004.1</v>
      </c>
      <c r="C18" s="2">
        <v>42995</v>
      </c>
      <c r="D18" s="4" t="str">
        <f ca="1">IF(AND(COUNTIF(A18:A116,A18)&gt;1,IF(SUMIF(A$2:B18,A18,B$2:B18)&gt;=VLOOKUP(A18,Лист1!A:C,3,0),Лист2!C18,"")&lt;&gt;""),IF(SUMIF(A$2:B18,A18,B$2:B18)&gt;=VLOOKUP(A18,Лист1!A:C,3,0),Лист2!C18,""),"")</f>
        <v/>
      </c>
    </row>
    <row r="19" spans="1:4">
      <c r="A19">
        <v>18</v>
      </c>
      <c r="B19" s="1">
        <f>VLOOKUP(A19,Лист1!$A$2:$B$32,2,0)*0.3</f>
        <v>698690.7</v>
      </c>
      <c r="C19" s="2">
        <v>42996</v>
      </c>
      <c r="D19" s="4" t="str">
        <f ca="1">IF(AND(COUNTIF(A19:A117,A19)&gt;1,IF(SUMIF(A$2:B19,A19,B$2:B19)&gt;=VLOOKUP(A19,Лист1!A:C,3,0),Лист2!C19,"")&lt;&gt;""),IF(SUMIF(A$2:B19,A19,B$2:B19)&gt;=VLOOKUP(A19,Лист1!A:C,3,0),Лист2!C19,""),"")</f>
        <v/>
      </c>
    </row>
    <row r="20" spans="1:4">
      <c r="A20">
        <v>19</v>
      </c>
      <c r="B20" s="1">
        <f>VLOOKUP(A20,Лист1!$A$2:$B$32,2,0)*0.3</f>
        <v>654935.1</v>
      </c>
      <c r="C20" s="2">
        <v>42997</v>
      </c>
      <c r="D20" s="4" t="str">
        <f ca="1">IF(AND(COUNTIF(A20:A118,A20)&gt;1,IF(SUMIF(A$2:B20,A20,B$2:B20)&gt;=VLOOKUP(A20,Лист1!A:C,3,0),Лист2!C20,"")&lt;&gt;""),IF(SUMIF(A$2:B20,A20,B$2:B20)&gt;=VLOOKUP(A20,Лист1!A:C,3,0),Лист2!C20,""),"")</f>
        <v/>
      </c>
    </row>
    <row r="21" spans="1:4">
      <c r="A21">
        <v>20</v>
      </c>
      <c r="B21" s="1">
        <f>VLOOKUP(A21,Лист1!$A$2:$B$32,2,0)*0.3</f>
        <v>256882.5</v>
      </c>
      <c r="C21" s="2">
        <v>42998</v>
      </c>
      <c r="D21" s="4" t="str">
        <f ca="1">IF(AND(COUNTIF(A21:A119,A21)&gt;1,IF(SUMIF(A$2:B21,A21,B$2:B21)&gt;=VLOOKUP(A21,Лист1!A:C,3,0),Лист2!C21,"")&lt;&gt;""),IF(SUMIF(A$2:B21,A21,B$2:B21)&gt;=VLOOKUP(A21,Лист1!A:C,3,0),Лист2!C21,""),"")</f>
        <v/>
      </c>
    </row>
    <row r="22" spans="1:4">
      <c r="A22">
        <v>21</v>
      </c>
      <c r="B22" s="1">
        <f>VLOOKUP(A22,Лист1!$A$2:$B$32,2,0)*0.3</f>
        <v>138175.5</v>
      </c>
      <c r="C22" s="2">
        <v>42999</v>
      </c>
      <c r="D22" s="4" t="str">
        <f ca="1">IF(AND(COUNTIF(A22:A120,A22)&gt;1,IF(SUMIF(A$2:B22,A22,B$2:B22)&gt;=VLOOKUP(A22,Лист1!A:C,3,0),Лист2!C22,"")&lt;&gt;""),IF(SUMIF(A$2:B22,A22,B$2:B22)&gt;=VLOOKUP(A22,Лист1!A:C,3,0),Лист2!C22,""),"")</f>
        <v/>
      </c>
    </row>
    <row r="23" spans="1:4">
      <c r="A23">
        <v>22</v>
      </c>
      <c r="B23" s="1">
        <f>VLOOKUP(A23,Лист1!$A$2:$B$32,2,0)*0.3</f>
        <v>522045.3</v>
      </c>
      <c r="C23" s="2">
        <v>43000</v>
      </c>
      <c r="D23" s="4" t="str">
        <f ca="1">IF(AND(COUNTIF(A23:A121,A23)&gt;1,IF(SUMIF(A$2:B23,A23,B$2:B23)&gt;=VLOOKUP(A23,Лист1!A:C,3,0),Лист2!C23,"")&lt;&gt;""),IF(SUMIF(A$2:B23,A23,B$2:B23)&gt;=VLOOKUP(A23,Лист1!A:C,3,0),Лист2!C23,""),"")</f>
        <v/>
      </c>
    </row>
    <row r="24" spans="1:4">
      <c r="A24">
        <v>23</v>
      </c>
      <c r="B24" s="1">
        <f>VLOOKUP(A24,Лист1!$A$2:$B$32,2,0)*0.3</f>
        <v>783877.79999999993</v>
      </c>
      <c r="C24" s="2">
        <v>43001</v>
      </c>
      <c r="D24" s="4" t="str">
        <f ca="1">IF(AND(COUNTIF(A24:A122,A24)&gt;1,IF(SUMIF(A$2:B24,A24,B$2:B24)&gt;=VLOOKUP(A24,Лист1!A:C,3,0),Лист2!C24,"")&lt;&gt;""),IF(SUMIF(A$2:B24,A24,B$2:B24)&gt;=VLOOKUP(A24,Лист1!A:C,3,0),Лист2!C24,""),"")</f>
        <v/>
      </c>
    </row>
    <row r="25" spans="1:4">
      <c r="A25">
        <v>24</v>
      </c>
      <c r="B25" s="1">
        <f>VLOOKUP(A25,Лист1!$A$2:$B$32,2,0)*0.3</f>
        <v>537674.69999999995</v>
      </c>
      <c r="C25" s="2">
        <v>43002</v>
      </c>
      <c r="D25" s="4" t="str">
        <f ca="1">IF(AND(COUNTIF(A25:A123,A25)&gt;1,IF(SUMIF(A$2:B25,A25,B$2:B25)&gt;=VLOOKUP(A25,Лист1!A:C,3,0),Лист2!C25,"")&lt;&gt;""),IF(SUMIF(A$2:B25,A25,B$2:B25)&gt;=VLOOKUP(A25,Лист1!A:C,3,0),Лист2!C25,""),"")</f>
        <v/>
      </c>
    </row>
    <row r="26" spans="1:4">
      <c r="A26">
        <v>25</v>
      </c>
      <c r="B26" s="1">
        <f>VLOOKUP(A26,Лист1!$A$2:$B$32,2,0)*0.3</f>
        <v>469704.89999999997</v>
      </c>
      <c r="C26" s="2">
        <v>43003</v>
      </c>
      <c r="D26" s="4" t="str">
        <f ca="1">IF(AND(COUNTIF(A26:A124,A26)&gt;1,IF(SUMIF(A$2:B26,A26,B$2:B26)&gt;=VLOOKUP(A26,Лист1!A:C,3,0),Лист2!C26,"")&lt;&gt;""),IF(SUMIF(A$2:B26,A26,B$2:B26)&gt;=VLOOKUP(A26,Лист1!A:C,3,0),Лист2!C26,""),"")</f>
        <v/>
      </c>
    </row>
    <row r="27" spans="1:4">
      <c r="A27">
        <v>26</v>
      </c>
      <c r="B27" s="1">
        <f>VLOOKUP(A27,Лист1!$A$2:$B$32,2,0)*0.3</f>
        <v>587639.69999999995</v>
      </c>
      <c r="C27" s="2">
        <v>43004</v>
      </c>
      <c r="D27" s="4" t="str">
        <f ca="1">IF(AND(COUNTIF(A27:A125,A27)&gt;1,IF(SUMIF(A$2:B27,A27,B$2:B27)&gt;=VLOOKUP(A27,Лист1!A:C,3,0),Лист2!C27,"")&lt;&gt;""),IF(SUMIF(A$2:B27,A27,B$2:B27)&gt;=VLOOKUP(A27,Лист1!A:C,3,0),Лист2!C27,""),"")</f>
        <v/>
      </c>
    </row>
    <row r="28" spans="1:4">
      <c r="A28">
        <v>27</v>
      </c>
      <c r="B28" s="1">
        <f>VLOOKUP(A28,Лист1!$A$2:$B$32,2,0)*0.3</f>
        <v>409529.7</v>
      </c>
      <c r="C28" s="2">
        <v>43005</v>
      </c>
      <c r="D28" s="4" t="str">
        <f ca="1">IF(AND(COUNTIF(A28:A126,A28)&gt;1,IF(SUMIF(A$2:B28,A28,B$2:B28)&gt;=VLOOKUP(A28,Лист1!A:C,3,0),Лист2!C28,"")&lt;&gt;""),IF(SUMIF(A$2:B28,A28,B$2:B28)&gt;=VLOOKUP(A28,Лист1!A:C,3,0),Лист2!C28,""),"")</f>
        <v/>
      </c>
    </row>
    <row r="29" spans="1:4">
      <c r="A29">
        <v>28</v>
      </c>
      <c r="B29" s="1">
        <f>VLOOKUP(A29,Лист1!$A$2:$B$32,2,0)*0.3</f>
        <v>127849.2</v>
      </c>
      <c r="C29" s="2">
        <v>43006</v>
      </c>
      <c r="D29" s="4" t="str">
        <f ca="1">IF(AND(COUNTIF(A29:A127,A29)&gt;1,IF(SUMIF(A$2:B29,A29,B$2:B29)&gt;=VLOOKUP(A29,Лист1!A:C,3,0),Лист2!C29,"")&lt;&gt;""),IF(SUMIF(A$2:B29,A29,B$2:B29)&gt;=VLOOKUP(A29,Лист1!A:C,3,0),Лист2!C29,""),"")</f>
        <v/>
      </c>
    </row>
    <row r="30" spans="1:4">
      <c r="A30">
        <v>29</v>
      </c>
      <c r="B30" s="1">
        <f>VLOOKUP(A30,Лист1!$A$2:$B$32,2,0)*0.3</f>
        <v>100777.2</v>
      </c>
      <c r="C30" s="2">
        <v>43007</v>
      </c>
      <c r="D30" s="4" t="str">
        <f ca="1">IF(AND(COUNTIF(A30:A128,A30)&gt;1,IF(SUMIF(A$2:B30,A30,B$2:B30)&gt;=VLOOKUP(A30,Лист1!A:C,3,0),Лист2!C30,"")&lt;&gt;""),IF(SUMIF(A$2:B30,A30,B$2:B30)&gt;=VLOOKUP(A30,Лист1!A:C,3,0),Лист2!C30,""),"")</f>
        <v/>
      </c>
    </row>
    <row r="31" spans="1:4">
      <c r="A31">
        <v>30</v>
      </c>
      <c r="B31" s="1">
        <f>VLOOKUP(A31,Лист1!$A$2:$B$32,2,0)*0.3</f>
        <v>714237.9</v>
      </c>
      <c r="C31" s="2">
        <v>43008</v>
      </c>
      <c r="D31" s="4" t="str">
        <f ca="1">IF(AND(COUNTIF(A31:A129,A31)&gt;1,IF(SUMIF(A$2:B31,A31,B$2:B31)&gt;=VLOOKUP(A31,Лист1!A:C,3,0),Лист2!C31,"")&lt;&gt;""),IF(SUMIF(A$2:B31,A31,B$2:B31)&gt;=VLOOKUP(A31,Лист1!A:C,3,0),Лист2!C31,""),"")</f>
        <v/>
      </c>
    </row>
    <row r="32" spans="1:4">
      <c r="A32">
        <v>31</v>
      </c>
      <c r="B32" s="1">
        <f>VLOOKUP(A32,Лист1!$A$2:$B$32,2,0)*0.3</f>
        <v>884031.29999999993</v>
      </c>
      <c r="C32" s="2">
        <v>43009</v>
      </c>
      <c r="D32" s="4" t="str">
        <f ca="1">IF(AND(COUNTIF(A32:A130,A32)&gt;1,IF(SUMIF(A$2:B32,A32,B$2:B32)&gt;=VLOOKUP(A32,Лист1!A:C,3,0),Лист2!C32,"")&lt;&gt;""),IF(SUMIF(A$2:B32,A32,B$2:B32)&gt;=VLOOKUP(A32,Лист1!A:C,3,0),Лист2!C32,""),"")</f>
        <v/>
      </c>
    </row>
    <row r="33" spans="1:4">
      <c r="A33">
        <v>1</v>
      </c>
      <c r="B33" s="1">
        <f>VLOOKUP(A33,Лист1!$A$2:$B$32,2,0)*0.3</f>
        <v>150396.29999999999</v>
      </c>
      <c r="C33" s="2">
        <v>43010</v>
      </c>
      <c r="D33" s="4">
        <f ca="1">IF(AND(COUNTIF(A33:A131,A33)&gt;1,IF(SUMIF(A$2:B33,A33,B$2:B33)&gt;=VLOOKUP(A33,Лист1!A:C,3,0),Лист2!C33,"")&lt;&gt;""),IF(SUMIF(A$2:B33,A33,B$2:B33)&gt;=VLOOKUP(A33,Лист1!A:C,3,0),Лист2!C33,""),"")</f>
        <v>43010</v>
      </c>
    </row>
    <row r="34" spans="1:4">
      <c r="A34">
        <v>2</v>
      </c>
      <c r="B34" s="1">
        <f>VLOOKUP(A34,Лист1!$A$2:$B$32,2,0)*0.3</f>
        <v>121417.79999999999</v>
      </c>
      <c r="C34" s="2">
        <v>43011</v>
      </c>
      <c r="D34" s="4">
        <f ca="1">IF(AND(COUNTIF(A34:A132,A34)&gt;1,IF(SUMIF(A$2:B34,A34,B$2:B34)&gt;=VLOOKUP(A34,Лист1!A:C,3,0),Лист2!C34,"")&lt;&gt;""),IF(SUMIF(A$2:B34,A34,B$2:B34)&gt;=VLOOKUP(A34,Лист1!A:C,3,0),Лист2!C34,""),"")</f>
        <v>43011</v>
      </c>
    </row>
    <row r="35" spans="1:4">
      <c r="A35">
        <v>3</v>
      </c>
      <c r="B35" s="1">
        <f>VLOOKUP(A35,Лист1!$A$2:$B$32,2,0)*0.3</f>
        <v>771769.2</v>
      </c>
      <c r="C35" s="2">
        <v>43012</v>
      </c>
      <c r="D35" s="4">
        <f ca="1">IF(AND(COUNTIF(A35:A133,A35)&gt;1,IF(SUMIF(A$2:B35,A35,B$2:B35)&gt;=VLOOKUP(A35,Лист1!A:C,3,0),Лист2!C35,"")&lt;&gt;""),IF(SUMIF(A$2:B35,A35,B$2:B35)&gt;=VLOOKUP(A35,Лист1!A:C,3,0),Лист2!C35,""),"")</f>
        <v>43012</v>
      </c>
    </row>
    <row r="36" spans="1:4">
      <c r="A36">
        <v>4</v>
      </c>
      <c r="B36" s="1">
        <f>VLOOKUP(A36,Лист1!$A$2:$B$32,2,0)*0.3</f>
        <v>822408.6</v>
      </c>
      <c r="C36" s="2">
        <v>43013</v>
      </c>
      <c r="D36" s="4">
        <f ca="1">IF(AND(COUNTIF(A36:A134,A36)&gt;1,IF(SUMIF(A$2:B36,A36,B$2:B36)&gt;=VLOOKUP(A36,Лист1!A:C,3,0),Лист2!C36,"")&lt;&gt;""),IF(SUMIF(A$2:B36,A36,B$2:B36)&gt;=VLOOKUP(A36,Лист1!A:C,3,0),Лист2!C36,""),"")</f>
        <v>43013</v>
      </c>
    </row>
    <row r="37" spans="1:4">
      <c r="A37">
        <v>5</v>
      </c>
      <c r="B37" s="1">
        <f>VLOOKUP(A37,Лист1!$A$2:$B$32,2,0)*0.3</f>
        <v>591537.6</v>
      </c>
      <c r="C37" s="2">
        <v>43014</v>
      </c>
      <c r="D37" s="4">
        <f ca="1">IF(AND(COUNTIF(A37:A135,A37)&gt;1,IF(SUMIF(A$2:B37,A37,B$2:B37)&gt;=VLOOKUP(A37,Лист1!A:C,3,0),Лист2!C37,"")&lt;&gt;""),IF(SUMIF(A$2:B37,A37,B$2:B37)&gt;=VLOOKUP(A37,Лист1!A:C,3,0),Лист2!C37,""),"")</f>
        <v>43014</v>
      </c>
    </row>
    <row r="38" spans="1:4">
      <c r="A38">
        <v>6</v>
      </c>
      <c r="B38" s="1">
        <f>VLOOKUP(A38,Лист1!$A$2:$B$32,2,0)*0.3</f>
        <v>159056.69999999998</v>
      </c>
      <c r="C38" s="2">
        <v>43015</v>
      </c>
      <c r="D38" s="4">
        <f ca="1">IF(AND(COUNTIF(A38:A136,A38)&gt;1,IF(SUMIF(A$2:B38,A38,B$2:B38)&gt;=VLOOKUP(A38,Лист1!A:C,3,0),Лист2!C38,"")&lt;&gt;""),IF(SUMIF(A$2:B38,A38,B$2:B38)&gt;=VLOOKUP(A38,Лист1!A:C,3,0),Лист2!C38,""),"")</f>
        <v>43015</v>
      </c>
    </row>
    <row r="39" spans="1:4">
      <c r="A39">
        <v>7</v>
      </c>
      <c r="B39" s="1">
        <f>VLOOKUP(A39,Лист1!$A$2:$B$32,2,0)*0.3</f>
        <v>203655.3</v>
      </c>
      <c r="C39" s="2">
        <v>43016</v>
      </c>
      <c r="D39" s="4">
        <f ca="1">IF(AND(COUNTIF(A39:A137,A39)&gt;1,IF(SUMIF(A$2:B39,A39,B$2:B39)&gt;=VLOOKUP(A39,Лист1!A:C,3,0),Лист2!C39,"")&lt;&gt;""),IF(SUMIF(A$2:B39,A39,B$2:B39)&gt;=VLOOKUP(A39,Лист1!A:C,3,0),Лист2!C39,""),"")</f>
        <v>43016</v>
      </c>
    </row>
    <row r="40" spans="1:4">
      <c r="A40">
        <v>8</v>
      </c>
      <c r="B40" s="1">
        <f>VLOOKUP(A40,Лист1!$A$2:$B$32,2,0)*0.3</f>
        <v>828741</v>
      </c>
      <c r="C40" s="2">
        <v>43017</v>
      </c>
      <c r="D40" s="4">
        <f ca="1">IF(AND(COUNTIF(A40:A138,A40)&gt;1,IF(SUMIF(A$2:B40,A40,B$2:B40)&gt;=VLOOKUP(A40,Лист1!A:C,3,0),Лист2!C40,"")&lt;&gt;""),IF(SUMIF(A$2:B40,A40,B$2:B40)&gt;=VLOOKUP(A40,Лист1!A:C,3,0),Лист2!C40,""),"")</f>
        <v>43017</v>
      </c>
    </row>
    <row r="41" spans="1:4">
      <c r="A41">
        <v>9</v>
      </c>
      <c r="B41" s="1">
        <f>VLOOKUP(A41,Лист1!$A$2:$B$32,2,0)*0.3</f>
        <v>282673.5</v>
      </c>
      <c r="C41" s="2">
        <v>43018</v>
      </c>
      <c r="D41" s="4">
        <f ca="1">IF(AND(COUNTIF(A41:A139,A41)&gt;1,IF(SUMIF(A$2:B41,A41,B$2:B41)&gt;=VLOOKUP(A41,Лист1!A:C,3,0),Лист2!C41,"")&lt;&gt;""),IF(SUMIF(A$2:B41,A41,B$2:B41)&gt;=VLOOKUP(A41,Лист1!A:C,3,0),Лист2!C41,""),"")</f>
        <v>43018</v>
      </c>
    </row>
    <row r="42" spans="1:4">
      <c r="A42">
        <v>10</v>
      </c>
      <c r="B42" s="1">
        <f>VLOOKUP(A42,Лист1!$A$2:$B$32,2,0)*0.3</f>
        <v>724565.1</v>
      </c>
      <c r="C42" s="2">
        <v>43019</v>
      </c>
      <c r="D42" s="4">
        <f ca="1">IF(AND(COUNTIF(A42:A140,A42)&gt;1,IF(SUMIF(A$2:B42,A42,B$2:B42)&gt;=VLOOKUP(A42,Лист1!A:C,3,0),Лист2!C42,"")&lt;&gt;""),IF(SUMIF(A$2:B42,A42,B$2:B42)&gt;=VLOOKUP(A42,Лист1!A:C,3,0),Лист2!C42,""),"")</f>
        <v>43019</v>
      </c>
    </row>
    <row r="43" spans="1:4">
      <c r="A43">
        <v>11</v>
      </c>
      <c r="B43" s="1">
        <f>VLOOKUP(A43,Лист1!$A$2:$B$32,2,0)*0.3</f>
        <v>787492.5</v>
      </c>
      <c r="C43" s="2">
        <v>43020</v>
      </c>
      <c r="D43" s="4">
        <f ca="1">IF(AND(COUNTIF(A43:A141,A43)&gt;1,IF(SUMIF(A$2:B43,A43,B$2:B43)&gt;=VLOOKUP(A43,Лист1!A:C,3,0),Лист2!C43,"")&lt;&gt;""),IF(SUMIF(A$2:B43,A43,B$2:B43)&gt;=VLOOKUP(A43,Лист1!A:C,3,0),Лист2!C43,""),"")</f>
        <v>43020</v>
      </c>
    </row>
    <row r="44" spans="1:4">
      <c r="A44">
        <v>12</v>
      </c>
      <c r="B44" s="1">
        <f>VLOOKUP(A44,Лист1!$A$2:$B$32,2,0)*0.3</f>
        <v>860559</v>
      </c>
      <c r="C44" s="2">
        <v>43021</v>
      </c>
      <c r="D44" s="4">
        <f ca="1">IF(AND(COUNTIF(A44:A142,A44)&gt;1,IF(SUMIF(A$2:B44,A44,B$2:B44)&gt;=VLOOKUP(A44,Лист1!A:C,3,0),Лист2!C44,"")&lt;&gt;""),IF(SUMIF(A$2:B44,A44,B$2:B44)&gt;=VLOOKUP(A44,Лист1!A:C,3,0),Лист2!C44,""),"")</f>
        <v>43021</v>
      </c>
    </row>
    <row r="45" spans="1:4">
      <c r="A45">
        <v>13</v>
      </c>
      <c r="B45" s="1">
        <f>VLOOKUP(A45,Лист1!$A$2:$B$32,2,0)*0.3</f>
        <v>689290.79999999993</v>
      </c>
      <c r="C45" s="2">
        <v>43022</v>
      </c>
      <c r="D45" s="4">
        <f ca="1">IF(AND(COUNTIF(A45:A143,A45)&gt;1,IF(SUMIF(A$2:B45,A45,B$2:B45)&gt;=VLOOKUP(A45,Лист1!A:C,3,0),Лист2!C45,"")&lt;&gt;""),IF(SUMIF(A$2:B45,A45,B$2:B45)&gt;=VLOOKUP(A45,Лист1!A:C,3,0),Лист2!C45,""),"")</f>
        <v>43022</v>
      </c>
    </row>
    <row r="46" spans="1:4">
      <c r="A46">
        <v>14</v>
      </c>
      <c r="B46" s="1">
        <f>VLOOKUP(A46,Лист1!$A$2:$B$32,2,0)*0.3</f>
        <v>164935.79999999999</v>
      </c>
      <c r="C46" s="2">
        <v>43023</v>
      </c>
      <c r="D46" s="4">
        <f ca="1">IF(AND(COUNTIF(A46:A144,A46)&gt;1,IF(SUMIF(A$2:B46,A46,B$2:B46)&gt;=VLOOKUP(A46,Лист1!A:C,3,0),Лист2!C46,"")&lt;&gt;""),IF(SUMIF(A$2:B46,A46,B$2:B46)&gt;=VLOOKUP(A46,Лист1!A:C,3,0),Лист2!C46,""),"")</f>
        <v>43023</v>
      </c>
    </row>
    <row r="47" spans="1:4">
      <c r="A47">
        <v>15</v>
      </c>
      <c r="B47" s="1">
        <f>VLOOKUP(A47,Лист1!$A$2:$B$32,2,0)*0.3</f>
        <v>121645.79999999999</v>
      </c>
      <c r="C47" s="2">
        <v>43024</v>
      </c>
      <c r="D47" s="4">
        <f ca="1">IF(AND(COUNTIF(A47:A145,A47)&gt;1,IF(SUMIF(A$2:B47,A47,B$2:B47)&gt;=VLOOKUP(A47,Лист1!A:C,3,0),Лист2!C47,"")&lt;&gt;""),IF(SUMIF(A$2:B47,A47,B$2:B47)&gt;=VLOOKUP(A47,Лист1!A:C,3,0),Лист2!C47,""),"")</f>
        <v>43024</v>
      </c>
    </row>
    <row r="48" spans="1:4">
      <c r="A48">
        <v>16</v>
      </c>
      <c r="B48" s="1">
        <f>VLOOKUP(A48,Лист1!$A$2:$B$32,2,0)*0.3</f>
        <v>594759.6</v>
      </c>
      <c r="C48" s="2">
        <v>43025</v>
      </c>
      <c r="D48" s="4">
        <f ca="1">IF(AND(COUNTIF(A48:A146,A48)&gt;1,IF(SUMIF(A$2:B48,A48,B$2:B48)&gt;=VLOOKUP(A48,Лист1!A:C,3,0),Лист2!C48,"")&lt;&gt;""),IF(SUMIF(A$2:B48,A48,B$2:B48)&gt;=VLOOKUP(A48,Лист1!A:C,3,0),Лист2!C48,""),"")</f>
        <v>43025</v>
      </c>
    </row>
    <row r="49" spans="1:4">
      <c r="A49">
        <v>17</v>
      </c>
      <c r="B49" s="1">
        <f>VLOOKUP(A49,Лист1!$A$2:$B$32,2,0)*0.3</f>
        <v>865004.1</v>
      </c>
      <c r="C49" s="2">
        <v>43026</v>
      </c>
      <c r="D49" s="4">
        <f ca="1">IF(AND(COUNTIF(A49:A147,A49)&gt;1,IF(SUMIF(A$2:B49,A49,B$2:B49)&gt;=VLOOKUP(A49,Лист1!A:C,3,0),Лист2!C49,"")&lt;&gt;""),IF(SUMIF(A$2:B49,A49,B$2:B49)&gt;=VLOOKUP(A49,Лист1!A:C,3,0),Лист2!C49,""),"")</f>
        <v>43026</v>
      </c>
    </row>
    <row r="50" spans="1:4">
      <c r="A50">
        <v>18</v>
      </c>
      <c r="B50" s="1">
        <f>VLOOKUP(A50,Лист1!$A$2:$B$32,2,0)*0.3</f>
        <v>698690.7</v>
      </c>
      <c r="C50" s="2">
        <v>43027</v>
      </c>
      <c r="D50" s="4">
        <f ca="1">IF(AND(COUNTIF(A50:A148,A50)&gt;1,IF(SUMIF(A$2:B50,A50,B$2:B50)&gt;=VLOOKUP(A50,Лист1!A:C,3,0),Лист2!C50,"")&lt;&gt;""),IF(SUMIF(A$2:B50,A50,B$2:B50)&gt;=VLOOKUP(A50,Лист1!A:C,3,0),Лист2!C50,""),"")</f>
        <v>43027</v>
      </c>
    </row>
    <row r="51" spans="1:4">
      <c r="A51">
        <v>19</v>
      </c>
      <c r="B51" s="1">
        <f>VLOOKUP(A51,Лист1!$A$2:$B$32,2,0)*0.3</f>
        <v>654935.1</v>
      </c>
      <c r="C51" s="2">
        <v>43028</v>
      </c>
      <c r="D51" s="4">
        <f ca="1">IF(AND(COUNTIF(A51:A149,A51)&gt;1,IF(SUMIF(A$2:B51,A51,B$2:B51)&gt;=VLOOKUP(A51,Лист1!A:C,3,0),Лист2!C51,"")&lt;&gt;""),IF(SUMIF(A$2:B51,A51,B$2:B51)&gt;=VLOOKUP(A51,Лист1!A:C,3,0),Лист2!C51,""),"")</f>
        <v>43028</v>
      </c>
    </row>
    <row r="52" spans="1:4">
      <c r="A52">
        <v>20</v>
      </c>
      <c r="B52" s="1">
        <f>VLOOKUP(A52,Лист1!$A$2:$B$32,2,0)*0.3</f>
        <v>256882.5</v>
      </c>
      <c r="C52" s="2">
        <v>43029</v>
      </c>
      <c r="D52" s="4">
        <f ca="1">IF(AND(COUNTIF(A52:A150,A52)&gt;1,IF(SUMIF(A$2:B52,A52,B$2:B52)&gt;=VLOOKUP(A52,Лист1!A:C,3,0),Лист2!C52,"")&lt;&gt;""),IF(SUMIF(A$2:B52,A52,B$2:B52)&gt;=VLOOKUP(A52,Лист1!A:C,3,0),Лист2!C52,""),"")</f>
        <v>43029</v>
      </c>
    </row>
    <row r="53" spans="1:4">
      <c r="A53">
        <v>21</v>
      </c>
      <c r="B53" s="1">
        <f>VLOOKUP(A53,Лист1!$A$2:$B$32,2,0)*0.3</f>
        <v>138175.5</v>
      </c>
      <c r="C53" s="2">
        <v>43030</v>
      </c>
      <c r="D53" s="4">
        <f ca="1">IF(AND(COUNTIF(A53:A151,A53)&gt;1,IF(SUMIF(A$2:B53,A53,B$2:B53)&gt;=VLOOKUP(A53,Лист1!A:C,3,0),Лист2!C53,"")&lt;&gt;""),IF(SUMIF(A$2:B53,A53,B$2:B53)&gt;=VLOOKUP(A53,Лист1!A:C,3,0),Лист2!C53,""),"")</f>
        <v>43030</v>
      </c>
    </row>
    <row r="54" spans="1:4">
      <c r="A54">
        <v>22</v>
      </c>
      <c r="B54" s="1">
        <f>VLOOKUP(A54,Лист1!$A$2:$B$32,2,0)*0.3</f>
        <v>522045.3</v>
      </c>
      <c r="C54" s="2">
        <v>43031</v>
      </c>
      <c r="D54" s="4">
        <f ca="1">IF(AND(COUNTIF(A54:A152,A54)&gt;1,IF(SUMIF(A$2:B54,A54,B$2:B54)&gt;=VLOOKUP(A54,Лист1!A:C,3,0),Лист2!C54,"")&lt;&gt;""),IF(SUMIF(A$2:B54,A54,B$2:B54)&gt;=VLOOKUP(A54,Лист1!A:C,3,0),Лист2!C54,""),"")</f>
        <v>43031</v>
      </c>
    </row>
    <row r="55" spans="1:4">
      <c r="A55">
        <v>23</v>
      </c>
      <c r="B55" s="1">
        <f>VLOOKUP(A55,Лист1!$A$2:$B$32,2,0)*0.3</f>
        <v>783877.79999999993</v>
      </c>
      <c r="C55" s="2">
        <v>43032</v>
      </c>
      <c r="D55" s="4">
        <f ca="1">IF(AND(COUNTIF(A55:A153,A55)&gt;1,IF(SUMIF(A$2:B55,A55,B$2:B55)&gt;=VLOOKUP(A55,Лист1!A:C,3,0),Лист2!C55,"")&lt;&gt;""),IF(SUMIF(A$2:B55,A55,B$2:B55)&gt;=VLOOKUP(A55,Лист1!A:C,3,0),Лист2!C55,""),"")</f>
        <v>43032</v>
      </c>
    </row>
    <row r="56" spans="1:4">
      <c r="A56">
        <v>24</v>
      </c>
      <c r="B56" s="1">
        <f>VLOOKUP(A56,Лист1!$A$2:$B$32,2,0)*0.3</f>
        <v>537674.69999999995</v>
      </c>
      <c r="C56" s="2">
        <v>43033</v>
      </c>
      <c r="D56" s="4">
        <f ca="1">IF(AND(COUNTIF(A56:A154,A56)&gt;1,IF(SUMIF(A$2:B56,A56,B$2:B56)&gt;=VLOOKUP(A56,Лист1!A:C,3,0),Лист2!C56,"")&lt;&gt;""),IF(SUMIF(A$2:B56,A56,B$2:B56)&gt;=VLOOKUP(A56,Лист1!A:C,3,0),Лист2!C56,""),"")</f>
        <v>43033</v>
      </c>
    </row>
    <row r="57" spans="1:4">
      <c r="A57">
        <v>25</v>
      </c>
      <c r="B57" s="1">
        <f>VLOOKUP(A57,Лист1!$A$2:$B$32,2,0)*0.3</f>
        <v>469704.89999999997</v>
      </c>
      <c r="C57" s="2">
        <v>43034</v>
      </c>
      <c r="D57" s="4">
        <f ca="1">IF(AND(COUNTIF(A57:A155,A57)&gt;1,IF(SUMIF(A$2:B57,A57,B$2:B57)&gt;=VLOOKUP(A57,Лист1!A:C,3,0),Лист2!C57,"")&lt;&gt;""),IF(SUMIF(A$2:B57,A57,B$2:B57)&gt;=VLOOKUP(A57,Лист1!A:C,3,0),Лист2!C57,""),"")</f>
        <v>43034</v>
      </c>
    </row>
    <row r="58" spans="1:4">
      <c r="A58">
        <v>26</v>
      </c>
      <c r="B58" s="1">
        <f>VLOOKUP(A58,Лист1!$A$2:$B$32,2,0)*0.3</f>
        <v>587639.69999999995</v>
      </c>
      <c r="C58" s="2">
        <v>43035</v>
      </c>
      <c r="D58" s="4">
        <f ca="1">IF(AND(COUNTIF(A58:A156,A58)&gt;1,IF(SUMIF(A$2:B58,A58,B$2:B58)&gt;=VLOOKUP(A58,Лист1!A:C,3,0),Лист2!C58,"")&lt;&gt;""),IF(SUMIF(A$2:B58,A58,B$2:B58)&gt;=VLOOKUP(A58,Лист1!A:C,3,0),Лист2!C58,""),"")</f>
        <v>43035</v>
      </c>
    </row>
    <row r="59" spans="1:4">
      <c r="A59">
        <v>27</v>
      </c>
      <c r="B59" s="1">
        <f>VLOOKUP(A59,Лист1!$A$2:$B$32,2,0)*0.3</f>
        <v>409529.7</v>
      </c>
      <c r="C59" s="2">
        <v>43036</v>
      </c>
      <c r="D59" s="4">
        <f ca="1">IF(AND(COUNTIF(A59:A157,A59)&gt;1,IF(SUMIF(A$2:B59,A59,B$2:B59)&gt;=VLOOKUP(A59,Лист1!A:C,3,0),Лист2!C59,"")&lt;&gt;""),IF(SUMIF(A$2:B59,A59,B$2:B59)&gt;=VLOOKUP(A59,Лист1!A:C,3,0),Лист2!C59,""),"")</f>
        <v>43036</v>
      </c>
    </row>
    <row r="60" spans="1:4">
      <c r="A60">
        <v>28</v>
      </c>
      <c r="B60" s="1">
        <f>VLOOKUP(A60,Лист1!$A$2:$B$32,2,0)*0.3</f>
        <v>127849.2</v>
      </c>
      <c r="C60" s="2">
        <v>43037</v>
      </c>
      <c r="D60" s="4">
        <f ca="1">IF(AND(COUNTIF(A60:A158,A60)&gt;1,IF(SUMIF(A$2:B60,A60,B$2:B60)&gt;=VLOOKUP(A60,Лист1!A:C,3,0),Лист2!C60,"")&lt;&gt;""),IF(SUMIF(A$2:B60,A60,B$2:B60)&gt;=VLOOKUP(A60,Лист1!A:C,3,0),Лист2!C60,""),"")</f>
        <v>43037</v>
      </c>
    </row>
    <row r="61" spans="1:4">
      <c r="A61">
        <v>29</v>
      </c>
      <c r="B61" s="1">
        <f>VLOOKUP(A61,Лист1!$A$2:$B$32,2,0)*0.3</f>
        <v>100777.2</v>
      </c>
      <c r="C61" s="2">
        <v>43038</v>
      </c>
      <c r="D61" s="4">
        <f ca="1">IF(AND(COUNTIF(A61:A159,A61)&gt;1,IF(SUMIF(A$2:B61,A61,B$2:B61)&gt;=VLOOKUP(A61,Лист1!A:C,3,0),Лист2!C61,"")&lt;&gt;""),IF(SUMIF(A$2:B61,A61,B$2:B61)&gt;=VLOOKUP(A61,Лист1!A:C,3,0),Лист2!C61,""),"")</f>
        <v>43038</v>
      </c>
    </row>
    <row r="62" spans="1:4">
      <c r="A62">
        <v>30</v>
      </c>
      <c r="B62" s="1">
        <f>VLOOKUP(A62,Лист1!$A$2:$B$32,2,0)*0.3</f>
        <v>714237.9</v>
      </c>
      <c r="C62" s="2">
        <v>43039</v>
      </c>
      <c r="D62" s="4">
        <f ca="1">IF(AND(COUNTIF(A62:A160,A62)&gt;1,IF(SUMIF(A$2:B62,A62,B$2:B62)&gt;=VLOOKUP(A62,Лист1!A:C,3,0),Лист2!C62,"")&lt;&gt;""),IF(SUMIF(A$2:B62,A62,B$2:B62)&gt;=VLOOKUP(A62,Лист1!A:C,3,0),Лист2!C62,""),"")</f>
        <v>43039</v>
      </c>
    </row>
    <row r="63" spans="1:4">
      <c r="A63">
        <v>31</v>
      </c>
      <c r="B63" s="1">
        <f>VLOOKUP(A63,Лист1!$A$2:$B$32,2,0)*0.3</f>
        <v>884031.29999999993</v>
      </c>
      <c r="C63" s="2">
        <v>43040</v>
      </c>
      <c r="D63" s="4">
        <f ca="1">IF(AND(COUNTIF(A63:A161,A63)&gt;1,IF(SUMIF(A$2:B63,A63,B$2:B63)&gt;=VLOOKUP(A63,Лист1!A:C,3,0),Лист2!C63,"")&lt;&gt;""),IF(SUMIF(A$2:B63,A63,B$2:B63)&gt;=VLOOKUP(A63,Лист1!A:C,3,0),Лист2!C63,""),"")</f>
        <v>43040</v>
      </c>
    </row>
    <row r="64" spans="1:4">
      <c r="A64">
        <v>1</v>
      </c>
      <c r="B64" s="1">
        <f>VLOOKUP(A33,Лист1!$A$2:$B$32,2,0)*0.4</f>
        <v>200528.40000000002</v>
      </c>
      <c r="C64" s="2">
        <v>43041</v>
      </c>
      <c r="D64" s="4" t="str">
        <f ca="1">IF(AND(COUNTIF(A64:A162,A64)&gt;1,IF(SUMIF(A$2:B64,A64,B$2:B64)&gt;=VLOOKUP(A64,Лист1!A:C,3,0),Лист2!C64,"")&lt;&gt;""),IF(SUMIF(A$2:B64,A64,B$2:B64)&gt;=VLOOKUP(A64,Лист1!A:C,3,0),Лист2!C64,""),"")</f>
        <v/>
      </c>
    </row>
    <row r="65" spans="1:4">
      <c r="A65">
        <v>2</v>
      </c>
      <c r="B65" s="1">
        <f>VLOOKUP(A34,Лист1!$A$2:$B$32,2,0)*0.4</f>
        <v>161890.40000000002</v>
      </c>
      <c r="C65" s="2">
        <v>43042</v>
      </c>
      <c r="D65" s="4" t="str">
        <f ca="1">IF(AND(COUNTIF(A65:A163,A65)&gt;1,IF(SUMIF(A$2:B65,A65,B$2:B65)&gt;=VLOOKUP(A65,Лист1!A:C,3,0),Лист2!C65,"")&lt;&gt;""),IF(SUMIF(A$2:B65,A65,B$2:B65)&gt;=VLOOKUP(A65,Лист1!A:C,3,0),Лист2!C65,""),"")</f>
        <v/>
      </c>
    </row>
    <row r="66" spans="1:4">
      <c r="A66">
        <v>3</v>
      </c>
      <c r="B66" s="1">
        <f>VLOOKUP(A35,Лист1!$A$2:$B$32,2,0)*0.4</f>
        <v>1029025.6000000001</v>
      </c>
      <c r="C66" s="2">
        <v>43043</v>
      </c>
      <c r="D66" s="4" t="str">
        <f ca="1">IF(AND(COUNTIF(A66:A164,A66)&gt;1,IF(SUMIF(A$2:B66,A66,B$2:B66)&gt;=VLOOKUP(A66,Лист1!A:C,3,0),Лист2!C66,"")&lt;&gt;""),IF(SUMIF(A$2:B66,A66,B$2:B66)&gt;=VLOOKUP(A66,Лист1!A:C,3,0),Лист2!C66,""),"")</f>
        <v/>
      </c>
    </row>
    <row r="67" spans="1:4">
      <c r="A67">
        <v>4</v>
      </c>
      <c r="B67" s="1">
        <f>VLOOKUP(A36,Лист1!$A$2:$B$32,2,0)*0.4</f>
        <v>1096544.8</v>
      </c>
      <c r="C67" s="2">
        <v>43044</v>
      </c>
      <c r="D67" s="4" t="str">
        <f ca="1">IF(AND(COUNTIF(A67:A165,A67)&gt;1,IF(SUMIF(A$2:B67,A67,B$2:B67)&gt;=VLOOKUP(A67,Лист1!A:C,3,0),Лист2!C67,"")&lt;&gt;""),IF(SUMIF(A$2:B67,A67,B$2:B67)&gt;=VLOOKUP(A67,Лист1!A:C,3,0),Лист2!C67,""),"")</f>
        <v/>
      </c>
    </row>
    <row r="68" spans="1:4">
      <c r="A68">
        <v>5</v>
      </c>
      <c r="B68" s="1">
        <f>VLOOKUP(A37,Лист1!$A$2:$B$32,2,0)*0.4</f>
        <v>788716.8</v>
      </c>
      <c r="C68" s="2">
        <v>43045</v>
      </c>
      <c r="D68" s="4" t="str">
        <f ca="1">IF(AND(COUNTIF(A68:A166,A68)&gt;1,IF(SUMIF(A$2:B68,A68,B$2:B68)&gt;=VLOOKUP(A68,Лист1!A:C,3,0),Лист2!C68,"")&lt;&gt;""),IF(SUMIF(A$2:B68,A68,B$2:B68)&gt;=VLOOKUP(A68,Лист1!A:C,3,0),Лист2!C68,""),"")</f>
        <v/>
      </c>
    </row>
    <row r="69" spans="1:4">
      <c r="A69">
        <v>6</v>
      </c>
      <c r="B69" s="1">
        <f>VLOOKUP(A38,Лист1!$A$2:$B$32,2,0)*0.4</f>
        <v>212075.6</v>
      </c>
      <c r="C69" s="2">
        <v>43046</v>
      </c>
      <c r="D69" s="4" t="str">
        <f ca="1">IF(AND(COUNTIF(A69:A167,A69)&gt;1,IF(SUMIF(A$2:B69,A69,B$2:B69)&gt;=VLOOKUP(A69,Лист1!A:C,3,0),Лист2!C69,"")&lt;&gt;""),IF(SUMIF(A$2:B69,A69,B$2:B69)&gt;=VLOOKUP(A69,Лист1!A:C,3,0),Лист2!C69,""),"")</f>
        <v/>
      </c>
    </row>
    <row r="70" spans="1:4">
      <c r="A70">
        <v>7</v>
      </c>
      <c r="B70" s="1">
        <f>VLOOKUP(A39,Лист1!$A$2:$B$32,2,0)*0.4</f>
        <v>271540.40000000002</v>
      </c>
      <c r="C70" s="2">
        <v>43047</v>
      </c>
      <c r="D70" s="4" t="str">
        <f ca="1">IF(AND(COUNTIF(A70:A168,A70)&gt;1,IF(SUMIF(A$2:B70,A70,B$2:B70)&gt;=VLOOKUP(A70,Лист1!A:C,3,0),Лист2!C70,"")&lt;&gt;""),IF(SUMIF(A$2:B70,A70,B$2:B70)&gt;=VLOOKUP(A70,Лист1!A:C,3,0),Лист2!C70,""),"")</f>
        <v/>
      </c>
    </row>
    <row r="71" spans="1:4">
      <c r="A71">
        <v>8</v>
      </c>
      <c r="B71" s="1">
        <f>VLOOKUP(A40,Лист1!$A$2:$B$32,2,0)*0.4</f>
        <v>1104988</v>
      </c>
      <c r="C71" s="2">
        <v>43048</v>
      </c>
      <c r="D71" s="4" t="str">
        <f ca="1">IF(AND(COUNTIF(A71:A169,A71)&gt;1,IF(SUMIF(A$2:B71,A71,B$2:B71)&gt;=VLOOKUP(A71,Лист1!A:C,3,0),Лист2!C71,"")&lt;&gt;""),IF(SUMIF(A$2:B71,A71,B$2:B71)&gt;=VLOOKUP(A71,Лист1!A:C,3,0),Лист2!C71,""),"")</f>
        <v/>
      </c>
    </row>
    <row r="72" spans="1:4">
      <c r="A72">
        <v>9</v>
      </c>
      <c r="B72" s="1">
        <f>VLOOKUP(A41,Лист1!$A$2:$B$32,2,0)*0.4</f>
        <v>376898</v>
      </c>
      <c r="C72" s="2">
        <v>43049</v>
      </c>
      <c r="D72" s="4" t="str">
        <f ca="1">IF(AND(COUNTIF(A72:A170,A72)&gt;1,IF(SUMIF(A$2:B72,A72,B$2:B72)&gt;=VLOOKUP(A72,Лист1!A:C,3,0),Лист2!C72,"")&lt;&gt;""),IF(SUMIF(A$2:B72,A72,B$2:B72)&gt;=VLOOKUP(A72,Лист1!A:C,3,0),Лист2!C72,""),"")</f>
        <v/>
      </c>
    </row>
    <row r="73" spans="1:4">
      <c r="A73">
        <v>10</v>
      </c>
      <c r="B73" s="1">
        <f>VLOOKUP(A42,Лист1!$A$2:$B$32,2,0)*0.4</f>
        <v>966086.8</v>
      </c>
      <c r="C73" s="2">
        <v>43050</v>
      </c>
      <c r="D73" s="4" t="str">
        <f ca="1">IF(AND(COUNTIF(A73:A171,A73)&gt;1,IF(SUMIF(A$2:B73,A73,B$2:B73)&gt;=VLOOKUP(A73,Лист1!A:C,3,0),Лист2!C73,"")&lt;&gt;""),IF(SUMIF(A$2:B73,A73,B$2:B73)&gt;=VLOOKUP(A73,Лист1!A:C,3,0),Лист2!C73,""),"")</f>
        <v/>
      </c>
    </row>
    <row r="74" spans="1:4">
      <c r="A74">
        <v>11</v>
      </c>
      <c r="B74" s="1">
        <f>VLOOKUP(A43,Лист1!$A$2:$B$32,2,0)*0.4</f>
        <v>1049990</v>
      </c>
      <c r="C74" s="2">
        <v>43051</v>
      </c>
      <c r="D74" s="4" t="str">
        <f ca="1">IF(AND(COUNTIF(A74:A172,A74)&gt;1,IF(SUMIF(A$2:B74,A74,B$2:B74)&gt;=VLOOKUP(A74,Лист1!A:C,3,0),Лист2!C74,"")&lt;&gt;""),IF(SUMIF(A$2:B74,A74,B$2:B74)&gt;=VLOOKUP(A74,Лист1!A:C,3,0),Лист2!C74,""),"")</f>
        <v/>
      </c>
    </row>
    <row r="75" spans="1:4">
      <c r="A75">
        <v>12</v>
      </c>
      <c r="B75" s="1">
        <f>VLOOKUP(A44,Лист1!$A$2:$B$32,2,0)*0.4</f>
        <v>1147412</v>
      </c>
      <c r="C75" s="2">
        <v>43052</v>
      </c>
      <c r="D75" s="4" t="str">
        <f ca="1">IF(AND(COUNTIF(A75:A173,A75)&gt;1,IF(SUMIF(A$2:B75,A75,B$2:B75)&gt;=VLOOKUP(A75,Лист1!A:C,3,0),Лист2!C75,"")&lt;&gt;""),IF(SUMIF(A$2:B75,A75,B$2:B75)&gt;=VLOOKUP(A75,Лист1!A:C,3,0),Лист2!C75,""),"")</f>
        <v/>
      </c>
    </row>
    <row r="76" spans="1:4">
      <c r="A76">
        <v>13</v>
      </c>
      <c r="B76" s="1">
        <f>VLOOKUP(A45,Лист1!$A$2:$B$32,2,0)*0.4</f>
        <v>919054.4</v>
      </c>
      <c r="C76" s="2">
        <v>43053</v>
      </c>
      <c r="D76" s="4" t="str">
        <f ca="1">IF(AND(COUNTIF(A76:A174,A76)&gt;1,IF(SUMIF(A$2:B76,A76,B$2:B76)&gt;=VLOOKUP(A76,Лист1!A:C,3,0),Лист2!C76,"")&lt;&gt;""),IF(SUMIF(A$2:B76,A76,B$2:B76)&gt;=VLOOKUP(A76,Лист1!A:C,3,0),Лист2!C76,""),"")</f>
        <v/>
      </c>
    </row>
    <row r="77" spans="1:4">
      <c r="A77">
        <v>14</v>
      </c>
      <c r="B77" s="1">
        <f>VLOOKUP(A46,Лист1!$A$2:$B$32,2,0)*0.4</f>
        <v>219914.40000000002</v>
      </c>
      <c r="C77" s="2">
        <v>43054</v>
      </c>
      <c r="D77" s="4" t="str">
        <f ca="1">IF(AND(COUNTIF(A77:A175,A77)&gt;1,IF(SUMIF(A$2:B77,A77,B$2:B77)&gt;=VLOOKUP(A77,Лист1!A:C,3,0),Лист2!C77,"")&lt;&gt;""),IF(SUMIF(A$2:B77,A77,B$2:B77)&gt;=VLOOKUP(A77,Лист1!A:C,3,0),Лист2!C77,""),"")</f>
        <v/>
      </c>
    </row>
    <row r="78" spans="1:4">
      <c r="A78">
        <v>15</v>
      </c>
      <c r="B78" s="1">
        <f>VLOOKUP(A47,Лист1!$A$2:$B$32,2,0)*0.4</f>
        <v>162194.40000000002</v>
      </c>
      <c r="C78" s="2">
        <v>43055</v>
      </c>
      <c r="D78" s="4" t="str">
        <f ca="1">IF(AND(COUNTIF(A78:A176,A78)&gt;1,IF(SUMIF(A$2:B78,A78,B$2:B78)&gt;=VLOOKUP(A78,Лист1!A:C,3,0),Лист2!C78,"")&lt;&gt;""),IF(SUMIF(A$2:B78,A78,B$2:B78)&gt;=VLOOKUP(A78,Лист1!A:C,3,0),Лист2!C78,""),"")</f>
        <v/>
      </c>
    </row>
    <row r="79" spans="1:4">
      <c r="A79">
        <v>16</v>
      </c>
      <c r="B79" s="1">
        <f>VLOOKUP(A48,Лист1!$A$2:$B$32,2,0)*0.4</f>
        <v>793012.8</v>
      </c>
      <c r="C79" s="2">
        <v>43056</v>
      </c>
      <c r="D79" s="4" t="str">
        <f ca="1">IF(AND(COUNTIF(A79:A177,A79)&gt;1,IF(SUMIF(A$2:B79,A79,B$2:B79)&gt;=VLOOKUP(A79,Лист1!A:C,3,0),Лист2!C79,"")&lt;&gt;""),IF(SUMIF(A$2:B79,A79,B$2:B79)&gt;=VLOOKUP(A79,Лист1!A:C,3,0),Лист2!C79,""),"")</f>
        <v/>
      </c>
    </row>
    <row r="80" spans="1:4">
      <c r="A80">
        <v>17</v>
      </c>
      <c r="B80" s="1">
        <f>VLOOKUP(A49,Лист1!$A$2:$B$32,2,0)*0.4</f>
        <v>1153338.8</v>
      </c>
      <c r="C80" s="2">
        <v>43057</v>
      </c>
      <c r="D80" s="4" t="str">
        <f ca="1">IF(AND(COUNTIF(A80:A178,A80)&gt;1,IF(SUMIF(A$2:B80,A80,B$2:B80)&gt;=VLOOKUP(A80,Лист1!A:C,3,0),Лист2!C80,"")&lt;&gt;""),IF(SUMIF(A$2:B80,A80,B$2:B80)&gt;=VLOOKUP(A80,Лист1!A:C,3,0),Лист2!C80,""),"")</f>
        <v/>
      </c>
    </row>
    <row r="81" spans="1:4">
      <c r="A81">
        <v>18</v>
      </c>
      <c r="B81" s="1">
        <f>VLOOKUP(A50,Лист1!$A$2:$B$32,2,0)*0.4</f>
        <v>931587.60000000009</v>
      </c>
      <c r="C81" s="2">
        <v>43058</v>
      </c>
      <c r="D81" s="4" t="str">
        <f ca="1">IF(AND(COUNTIF(A81:A179,A81)&gt;1,IF(SUMIF(A$2:B81,A81,B$2:B81)&gt;=VLOOKUP(A81,Лист1!A:C,3,0),Лист2!C81,"")&lt;&gt;""),IF(SUMIF(A$2:B81,A81,B$2:B81)&gt;=VLOOKUP(A81,Лист1!A:C,3,0),Лист2!C81,""),"")</f>
        <v/>
      </c>
    </row>
    <row r="82" spans="1:4">
      <c r="A82">
        <v>19</v>
      </c>
      <c r="B82" s="1">
        <f>VLOOKUP(A51,Лист1!$A$2:$B$32,2,0)*0.4</f>
        <v>873246.8</v>
      </c>
      <c r="C82" s="2">
        <v>43059</v>
      </c>
      <c r="D82" s="4" t="str">
        <f ca="1">IF(AND(COUNTIF(A82:A180,A82)&gt;1,IF(SUMIF(A$2:B82,A82,B$2:B82)&gt;=VLOOKUP(A82,Лист1!A:C,3,0),Лист2!C82,"")&lt;&gt;""),IF(SUMIF(A$2:B82,A82,B$2:B82)&gt;=VLOOKUP(A82,Лист1!A:C,3,0),Лист2!C82,""),"")</f>
        <v/>
      </c>
    </row>
    <row r="83" spans="1:4">
      <c r="A83">
        <v>20</v>
      </c>
      <c r="B83" s="1">
        <f>VLOOKUP(A52,Лист1!$A$2:$B$32,2,0)*0.4</f>
        <v>342510</v>
      </c>
      <c r="C83" s="2">
        <v>43060</v>
      </c>
      <c r="D83" s="4" t="str">
        <f ca="1">IF(AND(COUNTIF(A83:A181,A83)&gt;1,IF(SUMIF(A$2:B83,A83,B$2:B83)&gt;=VLOOKUP(A83,Лист1!A:C,3,0),Лист2!C83,"")&lt;&gt;""),IF(SUMIF(A$2:B83,A83,B$2:B83)&gt;=VLOOKUP(A83,Лист1!A:C,3,0),Лист2!C83,""),"")</f>
        <v/>
      </c>
    </row>
    <row r="84" spans="1:4">
      <c r="A84">
        <v>21</v>
      </c>
      <c r="B84" s="1">
        <f>VLOOKUP(A53,Лист1!$A$2:$B$32,2,0)*0.4</f>
        <v>184234</v>
      </c>
      <c r="C84" s="2">
        <v>43061</v>
      </c>
      <c r="D84" s="4" t="str">
        <f ca="1">IF(AND(COUNTIF(A84:A182,A84)&gt;1,IF(SUMIF(A$2:B84,A84,B$2:B84)&gt;=VLOOKUP(A84,Лист1!A:C,3,0),Лист2!C84,"")&lt;&gt;""),IF(SUMIF(A$2:B84,A84,B$2:B84)&gt;=VLOOKUP(A84,Лист1!A:C,3,0),Лист2!C84,""),"")</f>
        <v/>
      </c>
    </row>
    <row r="85" spans="1:4">
      <c r="A85">
        <v>22</v>
      </c>
      <c r="B85" s="1">
        <f>VLOOKUP(A54,Лист1!$A$2:$B$32,2,0)*0.4</f>
        <v>696060.4</v>
      </c>
      <c r="C85" s="2">
        <v>43062</v>
      </c>
      <c r="D85" s="4" t="str">
        <f ca="1">IF(AND(COUNTIF(A85:A183,A85)&gt;1,IF(SUMIF(A$2:B85,A85,B$2:B85)&gt;=VLOOKUP(A85,Лист1!A:C,3,0),Лист2!C85,"")&lt;&gt;""),IF(SUMIF(A$2:B85,A85,B$2:B85)&gt;=VLOOKUP(A85,Лист1!A:C,3,0),Лист2!C85,""),"")</f>
        <v/>
      </c>
    </row>
    <row r="86" spans="1:4">
      <c r="A86">
        <v>23</v>
      </c>
      <c r="B86" s="1">
        <f>VLOOKUP(A55,Лист1!$A$2:$B$32,2,0)*0.4</f>
        <v>1045170.4</v>
      </c>
      <c r="C86" s="2">
        <v>43063</v>
      </c>
      <c r="D86" s="4" t="str">
        <f ca="1">IF(AND(COUNTIF(A86:A184,A86)&gt;1,IF(SUMIF(A$2:B86,A86,B$2:B86)&gt;=VLOOKUP(A86,Лист1!A:C,3,0),Лист2!C86,"")&lt;&gt;""),IF(SUMIF(A$2:B86,A86,B$2:B86)&gt;=VLOOKUP(A86,Лист1!A:C,3,0),Лист2!C86,""),"")</f>
        <v/>
      </c>
    </row>
    <row r="87" spans="1:4">
      <c r="A87">
        <v>24</v>
      </c>
      <c r="B87" s="1">
        <f>VLOOKUP(A56,Лист1!$A$2:$B$32,2,0)*0.4</f>
        <v>716899.60000000009</v>
      </c>
      <c r="C87" s="2">
        <v>43064</v>
      </c>
      <c r="D87" s="4" t="str">
        <f ca="1">IF(AND(COUNTIF(A87:A185,A87)&gt;1,IF(SUMIF(A$2:B87,A87,B$2:B87)&gt;=VLOOKUP(A87,Лист1!A:C,3,0),Лист2!C87,"")&lt;&gt;""),IF(SUMIF(A$2:B87,A87,B$2:B87)&gt;=VLOOKUP(A87,Лист1!A:C,3,0),Лист2!C87,""),"")</f>
        <v/>
      </c>
    </row>
    <row r="88" spans="1:4">
      <c r="A88">
        <v>25</v>
      </c>
      <c r="B88" s="1">
        <f>VLOOKUP(A57,Лист1!$A$2:$B$32,2,0)*0.4</f>
        <v>626273.20000000007</v>
      </c>
      <c r="C88" s="2">
        <v>43065</v>
      </c>
      <c r="D88" s="4" t="str">
        <f ca="1">IF(AND(COUNTIF(A88:A186,A88)&gt;1,IF(SUMIF(A$2:B88,A88,B$2:B88)&gt;=VLOOKUP(A88,Лист1!A:C,3,0),Лист2!C88,"")&lt;&gt;""),IF(SUMIF(A$2:B88,A88,B$2:B88)&gt;=VLOOKUP(A88,Лист1!A:C,3,0),Лист2!C88,""),"")</f>
        <v/>
      </c>
    </row>
    <row r="89" spans="1:4">
      <c r="A89">
        <v>26</v>
      </c>
      <c r="B89" s="1">
        <f>VLOOKUP(A58,Лист1!$A$2:$B$32,2,0)*0.4</f>
        <v>783519.60000000009</v>
      </c>
      <c r="C89" s="2">
        <v>43066</v>
      </c>
      <c r="D89" s="4" t="str">
        <f ca="1">IF(AND(COUNTIF(A89:A187,A89)&gt;1,IF(SUMIF(A$2:B89,A89,B$2:B89)&gt;=VLOOKUP(A89,Лист1!A:C,3,0),Лист2!C89,"")&lt;&gt;""),IF(SUMIF(A$2:B89,A89,B$2:B89)&gt;=VLOOKUP(A89,Лист1!A:C,3,0),Лист2!C89,""),"")</f>
        <v/>
      </c>
    </row>
    <row r="90" spans="1:4">
      <c r="A90">
        <v>27</v>
      </c>
      <c r="B90" s="1">
        <f>VLOOKUP(A59,Лист1!$A$2:$B$32,2,0)*0.4</f>
        <v>546039.6</v>
      </c>
      <c r="C90" s="2">
        <v>43067</v>
      </c>
      <c r="D90" s="4" t="str">
        <f ca="1">IF(AND(COUNTIF(A90:A188,A90)&gt;1,IF(SUMIF(A$2:B90,A90,B$2:B90)&gt;=VLOOKUP(A90,Лист1!A:C,3,0),Лист2!C90,"")&lt;&gt;""),IF(SUMIF(A$2:B90,A90,B$2:B90)&gt;=VLOOKUP(A90,Лист1!A:C,3,0),Лист2!C90,""),"")</f>
        <v/>
      </c>
    </row>
    <row r="91" spans="1:4">
      <c r="A91">
        <v>28</v>
      </c>
      <c r="B91" s="1">
        <f>VLOOKUP(A60,Лист1!$A$2:$B$32,2,0)*0.4</f>
        <v>170465.6</v>
      </c>
      <c r="C91" s="2">
        <v>43068</v>
      </c>
      <c r="D91" s="4" t="str">
        <f ca="1">IF(AND(COUNTIF(A91:A189,A91)&gt;1,IF(SUMIF(A$2:B91,A91,B$2:B91)&gt;=VLOOKUP(A91,Лист1!A:C,3,0),Лист2!C91,"")&lt;&gt;""),IF(SUMIF(A$2:B91,A91,B$2:B91)&gt;=VLOOKUP(A91,Лист1!A:C,3,0),Лист2!C91,""),"")</f>
        <v/>
      </c>
    </row>
    <row r="92" spans="1:4">
      <c r="A92">
        <v>29</v>
      </c>
      <c r="B92" s="1">
        <f>VLOOKUP(A61,Лист1!$A$2:$B$32,2,0)*0.4</f>
        <v>134369.60000000001</v>
      </c>
      <c r="C92" s="2">
        <v>43069</v>
      </c>
      <c r="D92" s="4" t="str">
        <f ca="1">IF(AND(COUNTIF(A92:A190,A92)&gt;1,IF(SUMIF(A$2:B92,A92,B$2:B92)&gt;=VLOOKUP(A92,Лист1!A:C,3,0),Лист2!C92,"")&lt;&gt;""),IF(SUMIF(A$2:B92,A92,B$2:B92)&gt;=VLOOKUP(A92,Лист1!A:C,3,0),Лист2!C92,""),"")</f>
        <v/>
      </c>
    </row>
    <row r="93" spans="1:4">
      <c r="A93">
        <v>30</v>
      </c>
      <c r="B93" s="1">
        <f>VLOOKUP(A62,Лист1!$A$2:$B$32,2,0)*0.4</f>
        <v>952317.20000000007</v>
      </c>
      <c r="C93" s="2">
        <v>43070</v>
      </c>
      <c r="D93" s="4" t="str">
        <f ca="1">IF(AND(COUNTIF(A93:A191,A93)&gt;1,IF(SUMIF(A$2:B93,A93,B$2:B93)&gt;=VLOOKUP(A93,Лист1!A:C,3,0),Лист2!C93,"")&lt;&gt;""),IF(SUMIF(A$2:B93,A93,B$2:B93)&gt;=VLOOKUP(A93,Лист1!A:C,3,0),Лист2!C93,""),"")</f>
        <v/>
      </c>
    </row>
    <row r="94" spans="1:4">
      <c r="A94">
        <v>31</v>
      </c>
      <c r="B94" s="1">
        <f>VLOOKUP(A63,Лист1!$A$2:$B$32,2,0)*0.4</f>
        <v>1178708.4000000001</v>
      </c>
      <c r="C94" s="2">
        <v>43071</v>
      </c>
      <c r="D94" s="4" t="str">
        <f ca="1">IF(AND(COUNTIF(A94:A192,A94)&gt;1,IF(SUMIF(A$2:B94,A94,B$2:B94)&gt;=VLOOKUP(A94,Лист1!A:C,3,0),Лист2!C94,"")&lt;&gt;""),IF(SUMIF(A$2:B94,A94,B$2:B94)&gt;=VLOOKUP(A94,Лист1!A:C,3,0),Лист2!C94,""),"")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Xylem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Vsevolod Fattakh</dc:creator>
  <cp:lastModifiedBy>Игорь</cp:lastModifiedBy>
  <dcterms:created xsi:type="dcterms:W3CDTF">2017-11-14T05:47:23Z</dcterms:created>
  <dcterms:modified xsi:type="dcterms:W3CDTF">2017-11-14T07:34:44Z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