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570" yWindow="1185" windowWidth="15015" windowHeight="7170" activeTab="1"/>
  </bookViews>
  <sheets>
    <sheet name="А_СО_П" sheetId="3" r:id="rId1"/>
    <sheet name="Лист1" sheetId="4" r:id="rId2"/>
    <sheet name="Лист2" sheetId="5" r:id="rId3"/>
    <sheet name="Лист3" sheetId="6" r:id="rId4"/>
  </sheets>
  <definedNames>
    <definedName name="_xlnm._FilterDatabase" localSheetId="0" hidden="1">А_СО_П!$A$13:$AA$51</definedName>
  </definedNames>
  <calcPr calcId="162913"/>
</workbook>
</file>

<file path=xl/calcChain.xml><?xml version="1.0" encoding="utf-8"?>
<calcChain xmlns="http://schemas.openxmlformats.org/spreadsheetml/2006/main">
  <c r="A5" i="4" l="1" a="1"/>
  <c r="A5" i="4" s="1"/>
  <c r="B5" i="4" a="1"/>
  <c r="B5" i="4"/>
  <c r="C5" i="4" a="1"/>
  <c r="C5" i="4" s="1"/>
  <c r="A6" i="4" a="1"/>
  <c r="A6" i="4"/>
  <c r="B6" i="4" a="1"/>
  <c r="B6" i="4" s="1"/>
  <c r="C6" i="4" a="1"/>
  <c r="C6" i="4"/>
  <c r="A7" i="4" a="1"/>
  <c r="A7" i="4" s="1"/>
  <c r="B7" i="4" a="1"/>
  <c r="B7" i="4"/>
  <c r="C7" i="4" a="1"/>
  <c r="C7" i="4" s="1"/>
  <c r="A8" i="4" a="1"/>
  <c r="A8" i="4"/>
  <c r="B8" i="4" a="1"/>
  <c r="B8" i="4" s="1"/>
  <c r="C8" i="4" a="1"/>
  <c r="C8" i="4"/>
  <c r="A9" i="4" a="1"/>
  <c r="A9" i="4" s="1"/>
  <c r="B9" i="4" a="1"/>
  <c r="B9" i="4"/>
  <c r="C9" i="4" a="1"/>
  <c r="C9" i="4" s="1"/>
  <c r="A10" i="4" a="1"/>
  <c r="A10" i="4"/>
  <c r="B10" i="4" a="1"/>
  <c r="B10" i="4" s="1"/>
  <c r="C10" i="4" a="1"/>
  <c r="C10" i="4"/>
  <c r="A11" i="4" a="1"/>
  <c r="A11" i="4" s="1"/>
  <c r="B11" i="4" a="1"/>
  <c r="B11" i="4"/>
  <c r="C11" i="4" a="1"/>
  <c r="C11" i="4" s="1"/>
  <c r="A12" i="4" a="1"/>
  <c r="A12" i="4"/>
  <c r="B12" i="4" a="1"/>
  <c r="B12" i="4" s="1"/>
  <c r="C12" i="4" a="1"/>
  <c r="C12" i="4"/>
  <c r="A13" i="4" a="1"/>
  <c r="A13" i="4" s="1"/>
  <c r="B13" i="4" a="1"/>
  <c r="B13" i="4"/>
  <c r="C13" i="4" a="1"/>
  <c r="C13" i="4" s="1"/>
  <c r="A14" i="4" a="1"/>
  <c r="A14" i="4"/>
  <c r="B14" i="4" a="1"/>
  <c r="B14" i="4" s="1"/>
  <c r="C14" i="4" a="1"/>
  <c r="C14" i="4"/>
  <c r="A15" i="4" a="1"/>
  <c r="A15" i="4" s="1"/>
  <c r="B15" i="4" a="1"/>
  <c r="B15" i="4"/>
  <c r="C15" i="4" a="1"/>
  <c r="C15" i="4" s="1"/>
  <c r="A16" i="4" a="1"/>
  <c r="A16" i="4"/>
  <c r="B16" i="4" a="1"/>
  <c r="B16" i="4" s="1"/>
  <c r="C16" i="4" a="1"/>
  <c r="C16" i="4"/>
  <c r="A17" i="4" a="1"/>
  <c r="A17" i="4" s="1"/>
  <c r="B17" i="4" a="1"/>
  <c r="B17" i="4"/>
  <c r="C17" i="4" a="1"/>
  <c r="C17" i="4" s="1"/>
  <c r="A18" i="4" a="1"/>
  <c r="A18" i="4"/>
  <c r="B18" i="4" a="1"/>
  <c r="B18" i="4" s="1"/>
  <c r="C18" i="4" a="1"/>
  <c r="C18" i="4"/>
  <c r="A19" i="4" a="1"/>
  <c r="A19" i="4" s="1"/>
  <c r="B19" i="4" a="1"/>
  <c r="B19" i="4"/>
  <c r="C19" i="4" a="1"/>
  <c r="C19" i="4" s="1"/>
  <c r="A20" i="4" a="1"/>
  <c r="A20" i="4"/>
  <c r="B20" i="4" a="1"/>
  <c r="B20" i="4" s="1"/>
  <c r="C20" i="4" a="1"/>
  <c r="C20" i="4"/>
  <c r="A21" i="4" a="1"/>
  <c r="A21" i="4" s="1"/>
  <c r="B21" i="4" a="1"/>
  <c r="B21" i="4"/>
  <c r="C21" i="4" a="1"/>
  <c r="C21" i="4" s="1"/>
  <c r="A22" i="4" a="1"/>
  <c r="A22" i="4"/>
  <c r="B22" i="4" a="1"/>
  <c r="B22" i="4" s="1"/>
  <c r="C22" i="4" a="1"/>
  <c r="C22" i="4"/>
  <c r="A23" i="4" a="1"/>
  <c r="A23" i="4" s="1"/>
  <c r="B23" i="4" a="1"/>
  <c r="B23" i="4"/>
  <c r="C23" i="4" a="1"/>
  <c r="C23" i="4" s="1"/>
  <c r="A24" i="4" a="1"/>
  <c r="A24" i="4"/>
  <c r="B24" i="4" a="1"/>
  <c r="B24" i="4" s="1"/>
  <c r="C24" i="4" a="1"/>
  <c r="C24" i="4"/>
  <c r="A25" i="4" a="1"/>
  <c r="A25" i="4" s="1"/>
  <c r="B25" i="4" a="1"/>
  <c r="B25" i="4"/>
  <c r="C25" i="4" a="1"/>
  <c r="C25" i="4" s="1"/>
  <c r="A26" i="4" a="1"/>
  <c r="A26" i="4"/>
  <c r="B26" i="4" a="1"/>
  <c r="B26" i="4" s="1"/>
  <c r="C26" i="4" a="1"/>
  <c r="C26" i="4"/>
  <c r="A27" i="4" a="1"/>
  <c r="A27" i="4" s="1"/>
  <c r="B27" i="4" a="1"/>
  <c r="B27" i="4"/>
  <c r="C27" i="4" a="1"/>
  <c r="C27" i="4" s="1"/>
  <c r="A28" i="4" a="1"/>
  <c r="A28" i="4"/>
  <c r="B28" i="4" a="1"/>
  <c r="B28" i="4" s="1"/>
  <c r="C28" i="4" a="1"/>
  <c r="C28" i="4"/>
  <c r="A29" i="4" a="1"/>
  <c r="A29" i="4" s="1"/>
  <c r="B29" i="4" a="1"/>
  <c r="B29" i="4"/>
  <c r="C29" i="4" a="1"/>
  <c r="C29" i="4" s="1"/>
  <c r="A30" i="4" a="1"/>
  <c r="A30" i="4"/>
  <c r="B30" i="4" a="1"/>
  <c r="B30" i="4" s="1"/>
  <c r="C30" i="4" a="1"/>
  <c r="C30" i="4"/>
  <c r="A31" i="4" a="1"/>
  <c r="A31" i="4" s="1"/>
  <c r="B31" i="4" a="1"/>
  <c r="B31" i="4"/>
  <c r="C31" i="4" a="1"/>
  <c r="C31" i="4" s="1"/>
  <c r="A32" i="4" a="1"/>
  <c r="A32" i="4"/>
  <c r="B32" i="4" a="1"/>
  <c r="B32" i="4" s="1"/>
  <c r="C32" i="4" a="1"/>
  <c r="C32" i="4"/>
  <c r="A33" i="4" a="1"/>
  <c r="A33" i="4" s="1"/>
  <c r="B33" i="4" a="1"/>
  <c r="B33" i="4"/>
  <c r="C33" i="4" a="1"/>
  <c r="C33" i="4" s="1"/>
  <c r="A34" i="4" a="1"/>
  <c r="A34" i="4"/>
  <c r="B34" i="4" a="1"/>
  <c r="B34" i="4" s="1"/>
  <c r="C34" i="4" a="1"/>
  <c r="C34" i="4"/>
  <c r="A35" i="4" a="1"/>
  <c r="A35" i="4" s="1"/>
  <c r="B35" i="4" a="1"/>
  <c r="B35" i="4"/>
  <c r="C35" i="4" a="1"/>
  <c r="C35" i="4" s="1"/>
  <c r="A36" i="4" a="1"/>
  <c r="A36" i="4"/>
  <c r="B36" i="4" a="1"/>
  <c r="B36" i="4" s="1"/>
  <c r="C36" i="4" a="1"/>
  <c r="C36" i="4"/>
  <c r="A37" i="4" a="1"/>
  <c r="A37" i="4" s="1"/>
  <c r="B37" i="4" a="1"/>
  <c r="B37" i="4"/>
  <c r="C37" i="4" a="1"/>
  <c r="C37" i="4" s="1"/>
  <c r="A38" i="4" a="1"/>
  <c r="A38" i="4"/>
  <c r="B38" i="4" a="1"/>
  <c r="B38" i="4" s="1"/>
  <c r="C38" i="4" a="1"/>
  <c r="C38" i="4"/>
  <c r="A39" i="4" a="1"/>
  <c r="A39" i="4" s="1"/>
  <c r="B39" i="4" a="1"/>
  <c r="B39" i="4"/>
  <c r="C39" i="4" a="1"/>
  <c r="C39" i="4" s="1"/>
  <c r="B4" i="4" a="1"/>
  <c r="B4" i="4" s="1"/>
  <c r="C4" i="4" a="1"/>
  <c r="C4" i="4"/>
  <c r="A4" i="4" a="1"/>
  <c r="A4" i="4" s="1"/>
  <c r="D4" i="4" a="1"/>
  <c r="D4" i="4" s="1"/>
  <c r="D5" i="4" a="1"/>
  <c r="D5" i="4" s="1"/>
  <c r="D6" i="4" a="1"/>
  <c r="D6" i="4" s="1"/>
  <c r="D7" i="4" a="1"/>
  <c r="D7" i="4" s="1"/>
  <c r="D8" i="4" a="1"/>
  <c r="D8" i="4" s="1"/>
  <c r="D9" i="4" a="1"/>
  <c r="D9" i="4" s="1"/>
  <c r="D10" i="4" a="1"/>
  <c r="D10" i="4" s="1"/>
  <c r="D11" i="4" a="1"/>
  <c r="D11" i="4" s="1"/>
  <c r="D12" i="4" a="1"/>
  <c r="D12" i="4" s="1"/>
  <c r="D13" i="4" a="1"/>
  <c r="D13" i="4"/>
  <c r="D14" i="4" a="1"/>
  <c r="D14" i="4" s="1"/>
  <c r="D15" i="4" a="1"/>
  <c r="D15" i="4" s="1"/>
  <c r="D16" i="4" a="1"/>
  <c r="D16" i="4" s="1"/>
  <c r="D17" i="4" a="1"/>
  <c r="D17" i="4" s="1"/>
  <c r="D18" i="4" a="1"/>
  <c r="D18" i="4" s="1"/>
  <c r="D19" i="4" a="1"/>
  <c r="D19" i="4"/>
  <c r="D20" i="4" a="1"/>
  <c r="D20" i="4" s="1"/>
  <c r="D21" i="4" a="1"/>
  <c r="D21" i="4"/>
  <c r="D22" i="4" a="1"/>
  <c r="D22" i="4" s="1"/>
  <c r="D23" i="4" a="1"/>
  <c r="D23" i="4" s="1"/>
  <c r="D24" i="4" a="1"/>
  <c r="D24" i="4" s="1"/>
  <c r="D25" i="4" a="1"/>
  <c r="D25" i="4"/>
  <c r="D26" i="4" a="1"/>
  <c r="D26" i="4" s="1"/>
  <c r="D27" i="4" a="1"/>
  <c r="D27" i="4" s="1"/>
  <c r="D28" i="4" a="1"/>
  <c r="D28" i="4" s="1"/>
  <c r="D29" i="4" a="1"/>
  <c r="D29" i="4" s="1"/>
  <c r="D30" i="4" a="1"/>
  <c r="D30" i="4" s="1"/>
  <c r="D31" i="4" a="1"/>
  <c r="D31" i="4" s="1"/>
  <c r="D32" i="4" a="1"/>
  <c r="D32" i="4" s="1"/>
  <c r="D33" i="4" a="1"/>
  <c r="D33" i="4" s="1"/>
  <c r="D34" i="4" a="1"/>
  <c r="D34" i="4" s="1"/>
  <c r="D35" i="4" a="1"/>
  <c r="D35" i="4" s="1"/>
  <c r="D36" i="4" a="1"/>
  <c r="D36" i="4" s="1"/>
  <c r="D37" i="4" a="1"/>
  <c r="D37" i="4" s="1"/>
  <c r="D38" i="4" a="1"/>
  <c r="D38" i="4" s="1"/>
  <c r="D39" i="4" a="1"/>
  <c r="D39" i="4" s="1"/>
  <c r="A1" i="3"/>
  <c r="G51" i="3"/>
  <c r="G50" i="3"/>
  <c r="G49" i="3"/>
  <c r="G44" i="3"/>
  <c r="G43" i="3"/>
  <c r="G42" i="3"/>
  <c r="G38" i="3"/>
  <c r="G36" i="3"/>
  <c r="G28" i="3"/>
  <c r="G29" i="3"/>
  <c r="G30" i="3"/>
  <c r="G31" i="3"/>
  <c r="G32" i="3"/>
  <c r="G34" i="3"/>
  <c r="G27" i="3"/>
  <c r="G25" i="3"/>
  <c r="G24" i="3"/>
  <c r="G21" i="3"/>
  <c r="G22" i="3"/>
  <c r="G23" i="3"/>
  <c r="G20" i="3"/>
  <c r="H51" i="3" l="1"/>
  <c r="H14" i="3"/>
  <c r="H35" i="3"/>
  <c r="H22" i="3"/>
  <c r="H18" i="3"/>
  <c r="H39" i="3"/>
  <c r="H23" i="3"/>
  <c r="H19" i="3"/>
  <c r="H15" i="3"/>
  <c r="H43" i="3"/>
  <c r="H27" i="3"/>
  <c r="H24" i="3"/>
  <c r="H20" i="3"/>
  <c r="H16" i="3"/>
  <c r="H47" i="3"/>
  <c r="H31" i="3"/>
  <c r="H21" i="3"/>
  <c r="H17" i="3"/>
  <c r="H48" i="3"/>
  <c r="H44" i="3"/>
  <c r="H40" i="3"/>
  <c r="H36" i="3"/>
  <c r="H32" i="3"/>
  <c r="H28" i="3"/>
  <c r="H49" i="3"/>
  <c r="H45" i="3"/>
  <c r="H41" i="3"/>
  <c r="H37" i="3"/>
  <c r="H33" i="3"/>
  <c r="H29" i="3"/>
  <c r="H25" i="3"/>
  <c r="H50" i="3"/>
  <c r="H46" i="3"/>
  <c r="H42" i="3"/>
  <c r="H38" i="3"/>
  <c r="H34" i="3"/>
  <c r="H30" i="3"/>
  <c r="H26" i="3"/>
  <c r="D13" i="3" l="1"/>
  <c r="I13" i="3" l="1"/>
  <c r="O13" i="3"/>
  <c r="S13" i="3"/>
  <c r="R13" i="3"/>
  <c r="P13" i="3"/>
  <c r="L13" i="3"/>
</calcChain>
</file>

<file path=xl/sharedStrings.xml><?xml version="1.0" encoding="utf-8"?>
<sst xmlns="http://schemas.openxmlformats.org/spreadsheetml/2006/main" count="120" uniqueCount="88">
  <si>
    <t>Ответственный</t>
  </si>
  <si>
    <t>№ договора, дата подписания</t>
  </si>
  <si>
    <t>Наименование организации                     (контактное лицо)</t>
  </si>
  <si>
    <t>Сумма (А)</t>
  </si>
  <si>
    <t>Сумма (СО)</t>
  </si>
  <si>
    <t>Счет фактура</t>
  </si>
  <si>
    <t>Общая сумма Договора</t>
  </si>
  <si>
    <t>Сумма (Т)</t>
  </si>
  <si>
    <t>Сумма Аванса</t>
  </si>
  <si>
    <t>Номер/дата Счета на аванс</t>
  </si>
  <si>
    <t>Срок выполнения работ</t>
  </si>
  <si>
    <t>Акт сдачи-приемки (число)</t>
  </si>
  <si>
    <t>Сумма счета на окончательный расчет</t>
  </si>
  <si>
    <t>Товарная накладная на оборудование (№, дата)</t>
  </si>
  <si>
    <t>Номер/дата счета на окончательный расчет</t>
  </si>
  <si>
    <t>Примечание</t>
  </si>
  <si>
    <t>Заполняет менеджер группы договоров, после подписания договора, берет из подписанного договора</t>
  </si>
  <si>
    <t>Заполняет менеджер группы договоров, после (если не наш №) или до (если наш №) подписания договора, берет из подписанного договора</t>
  </si>
  <si>
    <t>Заполняет менеджер группы договоров</t>
  </si>
  <si>
    <t>Заполняет менеджер группы договоров, до подписания договора, берет из сметы и спецификации договора</t>
  </si>
  <si>
    <t>Заполняет менеджер группы договоров, после отгрузки</t>
  </si>
  <si>
    <t xml:space="preserve">Заполняет менеджер группы договоров, после подписания Акта или если Акт находится на согласовании, но известна его дата; </t>
  </si>
  <si>
    <t xml:space="preserve">Заполняет менеджер группы договоров; отмечается состояние договора в целом - на какой стадии договор, где он, где акт, выписаны ли счета </t>
  </si>
  <si>
    <t>Заполняет менеджер группы договоров после того как выписана в бухгалтерии</t>
  </si>
  <si>
    <t>Заполняет менеджер группы договоров после того как выписан в бухгалтерии</t>
  </si>
  <si>
    <t>Сумма (П)</t>
  </si>
  <si>
    <t>Сумма (С)</t>
  </si>
  <si>
    <t>выполено</t>
  </si>
  <si>
    <t>остаток</t>
  </si>
  <si>
    <t>Остаток</t>
  </si>
  <si>
    <t>в работе</t>
  </si>
  <si>
    <t>закрыт</t>
  </si>
  <si>
    <t>соро должен быть закрыт</t>
  </si>
  <si>
    <t>на согласовании</t>
  </si>
  <si>
    <t>прошла оплата</t>
  </si>
  <si>
    <t>Булат Н.В.</t>
  </si>
  <si>
    <t>скоро будет закрыт</t>
  </si>
  <si>
    <t>Страхов</t>
  </si>
  <si>
    <t>227 071,50р.</t>
  </si>
  <si>
    <t>КВП</t>
  </si>
  <si>
    <t>Булат Н,В.</t>
  </si>
  <si>
    <t>Дог. № 123-17/А/Т</t>
  </si>
  <si>
    <t>Дог. № 119-17/СО от 16.10.2017</t>
  </si>
  <si>
    <t>Дог. № 120-17/Т от 17.10.2017</t>
  </si>
  <si>
    <t>Дог. № 118-17/А от 16.10.2017</t>
  </si>
  <si>
    <t>Дог. № 122-17/А от 17.10.2017</t>
  </si>
  <si>
    <t>ГК. № 66-100/17 от 10.10.2017 г.</t>
  </si>
  <si>
    <t>Дог. № 124-17/СО от 19.10.2017 г.</t>
  </si>
  <si>
    <t>Дог. № МНЗ-17/09000/00776/Р/054 от 10.10.2017</t>
  </si>
  <si>
    <t>Дог. № 17-21/35  от 23.10.2017 г.</t>
  </si>
  <si>
    <t>Дог. № 115-17/А от 07.11.2017</t>
  </si>
  <si>
    <t>Дог. № 121-17/А/Т от 17.10.2017</t>
  </si>
  <si>
    <t>страхов</t>
  </si>
  <si>
    <t>Дог.№ 136-17/А/СО/Т</t>
  </si>
  <si>
    <t>Дог. 127-17/А/Т от 25.10.2017</t>
  </si>
  <si>
    <t>Дог №        от 07.11.2017</t>
  </si>
  <si>
    <t>Дог. № 116-17/А от 26.10.2017</t>
  </si>
  <si>
    <t>Дог. № ГП710142-17 от 26.10.2017 (мк 786)</t>
  </si>
  <si>
    <t>Дог. № ГП710065-17 от 26.10.2017 (мк 1092)</t>
  </si>
  <si>
    <t xml:space="preserve">Дог. № ГП710140-17 от 26.10.2017 (мк 761) </t>
  </si>
  <si>
    <t>Дог. № 430 от 27.10.2017</t>
  </si>
  <si>
    <t xml:space="preserve">Счет № </t>
  </si>
  <si>
    <t xml:space="preserve">Дог. №  139/СО/Т от   </t>
  </si>
  <si>
    <t xml:space="preserve">Дог. №  140/А от   </t>
  </si>
  <si>
    <t xml:space="preserve">Дог. №137-17/А от </t>
  </si>
  <si>
    <t>ГК№ 8/11 от 27.10.2017</t>
  </si>
  <si>
    <t>ГК№ 9/11 от 27.10.2017</t>
  </si>
  <si>
    <t>Дог. № ГП710906-17 от 02.11.17 (мк 762)</t>
  </si>
  <si>
    <t>дата подписания</t>
  </si>
  <si>
    <t xml:space="preserve">Дата окончания </t>
  </si>
  <si>
    <t xml:space="preserve">ГК № 40-02/17 </t>
  </si>
  <si>
    <t xml:space="preserve">ГК № ДЭПР/63-07-17 </t>
  </si>
  <si>
    <t xml:space="preserve">ГК 64-17 </t>
  </si>
  <si>
    <t xml:space="preserve">ГК № 0605-32/17 </t>
  </si>
  <si>
    <t xml:space="preserve">ГК. № 1-3ГТ/17 </t>
  </si>
  <si>
    <t xml:space="preserve">ГК № 44/01 </t>
  </si>
  <si>
    <t xml:space="preserve">ГК № 4/11 </t>
  </si>
  <si>
    <t xml:space="preserve">ГК № 5/11 </t>
  </si>
  <si>
    <t xml:space="preserve">ГК № 6/11 </t>
  </si>
  <si>
    <t xml:space="preserve">ГК № 7/11 </t>
  </si>
  <si>
    <t xml:space="preserve">Дог. № 61-17/А </t>
  </si>
  <si>
    <t>Статус</t>
  </si>
  <si>
    <t>РАБОЧИЕ</t>
  </si>
  <si>
    <t>КАЛЛЕНДАРНЫЕ</t>
  </si>
  <si>
    <t>№ Договора</t>
  </si>
  <si>
    <t xml:space="preserve">дата подписания </t>
  </si>
  <si>
    <t>организация</t>
  </si>
  <si>
    <t>дата окончания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</si>
</sst>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#,##0.00&quot;р.&quot;"/>
    <numFmt numFmtId="167" formatCode="#,##0.00&quot;р.&quot;;[Red]#,##0.00&quot;р.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2" applyBorder="0">
      <alignment horizontal="center" vertical="center"/>
    </xf>
    <xf numFmtId="0" fontId="3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wrapText="1"/>
    </xf>
    <xf numFmtId="166" fontId="2" fillId="0" borderId="1" xfId="0" applyNumberFormat="1" applyFont="1" applyFill="1" applyBorder="1" applyAlignment="1">
      <alignment wrapText="1"/>
    </xf>
    <xf numFmtId="166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6" fontId="2" fillId="5" borderId="1" xfId="0" applyNumberFormat="1" applyFont="1" applyFill="1" applyBorder="1" applyAlignment="1">
      <alignment wrapText="1"/>
    </xf>
    <xf numFmtId="166" fontId="2" fillId="5" borderId="1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vertical="top" wrapText="1"/>
    </xf>
    <xf numFmtId="166" fontId="2" fillId="5" borderId="3" xfId="0" applyNumberFormat="1" applyFont="1" applyFill="1" applyBorder="1" applyAlignment="1">
      <alignment horizontal="center" vertical="top" wrapText="1"/>
    </xf>
    <xf numFmtId="166" fontId="2" fillId="5" borderId="4" xfId="0" applyNumberFormat="1" applyFont="1" applyFill="1" applyBorder="1" applyAlignment="1">
      <alignment horizontal="center" vertical="top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167" fontId="2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166" fontId="2" fillId="7" borderId="1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166" fontId="2" fillId="7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14" fontId="2" fillId="7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66" fontId="2" fillId="3" borderId="2" xfId="0" applyNumberFormat="1" applyFont="1" applyFill="1" applyBorder="1" applyAlignment="1">
      <alignment horizontal="center" vertical="top" wrapText="1"/>
    </xf>
    <xf numFmtId="166" fontId="2" fillId="3" borderId="3" xfId="0" applyNumberFormat="1" applyFont="1" applyFill="1" applyBorder="1" applyAlignment="1">
      <alignment horizontal="center" vertical="top" wrapText="1"/>
    </xf>
    <xf numFmtId="166" fontId="2" fillId="3" borderId="4" xfId="0" applyNumberFormat="1" applyFont="1" applyFill="1" applyBorder="1" applyAlignment="1">
      <alignment horizontal="center" vertical="top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14" fontId="7" fillId="0" borderId="0" xfId="0" applyNumberFormat="1" applyFont="1"/>
  </cellXfs>
  <cellStyles count="3">
    <cellStyle name="Обычный" xfId="0" builtinId="0"/>
    <cellStyle name="Обычный 2" xfId="2"/>
    <cellStyle name="Стиль 1" xfId="1"/>
  </cellStyles>
  <dxfs count="7"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Таблица1" displayName="Таблица1" ref="A3:D39" totalsRowShown="0">
  <autoFilter ref="A3:D39"/>
  <tableColumns count="4">
    <tableColumn id="1" name="№ Договора" dataDxfId="2">
      <calculatedColumnFormula array="1">IFERROR(INDEX(А_СО_П!A$14:A$100,SMALL(IF(((А_СО_П!$G$14:$G$100-TODAY())&gt;=0)*((А_СО_П!$G$14:$G$100-TODAY())&lt;=10),ROW($G$14:$G$100)-13,""),ROW(A1))),"")</calculatedColumnFormula>
    </tableColumn>
    <tableColumn id="2" name="дата подписания " dataDxfId="0">
      <calculatedColumnFormula array="1">IFERROR(INDEX(А_СО_П!B$14:B$100,SMALL(IF(((А_СО_П!$G$14:$G$100-TODAY())&gt;=0)*((А_СО_П!$G$14:$G$100-TODAY())&lt;=10),ROW($G$14:$G$100)-13,""),ROW(B1))),"")</calculatedColumnFormula>
    </tableColumn>
    <tableColumn id="3" name="организация" dataDxfId="1">
      <calculatedColumnFormula array="1">IFERROR(INDEX(А_СО_П!C$14:C$100,SMALL(IF(((А_СО_П!$G$14:$G$100-TODAY())&gt;=0)*((А_СО_П!$G$14:$G$100-TODAY())&lt;=10),ROW($G$14:$G$100)-13,""),ROW(C1))),"")</calculatedColumnFormula>
    </tableColumn>
    <tableColumn id="4" name="дата окончания" dataDxfId="3">
      <calculatedColumnFormula array="1">IFERROR(INDEX(А_СО_П!G$14:G$100,SMALL(IF(((А_СО_П!$G$14:$G$100-TODAY())&gt;=0)*((А_СО_П!$G$14:$G$100-TODAY())&lt;=10),ROW($G$14:$G$100)-13,""),ROW(D1))),"")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1"/>
  <sheetViews>
    <sheetView zoomScale="60" zoomScaleNormal="60" workbookViewId="0">
      <pane xSplit="14" ySplit="13" topLeftCell="S14" activePane="bottomRight" state="frozen"/>
      <selection pane="topRight" activeCell="L1" sqref="L1"/>
      <selection pane="bottomLeft" activeCell="A10" sqref="A10"/>
      <selection pane="bottomRight" activeCell="G17" sqref="G17"/>
    </sheetView>
  </sheetViews>
  <sheetFormatPr defaultColWidth="9.140625" defaultRowHeight="15" x14ac:dyDescent="0.25"/>
  <cols>
    <col min="1" max="2" width="33" style="1" customWidth="1"/>
    <col min="3" max="3" width="30" style="1" bestFit="1" customWidth="1"/>
    <col min="4" max="4" width="19.28515625" style="14" customWidth="1"/>
    <col min="5" max="5" width="24.28515625" style="7" bestFit="1" customWidth="1"/>
    <col min="6" max="7" width="24.28515625" style="7" customWidth="1"/>
    <col min="8" max="8" width="22.28515625" style="12" customWidth="1"/>
    <col min="9" max="9" width="16.5703125" style="4" bestFit="1" customWidth="1"/>
    <col min="10" max="11" width="16.5703125" style="4" hidden="1" customWidth="1"/>
    <col min="12" max="12" width="19.42578125" style="4" customWidth="1"/>
    <col min="13" max="14" width="17.42578125" style="4" hidden="1" customWidth="1"/>
    <col min="15" max="15" width="21" style="4" customWidth="1"/>
    <col min="16" max="16" width="15.5703125" style="4" customWidth="1"/>
    <col min="17" max="17" width="19" style="4" customWidth="1"/>
    <col min="18" max="18" width="17.7109375" style="4" customWidth="1"/>
    <col min="19" max="19" width="17.42578125" style="8" bestFit="1" customWidth="1"/>
    <col min="20" max="21" width="18.7109375" style="2" bestFit="1" customWidth="1"/>
    <col min="22" max="22" width="22" style="2" bestFit="1" customWidth="1"/>
    <col min="23" max="23" width="19.140625" style="6" bestFit="1" customWidth="1"/>
    <col min="24" max="24" width="22" style="2" bestFit="1" customWidth="1"/>
    <col min="25" max="25" width="15.5703125" style="2" customWidth="1"/>
    <col min="26" max="26" width="18.7109375" style="2" bestFit="1" customWidth="1"/>
    <col min="27" max="27" width="30.140625" style="12" bestFit="1" customWidth="1"/>
    <col min="28" max="16384" width="9.140625" style="2"/>
  </cols>
  <sheetData>
    <row r="1" spans="1:27" ht="45.6" customHeight="1" x14ac:dyDescent="0.25">
      <c r="A1" s="91">
        <f ca="1">+TODAY()</f>
        <v>43054</v>
      </c>
      <c r="B1" s="84"/>
      <c r="D1" s="85"/>
      <c r="E1" s="86"/>
      <c r="F1" s="86"/>
      <c r="G1" s="86"/>
      <c r="H1" s="87"/>
      <c r="I1" s="88"/>
      <c r="J1" s="89"/>
      <c r="K1" s="89"/>
      <c r="L1" s="89"/>
      <c r="M1" s="89"/>
      <c r="N1" s="89"/>
      <c r="O1" s="89"/>
      <c r="P1" s="89"/>
      <c r="Q1" s="89"/>
      <c r="R1" s="90"/>
    </row>
    <row r="2" spans="1:27" ht="105" customHeight="1" x14ac:dyDescent="0.25">
      <c r="A2" s="106" t="s">
        <v>17</v>
      </c>
      <c r="B2" s="107"/>
      <c r="C2" s="16" t="s">
        <v>18</v>
      </c>
      <c r="D2" s="100" t="s">
        <v>16</v>
      </c>
      <c r="E2" s="101"/>
      <c r="F2" s="101"/>
      <c r="G2" s="101"/>
      <c r="H2" s="102"/>
      <c r="I2" s="103" t="s">
        <v>19</v>
      </c>
      <c r="J2" s="104"/>
      <c r="K2" s="104"/>
      <c r="L2" s="104"/>
      <c r="M2" s="104"/>
      <c r="N2" s="104"/>
      <c r="O2" s="104"/>
      <c r="P2" s="104"/>
      <c r="Q2" s="104"/>
      <c r="R2" s="105"/>
      <c r="S2" s="11" t="s">
        <v>16</v>
      </c>
      <c r="T2" s="10" t="s">
        <v>24</v>
      </c>
      <c r="U2" s="10" t="s">
        <v>20</v>
      </c>
      <c r="V2" s="10" t="s">
        <v>21</v>
      </c>
      <c r="W2" s="11" t="s">
        <v>16</v>
      </c>
      <c r="X2" s="10" t="s">
        <v>24</v>
      </c>
      <c r="Y2" s="10" t="s">
        <v>23</v>
      </c>
      <c r="Z2" s="10" t="s">
        <v>18</v>
      </c>
      <c r="AA2" s="10" t="s">
        <v>22</v>
      </c>
    </row>
    <row r="3" spans="1:27" ht="24.75" hidden="1" customHeight="1" x14ac:dyDescent="0.25">
      <c r="A3" s="35" t="s">
        <v>30</v>
      </c>
      <c r="B3" s="35"/>
      <c r="C3" s="13"/>
      <c r="D3" s="27"/>
      <c r="E3" s="28"/>
      <c r="F3" s="28"/>
      <c r="G3" s="28"/>
      <c r="H3" s="29"/>
      <c r="I3" s="30"/>
      <c r="J3" s="31"/>
      <c r="K3" s="31"/>
      <c r="L3" s="31"/>
      <c r="M3" s="31"/>
      <c r="N3" s="31"/>
      <c r="O3" s="31"/>
      <c r="P3" s="31"/>
      <c r="Q3" s="31"/>
      <c r="R3" s="32"/>
      <c r="S3" s="33"/>
      <c r="T3" s="34"/>
      <c r="U3" s="34"/>
      <c r="V3" s="34"/>
      <c r="W3" s="33"/>
      <c r="X3" s="34"/>
      <c r="Y3" s="34"/>
      <c r="Z3" s="34"/>
      <c r="AA3" s="34"/>
    </row>
    <row r="4" spans="1:27" ht="18" hidden="1" customHeight="1" x14ac:dyDescent="0.25">
      <c r="A4" s="36" t="s">
        <v>31</v>
      </c>
      <c r="B4" s="36"/>
      <c r="C4" s="13"/>
      <c r="D4" s="27"/>
      <c r="E4" s="28"/>
      <c r="F4" s="28"/>
      <c r="G4" s="28"/>
      <c r="H4" s="29"/>
      <c r="I4" s="30"/>
      <c r="J4" s="31"/>
      <c r="K4" s="31"/>
      <c r="L4" s="31"/>
      <c r="M4" s="31"/>
      <c r="N4" s="31"/>
      <c r="O4" s="31"/>
      <c r="P4" s="31"/>
      <c r="Q4" s="31"/>
      <c r="R4" s="32"/>
      <c r="S4" s="33"/>
      <c r="T4" s="34"/>
      <c r="U4" s="34"/>
      <c r="V4" s="34"/>
      <c r="W4" s="33"/>
      <c r="X4" s="34"/>
      <c r="Y4" s="34"/>
      <c r="Z4" s="34"/>
      <c r="AA4" s="34"/>
    </row>
    <row r="5" spans="1:27" ht="19.5" hidden="1" customHeight="1" x14ac:dyDescent="0.25">
      <c r="A5" s="37" t="s">
        <v>32</v>
      </c>
      <c r="B5" s="37"/>
      <c r="C5" s="13"/>
      <c r="D5" s="27"/>
      <c r="E5" s="28"/>
      <c r="F5" s="28"/>
      <c r="G5" s="28"/>
      <c r="H5" s="29"/>
      <c r="I5" s="30"/>
      <c r="J5" s="31"/>
      <c r="K5" s="31"/>
      <c r="L5" s="31"/>
      <c r="M5" s="31"/>
      <c r="N5" s="31"/>
      <c r="O5" s="31"/>
      <c r="P5" s="31"/>
      <c r="Q5" s="31"/>
      <c r="R5" s="32"/>
      <c r="S5" s="33"/>
      <c r="T5" s="34"/>
      <c r="U5" s="34"/>
      <c r="V5" s="34"/>
      <c r="W5" s="33"/>
      <c r="X5" s="34"/>
      <c r="Y5" s="34"/>
      <c r="Z5" s="34"/>
      <c r="AA5" s="34"/>
    </row>
    <row r="6" spans="1:27" ht="20.25" hidden="1" customHeight="1" x14ac:dyDescent="0.25">
      <c r="A6" s="38" t="s">
        <v>33</v>
      </c>
      <c r="B6" s="38"/>
      <c r="C6" s="13"/>
      <c r="D6" s="27"/>
      <c r="E6" s="28"/>
      <c r="F6" s="28"/>
      <c r="G6" s="28"/>
      <c r="H6" s="29"/>
      <c r="I6" s="30"/>
      <c r="J6" s="31"/>
      <c r="K6" s="31"/>
      <c r="L6" s="31"/>
      <c r="M6" s="31"/>
      <c r="N6" s="31"/>
      <c r="O6" s="31"/>
      <c r="P6" s="31"/>
      <c r="Q6" s="31"/>
      <c r="R6" s="32"/>
      <c r="S6" s="33"/>
      <c r="T6" s="34"/>
      <c r="U6" s="34"/>
      <c r="V6" s="34"/>
      <c r="W6" s="33"/>
      <c r="X6" s="34"/>
      <c r="Y6" s="34"/>
      <c r="Z6" s="34"/>
      <c r="AA6" s="34"/>
    </row>
    <row r="7" spans="1:27" ht="22.5" hidden="1" customHeight="1" x14ac:dyDescent="0.25">
      <c r="A7" s="39" t="s">
        <v>34</v>
      </c>
      <c r="B7" s="39"/>
      <c r="C7" s="13"/>
      <c r="D7" s="27"/>
      <c r="E7" s="28"/>
      <c r="F7" s="28"/>
      <c r="G7" s="28"/>
      <c r="H7" s="29"/>
      <c r="I7" s="30"/>
      <c r="J7" s="31"/>
      <c r="K7" s="31"/>
      <c r="L7" s="31"/>
      <c r="M7" s="31"/>
      <c r="N7" s="31"/>
      <c r="O7" s="31"/>
      <c r="P7" s="31"/>
      <c r="Q7" s="31"/>
      <c r="R7" s="32"/>
      <c r="S7" s="33"/>
      <c r="T7" s="34"/>
      <c r="U7" s="34"/>
      <c r="V7" s="34"/>
      <c r="W7" s="33"/>
      <c r="X7" s="34"/>
      <c r="Y7" s="34"/>
      <c r="Z7" s="34"/>
      <c r="AA7" s="34"/>
    </row>
    <row r="8" spans="1:27" ht="16.5" customHeight="1" x14ac:dyDescent="0.25">
      <c r="A8" s="38"/>
      <c r="B8" s="38"/>
      <c r="C8" s="13" t="s">
        <v>33</v>
      </c>
      <c r="D8" s="27"/>
      <c r="E8" s="28"/>
      <c r="F8" s="28"/>
      <c r="G8" s="28"/>
      <c r="H8" s="29"/>
      <c r="I8" s="30"/>
      <c r="J8" s="31"/>
      <c r="K8" s="31"/>
      <c r="L8" s="31"/>
      <c r="M8" s="31"/>
      <c r="N8" s="31"/>
      <c r="O8" s="31"/>
      <c r="P8" s="31"/>
      <c r="Q8" s="31"/>
      <c r="R8" s="32"/>
      <c r="S8" s="33"/>
      <c r="T8" s="34"/>
      <c r="U8" s="34"/>
      <c r="V8" s="34"/>
      <c r="W8" s="33"/>
      <c r="X8" s="34"/>
      <c r="Y8" s="34"/>
      <c r="Z8" s="34"/>
      <c r="AA8" s="34"/>
    </row>
    <row r="9" spans="1:27" ht="14.25" customHeight="1" x14ac:dyDescent="0.25">
      <c r="A9" s="35"/>
      <c r="B9" s="35"/>
      <c r="C9" s="13" t="s">
        <v>30</v>
      </c>
      <c r="D9" s="27"/>
      <c r="E9" s="28"/>
      <c r="F9" s="28"/>
      <c r="G9" s="28"/>
      <c r="H9" s="29"/>
      <c r="I9" s="30"/>
      <c r="J9" s="31"/>
      <c r="K9" s="31"/>
      <c r="L9" s="31"/>
      <c r="M9" s="31"/>
      <c r="N9" s="31"/>
      <c r="O9" s="31"/>
      <c r="P9" s="31"/>
      <c r="Q9" s="31"/>
      <c r="R9" s="32"/>
      <c r="S9" s="33"/>
      <c r="T9" s="34"/>
      <c r="U9" s="34"/>
      <c r="V9" s="34"/>
      <c r="W9" s="33"/>
      <c r="X9" s="34"/>
      <c r="Y9" s="34"/>
      <c r="Z9" s="34"/>
      <c r="AA9" s="34"/>
    </row>
    <row r="10" spans="1:27" ht="15.75" customHeight="1" x14ac:dyDescent="0.25">
      <c r="A10" s="58"/>
      <c r="B10" s="58"/>
      <c r="C10" s="13" t="s">
        <v>36</v>
      </c>
      <c r="D10" s="27"/>
      <c r="E10" s="28"/>
      <c r="F10" s="28"/>
      <c r="G10" s="28"/>
      <c r="H10" s="29"/>
      <c r="I10" s="30"/>
      <c r="J10" s="31"/>
      <c r="K10" s="31"/>
      <c r="L10" s="31"/>
      <c r="M10" s="31"/>
      <c r="N10" s="31"/>
      <c r="O10" s="31"/>
      <c r="P10" s="31"/>
      <c r="Q10" s="31"/>
      <c r="R10" s="32"/>
      <c r="S10" s="33"/>
      <c r="T10" s="34"/>
      <c r="U10" s="34"/>
      <c r="V10" s="34"/>
      <c r="W10" s="33"/>
      <c r="X10" s="34"/>
      <c r="Y10" s="34"/>
      <c r="Z10" s="34"/>
      <c r="AA10" s="34"/>
    </row>
    <row r="11" spans="1:27" ht="17.25" customHeight="1" x14ac:dyDescent="0.25">
      <c r="A11" s="59"/>
      <c r="B11" s="59"/>
      <c r="C11" s="13" t="s">
        <v>31</v>
      </c>
      <c r="D11" s="27"/>
      <c r="E11" s="28"/>
      <c r="F11" s="28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32"/>
      <c r="S11" s="33"/>
      <c r="T11" s="34"/>
      <c r="U11" s="34"/>
      <c r="V11" s="34"/>
      <c r="W11" s="33"/>
      <c r="X11" s="34"/>
      <c r="Y11" s="34"/>
      <c r="Z11" s="34"/>
      <c r="AA11" s="34"/>
    </row>
    <row r="12" spans="1:27" ht="75.75" customHeight="1" x14ac:dyDescent="0.25">
      <c r="A12" s="1" t="s">
        <v>1</v>
      </c>
      <c r="B12" s="1" t="s">
        <v>68</v>
      </c>
      <c r="C12" s="1" t="s">
        <v>2</v>
      </c>
      <c r="D12" s="14" t="s">
        <v>6</v>
      </c>
      <c r="E12" s="108" t="s">
        <v>10</v>
      </c>
      <c r="F12" s="109"/>
      <c r="G12" s="1" t="s">
        <v>69</v>
      </c>
      <c r="H12" s="1" t="s">
        <v>81</v>
      </c>
      <c r="I12" s="4" t="s">
        <v>3</v>
      </c>
      <c r="J12" s="4" t="s">
        <v>27</v>
      </c>
      <c r="K12" s="4" t="s">
        <v>28</v>
      </c>
      <c r="L12" s="4" t="s">
        <v>4</v>
      </c>
      <c r="M12" s="4" t="s">
        <v>27</v>
      </c>
      <c r="N12" s="4" t="s">
        <v>29</v>
      </c>
      <c r="O12" s="4" t="s">
        <v>7</v>
      </c>
      <c r="P12" s="4" t="s">
        <v>26</v>
      </c>
      <c r="Q12" s="63" t="s">
        <v>39</v>
      </c>
      <c r="R12" s="4" t="s">
        <v>25</v>
      </c>
      <c r="S12" s="3" t="s">
        <v>8</v>
      </c>
      <c r="T12" s="1" t="s">
        <v>9</v>
      </c>
      <c r="U12" s="1" t="s">
        <v>13</v>
      </c>
      <c r="V12" s="1" t="s">
        <v>11</v>
      </c>
      <c r="W12" s="3" t="s">
        <v>12</v>
      </c>
      <c r="X12" s="1" t="s">
        <v>14</v>
      </c>
      <c r="Y12" s="1" t="s">
        <v>5</v>
      </c>
      <c r="Z12" s="1" t="s">
        <v>0</v>
      </c>
      <c r="AA12" s="1" t="s">
        <v>15</v>
      </c>
    </row>
    <row r="13" spans="1:27" x14ac:dyDescent="0.25">
      <c r="D13" s="14">
        <f>SUM(D14:D62)</f>
        <v>58800663.640000001</v>
      </c>
      <c r="E13" s="95" t="s">
        <v>82</v>
      </c>
      <c r="F13" s="1" t="s">
        <v>83</v>
      </c>
      <c r="G13" s="12"/>
      <c r="H13" s="2"/>
      <c r="I13" s="14">
        <f>SUM(I14:K601)</f>
        <v>28887607.869999997</v>
      </c>
      <c r="J13" s="14"/>
      <c r="K13" s="14"/>
      <c r="L13" s="4">
        <f>SUM(L14:L576)</f>
        <v>5597573.54</v>
      </c>
      <c r="O13" s="4">
        <f>SUM(O14:O24)</f>
        <v>1086985.17</v>
      </c>
      <c r="P13" s="4" t="e">
        <f>SUM(#REF!)</f>
        <v>#REF!</v>
      </c>
      <c r="Q13" s="14"/>
      <c r="R13" s="14" t="e">
        <f>SUM(#REF!)</f>
        <v>#REF!</v>
      </c>
      <c r="S13" s="4" t="e">
        <f>SUM(#REF!)</f>
        <v>#REF!</v>
      </c>
      <c r="T13" s="1"/>
      <c r="U13" s="1"/>
      <c r="V13" s="1"/>
      <c r="W13" s="3"/>
      <c r="X13" s="1"/>
      <c r="Y13" s="1"/>
      <c r="Z13" s="1"/>
      <c r="AA13" s="1"/>
    </row>
    <row r="14" spans="1:27" s="51" customFormat="1" ht="25.9" hidden="1" customHeight="1" x14ac:dyDescent="0.25">
      <c r="A14" s="46" t="s">
        <v>71</v>
      </c>
      <c r="B14" s="56">
        <v>42927</v>
      </c>
      <c r="C14" s="46">
        <v>1</v>
      </c>
      <c r="D14" s="47">
        <v>1486878.91</v>
      </c>
      <c r="E14" s="80"/>
      <c r="F14" s="56"/>
      <c r="G14" s="56">
        <v>43069</v>
      </c>
      <c r="H14" s="12" t="str">
        <f t="shared" ref="H14:H24" ca="1" si="0">+IF(AND((G14-$A$1)&lt;=30,(G14-$A$1)&gt;=0),"Истекает",IF(G14-$A$1&lt;0,"Истёк",""))</f>
        <v>Истекает</v>
      </c>
      <c r="I14" s="47">
        <v>987978.17</v>
      </c>
      <c r="J14" s="47"/>
      <c r="K14" s="47"/>
      <c r="L14" s="49">
        <v>340055.56</v>
      </c>
      <c r="M14" s="49"/>
      <c r="N14" s="49"/>
      <c r="O14" s="49">
        <v>158845.18</v>
      </c>
      <c r="P14" s="49"/>
      <c r="Q14" s="49"/>
      <c r="R14" s="47"/>
      <c r="S14" s="49"/>
      <c r="T14" s="46"/>
      <c r="U14" s="46"/>
      <c r="V14" s="46"/>
      <c r="W14" s="55"/>
      <c r="X14" s="46"/>
      <c r="Y14" s="46"/>
      <c r="Z14" s="46"/>
      <c r="AA14" s="46"/>
    </row>
    <row r="15" spans="1:27" s="51" customFormat="1" hidden="1" x14ac:dyDescent="0.25">
      <c r="A15" s="46" t="s">
        <v>72</v>
      </c>
      <c r="B15" s="56">
        <v>42926</v>
      </c>
      <c r="C15" s="46">
        <v>2</v>
      </c>
      <c r="D15" s="47">
        <v>408348</v>
      </c>
      <c r="E15" s="80"/>
      <c r="F15" s="46"/>
      <c r="G15" s="56">
        <v>43069</v>
      </c>
      <c r="H15" s="12" t="str">
        <f t="shared" ca="1" si="0"/>
        <v>Истекает</v>
      </c>
      <c r="I15" s="47">
        <v>408348</v>
      </c>
      <c r="J15" s="47"/>
      <c r="K15" s="47"/>
      <c r="L15" s="49"/>
      <c r="M15" s="49"/>
      <c r="N15" s="49"/>
      <c r="O15" s="49"/>
      <c r="P15" s="49"/>
      <c r="Q15" s="49"/>
      <c r="R15" s="47"/>
      <c r="S15" s="49"/>
      <c r="T15" s="46"/>
      <c r="U15" s="46"/>
      <c r="V15" s="46"/>
      <c r="W15" s="55"/>
      <c r="X15" s="46"/>
      <c r="Y15" s="46"/>
      <c r="Z15" s="46"/>
      <c r="AA15" s="46"/>
    </row>
    <row r="16" spans="1:27" s="45" customFormat="1" ht="15.75" hidden="1" x14ac:dyDescent="0.25">
      <c r="A16" s="61" t="s">
        <v>73</v>
      </c>
      <c r="B16" s="81">
        <v>42951</v>
      </c>
      <c r="C16" s="13">
        <v>3</v>
      </c>
      <c r="D16" s="14">
        <v>974114.73</v>
      </c>
      <c r="E16" s="94"/>
      <c r="F16" s="92"/>
      <c r="G16" s="82">
        <v>43069</v>
      </c>
      <c r="H16" s="12" t="str">
        <f t="shared" ca="1" si="0"/>
        <v>Истекает</v>
      </c>
      <c r="I16" s="14">
        <v>480715.82</v>
      </c>
      <c r="J16" s="4"/>
      <c r="K16" s="4"/>
      <c r="L16" s="4">
        <v>266327.40999999997</v>
      </c>
      <c r="M16" s="4"/>
      <c r="N16" s="4"/>
      <c r="O16" s="4" t="s">
        <v>38</v>
      </c>
      <c r="P16" s="44"/>
      <c r="Q16" s="44"/>
      <c r="R16" s="43"/>
      <c r="S16" s="44"/>
      <c r="T16" s="42"/>
      <c r="U16" s="42"/>
      <c r="V16" s="42"/>
      <c r="W16" s="5"/>
      <c r="X16" s="42"/>
      <c r="Y16" s="42"/>
      <c r="Z16" s="42"/>
      <c r="AA16" s="42"/>
    </row>
    <row r="17" spans="1:27" s="69" customFormat="1" ht="15.75" x14ac:dyDescent="0.25">
      <c r="A17" s="75" t="s">
        <v>74</v>
      </c>
      <c r="B17" s="83">
        <v>42968</v>
      </c>
      <c r="C17" s="46">
        <v>4</v>
      </c>
      <c r="D17" s="67">
        <v>504253.39</v>
      </c>
      <c r="E17" s="96"/>
      <c r="F17" s="96"/>
      <c r="G17" s="76">
        <v>43056</v>
      </c>
      <c r="H17" s="12" t="str">
        <f t="shared" ca="1" si="0"/>
        <v>Истекает</v>
      </c>
      <c r="I17" s="68">
        <v>362925.65</v>
      </c>
      <c r="J17" s="68"/>
      <c r="K17" s="68"/>
      <c r="L17" s="68">
        <v>141327.74</v>
      </c>
      <c r="M17" s="68"/>
      <c r="N17" s="68"/>
      <c r="O17" s="68"/>
      <c r="P17" s="68"/>
      <c r="Q17" s="68"/>
      <c r="R17" s="68"/>
      <c r="S17" s="72"/>
      <c r="W17" s="70"/>
      <c r="AA17" s="71"/>
    </row>
    <row r="18" spans="1:27" s="45" customFormat="1" hidden="1" x14ac:dyDescent="0.25">
      <c r="A18" s="42" t="s">
        <v>75</v>
      </c>
      <c r="B18" s="82">
        <v>42947</v>
      </c>
      <c r="C18" s="13">
        <v>5</v>
      </c>
      <c r="D18" s="43">
        <v>13375926.4</v>
      </c>
      <c r="E18" s="94"/>
      <c r="F18" s="92"/>
      <c r="G18" s="82">
        <v>43069</v>
      </c>
      <c r="H18" s="12" t="str">
        <f t="shared" ca="1" si="0"/>
        <v>Истекает</v>
      </c>
      <c r="I18" s="43"/>
      <c r="J18" s="43"/>
      <c r="K18" s="43"/>
      <c r="L18" s="44"/>
      <c r="M18" s="44"/>
      <c r="N18" s="44"/>
      <c r="O18" s="44"/>
      <c r="P18" s="44"/>
      <c r="Q18" s="44"/>
      <c r="R18" s="43"/>
      <c r="S18" s="44"/>
      <c r="T18" s="42"/>
      <c r="U18" s="42"/>
      <c r="V18" s="42"/>
      <c r="W18" s="5"/>
      <c r="X18" s="42"/>
      <c r="Y18" s="42"/>
      <c r="Z18" s="42"/>
      <c r="AA18" s="42"/>
    </row>
    <row r="19" spans="1:27" s="45" customFormat="1" x14ac:dyDescent="0.25">
      <c r="A19" s="42" t="s">
        <v>76</v>
      </c>
      <c r="B19" s="82">
        <v>42955</v>
      </c>
      <c r="C19" s="13">
        <v>6</v>
      </c>
      <c r="D19" s="43">
        <v>13178708.84</v>
      </c>
      <c r="E19" s="94"/>
      <c r="F19" s="92"/>
      <c r="G19" s="82">
        <v>43054</v>
      </c>
      <c r="H19" s="12" t="str">
        <f t="shared" ca="1" si="0"/>
        <v>Истекает</v>
      </c>
      <c r="I19" s="43">
        <v>10967568.289999999</v>
      </c>
      <c r="J19" s="43"/>
      <c r="K19" s="43"/>
      <c r="L19" s="44">
        <v>1283000.56</v>
      </c>
      <c r="M19" s="44"/>
      <c r="N19" s="44"/>
      <c r="O19" s="44">
        <v>928139.99</v>
      </c>
      <c r="P19" s="44"/>
      <c r="Q19" s="44"/>
      <c r="R19" s="43"/>
      <c r="S19" s="44"/>
      <c r="T19" s="42"/>
      <c r="U19" s="42"/>
      <c r="V19" s="42"/>
      <c r="W19" s="5"/>
      <c r="X19" s="42"/>
      <c r="Y19" s="42"/>
      <c r="Z19" s="42"/>
      <c r="AA19" s="42"/>
    </row>
    <row r="20" spans="1:27" s="51" customFormat="1" hidden="1" x14ac:dyDescent="0.25">
      <c r="A20" s="46" t="s">
        <v>77</v>
      </c>
      <c r="B20" s="56">
        <v>42955</v>
      </c>
      <c r="C20" s="46">
        <v>7</v>
      </c>
      <c r="D20" s="47">
        <v>99998.85</v>
      </c>
      <c r="E20" s="80"/>
      <c r="F20" s="80">
        <v>40</v>
      </c>
      <c r="G20" s="56">
        <f>+IF(F20=0,(WORKDAY(B20,E20)),(B20+F20))</f>
        <v>42995</v>
      </c>
      <c r="H20" s="12" t="str">
        <f t="shared" ca="1" si="0"/>
        <v>Истёк</v>
      </c>
      <c r="I20" s="47">
        <v>99998.85</v>
      </c>
      <c r="J20" s="47"/>
      <c r="K20" s="47"/>
      <c r="L20" s="49"/>
      <c r="M20" s="49"/>
      <c r="N20" s="49"/>
      <c r="O20" s="49"/>
      <c r="P20" s="49"/>
      <c r="Q20" s="49"/>
      <c r="R20" s="47"/>
      <c r="S20" s="49"/>
      <c r="T20" s="46"/>
      <c r="U20" s="46"/>
      <c r="V20" s="46"/>
      <c r="W20" s="55"/>
      <c r="X20" s="46"/>
      <c r="Y20" s="46"/>
      <c r="Z20" s="46"/>
      <c r="AA20" s="46"/>
    </row>
    <row r="21" spans="1:27" s="51" customFormat="1" hidden="1" x14ac:dyDescent="0.25">
      <c r="A21" s="46" t="s">
        <v>78</v>
      </c>
      <c r="B21" s="56">
        <v>43320</v>
      </c>
      <c r="C21" s="46">
        <v>8</v>
      </c>
      <c r="D21" s="47">
        <v>99183.8</v>
      </c>
      <c r="E21" s="80"/>
      <c r="F21" s="80">
        <v>40</v>
      </c>
      <c r="G21" s="56">
        <f t="shared" ref="G21:G23" si="1">+IF(F21=0,(WORKDAY(B21,E21)),(B21+F21))</f>
        <v>43360</v>
      </c>
      <c r="H21" s="12" t="str">
        <f t="shared" ca="1" si="0"/>
        <v/>
      </c>
      <c r="I21" s="47">
        <v>99183.8</v>
      </c>
      <c r="J21" s="47"/>
      <c r="K21" s="47"/>
      <c r="L21" s="49"/>
      <c r="M21" s="49"/>
      <c r="N21" s="49"/>
      <c r="O21" s="49"/>
      <c r="P21" s="49"/>
      <c r="Q21" s="49"/>
      <c r="R21" s="47"/>
      <c r="S21" s="49"/>
      <c r="T21" s="46"/>
      <c r="U21" s="46"/>
      <c r="V21" s="46"/>
      <c r="W21" s="55"/>
      <c r="X21" s="46"/>
      <c r="Y21" s="46"/>
      <c r="Z21" s="46"/>
      <c r="AA21" s="46"/>
    </row>
    <row r="22" spans="1:27" s="51" customFormat="1" hidden="1" x14ac:dyDescent="0.25">
      <c r="A22" s="46" t="s">
        <v>79</v>
      </c>
      <c r="B22" s="56">
        <v>43685</v>
      </c>
      <c r="C22" s="46">
        <v>9</v>
      </c>
      <c r="D22" s="47">
        <v>96396.5</v>
      </c>
      <c r="E22" s="80"/>
      <c r="F22" s="80">
        <v>40</v>
      </c>
      <c r="G22" s="56">
        <f t="shared" si="1"/>
        <v>43725</v>
      </c>
      <c r="H22" s="12" t="str">
        <f t="shared" ca="1" si="0"/>
        <v/>
      </c>
      <c r="I22" s="47">
        <v>96396.5</v>
      </c>
      <c r="J22" s="47"/>
      <c r="K22" s="47"/>
      <c r="L22" s="49"/>
      <c r="M22" s="49"/>
      <c r="N22" s="49"/>
      <c r="O22" s="49"/>
      <c r="P22" s="49"/>
      <c r="Q22" s="49"/>
      <c r="R22" s="47"/>
      <c r="S22" s="49"/>
      <c r="T22" s="46"/>
      <c r="U22" s="46"/>
      <c r="V22" s="46"/>
      <c r="W22" s="55"/>
      <c r="X22" s="46"/>
      <c r="Y22" s="46"/>
      <c r="Z22" s="46"/>
      <c r="AA22" s="46"/>
    </row>
    <row r="23" spans="1:27" s="51" customFormat="1" hidden="1" x14ac:dyDescent="0.25">
      <c r="A23" s="46" t="s">
        <v>80</v>
      </c>
      <c r="B23" s="56">
        <v>42926</v>
      </c>
      <c r="C23" s="46">
        <v>10</v>
      </c>
      <c r="D23" s="47">
        <v>5762912</v>
      </c>
      <c r="E23" s="80"/>
      <c r="F23" s="80">
        <v>70</v>
      </c>
      <c r="G23" s="56">
        <f t="shared" si="1"/>
        <v>42996</v>
      </c>
      <c r="H23" s="12" t="str">
        <f t="shared" ca="1" si="0"/>
        <v>Истёк</v>
      </c>
      <c r="I23" s="47">
        <v>3841254</v>
      </c>
      <c r="J23" s="47"/>
      <c r="K23" s="47"/>
      <c r="L23" s="49"/>
      <c r="M23" s="49"/>
      <c r="N23" s="49"/>
      <c r="O23" s="49"/>
      <c r="P23" s="49"/>
      <c r="Q23" s="49"/>
      <c r="R23" s="47">
        <v>1921658</v>
      </c>
      <c r="S23" s="49"/>
      <c r="T23" s="46"/>
      <c r="U23" s="46"/>
      <c r="V23" s="46"/>
      <c r="W23" s="55"/>
      <c r="X23" s="46"/>
      <c r="Y23" s="46"/>
      <c r="Z23" s="46"/>
      <c r="AA23" s="46"/>
    </row>
    <row r="24" spans="1:27" s="51" customFormat="1" ht="33.75" hidden="1" customHeight="1" x14ac:dyDescent="0.25">
      <c r="A24" s="46" t="s">
        <v>70</v>
      </c>
      <c r="B24" s="56">
        <v>42961</v>
      </c>
      <c r="C24" s="46">
        <v>11</v>
      </c>
      <c r="D24" s="47">
        <v>1034425.8</v>
      </c>
      <c r="E24" s="80"/>
      <c r="F24" s="46">
        <v>60</v>
      </c>
      <c r="G24" s="56">
        <f>+IF(F24=0,(WORKDAY(B24,E24)),(B24+F24))</f>
        <v>43021</v>
      </c>
      <c r="H24" s="12" t="str">
        <f t="shared" ca="1" si="0"/>
        <v>Истёк</v>
      </c>
      <c r="I24" s="47">
        <v>653133.75</v>
      </c>
      <c r="J24" s="47"/>
      <c r="K24" s="47"/>
      <c r="L24" s="49">
        <v>381292.05</v>
      </c>
      <c r="M24" s="49"/>
      <c r="N24" s="49"/>
      <c r="O24" s="49"/>
      <c r="P24" s="49"/>
      <c r="Q24" s="49"/>
      <c r="R24" s="47"/>
      <c r="S24" s="49"/>
      <c r="T24" s="46"/>
      <c r="U24" s="46"/>
      <c r="V24" s="46"/>
      <c r="W24" s="55"/>
      <c r="X24" s="46"/>
      <c r="Y24" s="46"/>
      <c r="Z24" s="60" t="s">
        <v>40</v>
      </c>
      <c r="AA24" s="46"/>
    </row>
    <row r="25" spans="1:27" s="45" customFormat="1" hidden="1" x14ac:dyDescent="0.25">
      <c r="A25" s="42" t="s">
        <v>50</v>
      </c>
      <c r="B25" s="82">
        <v>43046</v>
      </c>
      <c r="C25" s="13">
        <v>12</v>
      </c>
      <c r="D25" s="43">
        <v>83159</v>
      </c>
      <c r="E25" s="94">
        <v>30</v>
      </c>
      <c r="F25" s="53"/>
      <c r="G25" s="98">
        <f t="shared" ref="G25" si="2">+IF(F25=0,(WORKDAY(B25,E25)),(B25+F25))</f>
        <v>43088</v>
      </c>
      <c r="H25" s="12" t="str">
        <f t="shared" ref="H25:H51" ca="1" si="3">+IF(AND((G25-$A$1)&lt;=30,(G25-$A$1)&gt;=0),"Истекает",IF(G25-$A$1&lt;0,"Истёк",""))</f>
        <v/>
      </c>
      <c r="I25" s="44">
        <v>83159</v>
      </c>
      <c r="J25" s="44"/>
      <c r="K25" s="44"/>
      <c r="L25" s="44"/>
      <c r="M25" s="44"/>
      <c r="N25" s="44"/>
      <c r="O25" s="44"/>
      <c r="P25" s="44"/>
      <c r="Q25" s="44"/>
      <c r="R25" s="44"/>
      <c r="S25" s="54"/>
      <c r="W25" s="7"/>
      <c r="Z25" s="45" t="s">
        <v>35</v>
      </c>
      <c r="AA25" s="53"/>
    </row>
    <row r="26" spans="1:27" s="45" customFormat="1" hidden="1" x14ac:dyDescent="0.25">
      <c r="A26" s="42" t="s">
        <v>56</v>
      </c>
      <c r="B26" s="82">
        <v>43034</v>
      </c>
      <c r="C26" s="13">
        <v>13</v>
      </c>
      <c r="D26" s="43">
        <v>52407</v>
      </c>
      <c r="E26" s="94"/>
      <c r="F26" s="64"/>
      <c r="G26" s="78">
        <v>43089</v>
      </c>
      <c r="H26" s="12" t="str">
        <f t="shared" ca="1" si="3"/>
        <v/>
      </c>
      <c r="I26" s="44">
        <v>52407</v>
      </c>
      <c r="J26" s="44"/>
      <c r="K26" s="44"/>
      <c r="L26" s="44"/>
      <c r="M26" s="44"/>
      <c r="N26" s="44"/>
      <c r="O26" s="44"/>
      <c r="P26" s="44"/>
      <c r="Q26" s="44"/>
      <c r="R26" s="44"/>
      <c r="S26" s="54"/>
      <c r="W26" s="7"/>
      <c r="Z26" s="45" t="s">
        <v>35</v>
      </c>
      <c r="AA26" s="53"/>
    </row>
    <row r="27" spans="1:27" s="45" customFormat="1" hidden="1" x14ac:dyDescent="0.25">
      <c r="A27" s="42" t="s">
        <v>44</v>
      </c>
      <c r="B27" s="82">
        <v>43024</v>
      </c>
      <c r="C27" s="13">
        <v>14</v>
      </c>
      <c r="D27" s="43">
        <v>138856</v>
      </c>
      <c r="E27" s="94">
        <v>30</v>
      </c>
      <c r="F27" s="53"/>
      <c r="G27" s="98">
        <f t="shared" ref="G27:G34" si="4">+IF(F27=0,(WORKDAY(B27,E27)),(B27+F27))</f>
        <v>43066</v>
      </c>
      <c r="H27" s="12" t="str">
        <f t="shared" ca="1" si="3"/>
        <v>Истекает</v>
      </c>
      <c r="I27" s="44">
        <v>138856</v>
      </c>
      <c r="J27" s="44"/>
      <c r="K27" s="44"/>
      <c r="L27" s="44"/>
      <c r="M27" s="44"/>
      <c r="N27" s="44"/>
      <c r="O27" s="44"/>
      <c r="P27" s="44"/>
      <c r="Q27" s="44"/>
      <c r="R27" s="44"/>
      <c r="S27" s="54"/>
      <c r="W27" s="7"/>
      <c r="Z27" s="45" t="s">
        <v>35</v>
      </c>
      <c r="AA27" s="53"/>
    </row>
    <row r="28" spans="1:27" s="51" customFormat="1" hidden="1" x14ac:dyDescent="0.25">
      <c r="A28" s="46" t="s">
        <v>42</v>
      </c>
      <c r="B28" s="56">
        <v>43024</v>
      </c>
      <c r="C28" s="46">
        <v>15</v>
      </c>
      <c r="D28" s="47">
        <v>75710</v>
      </c>
      <c r="E28" s="80">
        <v>20</v>
      </c>
      <c r="F28" s="52"/>
      <c r="G28" s="77">
        <f t="shared" si="4"/>
        <v>43052</v>
      </c>
      <c r="H28" s="12" t="str">
        <f t="shared" ca="1" si="3"/>
        <v>Истёк</v>
      </c>
      <c r="I28" s="49"/>
      <c r="J28" s="49"/>
      <c r="K28" s="49"/>
      <c r="L28" s="49">
        <v>75710</v>
      </c>
      <c r="M28" s="49"/>
      <c r="N28" s="49"/>
      <c r="O28" s="49"/>
      <c r="P28" s="49"/>
      <c r="Q28" s="49"/>
      <c r="R28" s="49"/>
      <c r="S28" s="50"/>
      <c r="W28" s="48"/>
      <c r="Z28" s="51" t="s">
        <v>35</v>
      </c>
      <c r="AA28" s="52"/>
    </row>
    <row r="29" spans="1:27" s="45" customFormat="1" hidden="1" x14ac:dyDescent="0.25">
      <c r="A29" s="42" t="s">
        <v>43</v>
      </c>
      <c r="B29" s="82">
        <v>43025</v>
      </c>
      <c r="C29" s="13">
        <v>16</v>
      </c>
      <c r="D29" s="43">
        <v>79924</v>
      </c>
      <c r="E29" s="94">
        <v>30</v>
      </c>
      <c r="F29" s="53"/>
      <c r="G29" s="98">
        <f t="shared" si="4"/>
        <v>43067</v>
      </c>
      <c r="H29" s="12" t="str">
        <f t="shared" ca="1" si="3"/>
        <v>Истекает</v>
      </c>
      <c r="I29" s="44"/>
      <c r="J29" s="44"/>
      <c r="K29" s="44"/>
      <c r="L29" s="44"/>
      <c r="M29" s="44"/>
      <c r="N29" s="44"/>
      <c r="O29" s="44">
        <v>79924</v>
      </c>
      <c r="P29" s="44"/>
      <c r="Q29" s="44"/>
      <c r="R29" s="44"/>
      <c r="S29" s="54"/>
      <c r="W29" s="7"/>
      <c r="Z29" s="45" t="s">
        <v>35</v>
      </c>
      <c r="AA29" s="53"/>
    </row>
    <row r="30" spans="1:27" s="45" customFormat="1" hidden="1" x14ac:dyDescent="0.25">
      <c r="A30" s="42" t="s">
        <v>51</v>
      </c>
      <c r="B30" s="82">
        <v>43025</v>
      </c>
      <c r="C30" s="13">
        <v>17</v>
      </c>
      <c r="D30" s="43">
        <v>29610</v>
      </c>
      <c r="E30" s="94">
        <v>30</v>
      </c>
      <c r="F30" s="53"/>
      <c r="G30" s="98">
        <f t="shared" si="4"/>
        <v>43067</v>
      </c>
      <c r="H30" s="12" t="str">
        <f t="shared" ca="1" si="3"/>
        <v>Истекает</v>
      </c>
      <c r="I30" s="44">
        <v>23835</v>
      </c>
      <c r="J30" s="44"/>
      <c r="K30" s="44"/>
      <c r="L30" s="44"/>
      <c r="M30" s="44"/>
      <c r="N30" s="44"/>
      <c r="O30" s="44">
        <v>5775</v>
      </c>
      <c r="P30" s="44"/>
      <c r="Q30" s="44"/>
      <c r="R30" s="44"/>
      <c r="S30" s="54"/>
      <c r="W30" s="7"/>
      <c r="Z30" s="45" t="s">
        <v>35</v>
      </c>
      <c r="AA30" s="53"/>
    </row>
    <row r="31" spans="1:27" s="69" customFormat="1" hidden="1" x14ac:dyDescent="0.25">
      <c r="A31" s="66" t="s">
        <v>49</v>
      </c>
      <c r="B31" s="76">
        <v>43031</v>
      </c>
      <c r="C31" s="13">
        <v>18</v>
      </c>
      <c r="D31" s="67">
        <v>75000</v>
      </c>
      <c r="E31" s="96">
        <v>30</v>
      </c>
      <c r="F31" s="71"/>
      <c r="G31" s="79">
        <f t="shared" si="4"/>
        <v>43073</v>
      </c>
      <c r="H31" s="12" t="str">
        <f t="shared" ca="1" si="3"/>
        <v>Истекает</v>
      </c>
      <c r="I31" s="68"/>
      <c r="J31" s="68"/>
      <c r="K31" s="68"/>
      <c r="L31" s="68">
        <v>75000</v>
      </c>
      <c r="M31" s="68"/>
      <c r="N31" s="68"/>
      <c r="O31" s="68"/>
      <c r="P31" s="68"/>
      <c r="Q31" s="68"/>
      <c r="R31" s="68"/>
      <c r="S31" s="72"/>
      <c r="W31" s="70"/>
      <c r="Z31" s="69" t="s">
        <v>35</v>
      </c>
      <c r="AA31" s="71"/>
    </row>
    <row r="32" spans="1:27" s="45" customFormat="1" hidden="1" x14ac:dyDescent="0.25">
      <c r="A32" s="42" t="s">
        <v>45</v>
      </c>
      <c r="B32" s="82">
        <v>43025</v>
      </c>
      <c r="C32" s="13">
        <v>19</v>
      </c>
      <c r="D32" s="43">
        <v>48502</v>
      </c>
      <c r="E32" s="94">
        <v>30</v>
      </c>
      <c r="F32" s="53"/>
      <c r="G32" s="98">
        <f t="shared" si="4"/>
        <v>43067</v>
      </c>
      <c r="H32" s="12" t="str">
        <f t="shared" ca="1" si="3"/>
        <v>Истекает</v>
      </c>
      <c r="I32" s="44">
        <v>48502</v>
      </c>
      <c r="J32" s="44"/>
      <c r="K32" s="44"/>
      <c r="L32" s="44"/>
      <c r="M32" s="44"/>
      <c r="N32" s="44"/>
      <c r="O32" s="44"/>
      <c r="P32" s="44"/>
      <c r="Q32" s="44"/>
      <c r="R32" s="44"/>
      <c r="S32" s="54"/>
      <c r="W32" s="7"/>
      <c r="Z32" s="45" t="s">
        <v>35</v>
      </c>
      <c r="AA32" s="53"/>
    </row>
    <row r="33" spans="1:27" s="21" customFormat="1" hidden="1" x14ac:dyDescent="0.25">
      <c r="A33" s="9" t="s">
        <v>41</v>
      </c>
      <c r="B33" s="9"/>
      <c r="C33" s="46">
        <v>20</v>
      </c>
      <c r="D33" s="17">
        <v>69597</v>
      </c>
      <c r="E33" s="97">
        <v>30</v>
      </c>
      <c r="F33" s="24"/>
      <c r="G33" s="99"/>
      <c r="H33" s="12" t="str">
        <f t="shared" ca="1" si="3"/>
        <v>Истёк</v>
      </c>
      <c r="I33" s="22">
        <v>23835</v>
      </c>
      <c r="J33" s="22"/>
      <c r="K33" s="22"/>
      <c r="L33" s="22"/>
      <c r="M33" s="22"/>
      <c r="N33" s="22"/>
      <c r="O33" s="22">
        <v>45762</v>
      </c>
      <c r="P33" s="22"/>
      <c r="Q33" s="22"/>
      <c r="R33" s="22"/>
      <c r="S33" s="23"/>
      <c r="W33" s="20"/>
      <c r="Z33" s="21" t="s">
        <v>35</v>
      </c>
      <c r="AA33" s="24"/>
    </row>
    <row r="34" spans="1:27" s="19" customFormat="1" hidden="1" x14ac:dyDescent="0.25">
      <c r="A34" s="13" t="s">
        <v>60</v>
      </c>
      <c r="B34" s="62">
        <v>43035</v>
      </c>
      <c r="C34" s="13">
        <v>21</v>
      </c>
      <c r="D34" s="15">
        <v>343000</v>
      </c>
      <c r="E34" s="94">
        <v>60</v>
      </c>
      <c r="F34" s="18"/>
      <c r="G34" s="98">
        <f t="shared" si="4"/>
        <v>43119</v>
      </c>
      <c r="H34" s="12" t="str">
        <f t="shared" ca="1" si="3"/>
        <v/>
      </c>
      <c r="I34" s="40"/>
      <c r="J34" s="40"/>
      <c r="K34" s="40"/>
      <c r="L34" s="40"/>
      <c r="M34" s="40"/>
      <c r="N34" s="40"/>
      <c r="O34" s="40"/>
      <c r="P34" s="40"/>
      <c r="Q34" s="40"/>
      <c r="R34" s="40">
        <v>343000</v>
      </c>
      <c r="S34" s="26"/>
      <c r="W34" s="25"/>
      <c r="Z34" s="19" t="s">
        <v>52</v>
      </c>
      <c r="AA34" s="18"/>
    </row>
    <row r="35" spans="1:27" s="69" customFormat="1" x14ac:dyDescent="0.25">
      <c r="A35" s="66" t="s">
        <v>46</v>
      </c>
      <c r="B35" s="76">
        <v>43018</v>
      </c>
      <c r="C35" s="46">
        <v>22</v>
      </c>
      <c r="D35" s="67">
        <v>99043</v>
      </c>
      <c r="E35" s="96"/>
      <c r="F35" s="66"/>
      <c r="G35" s="79">
        <v>43063</v>
      </c>
      <c r="H35" s="12" t="str">
        <f t="shared" ca="1" si="3"/>
        <v>Истекает</v>
      </c>
      <c r="I35" s="68">
        <v>99043</v>
      </c>
      <c r="J35" s="68"/>
      <c r="K35" s="68"/>
      <c r="L35" s="68"/>
      <c r="M35" s="68"/>
      <c r="N35" s="68"/>
      <c r="O35" s="68"/>
      <c r="P35" s="68"/>
      <c r="Q35" s="68"/>
      <c r="R35" s="68"/>
      <c r="S35" s="72"/>
      <c r="W35" s="70"/>
      <c r="Z35" s="69" t="s">
        <v>35</v>
      </c>
      <c r="AA35" s="71"/>
    </row>
    <row r="36" spans="1:27" s="69" customFormat="1" hidden="1" x14ac:dyDescent="0.25">
      <c r="A36" s="66" t="s">
        <v>47</v>
      </c>
      <c r="B36" s="76">
        <v>43027</v>
      </c>
      <c r="C36" s="46">
        <v>23</v>
      </c>
      <c r="D36" s="67">
        <v>112000</v>
      </c>
      <c r="E36" s="96">
        <v>30</v>
      </c>
      <c r="F36" s="71"/>
      <c r="G36" s="79">
        <f t="shared" ref="G36" si="5">+IF(F36=0,(WORKDAY(B36,E36)),(B36+F36))</f>
        <v>43069</v>
      </c>
      <c r="H36" s="12" t="str">
        <f t="shared" ca="1" si="3"/>
        <v>Истекает</v>
      </c>
      <c r="I36" s="68"/>
      <c r="J36" s="68"/>
      <c r="K36" s="68"/>
      <c r="L36" s="68">
        <v>112000</v>
      </c>
      <c r="M36" s="68"/>
      <c r="N36" s="68"/>
      <c r="O36" s="68"/>
      <c r="P36" s="68"/>
      <c r="Q36" s="68"/>
      <c r="R36" s="68"/>
      <c r="S36" s="72"/>
      <c r="W36" s="70"/>
      <c r="Z36" s="69" t="s">
        <v>35</v>
      </c>
      <c r="AA36" s="71"/>
    </row>
    <row r="37" spans="1:27" ht="48" hidden="1" customHeight="1" x14ac:dyDescent="0.25">
      <c r="A37" s="1" t="s">
        <v>48</v>
      </c>
      <c r="B37" s="41">
        <v>43018</v>
      </c>
      <c r="C37" s="13">
        <v>24</v>
      </c>
      <c r="D37" s="14">
        <v>549393</v>
      </c>
      <c r="E37" s="94"/>
      <c r="F37" s="57"/>
      <c r="G37" s="57">
        <v>43098</v>
      </c>
      <c r="H37" s="12" t="str">
        <f t="shared" ca="1" si="3"/>
        <v/>
      </c>
      <c r="I37" s="4">
        <v>549393</v>
      </c>
      <c r="Z37" s="2" t="s">
        <v>37</v>
      </c>
    </row>
    <row r="38" spans="1:27" s="45" customFormat="1" hidden="1" x14ac:dyDescent="0.25">
      <c r="A38" s="42" t="s">
        <v>54</v>
      </c>
      <c r="B38" s="82">
        <v>43033</v>
      </c>
      <c r="C38" s="13">
        <v>25</v>
      </c>
      <c r="D38" s="43">
        <v>355675</v>
      </c>
      <c r="E38" s="94">
        <v>40</v>
      </c>
      <c r="F38" s="53"/>
      <c r="G38" s="98">
        <f t="shared" ref="G38" si="6">+IF(F38=0,(WORKDAY(B38,E38)),(B38+F38))</f>
        <v>43089</v>
      </c>
      <c r="H38" s="12" t="str">
        <f t="shared" ca="1" si="3"/>
        <v/>
      </c>
      <c r="I38" s="44">
        <v>263313</v>
      </c>
      <c r="J38" s="44"/>
      <c r="K38" s="44"/>
      <c r="L38" s="44"/>
      <c r="M38" s="44"/>
      <c r="N38" s="44"/>
      <c r="O38" s="44">
        <v>92362</v>
      </c>
      <c r="P38" s="44"/>
      <c r="Q38" s="44"/>
      <c r="R38" s="44"/>
      <c r="S38" s="54"/>
      <c r="W38" s="7"/>
      <c r="Z38" s="2" t="s">
        <v>37</v>
      </c>
      <c r="AA38" s="53"/>
    </row>
    <row r="39" spans="1:27" s="21" customFormat="1" ht="29.45" hidden="1" customHeight="1" x14ac:dyDescent="0.25">
      <c r="A39" s="9" t="s">
        <v>53</v>
      </c>
      <c r="B39" s="9"/>
      <c r="C39" s="46">
        <v>26</v>
      </c>
      <c r="D39" s="17">
        <v>17612619.420000002</v>
      </c>
      <c r="E39" s="97"/>
      <c r="F39" s="65"/>
      <c r="G39" s="65">
        <v>43098</v>
      </c>
      <c r="H39" s="12" t="str">
        <f t="shared" ca="1" si="3"/>
        <v/>
      </c>
      <c r="I39" s="22">
        <v>8782609.0399999991</v>
      </c>
      <c r="J39" s="22"/>
      <c r="K39" s="22"/>
      <c r="L39" s="22">
        <v>2130976.3199999998</v>
      </c>
      <c r="M39" s="22"/>
      <c r="N39" s="22"/>
      <c r="O39" s="73">
        <v>6699034.0599999996</v>
      </c>
      <c r="P39" s="22"/>
      <c r="Q39" s="22"/>
      <c r="R39" s="22"/>
      <c r="S39" s="23"/>
      <c r="W39" s="20"/>
      <c r="Z39" s="2" t="s">
        <v>37</v>
      </c>
      <c r="AA39" s="24"/>
    </row>
    <row r="40" spans="1:27" s="21" customFormat="1" hidden="1" x14ac:dyDescent="0.25">
      <c r="A40" s="9" t="s">
        <v>55</v>
      </c>
      <c r="B40" s="93">
        <v>43046</v>
      </c>
      <c r="C40" s="46">
        <v>27</v>
      </c>
      <c r="D40" s="17">
        <v>96696</v>
      </c>
      <c r="E40" s="97"/>
      <c r="F40" s="65"/>
      <c r="G40" s="65">
        <v>43069</v>
      </c>
      <c r="H40" s="12" t="str">
        <f t="shared" ca="1" si="3"/>
        <v>Истекает</v>
      </c>
      <c r="I40" s="22"/>
      <c r="J40" s="22"/>
      <c r="K40" s="22"/>
      <c r="L40" s="22">
        <v>96696</v>
      </c>
      <c r="M40" s="22"/>
      <c r="N40" s="22"/>
      <c r="O40" s="22"/>
      <c r="P40" s="22"/>
      <c r="Q40" s="22"/>
      <c r="R40" s="22"/>
      <c r="S40" s="23"/>
      <c r="W40" s="20"/>
      <c r="Z40" s="2" t="s">
        <v>37</v>
      </c>
      <c r="AA40" s="24"/>
    </row>
    <row r="41" spans="1:27" s="21" customFormat="1" hidden="1" x14ac:dyDescent="0.25">
      <c r="A41" s="9" t="s">
        <v>55</v>
      </c>
      <c r="B41" s="93">
        <v>43046</v>
      </c>
      <c r="C41" s="46">
        <v>28</v>
      </c>
      <c r="D41" s="17">
        <v>99434</v>
      </c>
      <c r="E41" s="97"/>
      <c r="F41" s="65"/>
      <c r="G41" s="65">
        <v>43087</v>
      </c>
      <c r="H41" s="12" t="str">
        <f t="shared" ca="1" si="3"/>
        <v/>
      </c>
      <c r="I41" s="22"/>
      <c r="J41" s="22"/>
      <c r="K41" s="22"/>
      <c r="L41" s="22">
        <v>74805</v>
      </c>
      <c r="M41" s="22"/>
      <c r="N41" s="22"/>
      <c r="O41" s="22"/>
      <c r="P41" s="22"/>
      <c r="Q41" s="22">
        <v>24629</v>
      </c>
      <c r="R41" s="22"/>
      <c r="S41" s="23"/>
      <c r="W41" s="20"/>
      <c r="Z41" s="2" t="s">
        <v>37</v>
      </c>
      <c r="AA41" s="24"/>
    </row>
    <row r="42" spans="1:27" ht="30" hidden="1" x14ac:dyDescent="0.25">
      <c r="A42" s="1" t="s">
        <v>59</v>
      </c>
      <c r="B42" s="41">
        <v>43034</v>
      </c>
      <c r="C42" s="13">
        <v>29</v>
      </c>
      <c r="D42" s="14">
        <v>160400</v>
      </c>
      <c r="E42" s="94"/>
      <c r="F42" s="1">
        <v>60</v>
      </c>
      <c r="G42" s="78">
        <f t="shared" ref="G42:G44" si="7">+IF(F42=0,(WORKDAY(B42,E42)),(B42+F42))</f>
        <v>43094</v>
      </c>
      <c r="H42" s="12" t="str">
        <f t="shared" ca="1" si="3"/>
        <v/>
      </c>
      <c r="O42" s="4">
        <v>100400</v>
      </c>
      <c r="Z42" s="2" t="s">
        <v>35</v>
      </c>
    </row>
    <row r="43" spans="1:27" ht="30" x14ac:dyDescent="0.25">
      <c r="A43" s="1" t="s">
        <v>58</v>
      </c>
      <c r="B43" s="41">
        <v>43034</v>
      </c>
      <c r="C43" s="13">
        <v>30</v>
      </c>
      <c r="D43" s="14">
        <v>258982</v>
      </c>
      <c r="E43" s="94"/>
      <c r="F43" s="12">
        <v>30</v>
      </c>
      <c r="G43" s="78">
        <f t="shared" si="7"/>
        <v>43064</v>
      </c>
      <c r="H43" s="12" t="str">
        <f t="shared" ca="1" si="3"/>
        <v>Истекает</v>
      </c>
      <c r="I43" s="4">
        <v>175382</v>
      </c>
      <c r="L43" s="4">
        <v>49600</v>
      </c>
      <c r="O43" s="4">
        <v>34000</v>
      </c>
      <c r="Z43" s="2" t="s">
        <v>35</v>
      </c>
    </row>
    <row r="44" spans="1:27" ht="30" hidden="1" x14ac:dyDescent="0.25">
      <c r="A44" s="1" t="s">
        <v>57</v>
      </c>
      <c r="B44" s="41">
        <v>43034</v>
      </c>
      <c r="C44" s="13">
        <v>31</v>
      </c>
      <c r="D44" s="14">
        <v>201050</v>
      </c>
      <c r="E44" s="94"/>
      <c r="F44" s="1">
        <v>60</v>
      </c>
      <c r="G44" s="78">
        <f t="shared" si="7"/>
        <v>43094</v>
      </c>
      <c r="H44" s="12" t="str">
        <f t="shared" ca="1" si="3"/>
        <v/>
      </c>
      <c r="I44" s="4">
        <v>201050</v>
      </c>
      <c r="Z44" s="2" t="s">
        <v>35</v>
      </c>
    </row>
    <row r="45" spans="1:27" s="21" customFormat="1" ht="21" hidden="1" customHeight="1" x14ac:dyDescent="0.25">
      <c r="A45" s="9" t="s">
        <v>61</v>
      </c>
      <c r="B45" s="9"/>
      <c r="C45" s="46">
        <v>32</v>
      </c>
      <c r="D45" s="17">
        <v>401400</v>
      </c>
      <c r="E45" s="97"/>
      <c r="F45" s="24"/>
      <c r="H45" s="12" t="str">
        <f t="shared" ca="1" si="3"/>
        <v>Истёк</v>
      </c>
      <c r="I45" s="22"/>
      <c r="J45" s="22"/>
      <c r="K45" s="22"/>
      <c r="L45" s="22">
        <v>386532.9</v>
      </c>
      <c r="M45" s="22"/>
      <c r="N45" s="22"/>
      <c r="O45" s="22"/>
      <c r="P45" s="22"/>
      <c r="Q45" s="22">
        <v>14867.1</v>
      </c>
      <c r="R45" s="22"/>
      <c r="S45" s="23"/>
      <c r="W45" s="20"/>
      <c r="Z45" s="21" t="s">
        <v>37</v>
      </c>
      <c r="AA45" s="24"/>
    </row>
    <row r="46" spans="1:27" s="21" customFormat="1" ht="25.9" hidden="1" customHeight="1" x14ac:dyDescent="0.25">
      <c r="A46" s="9" t="s">
        <v>62</v>
      </c>
      <c r="B46" s="9"/>
      <c r="C46" s="46">
        <v>33</v>
      </c>
      <c r="D46" s="17">
        <v>88470</v>
      </c>
      <c r="E46" s="97">
        <v>40</v>
      </c>
      <c r="F46" s="24"/>
      <c r="G46" s="99"/>
      <c r="H46" s="12" t="str">
        <f t="shared" ca="1" si="3"/>
        <v>Истёк</v>
      </c>
      <c r="I46" s="22"/>
      <c r="J46" s="22"/>
      <c r="K46" s="22"/>
      <c r="L46" s="22">
        <v>16485</v>
      </c>
      <c r="M46" s="22"/>
      <c r="N46" s="22"/>
      <c r="O46" s="22">
        <v>42092</v>
      </c>
      <c r="P46" s="22"/>
      <c r="Q46" s="22">
        <v>29893</v>
      </c>
      <c r="R46" s="22"/>
      <c r="S46" s="23"/>
      <c r="W46" s="20"/>
      <c r="Z46" s="21" t="s">
        <v>37</v>
      </c>
      <c r="AA46" s="24"/>
    </row>
    <row r="47" spans="1:27" ht="21" hidden="1" customHeight="1" x14ac:dyDescent="0.25">
      <c r="A47" s="9" t="s">
        <v>63</v>
      </c>
      <c r="B47" s="9"/>
      <c r="C47" s="46">
        <v>34</v>
      </c>
      <c r="D47" s="17">
        <v>297310</v>
      </c>
      <c r="E47" s="97">
        <v>60</v>
      </c>
      <c r="F47" s="24"/>
      <c r="G47" s="99"/>
      <c r="H47" s="12" t="str">
        <f t="shared" ca="1" si="3"/>
        <v>Истёк</v>
      </c>
      <c r="I47" s="22">
        <v>203718</v>
      </c>
      <c r="J47" s="22"/>
      <c r="K47" s="22"/>
      <c r="L47" s="22"/>
      <c r="M47" s="22"/>
      <c r="N47" s="22"/>
      <c r="O47" s="22"/>
      <c r="P47" s="22"/>
      <c r="Q47" s="22">
        <v>93592</v>
      </c>
      <c r="Z47" s="21" t="s">
        <v>37</v>
      </c>
    </row>
    <row r="48" spans="1:27" hidden="1" x14ac:dyDescent="0.25">
      <c r="A48" s="9" t="s">
        <v>64</v>
      </c>
      <c r="B48" s="9"/>
      <c r="C48" s="46">
        <v>35</v>
      </c>
      <c r="D48" s="17">
        <v>64236</v>
      </c>
      <c r="E48" s="97"/>
      <c r="F48" s="24"/>
      <c r="G48" s="24"/>
      <c r="H48" s="12" t="str">
        <f t="shared" ca="1" si="3"/>
        <v>Истёк</v>
      </c>
      <c r="I48" s="74">
        <v>64235</v>
      </c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21"/>
      <c r="U48" s="21"/>
      <c r="V48" s="21"/>
      <c r="W48" s="20"/>
      <c r="X48" s="21"/>
      <c r="Y48" s="21"/>
      <c r="Z48" s="21"/>
      <c r="AA48" s="24"/>
    </row>
    <row r="49" spans="1:26" hidden="1" x14ac:dyDescent="0.25">
      <c r="A49" s="1" t="s">
        <v>65</v>
      </c>
      <c r="B49" s="41">
        <v>43035</v>
      </c>
      <c r="C49" s="13">
        <v>36</v>
      </c>
      <c r="D49" s="14">
        <v>99810</v>
      </c>
      <c r="E49" s="94">
        <v>40</v>
      </c>
      <c r="F49" s="12"/>
      <c r="G49" s="78">
        <f t="shared" ref="G49:G51" si="8">+IF(F49=0,(WORKDAY(B49,E49)),(B49+F49))</f>
        <v>43091</v>
      </c>
      <c r="H49" s="12" t="str">
        <f t="shared" ca="1" si="3"/>
        <v/>
      </c>
      <c r="I49" s="4">
        <v>64230</v>
      </c>
      <c r="L49" s="4">
        <v>35580</v>
      </c>
      <c r="Z49" s="2" t="s">
        <v>37</v>
      </c>
    </row>
    <row r="50" spans="1:26" hidden="1" x14ac:dyDescent="0.25">
      <c r="A50" s="1" t="s">
        <v>66</v>
      </c>
      <c r="B50" s="41">
        <v>43035</v>
      </c>
      <c r="C50" s="13">
        <v>37</v>
      </c>
      <c r="D50" s="14">
        <v>97174</v>
      </c>
      <c r="E50" s="94">
        <v>40</v>
      </c>
      <c r="F50" s="12"/>
      <c r="G50" s="78">
        <f t="shared" si="8"/>
        <v>43091</v>
      </c>
      <c r="H50" s="12" t="str">
        <f t="shared" ca="1" si="3"/>
        <v/>
      </c>
      <c r="I50" s="4">
        <v>21270</v>
      </c>
      <c r="L50" s="4">
        <v>75904</v>
      </c>
      <c r="Z50" s="2" t="s">
        <v>37</v>
      </c>
    </row>
    <row r="51" spans="1:26" ht="30" hidden="1" x14ac:dyDescent="0.25">
      <c r="A51" s="1" t="s">
        <v>67</v>
      </c>
      <c r="B51" s="41">
        <v>43041</v>
      </c>
      <c r="C51" s="13">
        <v>38</v>
      </c>
      <c r="D51" s="14">
        <v>190059</v>
      </c>
      <c r="E51" s="94"/>
      <c r="F51" s="1">
        <v>60</v>
      </c>
      <c r="G51" s="78">
        <f t="shared" si="8"/>
        <v>43101</v>
      </c>
      <c r="H51" s="12" t="str">
        <f t="shared" ca="1" si="3"/>
        <v/>
      </c>
      <c r="I51" s="4">
        <v>95268</v>
      </c>
      <c r="L51" s="4">
        <v>56281</v>
      </c>
      <c r="O51" s="4">
        <v>38510</v>
      </c>
      <c r="Z51" s="2" t="s">
        <v>35</v>
      </c>
    </row>
  </sheetData>
  <autoFilter ref="A13:AA51">
    <filterColumn colId="6">
      <filters>
        <dateGroupItem year="2017" month="11" day="15" dateTimeGrouping="day"/>
        <dateGroupItem year="2017" month="11" day="17" dateTimeGrouping="day"/>
        <dateGroupItem year="2017" month="11" day="24" dateTimeGrouping="day"/>
        <dateGroupItem year="2017" month="11" day="25" dateTimeGrouping="day"/>
      </filters>
    </filterColumn>
  </autoFilter>
  <mergeCells count="4">
    <mergeCell ref="D2:H2"/>
    <mergeCell ref="I2:R2"/>
    <mergeCell ref="A2:B2"/>
    <mergeCell ref="E12:F12"/>
  </mergeCells>
  <conditionalFormatting sqref="H14:H107">
    <cfRule type="containsText" dxfId="6" priority="5" operator="containsText" text="Истекает">
      <formula>NOT(ISERROR(SEARCH("Истекает",H14)))</formula>
    </cfRule>
  </conditionalFormatting>
  <conditionalFormatting sqref="H14:H107">
    <cfRule type="containsText" dxfId="5" priority="1" operator="containsText" text="Истёк">
      <formula>NOT(ISERROR(SEARCH("Истёк",H14)))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2CE45629-B476-4861-8CB5-0EFDDFBF668E}">
            <xm:f>NOT(ISERROR(SEARCH($H$14,H14)))</xm:f>
            <xm:f>$H$14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H14:H173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A4" sqref="A4"/>
    </sheetView>
  </sheetViews>
  <sheetFormatPr defaultRowHeight="15" x14ac:dyDescent="0.25"/>
  <cols>
    <col min="1" max="1" width="19.28515625" customWidth="1"/>
    <col min="2" max="2" width="18.28515625" style="110" customWidth="1"/>
    <col min="3" max="3" width="34.42578125" customWidth="1"/>
    <col min="4" max="4" width="25.28515625" style="110" customWidth="1"/>
    <col min="5" max="5" width="10.85546875" customWidth="1"/>
    <col min="7" max="7" width="10.140625" bestFit="1" customWidth="1"/>
  </cols>
  <sheetData>
    <row r="1" spans="1:7" x14ac:dyDescent="0.25">
      <c r="B1" s="112"/>
    </row>
    <row r="2" spans="1:7" x14ac:dyDescent="0.25">
      <c r="B2" s="112"/>
    </row>
    <row r="3" spans="1:7" ht="27.6" customHeight="1" x14ac:dyDescent="0.25">
      <c r="A3" t="s">
        <v>84</v>
      </c>
      <c r="B3" s="110" t="s">
        <v>85</v>
      </c>
      <c r="C3" t="s">
        <v>86</v>
      </c>
      <c r="D3" s="110" t="s">
        <v>87</v>
      </c>
    </row>
    <row r="4" spans="1:7" x14ac:dyDescent="0.25">
      <c r="A4" t="str">
        <f t="array" aca="1" ref="A4" ca="1">IFERROR(INDEX(А_СО_П!A$14:A$100,SMALL(IF(((А_СО_П!$G$14:$G$100-TODAY())&gt;=0)*((А_СО_П!$G$14:$G$100-TODAY())&lt;=10),ROW($G$14:$G$100)-13,""),ROW(A1))),"")</f>
        <v xml:space="preserve">ГК. № 1-3ГТ/17 </v>
      </c>
      <c r="B4" s="110">
        <f t="array" aca="1" ref="B4" ca="1">IFERROR(INDEX(А_СО_П!B$14:B$100,SMALL(IF(((А_СО_П!$G$14:$G$100-TODAY())&gt;=0)*((А_СО_П!$G$14:$G$100-TODAY())&lt;=10),ROW($G$14:$G$100)-13,""),ROW(B1))),"")</f>
        <v>42968</v>
      </c>
      <c r="C4">
        <f t="array" aca="1" ref="C4" ca="1">IFERROR(INDEX(А_СО_П!C$14:C$100,SMALL(IF(((А_СО_П!$G$14:$G$100-TODAY())&gt;=0)*((А_СО_П!$G$14:$G$100-TODAY())&lt;=10),ROW($G$14:$G$100)-13,""),ROW(C1))),"")</f>
        <v>4</v>
      </c>
      <c r="D4" s="110">
        <f t="array" aca="1" ref="D4" ca="1">IFERROR(INDEX(А_СО_П!G$14:G$100,SMALL(IF(((А_СО_П!$G$14:$G$100-TODAY())&gt;=0)*((А_СО_П!$G$14:$G$100-TODAY())&lt;=10),ROW($G$14:$G$100)-13,""),ROW(D1))),"")</f>
        <v>43056</v>
      </c>
      <c r="G4" s="111"/>
    </row>
    <row r="5" spans="1:7" x14ac:dyDescent="0.25">
      <c r="A5" t="str">
        <f t="array" aca="1" ref="A5" ca="1">IFERROR(INDEX(А_СО_П!A$14:A$100,SMALL(IF(((А_СО_П!$G$14:$G$100-TODAY())&gt;=0)*((А_СО_П!$G$14:$G$100-TODAY())&lt;=10),ROW($G$14:$G$100)-13,""),ROW(A2))),"")</f>
        <v xml:space="preserve">ГК № 4/11 </v>
      </c>
      <c r="B5" s="110">
        <f t="array" aca="1" ref="B5" ca="1">IFERROR(INDEX(А_СО_П!B$14:B$100,SMALL(IF(((А_СО_П!$G$14:$G$100-TODAY())&gt;=0)*((А_СО_П!$G$14:$G$100-TODAY())&lt;=10),ROW($G$14:$G$100)-13,""),ROW(B2))),"")</f>
        <v>42955</v>
      </c>
      <c r="C5">
        <f t="array" aca="1" ref="C5" ca="1">IFERROR(INDEX(А_СО_П!C$14:C$100,SMALL(IF(((А_СО_П!$G$14:$G$100-TODAY())&gt;=0)*((А_СО_П!$G$14:$G$100-TODAY())&lt;=10),ROW($G$14:$G$100)-13,""),ROW(C2))),"")</f>
        <v>6</v>
      </c>
      <c r="D5" s="110">
        <f t="array" aca="1" ref="D5" ca="1">IFERROR(INDEX(А_СО_П!G$14:G$100,SMALL(IF(((А_СО_П!$G$14:$G$100-TODAY())&gt;=0)*((А_СО_П!$G$14:$G$100-TODAY())&lt;=10),ROW($G$14:$G$100)-13,""),ROW(D2))),"")</f>
        <v>43054</v>
      </c>
      <c r="G5" s="111"/>
    </row>
    <row r="6" spans="1:7" x14ac:dyDescent="0.25">
      <c r="A6" t="str">
        <f t="array" aca="1" ref="A6" ca="1">IFERROR(INDEX(А_СО_П!A$14:A$100,SMALL(IF(((А_СО_П!$G$14:$G$100-TODAY())&gt;=0)*((А_СО_П!$G$14:$G$100-TODAY())&lt;=10),ROW($G$14:$G$100)-13,""),ROW(A3))),"")</f>
        <v>ГК. № 66-100/17 от 10.10.2017 г.</v>
      </c>
      <c r="B6" s="110">
        <f t="array" aca="1" ref="B6" ca="1">IFERROR(INDEX(А_СО_П!B$14:B$100,SMALL(IF(((А_СО_П!$G$14:$G$100-TODAY())&gt;=0)*((А_СО_П!$G$14:$G$100-TODAY())&lt;=10),ROW($G$14:$G$100)-13,""),ROW(B3))),"")</f>
        <v>43018</v>
      </c>
      <c r="C6">
        <f t="array" aca="1" ref="C6" ca="1">IFERROR(INDEX(А_СО_П!C$14:C$100,SMALL(IF(((А_СО_П!$G$14:$G$100-TODAY())&gt;=0)*((А_СО_П!$G$14:$G$100-TODAY())&lt;=10),ROW($G$14:$G$100)-13,""),ROW(C3))),"")</f>
        <v>22</v>
      </c>
      <c r="D6" s="110">
        <f t="array" aca="1" ref="D6" ca="1">IFERROR(INDEX(А_СО_П!G$14:G$100,SMALL(IF(((А_СО_П!$G$14:$G$100-TODAY())&gt;=0)*((А_СО_П!$G$14:$G$100-TODAY())&lt;=10),ROW($G$14:$G$100)-13,""),ROW(D3))),"")</f>
        <v>43063</v>
      </c>
      <c r="G6" s="111"/>
    </row>
    <row r="7" spans="1:7" x14ac:dyDescent="0.25">
      <c r="A7" t="str">
        <f t="array" aca="1" ref="A7" ca="1">IFERROR(INDEX(А_СО_П!A$14:A$100,SMALL(IF(((А_СО_П!$G$14:$G$100-TODAY())&gt;=0)*((А_СО_П!$G$14:$G$100-TODAY())&lt;=10),ROW($G$14:$G$100)-13,""),ROW(A4))),"")</f>
        <v>Дог. № ГП710065-17 от 26.10.2017 (мк 1092)</v>
      </c>
      <c r="B7" s="110">
        <f t="array" aca="1" ref="B7" ca="1">IFERROR(INDEX(А_СО_П!B$14:B$100,SMALL(IF(((А_СО_П!$G$14:$G$100-TODAY())&gt;=0)*((А_СО_П!$G$14:$G$100-TODAY())&lt;=10),ROW($G$14:$G$100)-13,""),ROW(B4))),"")</f>
        <v>43034</v>
      </c>
      <c r="C7">
        <f t="array" aca="1" ref="C7" ca="1">IFERROR(INDEX(А_СО_П!C$14:C$100,SMALL(IF(((А_СО_П!$G$14:$G$100-TODAY())&gt;=0)*((А_СО_П!$G$14:$G$100-TODAY())&lt;=10),ROW($G$14:$G$100)-13,""),ROW(C4))),"")</f>
        <v>30</v>
      </c>
      <c r="D7" s="110">
        <f t="array" aca="1" ref="D7" ca="1">IFERROR(INDEX(А_СО_П!G$14:G$100,SMALL(IF(((А_СО_П!$G$14:$G$100-TODAY())&gt;=0)*((А_СО_П!$G$14:$G$100-TODAY())&lt;=10),ROW($G$14:$G$100)-13,""),ROW(D4))),"")</f>
        <v>43064</v>
      </c>
      <c r="G7" s="111"/>
    </row>
    <row r="8" spans="1:7" x14ac:dyDescent="0.25">
      <c r="A8" t="str">
        <f t="array" aca="1" ref="A8" ca="1">IFERROR(INDEX(А_СО_П!A$14:A$100,SMALL(IF(((А_СО_П!$G$14:$G$100-TODAY())&gt;=0)*((А_СО_П!$G$14:$G$100-TODAY())&lt;=10),ROW($G$14:$G$100)-13,""),ROW(A5))),"")</f>
        <v/>
      </c>
      <c r="B8" s="110" t="str">
        <f t="array" aca="1" ref="B8" ca="1">IFERROR(INDEX(А_СО_П!B$14:B$100,SMALL(IF(((А_СО_П!$G$14:$G$100-TODAY())&gt;=0)*((А_СО_П!$G$14:$G$100-TODAY())&lt;=10),ROW($G$14:$G$100)-13,""),ROW(B5))),"")</f>
        <v/>
      </c>
      <c r="C8" t="str">
        <f t="array" aca="1" ref="C8" ca="1">IFERROR(INDEX(А_СО_П!C$14:C$100,SMALL(IF(((А_СО_П!$G$14:$G$100-TODAY())&gt;=0)*((А_СО_П!$G$14:$G$100-TODAY())&lt;=10),ROW($G$14:$G$100)-13,""),ROW(C5))),"")</f>
        <v/>
      </c>
      <c r="D8" s="110" t="str">
        <f t="array" aca="1" ref="D8" ca="1">IFERROR(INDEX(А_СО_П!G$14:G$100,SMALL(IF(((А_СО_П!$G$14:$G$100-TODAY())&gt;=0)*((А_СО_П!$G$14:$G$100-TODAY())&lt;=10),ROW($G$14:$G$100)-13,""),ROW(D5))),"")</f>
        <v/>
      </c>
      <c r="G8" s="111"/>
    </row>
    <row r="9" spans="1:7" x14ac:dyDescent="0.25">
      <c r="A9" t="str">
        <f t="array" aca="1" ref="A9" ca="1">IFERROR(INDEX(А_СО_П!A$14:A$100,SMALL(IF(((А_СО_П!$G$14:$G$100-TODAY())&gt;=0)*((А_СО_П!$G$14:$G$100-TODAY())&lt;=10),ROW($G$14:$G$100)-13,""),ROW(A6))),"")</f>
        <v/>
      </c>
      <c r="B9" s="110" t="str">
        <f t="array" aca="1" ref="B9" ca="1">IFERROR(INDEX(А_СО_П!B$14:B$100,SMALL(IF(((А_СО_П!$G$14:$G$100-TODAY())&gt;=0)*((А_СО_П!$G$14:$G$100-TODAY())&lt;=10),ROW($G$14:$G$100)-13,""),ROW(B6))),"")</f>
        <v/>
      </c>
      <c r="C9" t="str">
        <f t="array" aca="1" ref="C9" ca="1">IFERROR(INDEX(А_СО_П!C$14:C$100,SMALL(IF(((А_СО_П!$G$14:$G$100-TODAY())&gt;=0)*((А_СО_П!$G$14:$G$100-TODAY())&lt;=10),ROW($G$14:$G$100)-13,""),ROW(C6))),"")</f>
        <v/>
      </c>
      <c r="D9" s="110" t="str">
        <f t="array" aca="1" ref="D9" ca="1">IFERROR(INDEX(А_СО_П!G$14:G$100,SMALL(IF(((А_СО_П!$G$14:$G$100-TODAY())&gt;=0)*((А_СО_П!$G$14:$G$100-TODAY())&lt;=10),ROW($G$14:$G$100)-13,""),ROW(D6))),"")</f>
        <v/>
      </c>
      <c r="G9" s="111"/>
    </row>
    <row r="10" spans="1:7" x14ac:dyDescent="0.25">
      <c r="A10" t="str">
        <f t="array" aca="1" ref="A10" ca="1">IFERROR(INDEX(А_СО_П!A$14:A$100,SMALL(IF(((А_СО_П!$G$14:$G$100-TODAY())&gt;=0)*((А_СО_П!$G$14:$G$100-TODAY())&lt;=10),ROW($G$14:$G$100)-13,""),ROW(A7))),"")</f>
        <v/>
      </c>
      <c r="B10" s="110" t="str">
        <f t="array" aca="1" ref="B10" ca="1">IFERROR(INDEX(А_СО_П!B$14:B$100,SMALL(IF(((А_СО_П!$G$14:$G$100-TODAY())&gt;=0)*((А_СО_П!$G$14:$G$100-TODAY())&lt;=10),ROW($G$14:$G$100)-13,""),ROW(B7))),"")</f>
        <v/>
      </c>
      <c r="C10" t="str">
        <f t="array" aca="1" ref="C10" ca="1">IFERROR(INDEX(А_СО_П!C$14:C$100,SMALL(IF(((А_СО_П!$G$14:$G$100-TODAY())&gt;=0)*((А_СО_П!$G$14:$G$100-TODAY())&lt;=10),ROW($G$14:$G$100)-13,""),ROW(C7))),"")</f>
        <v/>
      </c>
      <c r="D10" s="110" t="str">
        <f t="array" aca="1" ref="D10" ca="1">IFERROR(INDEX(А_СО_П!G$14:G$100,SMALL(IF(((А_СО_П!$G$14:$G$100-TODAY())&gt;=0)*((А_СО_П!$G$14:$G$100-TODAY())&lt;=10),ROW($G$14:$G$100)-13,""),ROW(D7))),"")</f>
        <v/>
      </c>
      <c r="G10" s="111"/>
    </row>
    <row r="11" spans="1:7" x14ac:dyDescent="0.25">
      <c r="A11" t="str">
        <f t="array" aca="1" ref="A11" ca="1">IFERROR(INDEX(А_СО_П!A$14:A$100,SMALL(IF(((А_СО_П!$G$14:$G$100-TODAY())&gt;=0)*((А_СО_П!$G$14:$G$100-TODAY())&lt;=10),ROW($G$14:$G$100)-13,""),ROW(A8))),"")</f>
        <v/>
      </c>
      <c r="B11" s="110" t="str">
        <f t="array" aca="1" ref="B11" ca="1">IFERROR(INDEX(А_СО_П!B$14:B$100,SMALL(IF(((А_СО_П!$G$14:$G$100-TODAY())&gt;=0)*((А_СО_П!$G$14:$G$100-TODAY())&lt;=10),ROW($G$14:$G$100)-13,""),ROW(B8))),"")</f>
        <v/>
      </c>
      <c r="C11" t="str">
        <f t="array" aca="1" ref="C11" ca="1">IFERROR(INDEX(А_СО_П!C$14:C$100,SMALL(IF(((А_СО_П!$G$14:$G$100-TODAY())&gt;=0)*((А_СО_П!$G$14:$G$100-TODAY())&lt;=10),ROW($G$14:$G$100)-13,""),ROW(C8))),"")</f>
        <v/>
      </c>
      <c r="D11" s="110" t="str">
        <f t="array" aca="1" ref="D11" ca="1">IFERROR(INDEX(А_СО_П!G$14:G$100,SMALL(IF(((А_СО_П!$G$14:$G$100-TODAY())&gt;=0)*((А_СО_П!$G$14:$G$100-TODAY())&lt;=10),ROW($G$14:$G$100)-13,""),ROW(D8))),"")</f>
        <v/>
      </c>
      <c r="G11" s="111"/>
    </row>
    <row r="12" spans="1:7" x14ac:dyDescent="0.25">
      <c r="A12" t="str">
        <f t="array" aca="1" ref="A12" ca="1">IFERROR(INDEX(А_СО_П!A$14:A$100,SMALL(IF(((А_СО_П!$G$14:$G$100-TODAY())&gt;=0)*((А_СО_П!$G$14:$G$100-TODAY())&lt;=10),ROW($G$14:$G$100)-13,""),ROW(A9))),"")</f>
        <v/>
      </c>
      <c r="B12" s="110" t="str">
        <f t="array" aca="1" ref="B12" ca="1">IFERROR(INDEX(А_СО_П!B$14:B$100,SMALL(IF(((А_СО_П!$G$14:$G$100-TODAY())&gt;=0)*((А_СО_П!$G$14:$G$100-TODAY())&lt;=10),ROW($G$14:$G$100)-13,""),ROW(B9))),"")</f>
        <v/>
      </c>
      <c r="C12" t="str">
        <f t="array" aca="1" ref="C12" ca="1">IFERROR(INDEX(А_СО_П!C$14:C$100,SMALL(IF(((А_СО_П!$G$14:$G$100-TODAY())&gt;=0)*((А_СО_П!$G$14:$G$100-TODAY())&lt;=10),ROW($G$14:$G$100)-13,""),ROW(C9))),"")</f>
        <v/>
      </c>
      <c r="D12" s="110" t="str">
        <f t="array" aca="1" ref="D12" ca="1">IFERROR(INDEX(А_СО_П!G$14:G$100,SMALL(IF(((А_СО_П!$G$14:$G$100-TODAY())&gt;=0)*((А_СО_П!$G$14:$G$100-TODAY())&lt;=10),ROW($G$14:$G$100)-13,""),ROW(D9))),"")</f>
        <v/>
      </c>
      <c r="G12" s="111"/>
    </row>
    <row r="13" spans="1:7" x14ac:dyDescent="0.25">
      <c r="A13" t="str">
        <f t="array" aca="1" ref="A13" ca="1">IFERROR(INDEX(А_СО_П!A$14:A$100,SMALL(IF(((А_СО_П!$G$14:$G$100-TODAY())&gt;=0)*((А_СО_П!$G$14:$G$100-TODAY())&lt;=10),ROW($G$14:$G$100)-13,""),ROW(A10))),"")</f>
        <v/>
      </c>
      <c r="B13" s="110" t="str">
        <f t="array" aca="1" ref="B13" ca="1">IFERROR(INDEX(А_СО_П!B$14:B$100,SMALL(IF(((А_СО_П!$G$14:$G$100-TODAY())&gt;=0)*((А_СО_П!$G$14:$G$100-TODAY())&lt;=10),ROW($G$14:$G$100)-13,""),ROW(B10))),"")</f>
        <v/>
      </c>
      <c r="C13" t="str">
        <f t="array" aca="1" ref="C13" ca="1">IFERROR(INDEX(А_СО_П!C$14:C$100,SMALL(IF(((А_СО_П!$G$14:$G$100-TODAY())&gt;=0)*((А_СО_П!$G$14:$G$100-TODAY())&lt;=10),ROW($G$14:$G$100)-13,""),ROW(C10))),"")</f>
        <v/>
      </c>
      <c r="D13" s="110" t="str">
        <f t="array" aca="1" ref="D13" ca="1">IFERROR(INDEX(А_СО_П!G$14:G$100,SMALL(IF(((А_СО_П!$G$14:$G$100-TODAY())&gt;=0)*((А_СО_П!$G$14:$G$100-TODAY())&lt;=10),ROW($G$14:$G$100)-13,""),ROW(D10))),"")</f>
        <v/>
      </c>
      <c r="G13" s="111"/>
    </row>
    <row r="14" spans="1:7" x14ac:dyDescent="0.25">
      <c r="A14" t="str">
        <f t="array" aca="1" ref="A14" ca="1">IFERROR(INDEX(А_СО_П!A$14:A$100,SMALL(IF(((А_СО_П!$G$14:$G$100-TODAY())&gt;=0)*((А_СО_П!$G$14:$G$100-TODAY())&lt;=10),ROW($G$14:$G$100)-13,""),ROW(A11))),"")</f>
        <v/>
      </c>
      <c r="B14" s="110" t="str">
        <f t="array" aca="1" ref="B14" ca="1">IFERROR(INDEX(А_СО_П!B$14:B$100,SMALL(IF(((А_СО_П!$G$14:$G$100-TODAY())&gt;=0)*((А_СО_П!$G$14:$G$100-TODAY())&lt;=10),ROW($G$14:$G$100)-13,""),ROW(B11))),"")</f>
        <v/>
      </c>
      <c r="C14" t="str">
        <f t="array" aca="1" ref="C14" ca="1">IFERROR(INDEX(А_СО_П!C$14:C$100,SMALL(IF(((А_СО_П!$G$14:$G$100-TODAY())&gt;=0)*((А_СО_П!$G$14:$G$100-TODAY())&lt;=10),ROW($G$14:$G$100)-13,""),ROW(C11))),"")</f>
        <v/>
      </c>
      <c r="D14" s="110" t="str">
        <f t="array" aca="1" ref="D14" ca="1">IFERROR(INDEX(А_СО_П!G$14:G$100,SMALL(IF(((А_СО_П!$G$14:$G$100-TODAY())&gt;=0)*((А_СО_П!$G$14:$G$100-TODAY())&lt;=10),ROW($G$14:$G$100)-13,""),ROW(D11))),"")</f>
        <v/>
      </c>
      <c r="G14" s="111"/>
    </row>
    <row r="15" spans="1:7" x14ac:dyDescent="0.25">
      <c r="A15" t="str">
        <f t="array" aca="1" ref="A15" ca="1">IFERROR(INDEX(А_СО_П!A$14:A$100,SMALL(IF(((А_СО_П!$G$14:$G$100-TODAY())&gt;=0)*((А_СО_П!$G$14:$G$100-TODAY())&lt;=10),ROW($G$14:$G$100)-13,""),ROW(A12))),"")</f>
        <v/>
      </c>
      <c r="B15" s="110" t="str">
        <f t="array" aca="1" ref="B15" ca="1">IFERROR(INDEX(А_СО_П!B$14:B$100,SMALL(IF(((А_СО_П!$G$14:$G$100-TODAY())&gt;=0)*((А_СО_П!$G$14:$G$100-TODAY())&lt;=10),ROW($G$14:$G$100)-13,""),ROW(B12))),"")</f>
        <v/>
      </c>
      <c r="C15" t="str">
        <f t="array" aca="1" ref="C15" ca="1">IFERROR(INDEX(А_СО_П!C$14:C$100,SMALL(IF(((А_СО_П!$G$14:$G$100-TODAY())&gt;=0)*((А_СО_П!$G$14:$G$100-TODAY())&lt;=10),ROW($G$14:$G$100)-13,""),ROW(C12))),"")</f>
        <v/>
      </c>
      <c r="D15" s="110" t="str">
        <f t="array" aca="1" ref="D15" ca="1">IFERROR(INDEX(А_СО_П!G$14:G$100,SMALL(IF(((А_СО_П!$G$14:$G$100-TODAY())&gt;=0)*((А_СО_П!$G$14:$G$100-TODAY())&lt;=10),ROW($G$14:$G$100)-13,""),ROW(D12))),"")</f>
        <v/>
      </c>
      <c r="G15" s="111"/>
    </row>
    <row r="16" spans="1:7" x14ac:dyDescent="0.25">
      <c r="A16" t="str">
        <f t="array" aca="1" ref="A16" ca="1">IFERROR(INDEX(А_СО_П!A$14:A$100,SMALL(IF(((А_СО_П!$G$14:$G$100-TODAY())&gt;=0)*((А_СО_П!$G$14:$G$100-TODAY())&lt;=10),ROW($G$14:$G$100)-13,""),ROW(A13))),"")</f>
        <v/>
      </c>
      <c r="B16" s="110" t="str">
        <f t="array" aca="1" ref="B16" ca="1">IFERROR(INDEX(А_СО_П!B$14:B$100,SMALL(IF(((А_СО_П!$G$14:$G$100-TODAY())&gt;=0)*((А_СО_П!$G$14:$G$100-TODAY())&lt;=10),ROW($G$14:$G$100)-13,""),ROW(B13))),"")</f>
        <v/>
      </c>
      <c r="C16" t="str">
        <f t="array" aca="1" ref="C16" ca="1">IFERROR(INDEX(А_СО_П!C$14:C$100,SMALL(IF(((А_СО_П!$G$14:$G$100-TODAY())&gt;=0)*((А_СО_П!$G$14:$G$100-TODAY())&lt;=10),ROW($G$14:$G$100)-13,""),ROW(C13))),"")</f>
        <v/>
      </c>
      <c r="D16" s="110" t="str">
        <f t="array" aca="1" ref="D16" ca="1">IFERROR(INDEX(А_СО_П!G$14:G$100,SMALL(IF(((А_СО_П!$G$14:$G$100-TODAY())&gt;=0)*((А_СО_П!$G$14:$G$100-TODAY())&lt;=10),ROW($G$14:$G$100)-13,""),ROW(D13))),"")</f>
        <v/>
      </c>
      <c r="G16" s="111"/>
    </row>
    <row r="17" spans="1:7" x14ac:dyDescent="0.25">
      <c r="A17" t="str">
        <f t="array" aca="1" ref="A17" ca="1">IFERROR(INDEX(А_СО_П!A$14:A$100,SMALL(IF(((А_СО_П!$G$14:$G$100-TODAY())&gt;=0)*((А_СО_П!$G$14:$G$100-TODAY())&lt;=10),ROW($G$14:$G$100)-13,""),ROW(A14))),"")</f>
        <v/>
      </c>
      <c r="B17" s="110" t="str">
        <f t="array" aca="1" ref="B17" ca="1">IFERROR(INDEX(А_СО_П!B$14:B$100,SMALL(IF(((А_СО_П!$G$14:$G$100-TODAY())&gt;=0)*((А_СО_П!$G$14:$G$100-TODAY())&lt;=10),ROW($G$14:$G$100)-13,""),ROW(B14))),"")</f>
        <v/>
      </c>
      <c r="C17" t="str">
        <f t="array" aca="1" ref="C17" ca="1">IFERROR(INDEX(А_СО_П!C$14:C$100,SMALL(IF(((А_СО_П!$G$14:$G$100-TODAY())&gt;=0)*((А_СО_П!$G$14:$G$100-TODAY())&lt;=10),ROW($G$14:$G$100)-13,""),ROW(C14))),"")</f>
        <v/>
      </c>
      <c r="D17" s="110" t="str">
        <f t="array" aca="1" ref="D17" ca="1">IFERROR(INDEX(А_СО_П!G$14:G$100,SMALL(IF(((А_СО_П!$G$14:$G$100-TODAY())&gt;=0)*((А_СО_П!$G$14:$G$100-TODAY())&lt;=10),ROW($G$14:$G$100)-13,""),ROW(D14))),"")</f>
        <v/>
      </c>
      <c r="G17" s="111"/>
    </row>
    <row r="18" spans="1:7" x14ac:dyDescent="0.25">
      <c r="A18" t="str">
        <f t="array" aca="1" ref="A18" ca="1">IFERROR(INDEX(А_СО_П!A$14:A$100,SMALL(IF(((А_СО_П!$G$14:$G$100-TODAY())&gt;=0)*((А_СО_П!$G$14:$G$100-TODAY())&lt;=10),ROW($G$14:$G$100)-13,""),ROW(A15))),"")</f>
        <v/>
      </c>
      <c r="B18" s="110" t="str">
        <f t="array" aca="1" ref="B18" ca="1">IFERROR(INDEX(А_СО_П!B$14:B$100,SMALL(IF(((А_СО_П!$G$14:$G$100-TODAY())&gt;=0)*((А_СО_П!$G$14:$G$100-TODAY())&lt;=10),ROW($G$14:$G$100)-13,""),ROW(B15))),"")</f>
        <v/>
      </c>
      <c r="C18" t="str">
        <f t="array" aca="1" ref="C18" ca="1">IFERROR(INDEX(А_СО_П!C$14:C$100,SMALL(IF(((А_СО_П!$G$14:$G$100-TODAY())&gt;=0)*((А_СО_П!$G$14:$G$100-TODAY())&lt;=10),ROW($G$14:$G$100)-13,""),ROW(C15))),"")</f>
        <v/>
      </c>
      <c r="D18" s="110" t="str">
        <f t="array" aca="1" ref="D18" ca="1">IFERROR(INDEX(А_СО_П!G$14:G$100,SMALL(IF(((А_СО_П!$G$14:$G$100-TODAY())&gt;=0)*((А_СО_П!$G$14:$G$100-TODAY())&lt;=10),ROW($G$14:$G$100)-13,""),ROW(D15))),"")</f>
        <v/>
      </c>
      <c r="G18" s="111"/>
    </row>
    <row r="19" spans="1:7" x14ac:dyDescent="0.25">
      <c r="A19" t="str">
        <f t="array" aca="1" ref="A19" ca="1">IFERROR(INDEX(А_СО_П!A$14:A$100,SMALL(IF(((А_СО_П!$G$14:$G$100-TODAY())&gt;=0)*((А_СО_П!$G$14:$G$100-TODAY())&lt;=10),ROW($G$14:$G$100)-13,""),ROW(A16))),"")</f>
        <v/>
      </c>
      <c r="B19" s="110" t="str">
        <f t="array" aca="1" ref="B19" ca="1">IFERROR(INDEX(А_СО_П!B$14:B$100,SMALL(IF(((А_СО_П!$G$14:$G$100-TODAY())&gt;=0)*((А_СО_П!$G$14:$G$100-TODAY())&lt;=10),ROW($G$14:$G$100)-13,""),ROW(B16))),"")</f>
        <v/>
      </c>
      <c r="C19" t="str">
        <f t="array" aca="1" ref="C19" ca="1">IFERROR(INDEX(А_СО_П!C$14:C$100,SMALL(IF(((А_СО_П!$G$14:$G$100-TODAY())&gt;=0)*((А_СО_П!$G$14:$G$100-TODAY())&lt;=10),ROW($G$14:$G$100)-13,""),ROW(C16))),"")</f>
        <v/>
      </c>
      <c r="D19" s="110" t="str">
        <f t="array" aca="1" ref="D19" ca="1">IFERROR(INDEX(А_СО_П!G$14:G$100,SMALL(IF(((А_СО_П!$G$14:$G$100-TODAY())&gt;=0)*((А_СО_П!$G$14:$G$100-TODAY())&lt;=10),ROW($G$14:$G$100)-13,""),ROW(D16))),"")</f>
        <v/>
      </c>
      <c r="G19" s="111"/>
    </row>
    <row r="20" spans="1:7" x14ac:dyDescent="0.25">
      <c r="A20" t="str">
        <f t="array" aca="1" ref="A20" ca="1">IFERROR(INDEX(А_СО_П!A$14:A$100,SMALL(IF(((А_СО_П!$G$14:$G$100-TODAY())&gt;=0)*((А_СО_П!$G$14:$G$100-TODAY())&lt;=10),ROW($G$14:$G$100)-13,""),ROW(A17))),"")</f>
        <v/>
      </c>
      <c r="B20" s="110" t="str">
        <f t="array" aca="1" ref="B20" ca="1">IFERROR(INDEX(А_СО_П!B$14:B$100,SMALL(IF(((А_СО_П!$G$14:$G$100-TODAY())&gt;=0)*((А_СО_П!$G$14:$G$100-TODAY())&lt;=10),ROW($G$14:$G$100)-13,""),ROW(B17))),"")</f>
        <v/>
      </c>
      <c r="C20" t="str">
        <f t="array" aca="1" ref="C20" ca="1">IFERROR(INDEX(А_СО_П!C$14:C$100,SMALL(IF(((А_СО_П!$G$14:$G$100-TODAY())&gt;=0)*((А_СО_П!$G$14:$G$100-TODAY())&lt;=10),ROW($G$14:$G$100)-13,""),ROW(C17))),"")</f>
        <v/>
      </c>
      <c r="D20" s="110" t="str">
        <f t="array" aca="1" ref="D20" ca="1">IFERROR(INDEX(А_СО_П!G$14:G$100,SMALL(IF(((А_СО_П!$G$14:$G$100-TODAY())&gt;=0)*((А_СО_П!$G$14:$G$100-TODAY())&lt;=10),ROW($G$14:$G$100)-13,""),ROW(D17))),"")</f>
        <v/>
      </c>
      <c r="G20" s="111"/>
    </row>
    <row r="21" spans="1:7" x14ac:dyDescent="0.25">
      <c r="A21" t="str">
        <f t="array" aca="1" ref="A21" ca="1">IFERROR(INDEX(А_СО_П!A$14:A$100,SMALL(IF(((А_СО_П!$G$14:$G$100-TODAY())&gt;=0)*((А_СО_П!$G$14:$G$100-TODAY())&lt;=10),ROW($G$14:$G$100)-13,""),ROW(A18))),"")</f>
        <v/>
      </c>
      <c r="B21" s="110" t="str">
        <f t="array" aca="1" ref="B21" ca="1">IFERROR(INDEX(А_СО_П!B$14:B$100,SMALL(IF(((А_СО_П!$G$14:$G$100-TODAY())&gt;=0)*((А_СО_П!$G$14:$G$100-TODAY())&lt;=10),ROW($G$14:$G$100)-13,""),ROW(B18))),"")</f>
        <v/>
      </c>
      <c r="C21" t="str">
        <f t="array" aca="1" ref="C21" ca="1">IFERROR(INDEX(А_СО_П!C$14:C$100,SMALL(IF(((А_СО_П!$G$14:$G$100-TODAY())&gt;=0)*((А_СО_П!$G$14:$G$100-TODAY())&lt;=10),ROW($G$14:$G$100)-13,""),ROW(C18))),"")</f>
        <v/>
      </c>
      <c r="D21" s="110" t="str">
        <f t="array" aca="1" ref="D21" ca="1">IFERROR(INDEX(А_СО_П!G$14:G$100,SMALL(IF(((А_СО_П!$G$14:$G$100-TODAY())&gt;=0)*((А_СО_П!$G$14:$G$100-TODAY())&lt;=10),ROW($G$14:$G$100)-13,""),ROW(D18))),"")</f>
        <v/>
      </c>
    </row>
    <row r="22" spans="1:7" x14ac:dyDescent="0.25">
      <c r="A22" t="str">
        <f t="array" aca="1" ref="A22" ca="1">IFERROR(INDEX(А_СО_П!A$14:A$100,SMALL(IF(((А_СО_П!$G$14:$G$100-TODAY())&gt;=0)*((А_СО_П!$G$14:$G$100-TODAY())&lt;=10),ROW($G$14:$G$100)-13,""),ROW(A19))),"")</f>
        <v/>
      </c>
      <c r="B22" s="110" t="str">
        <f t="array" aca="1" ref="B22" ca="1">IFERROR(INDEX(А_СО_П!B$14:B$100,SMALL(IF(((А_СО_П!$G$14:$G$100-TODAY())&gt;=0)*((А_СО_П!$G$14:$G$100-TODAY())&lt;=10),ROW($G$14:$G$100)-13,""),ROW(B19))),"")</f>
        <v/>
      </c>
      <c r="C22" t="str">
        <f t="array" aca="1" ref="C22" ca="1">IFERROR(INDEX(А_СО_П!C$14:C$100,SMALL(IF(((А_СО_П!$G$14:$G$100-TODAY())&gt;=0)*((А_СО_П!$G$14:$G$100-TODAY())&lt;=10),ROW($G$14:$G$100)-13,""),ROW(C19))),"")</f>
        <v/>
      </c>
      <c r="D22" s="110" t="str">
        <f t="array" aca="1" ref="D22" ca="1">IFERROR(INDEX(А_СО_П!G$14:G$100,SMALL(IF(((А_СО_П!$G$14:$G$100-TODAY())&gt;=0)*((А_СО_П!$G$14:$G$100-TODAY())&lt;=10),ROW($G$14:$G$100)-13,""),ROW(D19))),"")</f>
        <v/>
      </c>
    </row>
    <row r="23" spans="1:7" x14ac:dyDescent="0.25">
      <c r="A23" t="str">
        <f t="array" aca="1" ref="A23" ca="1">IFERROR(INDEX(А_СО_П!A$14:A$100,SMALL(IF(((А_СО_П!$G$14:$G$100-TODAY())&gt;=0)*((А_СО_П!$G$14:$G$100-TODAY())&lt;=10),ROW($G$14:$G$100)-13,""),ROW(A20))),"")</f>
        <v/>
      </c>
      <c r="B23" s="110" t="str">
        <f t="array" aca="1" ref="B23" ca="1">IFERROR(INDEX(А_СО_П!B$14:B$100,SMALL(IF(((А_СО_П!$G$14:$G$100-TODAY())&gt;=0)*((А_СО_П!$G$14:$G$100-TODAY())&lt;=10),ROW($G$14:$G$100)-13,""),ROW(B20))),"")</f>
        <v/>
      </c>
      <c r="C23" t="str">
        <f t="array" aca="1" ref="C23" ca="1">IFERROR(INDEX(А_СО_П!C$14:C$100,SMALL(IF(((А_СО_П!$G$14:$G$100-TODAY())&gt;=0)*((А_СО_П!$G$14:$G$100-TODAY())&lt;=10),ROW($G$14:$G$100)-13,""),ROW(C20))),"")</f>
        <v/>
      </c>
      <c r="D23" s="110" t="str">
        <f t="array" aca="1" ref="D23" ca="1">IFERROR(INDEX(А_СО_П!G$14:G$100,SMALL(IF(((А_СО_П!$G$14:$G$100-TODAY())&gt;=0)*((А_СО_П!$G$14:$G$100-TODAY())&lt;=10),ROW($G$14:$G$100)-13,""),ROW(D20))),"")</f>
        <v/>
      </c>
    </row>
    <row r="24" spans="1:7" x14ac:dyDescent="0.25">
      <c r="A24" t="str">
        <f t="array" aca="1" ref="A24" ca="1">IFERROR(INDEX(А_СО_П!A$14:A$100,SMALL(IF(((А_СО_П!$G$14:$G$100-TODAY())&gt;=0)*((А_СО_П!$G$14:$G$100-TODAY())&lt;=10),ROW($G$14:$G$100)-13,""),ROW(A21))),"")</f>
        <v/>
      </c>
      <c r="B24" s="110" t="str">
        <f t="array" aca="1" ref="B24" ca="1">IFERROR(INDEX(А_СО_П!B$14:B$100,SMALL(IF(((А_СО_П!$G$14:$G$100-TODAY())&gt;=0)*((А_СО_П!$G$14:$G$100-TODAY())&lt;=10),ROW($G$14:$G$100)-13,""),ROW(B21))),"")</f>
        <v/>
      </c>
      <c r="C24" t="str">
        <f t="array" aca="1" ref="C24" ca="1">IFERROR(INDEX(А_СО_П!C$14:C$100,SMALL(IF(((А_СО_П!$G$14:$G$100-TODAY())&gt;=0)*((А_СО_П!$G$14:$G$100-TODAY())&lt;=10),ROW($G$14:$G$100)-13,""),ROW(C21))),"")</f>
        <v/>
      </c>
      <c r="D24" s="110" t="str">
        <f t="array" aca="1" ref="D24" ca="1">IFERROR(INDEX(А_СО_П!G$14:G$100,SMALL(IF(((А_СО_П!$G$14:$G$100-TODAY())&gt;=0)*((А_СО_П!$G$14:$G$100-TODAY())&lt;=10),ROW($G$14:$G$100)-13,""),ROW(D21))),"")</f>
        <v/>
      </c>
    </row>
    <row r="25" spans="1:7" x14ac:dyDescent="0.25">
      <c r="A25" t="str">
        <f t="array" aca="1" ref="A25" ca="1">IFERROR(INDEX(А_СО_П!A$14:A$100,SMALL(IF(((А_СО_П!$G$14:$G$100-TODAY())&gt;=0)*((А_СО_П!$G$14:$G$100-TODAY())&lt;=10),ROW($G$14:$G$100)-13,""),ROW(A22))),"")</f>
        <v/>
      </c>
      <c r="B25" s="110" t="str">
        <f t="array" aca="1" ref="B25" ca="1">IFERROR(INDEX(А_СО_П!B$14:B$100,SMALL(IF(((А_СО_П!$G$14:$G$100-TODAY())&gt;=0)*((А_СО_П!$G$14:$G$100-TODAY())&lt;=10),ROW($G$14:$G$100)-13,""),ROW(B22))),"")</f>
        <v/>
      </c>
      <c r="C25" t="str">
        <f t="array" aca="1" ref="C25" ca="1">IFERROR(INDEX(А_СО_П!C$14:C$100,SMALL(IF(((А_СО_П!$G$14:$G$100-TODAY())&gt;=0)*((А_СО_П!$G$14:$G$100-TODAY())&lt;=10),ROW($G$14:$G$100)-13,""),ROW(C22))),"")</f>
        <v/>
      </c>
      <c r="D25" s="110" t="str">
        <f t="array" aca="1" ref="D25" ca="1">IFERROR(INDEX(А_СО_П!G$14:G$100,SMALL(IF(((А_СО_П!$G$14:$G$100-TODAY())&gt;=0)*((А_СО_П!$G$14:$G$100-TODAY())&lt;=10),ROW($G$14:$G$100)-13,""),ROW(D22))),"")</f>
        <v/>
      </c>
    </row>
    <row r="26" spans="1:7" x14ac:dyDescent="0.25">
      <c r="A26" t="str">
        <f t="array" aca="1" ref="A26" ca="1">IFERROR(INDEX(А_СО_П!A$14:A$100,SMALL(IF(((А_СО_П!$G$14:$G$100-TODAY())&gt;=0)*((А_СО_П!$G$14:$G$100-TODAY())&lt;=10),ROW($G$14:$G$100)-13,""),ROW(A23))),"")</f>
        <v/>
      </c>
      <c r="B26" s="110" t="str">
        <f t="array" aca="1" ref="B26" ca="1">IFERROR(INDEX(А_СО_П!B$14:B$100,SMALL(IF(((А_СО_П!$G$14:$G$100-TODAY())&gt;=0)*((А_СО_П!$G$14:$G$100-TODAY())&lt;=10),ROW($G$14:$G$100)-13,""),ROW(B23))),"")</f>
        <v/>
      </c>
      <c r="C26" t="str">
        <f t="array" aca="1" ref="C26" ca="1">IFERROR(INDEX(А_СО_П!C$14:C$100,SMALL(IF(((А_СО_П!$G$14:$G$100-TODAY())&gt;=0)*((А_СО_П!$G$14:$G$100-TODAY())&lt;=10),ROW($G$14:$G$100)-13,""),ROW(C23))),"")</f>
        <v/>
      </c>
      <c r="D26" s="110" t="str">
        <f t="array" aca="1" ref="D26" ca="1">IFERROR(INDEX(А_СО_П!G$14:G$100,SMALL(IF(((А_СО_П!$G$14:$G$100-TODAY())&gt;=0)*((А_СО_П!$G$14:$G$100-TODAY())&lt;=10),ROW($G$14:$G$100)-13,""),ROW(D23))),"")</f>
        <v/>
      </c>
    </row>
    <row r="27" spans="1:7" x14ac:dyDescent="0.25">
      <c r="A27" t="str">
        <f t="array" aca="1" ref="A27" ca="1">IFERROR(INDEX(А_СО_П!A$14:A$100,SMALL(IF(((А_СО_П!$G$14:$G$100-TODAY())&gt;=0)*((А_СО_П!$G$14:$G$100-TODAY())&lt;=10),ROW($G$14:$G$100)-13,""),ROW(A24))),"")</f>
        <v/>
      </c>
      <c r="B27" s="110" t="str">
        <f t="array" aca="1" ref="B27" ca="1">IFERROR(INDEX(А_СО_П!B$14:B$100,SMALL(IF(((А_СО_П!$G$14:$G$100-TODAY())&gt;=0)*((А_СО_П!$G$14:$G$100-TODAY())&lt;=10),ROW($G$14:$G$100)-13,""),ROW(B24))),"")</f>
        <v/>
      </c>
      <c r="C27" t="str">
        <f t="array" aca="1" ref="C27" ca="1">IFERROR(INDEX(А_СО_П!C$14:C$100,SMALL(IF(((А_СО_П!$G$14:$G$100-TODAY())&gt;=0)*((А_СО_П!$G$14:$G$100-TODAY())&lt;=10),ROW($G$14:$G$100)-13,""),ROW(C24))),"")</f>
        <v/>
      </c>
      <c r="D27" s="110" t="str">
        <f t="array" aca="1" ref="D27" ca="1">IFERROR(INDEX(А_СО_П!G$14:G$100,SMALL(IF(((А_СО_П!$G$14:$G$100-TODAY())&gt;=0)*((А_СО_П!$G$14:$G$100-TODAY())&lt;=10),ROW($G$14:$G$100)-13,""),ROW(D24))),"")</f>
        <v/>
      </c>
    </row>
    <row r="28" spans="1:7" x14ac:dyDescent="0.25">
      <c r="A28" t="str">
        <f t="array" aca="1" ref="A28" ca="1">IFERROR(INDEX(А_СО_П!A$14:A$100,SMALL(IF(((А_СО_П!$G$14:$G$100-TODAY())&gt;=0)*((А_СО_П!$G$14:$G$100-TODAY())&lt;=10),ROW($G$14:$G$100)-13,""),ROW(A25))),"")</f>
        <v/>
      </c>
      <c r="B28" s="110" t="str">
        <f t="array" aca="1" ref="B28" ca="1">IFERROR(INDEX(А_СО_П!B$14:B$100,SMALL(IF(((А_СО_П!$G$14:$G$100-TODAY())&gt;=0)*((А_СО_П!$G$14:$G$100-TODAY())&lt;=10),ROW($G$14:$G$100)-13,""),ROW(B25))),"")</f>
        <v/>
      </c>
      <c r="C28" t="str">
        <f t="array" aca="1" ref="C28" ca="1">IFERROR(INDEX(А_СО_П!C$14:C$100,SMALL(IF(((А_СО_П!$G$14:$G$100-TODAY())&gt;=0)*((А_СО_П!$G$14:$G$100-TODAY())&lt;=10),ROW($G$14:$G$100)-13,""),ROW(C25))),"")</f>
        <v/>
      </c>
      <c r="D28" s="110" t="str">
        <f t="array" aca="1" ref="D28" ca="1">IFERROR(INDEX(А_СО_П!G$14:G$100,SMALL(IF(((А_СО_П!$G$14:$G$100-TODAY())&gt;=0)*((А_СО_П!$G$14:$G$100-TODAY())&lt;=10),ROW($G$14:$G$100)-13,""),ROW(D25))),"")</f>
        <v/>
      </c>
    </row>
    <row r="29" spans="1:7" x14ac:dyDescent="0.25">
      <c r="A29" t="str">
        <f t="array" aca="1" ref="A29" ca="1">IFERROR(INDEX(А_СО_П!A$14:A$100,SMALL(IF(((А_СО_П!$G$14:$G$100-TODAY())&gt;=0)*((А_СО_П!$G$14:$G$100-TODAY())&lt;=10),ROW($G$14:$G$100)-13,""),ROW(A26))),"")</f>
        <v/>
      </c>
      <c r="B29" s="110" t="str">
        <f t="array" aca="1" ref="B29" ca="1">IFERROR(INDEX(А_СО_П!B$14:B$100,SMALL(IF(((А_СО_П!$G$14:$G$100-TODAY())&gt;=0)*((А_СО_П!$G$14:$G$100-TODAY())&lt;=10),ROW($G$14:$G$100)-13,""),ROW(B26))),"")</f>
        <v/>
      </c>
      <c r="C29" t="str">
        <f t="array" aca="1" ref="C29" ca="1">IFERROR(INDEX(А_СО_П!C$14:C$100,SMALL(IF(((А_СО_П!$G$14:$G$100-TODAY())&gt;=0)*((А_СО_П!$G$14:$G$100-TODAY())&lt;=10),ROW($G$14:$G$100)-13,""),ROW(C26))),"")</f>
        <v/>
      </c>
      <c r="D29" s="110" t="str">
        <f t="array" aca="1" ref="D29" ca="1">IFERROR(INDEX(А_СО_П!G$14:G$100,SMALL(IF(((А_СО_П!$G$14:$G$100-TODAY())&gt;=0)*((А_СО_П!$G$14:$G$100-TODAY())&lt;=10),ROW($G$14:$G$100)-13,""),ROW(D26))),"")</f>
        <v/>
      </c>
    </row>
    <row r="30" spans="1:7" x14ac:dyDescent="0.25">
      <c r="A30" t="str">
        <f t="array" aca="1" ref="A30" ca="1">IFERROR(INDEX(А_СО_П!A$14:A$100,SMALL(IF(((А_СО_П!$G$14:$G$100-TODAY())&gt;=0)*((А_СО_П!$G$14:$G$100-TODAY())&lt;=10),ROW($G$14:$G$100)-13,""),ROW(A27))),"")</f>
        <v/>
      </c>
      <c r="B30" s="110" t="str">
        <f t="array" aca="1" ref="B30" ca="1">IFERROR(INDEX(А_СО_П!B$14:B$100,SMALL(IF(((А_СО_П!$G$14:$G$100-TODAY())&gt;=0)*((А_СО_П!$G$14:$G$100-TODAY())&lt;=10),ROW($G$14:$G$100)-13,""),ROW(B27))),"")</f>
        <v/>
      </c>
      <c r="C30" t="str">
        <f t="array" aca="1" ref="C30" ca="1">IFERROR(INDEX(А_СО_П!C$14:C$100,SMALL(IF(((А_СО_П!$G$14:$G$100-TODAY())&gt;=0)*((А_СО_П!$G$14:$G$100-TODAY())&lt;=10),ROW($G$14:$G$100)-13,""),ROW(C27))),"")</f>
        <v/>
      </c>
      <c r="D30" s="110" t="str">
        <f t="array" aca="1" ref="D30" ca="1">IFERROR(INDEX(А_СО_П!G$14:G$100,SMALL(IF(((А_СО_П!$G$14:$G$100-TODAY())&gt;=0)*((А_СО_П!$G$14:$G$100-TODAY())&lt;=10),ROW($G$14:$G$100)-13,""),ROW(D27))),"")</f>
        <v/>
      </c>
    </row>
    <row r="31" spans="1:7" x14ac:dyDescent="0.25">
      <c r="A31" t="str">
        <f t="array" aca="1" ref="A31" ca="1">IFERROR(INDEX(А_СО_П!A$14:A$100,SMALL(IF(((А_СО_П!$G$14:$G$100-TODAY())&gt;=0)*((А_СО_П!$G$14:$G$100-TODAY())&lt;=10),ROW($G$14:$G$100)-13,""),ROW(A28))),"")</f>
        <v/>
      </c>
      <c r="B31" s="110" t="str">
        <f t="array" aca="1" ref="B31" ca="1">IFERROR(INDEX(А_СО_П!B$14:B$100,SMALL(IF(((А_СО_П!$G$14:$G$100-TODAY())&gt;=0)*((А_СО_П!$G$14:$G$100-TODAY())&lt;=10),ROW($G$14:$G$100)-13,""),ROW(B28))),"")</f>
        <v/>
      </c>
      <c r="C31" t="str">
        <f t="array" aca="1" ref="C31" ca="1">IFERROR(INDEX(А_СО_П!C$14:C$100,SMALL(IF(((А_СО_П!$G$14:$G$100-TODAY())&gt;=0)*((А_СО_П!$G$14:$G$100-TODAY())&lt;=10),ROW($G$14:$G$100)-13,""),ROW(C28))),"")</f>
        <v/>
      </c>
      <c r="D31" s="110" t="str">
        <f t="array" aca="1" ref="D31" ca="1">IFERROR(INDEX(А_СО_П!G$14:G$100,SMALL(IF(((А_СО_П!$G$14:$G$100-TODAY())&gt;=0)*((А_СО_П!$G$14:$G$100-TODAY())&lt;=10),ROW($G$14:$G$100)-13,""),ROW(D28))),"")</f>
        <v/>
      </c>
    </row>
    <row r="32" spans="1:7" x14ac:dyDescent="0.25">
      <c r="A32" t="str">
        <f t="array" aca="1" ref="A32" ca="1">IFERROR(INDEX(А_СО_П!A$14:A$100,SMALL(IF(((А_СО_П!$G$14:$G$100-TODAY())&gt;=0)*((А_СО_П!$G$14:$G$100-TODAY())&lt;=10),ROW($G$14:$G$100)-13,""),ROW(A29))),"")</f>
        <v/>
      </c>
      <c r="B32" s="110" t="str">
        <f t="array" aca="1" ref="B32" ca="1">IFERROR(INDEX(А_СО_П!B$14:B$100,SMALL(IF(((А_СО_П!$G$14:$G$100-TODAY())&gt;=0)*((А_СО_П!$G$14:$G$100-TODAY())&lt;=10),ROW($G$14:$G$100)-13,""),ROW(B29))),"")</f>
        <v/>
      </c>
      <c r="C32" t="str">
        <f t="array" aca="1" ref="C32" ca="1">IFERROR(INDEX(А_СО_П!C$14:C$100,SMALL(IF(((А_СО_П!$G$14:$G$100-TODAY())&gt;=0)*((А_СО_П!$G$14:$G$100-TODAY())&lt;=10),ROW($G$14:$G$100)-13,""),ROW(C29))),"")</f>
        <v/>
      </c>
      <c r="D32" s="110" t="str">
        <f t="array" aca="1" ref="D32" ca="1">IFERROR(INDEX(А_СО_П!G$14:G$100,SMALL(IF(((А_СО_П!$G$14:$G$100-TODAY())&gt;=0)*((А_СО_П!$G$14:$G$100-TODAY())&lt;=10),ROW($G$14:$G$100)-13,""),ROW(D29))),"")</f>
        <v/>
      </c>
    </row>
    <row r="33" spans="1:4" x14ac:dyDescent="0.25">
      <c r="A33" t="str">
        <f t="array" aca="1" ref="A33" ca="1">IFERROR(INDEX(А_СО_П!A$14:A$100,SMALL(IF(((А_СО_П!$G$14:$G$100-TODAY())&gt;=0)*((А_СО_П!$G$14:$G$100-TODAY())&lt;=10),ROW($G$14:$G$100)-13,""),ROW(A30))),"")</f>
        <v/>
      </c>
      <c r="B33" s="110" t="str">
        <f t="array" aca="1" ref="B33" ca="1">IFERROR(INDEX(А_СО_П!B$14:B$100,SMALL(IF(((А_СО_П!$G$14:$G$100-TODAY())&gt;=0)*((А_СО_П!$G$14:$G$100-TODAY())&lt;=10),ROW($G$14:$G$100)-13,""),ROW(B30))),"")</f>
        <v/>
      </c>
      <c r="C33" t="str">
        <f t="array" aca="1" ref="C33" ca="1">IFERROR(INDEX(А_СО_П!C$14:C$100,SMALL(IF(((А_СО_П!$G$14:$G$100-TODAY())&gt;=0)*((А_СО_П!$G$14:$G$100-TODAY())&lt;=10),ROW($G$14:$G$100)-13,""),ROW(C30))),"")</f>
        <v/>
      </c>
      <c r="D33" s="110" t="str">
        <f t="array" aca="1" ref="D33" ca="1">IFERROR(INDEX(А_СО_П!G$14:G$100,SMALL(IF(((А_СО_П!$G$14:$G$100-TODAY())&gt;=0)*((А_СО_П!$G$14:$G$100-TODAY())&lt;=10),ROW($G$14:$G$100)-13,""),ROW(D30))),"")</f>
        <v/>
      </c>
    </row>
    <row r="34" spans="1:4" x14ac:dyDescent="0.25">
      <c r="A34" t="str">
        <f t="array" aca="1" ref="A34" ca="1">IFERROR(INDEX(А_СО_П!A$14:A$100,SMALL(IF(((А_СО_П!$G$14:$G$100-TODAY())&gt;=0)*((А_СО_П!$G$14:$G$100-TODAY())&lt;=10),ROW($G$14:$G$100)-13,""),ROW(A31))),"")</f>
        <v/>
      </c>
      <c r="B34" s="110" t="str">
        <f t="array" aca="1" ref="B34" ca="1">IFERROR(INDEX(А_СО_П!B$14:B$100,SMALL(IF(((А_СО_П!$G$14:$G$100-TODAY())&gt;=0)*((А_СО_П!$G$14:$G$100-TODAY())&lt;=10),ROW($G$14:$G$100)-13,""),ROW(B31))),"")</f>
        <v/>
      </c>
      <c r="C34" t="str">
        <f t="array" aca="1" ref="C34" ca="1">IFERROR(INDEX(А_СО_П!C$14:C$100,SMALL(IF(((А_СО_П!$G$14:$G$100-TODAY())&gt;=0)*((А_СО_П!$G$14:$G$100-TODAY())&lt;=10),ROW($G$14:$G$100)-13,""),ROW(C31))),"")</f>
        <v/>
      </c>
      <c r="D34" s="110" t="str">
        <f t="array" aca="1" ref="D34" ca="1">IFERROR(INDEX(А_СО_П!G$14:G$100,SMALL(IF(((А_СО_П!$G$14:$G$100-TODAY())&gt;=0)*((А_СО_П!$G$14:$G$100-TODAY())&lt;=10),ROW($G$14:$G$100)-13,""),ROW(D31))),"")</f>
        <v/>
      </c>
    </row>
    <row r="35" spans="1:4" x14ac:dyDescent="0.25">
      <c r="A35" t="str">
        <f t="array" aca="1" ref="A35" ca="1">IFERROR(INDEX(А_СО_П!A$14:A$100,SMALL(IF(((А_СО_П!$G$14:$G$100-TODAY())&gt;=0)*((А_СО_П!$G$14:$G$100-TODAY())&lt;=10),ROW($G$14:$G$100)-13,""),ROW(A32))),"")</f>
        <v/>
      </c>
      <c r="B35" s="110" t="str">
        <f t="array" aca="1" ref="B35" ca="1">IFERROR(INDEX(А_СО_П!B$14:B$100,SMALL(IF(((А_СО_П!$G$14:$G$100-TODAY())&gt;=0)*((А_СО_П!$G$14:$G$100-TODAY())&lt;=10),ROW($G$14:$G$100)-13,""),ROW(B32))),"")</f>
        <v/>
      </c>
      <c r="C35" t="str">
        <f t="array" aca="1" ref="C35" ca="1">IFERROR(INDEX(А_СО_П!C$14:C$100,SMALL(IF(((А_СО_П!$G$14:$G$100-TODAY())&gt;=0)*((А_СО_П!$G$14:$G$100-TODAY())&lt;=10),ROW($G$14:$G$100)-13,""),ROW(C32))),"")</f>
        <v/>
      </c>
      <c r="D35" s="110" t="str">
        <f t="array" aca="1" ref="D35" ca="1">IFERROR(INDEX(А_СО_П!G$14:G$100,SMALL(IF(((А_СО_П!$G$14:$G$100-TODAY())&gt;=0)*((А_СО_П!$G$14:$G$100-TODAY())&lt;=10),ROW($G$14:$G$100)-13,""),ROW(D32))),"")</f>
        <v/>
      </c>
    </row>
    <row r="36" spans="1:4" x14ac:dyDescent="0.25">
      <c r="A36" t="str">
        <f t="array" aca="1" ref="A36" ca="1">IFERROR(INDEX(А_СО_П!A$14:A$100,SMALL(IF(((А_СО_П!$G$14:$G$100-TODAY())&gt;=0)*((А_СО_П!$G$14:$G$100-TODAY())&lt;=10),ROW($G$14:$G$100)-13,""),ROW(A33))),"")</f>
        <v/>
      </c>
      <c r="B36" s="110" t="str">
        <f t="array" aca="1" ref="B36" ca="1">IFERROR(INDEX(А_СО_П!B$14:B$100,SMALL(IF(((А_СО_П!$G$14:$G$100-TODAY())&gt;=0)*((А_СО_П!$G$14:$G$100-TODAY())&lt;=10),ROW($G$14:$G$100)-13,""),ROW(B33))),"")</f>
        <v/>
      </c>
      <c r="C36" t="str">
        <f t="array" aca="1" ref="C36" ca="1">IFERROR(INDEX(А_СО_П!C$14:C$100,SMALL(IF(((А_СО_П!$G$14:$G$100-TODAY())&gt;=0)*((А_СО_П!$G$14:$G$100-TODAY())&lt;=10),ROW($G$14:$G$100)-13,""),ROW(C33))),"")</f>
        <v/>
      </c>
      <c r="D36" s="110" t="str">
        <f t="array" aca="1" ref="D36" ca="1">IFERROR(INDEX(А_СО_П!G$14:G$100,SMALL(IF(((А_СО_П!$G$14:$G$100-TODAY())&gt;=0)*((А_СО_П!$G$14:$G$100-TODAY())&lt;=10),ROW($G$14:$G$100)-13,""),ROW(D33))),"")</f>
        <v/>
      </c>
    </row>
    <row r="37" spans="1:4" x14ac:dyDescent="0.25">
      <c r="A37" t="str">
        <f t="array" aca="1" ref="A37" ca="1">IFERROR(INDEX(А_СО_П!A$14:A$100,SMALL(IF(((А_СО_П!$G$14:$G$100-TODAY())&gt;=0)*((А_СО_П!$G$14:$G$100-TODAY())&lt;=10),ROW($G$14:$G$100)-13,""),ROW(A34))),"")</f>
        <v/>
      </c>
      <c r="B37" s="110" t="str">
        <f t="array" aca="1" ref="B37" ca="1">IFERROR(INDEX(А_СО_П!B$14:B$100,SMALL(IF(((А_СО_П!$G$14:$G$100-TODAY())&gt;=0)*((А_СО_П!$G$14:$G$100-TODAY())&lt;=10),ROW($G$14:$G$100)-13,""),ROW(B34))),"")</f>
        <v/>
      </c>
      <c r="C37" t="str">
        <f t="array" aca="1" ref="C37" ca="1">IFERROR(INDEX(А_СО_П!C$14:C$100,SMALL(IF(((А_СО_П!$G$14:$G$100-TODAY())&gt;=0)*((А_СО_П!$G$14:$G$100-TODAY())&lt;=10),ROW($G$14:$G$100)-13,""),ROW(C34))),"")</f>
        <v/>
      </c>
      <c r="D37" s="110" t="str">
        <f t="array" aca="1" ref="D37" ca="1">IFERROR(INDEX(А_СО_П!G$14:G$100,SMALL(IF(((А_СО_П!$G$14:$G$100-TODAY())&gt;=0)*((А_СО_П!$G$14:$G$100-TODAY())&lt;=10),ROW($G$14:$G$100)-13,""),ROW(D34))),"")</f>
        <v/>
      </c>
    </row>
    <row r="38" spans="1:4" x14ac:dyDescent="0.25">
      <c r="A38" t="str">
        <f t="array" aca="1" ref="A38" ca="1">IFERROR(INDEX(А_СО_П!A$14:A$100,SMALL(IF(((А_СО_П!$G$14:$G$100-TODAY())&gt;=0)*((А_СО_П!$G$14:$G$100-TODAY())&lt;=10),ROW($G$14:$G$100)-13,""),ROW(A35))),"")</f>
        <v/>
      </c>
      <c r="B38" s="110" t="str">
        <f t="array" aca="1" ref="B38" ca="1">IFERROR(INDEX(А_СО_П!B$14:B$100,SMALL(IF(((А_СО_П!$G$14:$G$100-TODAY())&gt;=0)*((А_СО_П!$G$14:$G$100-TODAY())&lt;=10),ROW($G$14:$G$100)-13,""),ROW(B35))),"")</f>
        <v/>
      </c>
      <c r="C38" t="str">
        <f t="array" aca="1" ref="C38" ca="1">IFERROR(INDEX(А_СО_П!C$14:C$100,SMALL(IF(((А_СО_П!$G$14:$G$100-TODAY())&gt;=0)*((А_СО_П!$G$14:$G$100-TODAY())&lt;=10),ROW($G$14:$G$100)-13,""),ROW(C35))),"")</f>
        <v/>
      </c>
      <c r="D38" s="110" t="str">
        <f t="array" aca="1" ref="D38" ca="1">IFERROR(INDEX(А_СО_П!G$14:G$100,SMALL(IF(((А_СО_П!$G$14:$G$100-TODAY())&gt;=0)*((А_СО_П!$G$14:$G$100-TODAY())&lt;=10),ROW($G$14:$G$100)-13,""),ROW(D35))),"")</f>
        <v/>
      </c>
    </row>
    <row r="39" spans="1:4" x14ac:dyDescent="0.25">
      <c r="A39" t="str">
        <f t="array" aca="1" ref="A39" ca="1">IFERROR(INDEX(А_СО_П!A$14:A$100,SMALL(IF(((А_СО_П!$G$14:$G$100-TODAY())&gt;=0)*((А_СО_П!$G$14:$G$100-TODAY())&lt;=10),ROW($G$14:$G$100)-13,""),ROW(A36))),"")</f>
        <v/>
      </c>
      <c r="B39" s="110" t="str">
        <f t="array" aca="1" ref="B39" ca="1">IFERROR(INDEX(А_СО_П!B$14:B$100,SMALL(IF(((А_СО_П!$G$14:$G$100-TODAY())&gt;=0)*((А_СО_П!$G$14:$G$100-TODAY())&lt;=10),ROW($G$14:$G$100)-13,""),ROW(B36))),"")</f>
        <v/>
      </c>
      <c r="C39" t="str">
        <f t="array" aca="1" ref="C39" ca="1">IFERROR(INDEX(А_СО_П!C$14:C$100,SMALL(IF(((А_СО_П!$G$14:$G$100-TODAY())&gt;=0)*((А_СО_П!$G$14:$G$100-TODAY())&lt;=10),ROW($G$14:$G$100)-13,""),ROW(C36))),"")</f>
        <v/>
      </c>
      <c r="D39" s="110" t="str">
        <f t="array" aca="1" ref="D39" ca="1">IFERROR(INDEX(А_СО_П!G$14:G$100,SMALL(IF(((А_СО_П!$G$14:$G$100-TODAY())&gt;=0)*((А_СО_П!$G$14:$G$100-TODAY())&lt;=10),ROW($G$14:$G$100)-13,""),ROW(D36))),"")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A1:D20"/>
    </sheetView>
  </sheetViews>
  <sheetFormatPr defaultRowHeight="15" x14ac:dyDescent="0.25"/>
  <cols>
    <col min="1" max="1" width="22.7109375" customWidth="1"/>
    <col min="3" max="3" width="18.28515625" customWidth="1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9E6EAB-ADF1-4F88-9DB7-19F7193432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А_СО_П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2017-11-15T16:14:17Z</dcterms:modified>
</cp:coreProperties>
</file>