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09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E86FB02B-11EA-46CD-90BA-49CF6ED10C4E/Library/Caches/docmap/consumer/41A2CE7A-950B-4948-8DFE-D057402056F3/"/>
    </mc:Choice>
  </mc:AlternateContent>
  <xr:revisionPtr revIDLastSave="3" documentId="EF57A61F5D1859CCE73925BCB298EF3EE3977BC1" xr6:coauthVersionLast="25" xr6:coauthVersionMax="25" xr10:uidLastSave="{5BD7AE0C-8042-1B47-9FC1-74437DCEB49C}"/>
  <bookViews>
    <workbookView xWindow="240" yWindow="330" windowWidth="11385" windowHeight="6555" activeTab="3" xr2:uid="{00000000-000D-0000-FFFF-FFFF00000000}"/>
  </bookViews>
  <sheets>
    <sheet name="Прога" sheetId="9" r:id="rId1"/>
    <sheet name="Лицевая" sheetId="1" r:id="rId2"/>
    <sheet name="оборотная" sheetId="2" r:id="rId3"/>
    <sheet name="Настройки " sheetId="14" r:id="rId4"/>
  </sheets>
  <externalReferences>
    <externalReference r:id="rId5"/>
  </externalReferences>
  <definedNames>
    <definedName name="ааа">#REF!</definedName>
    <definedName name="ббб">[1]Лицевая!$K$9</definedName>
    <definedName name="йфяц">#REF!</definedName>
    <definedName name="_xlnm.Print_Area" localSheetId="1">Лицевая!$A$1:$O$63</definedName>
    <definedName name="_xlnm.Print_Area" localSheetId="2">оборотная!$A$1:$L$65</definedName>
    <definedName name="отдел">#REF!</definedName>
    <definedName name="перс">#REF!</definedName>
    <definedName name="тех">#REF!</definedName>
    <definedName name="ячсм">#REF!</definedName>
    <definedName name="Ceh">Лицевая!$D$4</definedName>
    <definedName name="Dates">Лицевая!$C$48</definedName>
    <definedName name="FioDopusk">Лицевая!$I$10</definedName>
    <definedName name="FioNabl">Лицевая!$I$11</definedName>
    <definedName name="FioNarProdl">Лицевая!$H$47</definedName>
    <definedName name="FioNarVid">Лицевая!$H$45</definedName>
    <definedName name="FioOtvRukov">Лицевая!$D$10</definedName>
    <definedName name="FioPersBrig">Лицевая!$D$12</definedName>
    <definedName name="FioPrRabot">Лицевая!$D$11</definedName>
    <definedName name="NarProdlDate">Лицевая!$D$46</definedName>
    <definedName name="NarProdlTime">Лицевая!$H$46</definedName>
    <definedName name="NarVidDate">Лицевая!$D$44</definedName>
    <definedName name="NarVidTime">Лицевая!$H$44</definedName>
    <definedName name="OtdelUkaz">Лицевая!#REF!</definedName>
    <definedName name="PersB">оборотная!#REF!</definedName>
    <definedName name="PersBrig">оборотная!#REF!</definedName>
    <definedName name="RabBeginDate">Лицевая!$D$23</definedName>
    <definedName name="RabBeginTime">Лицевая!$G$23</definedName>
    <definedName name="RabEndDate">Лицевая!$D$24</definedName>
    <definedName name="RabEndTime">Лицевая!$G$24</definedName>
    <definedName name="TextRabot">Лицевая!$D$19</definedName>
    <definedName name="Times">Лицевая!$H$48</definedName>
  </definedNames>
  <calcPr calcId="171026"/>
</workbook>
</file>

<file path=xl/calcChain.xml><?xml version="1.0" encoding="utf-8"?>
<calcChain xmlns="http://schemas.openxmlformats.org/spreadsheetml/2006/main">
  <c r="C83" i="14" l="1"/>
  <c r="B84" i="14"/>
  <c r="B59" i="2"/>
  <c r="L29" i="2"/>
  <c r="D90" i="14"/>
  <c r="D91" i="14"/>
  <c r="C90" i="14"/>
  <c r="C91" i="14"/>
  <c r="B90" i="14"/>
  <c r="B91" i="14"/>
  <c r="B60" i="14"/>
  <c r="B42" i="14"/>
  <c r="B47" i="14" a="1"/>
  <c r="B47" i="14"/>
  <c r="D35" i="14"/>
  <c r="D29" i="14"/>
  <c r="D30" i="14"/>
  <c r="D31" i="14"/>
  <c r="D32" i="14"/>
  <c r="D33" i="14"/>
  <c r="D34" i="14"/>
  <c r="C30" i="14"/>
  <c r="C31" i="14"/>
  <c r="B30" i="14"/>
  <c r="B31" i="14"/>
  <c r="D28" i="14"/>
  <c r="B72" i="14"/>
  <c r="B76" i="14"/>
  <c r="B63" i="14"/>
  <c r="B66" i="14"/>
  <c r="B67" i="14"/>
  <c r="B64" i="14"/>
  <c r="B48" i="14" a="1"/>
  <c r="B48" i="14"/>
  <c r="B49" i="14" a="1"/>
  <c r="B49" i="14"/>
  <c r="C50" i="14" a="1"/>
  <c r="C50" i="14"/>
  <c r="C47" i="14" a="1"/>
  <c r="C47" i="14"/>
  <c r="C48" i="14" a="1"/>
  <c r="C48" i="14"/>
  <c r="J11" i="2"/>
  <c r="B78" i="14"/>
  <c r="B79" i="14"/>
  <c r="B75" i="14"/>
  <c r="C49" i="14" a="1"/>
  <c r="C49" i="14"/>
  <c r="B50" i="14" a="1"/>
  <c r="B50" i="14"/>
  <c r="J12" i="2"/>
  <c r="C51" i="14" a="1"/>
  <c r="C51" i="14"/>
  <c r="B51" i="14" a="1"/>
  <c r="B51" i="14"/>
  <c r="J13" i="2"/>
  <c r="C52" i="14" a="1"/>
  <c r="C52" i="14"/>
  <c r="B52" i="14" a="1"/>
  <c r="B52" i="14"/>
  <c r="C53" i="14" a="1"/>
  <c r="C53" i="14"/>
  <c r="J14" i="2"/>
  <c r="B53" i="14" a="1"/>
  <c r="B53" i="14"/>
  <c r="C54" i="14" a="1"/>
  <c r="C54" i="14"/>
  <c r="J16" i="2"/>
  <c r="J15" i="2"/>
  <c r="B54" i="14" a="1"/>
  <c r="B54" i="14"/>
  <c r="B55" i="14" a="1"/>
  <c r="B55" i="14"/>
  <c r="C55" i="14" a="1"/>
  <c r="C55" i="14"/>
  <c r="H24" i="1"/>
  <c r="H23" i="1"/>
  <c r="H44" i="1"/>
  <c r="J45" i="2"/>
  <c r="J48" i="2"/>
  <c r="J42" i="2"/>
  <c r="J49" i="2"/>
  <c r="J43" i="2"/>
  <c r="J50" i="2"/>
  <c r="J51" i="2"/>
  <c r="J44" i="2"/>
  <c r="J41" i="2"/>
  <c r="J45" i="1"/>
  <c r="B56" i="14" a="1"/>
  <c r="B56" i="14"/>
  <c r="C56" i="14" a="1"/>
  <c r="C56" i="14"/>
  <c r="E51" i="1"/>
  <c r="I30" i="1"/>
  <c r="I31" i="1"/>
  <c r="I32" i="1"/>
  <c r="I33" i="1"/>
  <c r="I34" i="1"/>
  <c r="I35" i="1"/>
  <c r="I36" i="1"/>
  <c r="I37" i="1"/>
  <c r="I38" i="1"/>
  <c r="I29" i="1"/>
  <c r="B30" i="1"/>
  <c r="B31" i="1"/>
  <c r="B32" i="1"/>
  <c r="B33" i="1"/>
  <c r="B34" i="1"/>
  <c r="B35" i="1"/>
  <c r="B36" i="1"/>
  <c r="B37" i="1"/>
  <c r="B38" i="1"/>
  <c r="B29" i="1"/>
  <c r="H62" i="1"/>
  <c r="B32" i="14"/>
  <c r="B62" i="1"/>
  <c r="B60" i="1"/>
  <c r="K28" i="2"/>
  <c r="F28" i="2"/>
  <c r="H60" i="1"/>
  <c r="E44" i="1"/>
  <c r="E24" i="1"/>
  <c r="E23" i="1"/>
  <c r="D19" i="1"/>
  <c r="B20" i="1"/>
  <c r="G9" i="1"/>
  <c r="E13" i="1"/>
  <c r="B14" i="1"/>
  <c r="G40" i="1"/>
  <c r="B60" i="2"/>
  <c r="I29" i="2"/>
  <c r="G62" i="2"/>
  <c r="E48" i="2"/>
  <c r="K51" i="1"/>
  <c r="E11" i="1"/>
  <c r="G64" i="2"/>
  <c r="E41" i="2"/>
  <c r="G29" i="2"/>
  <c r="E12" i="2"/>
  <c r="K9" i="1"/>
  <c r="I4" i="1"/>
  <c r="B28" i="2"/>
  <c r="B30" i="2"/>
  <c r="B29" i="2"/>
  <c r="B31" i="2"/>
  <c r="B32" i="2"/>
  <c r="B33" i="2"/>
  <c r="B34" i="2"/>
  <c r="B35" i="2"/>
  <c r="B36" i="2"/>
  <c r="B37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Мастер Новокуйбышевск</author>
  </authors>
  <commentList>
    <comment ref="B63" authorId="0" shapeId="0" xr:uid="{00000000-0006-0000-0300-000001000000}">
      <text>
        <r>
          <rPr>
            <b/>
            <sz val="9"/>
            <color indexed="81"/>
            <rFont val="Tahoma"/>
            <family val="2"/>
            <charset val="204"/>
          </rPr>
          <t xml:space="preserve">первая функция пернос слов на строчки </t>
        </r>
      </text>
    </comment>
    <comment ref="B66" authorId="0" shapeId="0" xr:uid="{00000000-0006-0000-0300-000002000000}">
      <text>
        <r>
          <rPr>
            <b/>
            <sz val="9"/>
            <color indexed="81"/>
            <rFont val="Tahoma"/>
            <family val="2"/>
            <charset val="204"/>
          </rPr>
          <t xml:space="preserve">вторая функция пернос слов на строчки </t>
        </r>
      </text>
    </comment>
    <comment ref="B75" authorId="0" shapeId="0" xr:uid="{00000000-0006-0000-0300-000003000000}">
      <text>
        <r>
          <rPr>
            <b/>
            <sz val="9"/>
            <color indexed="81"/>
            <rFont val="Tahoma"/>
            <family val="2"/>
            <charset val="204"/>
          </rPr>
          <t xml:space="preserve">первая функция пернос слов на строчки </t>
        </r>
      </text>
    </comment>
    <comment ref="B78" authorId="0" shapeId="0" xr:uid="{00000000-0006-0000-0300-000004000000}">
      <text>
        <r>
          <rPr>
            <b/>
            <sz val="9"/>
            <color indexed="81"/>
            <rFont val="Tahoma"/>
            <family val="2"/>
            <charset val="204"/>
          </rPr>
          <t xml:space="preserve">вторая функция пернос слов на строчки </t>
        </r>
      </text>
    </comment>
  </commentList>
</comments>
</file>

<file path=xl/sharedStrings.xml><?xml version="1.0" encoding="utf-8"?>
<sst xmlns="http://schemas.openxmlformats.org/spreadsheetml/2006/main" count="265" uniqueCount="183">
  <si>
    <t>время</t>
  </si>
  <si>
    <t>Подпись</t>
  </si>
  <si>
    <t>Дата</t>
  </si>
  <si>
    <t>Дата, время</t>
  </si>
  <si>
    <t>Дата,  время</t>
  </si>
  <si>
    <t>Допускающего</t>
  </si>
  <si>
    <t>(подпись)</t>
  </si>
  <si>
    <t>(фамилия, инициалы)</t>
  </si>
  <si>
    <t>Допускающий</t>
  </si>
  <si>
    <t>Производитель работ (наблюдающий)</t>
  </si>
  <si>
    <t>Ответственный руководитель работ</t>
  </si>
  <si>
    <t>Что должно быть отключено и где заземлено</t>
  </si>
  <si>
    <t>Наименование рабочего места</t>
  </si>
  <si>
    <t>Целевой инструктаж получил</t>
  </si>
  <si>
    <t>Работник, выдавший наряд</t>
  </si>
  <si>
    <t xml:space="preserve">  Допускающий</t>
  </si>
  <si>
    <t>_____________________</t>
  </si>
  <si>
    <t>Целевой  инструктаж  провел</t>
  </si>
  <si>
    <t>Целевой  инструктаж  получил</t>
  </si>
  <si>
    <t>Работа  закончена,  бригада  удалена</t>
  </si>
  <si>
    <t>Бригада  получила  целевой  инструктаж  и  допущена  на  подготовленное  рабочее место</t>
  </si>
  <si>
    <t>Целевой инструктаж провел</t>
  </si>
  <si>
    <t xml:space="preserve">Дата, время </t>
  </si>
  <si>
    <t>не назначается</t>
  </si>
  <si>
    <t xml:space="preserve">Ответственный  руководитель работ (производитель работ, наблюдающий), члены  бригады  </t>
  </si>
  <si>
    <t>Производителя работ
   (наблюдающего)</t>
  </si>
  <si>
    <t>Допускающему</t>
  </si>
  <si>
    <t xml:space="preserve"> Ответственному руководителю работ </t>
  </si>
  <si>
    <t>Работу начать:       дата</t>
  </si>
  <si>
    <t>Работу закончить: дата</t>
  </si>
  <si>
    <t>Производителю работ</t>
  </si>
  <si>
    <t xml:space="preserve">   Наблюдающему</t>
  </si>
  <si>
    <t>с членами бригады</t>
  </si>
  <si>
    <t>дата</t>
  </si>
  <si>
    <t xml:space="preserve">Наряд выдал: </t>
  </si>
  <si>
    <t>Фамилия, инициалы</t>
  </si>
  <si>
    <t>РЕГИСТРАЦИЯ ЦЕЛЕВОГО ИНСТРУКТАЖА, ПРОВОДИМОГО ВЫДАЮЩИМ НАРЯД</t>
  </si>
  <si>
    <t>РАЗРЕШЕНИЕ НА ПОДГОТОВКУ РАБОЧИХ МЕСТ И НА ДОПУСК К ВЫПОЛНЕНИЮ РАБОТ</t>
  </si>
  <si>
    <t>РЕГИСТРАЦИЯ ЦЕЛЕВОГО ИНСТРУКТАЖА, ПРОВОДИМОГО ДОПУСКАЮЩИМ ПРИ ПЕРВИЧНОМ ДОПУСКЕ</t>
  </si>
  <si>
    <t>ЕЖЕДНЕВНЫЙ ДОПУСК К РАБОТЕ И ВРЕМЯ ЕЕ ОКОНЧАНИЯ</t>
  </si>
  <si>
    <t xml:space="preserve">  (фамилия, инициалы, подпись) </t>
  </si>
  <si>
    <t>ИЗМЕНЕНИЯ В СОСТАВЕ БРИГАДЫ</t>
  </si>
  <si>
    <t>Производитель работ     (наблюдающий )            Члены бригады</t>
  </si>
  <si>
    <t xml:space="preserve">      Члены бригады</t>
  </si>
  <si>
    <r>
      <t xml:space="preserve">Введен в состав бригады                       </t>
    </r>
    <r>
      <rPr>
        <sz val="8"/>
        <rFont val="Times New Roman"/>
        <family val="1"/>
        <charset val="204"/>
      </rPr>
      <t>(фамилия, инициалы, группа)</t>
    </r>
  </si>
  <si>
    <r>
      <t xml:space="preserve">Выведен из состава бригады                 </t>
    </r>
    <r>
      <rPr>
        <sz val="8"/>
        <rFont val="Times New Roman"/>
        <family val="1"/>
        <charset val="204"/>
      </rPr>
      <t>(фамилия, инициалы, группа)</t>
    </r>
  </si>
  <si>
    <r>
      <t xml:space="preserve"> Разрешил                                         </t>
    </r>
    <r>
      <rPr>
        <sz val="8"/>
        <rFont val="Times New Roman"/>
        <family val="1"/>
        <charset val="204"/>
      </rPr>
      <t xml:space="preserve">(подпись, фамилия, инициалы)  </t>
    </r>
    <r>
      <rPr>
        <sz val="10"/>
        <rFont val="Times New Roman"/>
        <family val="1"/>
        <charset val="204"/>
      </rPr>
      <t xml:space="preserve">  </t>
    </r>
  </si>
  <si>
    <r>
      <rPr>
        <sz val="10"/>
        <rFont val="Times New Roman"/>
        <family val="1"/>
        <charset val="204"/>
      </rPr>
      <t xml:space="preserve">Подписи     </t>
    </r>
    <r>
      <rPr>
        <sz val="8"/>
        <rFont val="Times New Roman"/>
        <family val="1"/>
        <charset val="204"/>
      </rPr>
      <t xml:space="preserve">                                                             (подпись, фамилия,  инициалы)</t>
    </r>
  </si>
  <si>
    <r>
      <t xml:space="preserve">Подпись производителя  работ (наблюдающего)                              </t>
    </r>
    <r>
      <rPr>
        <sz val="8"/>
        <rFont val="Times New Roman"/>
        <family val="1"/>
        <charset val="204"/>
      </rPr>
      <t>(подпись, фамилия, инициалы)</t>
    </r>
  </si>
  <si>
    <t>Наименование  электроустановок,  в  которых  нужно                   провести  отключения  и  установить  заземления</t>
  </si>
  <si>
    <t>Разрешение на подготовку рабочих мест и на допуск к  выполнению работ выдал                                                  (должность, фамилия или подпись)</t>
  </si>
  <si>
    <t>Подпись работника, получившего разрешение на подготовку рабочих мест                                                         и на допуск к выполнению работ</t>
  </si>
  <si>
    <r>
      <t xml:space="preserve">                      НАРЯД-ДОПУСК №</t>
    </r>
    <r>
      <rPr>
        <sz val="10"/>
        <rFont val="Times New Roman"/>
        <family val="1"/>
        <charset val="204"/>
      </rPr>
      <t>_________для работы в электроустановках</t>
    </r>
  </si>
  <si>
    <t xml:space="preserve">                      </t>
  </si>
  <si>
    <t>Поручается</t>
  </si>
  <si>
    <t>РЕГИСТРАЦИЯ ЦЕЛЕВОГО ИНСТРУКТАЖА, ПРОВОДИМОГО ОТВЕТСТВЕННЫМ РУКОВОДИТЕЛЕМ</t>
  </si>
  <si>
    <t>(фамилия, инициалы,подпись)</t>
  </si>
  <si>
    <t xml:space="preserve">                   </t>
  </si>
  <si>
    <t xml:space="preserve">   (подпись,фамилия, инициалы)</t>
  </si>
  <si>
    <t>Наряд продлил по:        дата ______________</t>
  </si>
  <si>
    <t>Ответственный  руководитель
 производитель работ, (наблюдающий)</t>
  </si>
  <si>
    <t>Ответственный  руководитель  работ (производитель  работ, наблюдающий)</t>
  </si>
  <si>
    <t>Укомплектованность бригады электрозащитными средствами , инструментом, приспособлениями и СИЗ проверил:</t>
  </si>
  <si>
    <t>МЕРОПРИЯТИЯ ПО ПОДГОТОВКЕ РАБОЧИХ МЕСТ К ВЫПОЛНЕНИЮ РАБОТ</t>
  </si>
  <si>
    <t>РАБОТ (ПРОИЗВОДИТЕЛЕМ РАБОТ, НАБЛЮДАЮЩИМ)</t>
  </si>
  <si>
    <t>(подпись, фамилия, инициалы)</t>
  </si>
  <si>
    <t xml:space="preserve">             (должность)                                         (фамилия, инициалы)</t>
  </si>
  <si>
    <t>Дата                                                   время</t>
  </si>
  <si>
    <r>
      <t>Ответственный руководитель работ</t>
    </r>
    <r>
      <rPr>
        <u/>
        <sz val="10"/>
        <rFont val="Times New Roman"/>
        <family val="1"/>
        <charset val="204"/>
      </rPr>
      <t xml:space="preserve"> </t>
    </r>
    <r>
      <rPr>
        <sz val="8"/>
        <rFont val="Times New Roman"/>
        <family val="1"/>
        <charset val="204"/>
      </rPr>
      <t>(производитель работ или наблюдающий)</t>
    </r>
  </si>
  <si>
    <t>подпись</t>
  </si>
  <si>
    <r>
      <rPr>
        <sz val="10"/>
        <rFont val="Times New Roman"/>
        <family val="1"/>
        <charset val="204"/>
      </rPr>
      <t>Подразделение</t>
    </r>
    <r>
      <rPr>
        <b/>
        <sz val="10"/>
        <rFont val="Times New Roman"/>
        <family val="1"/>
        <charset val="204"/>
      </rPr>
      <t xml:space="preserve"> </t>
    </r>
  </si>
  <si>
    <t>(фамилия, инициалы, подпись)</t>
  </si>
  <si>
    <t>Нк участок ЦЭС</t>
  </si>
  <si>
    <t>Запрещается приближение стрелы подъемника к токоведущим частям 0,4 кВ, находящимися под напряжением  на расстояние</t>
  </si>
  <si>
    <t>менее 1 метра</t>
  </si>
  <si>
    <r>
      <rPr>
        <sz val="10"/>
        <rFont val="Times New Roman"/>
        <family val="1"/>
        <charset val="204"/>
      </rPr>
      <t xml:space="preserve">Организация </t>
    </r>
    <r>
      <rPr>
        <b/>
        <sz val="10"/>
        <rFont val="Times New Roman"/>
        <family val="1"/>
        <charset val="204"/>
      </rPr>
      <t xml:space="preserve">  акционерное общество "Самарская сетевая компания" </t>
    </r>
  </si>
  <si>
    <t>Производитель работ</t>
  </si>
  <si>
    <t>Члены бригады</t>
  </si>
  <si>
    <t>Время выдачи наряда</t>
  </si>
  <si>
    <t>Время начала работ</t>
  </si>
  <si>
    <t>Время окончания работ</t>
  </si>
  <si>
    <t>Выдающий наряд</t>
  </si>
  <si>
    <t>Шелашников А.П. гр.IV</t>
  </si>
  <si>
    <t>Протопопов А.С. гр.IV</t>
  </si>
  <si>
    <t>Цыпин В.Ф. гр.IV</t>
  </si>
  <si>
    <t>Куренков В.А. гр.V</t>
  </si>
  <si>
    <t>Матушкин С.Г. гр.V</t>
  </si>
  <si>
    <t>Козачухненко Л.В. гр.V</t>
  </si>
  <si>
    <t>Кишинец М.А. гр.V</t>
  </si>
  <si>
    <t>Краснов В.В. гр.IV</t>
  </si>
  <si>
    <t>Шигапов Р.Р. гр.IV</t>
  </si>
  <si>
    <t>Козачухненко А.В. гр.V</t>
  </si>
  <si>
    <t>Королёв С.В. гр.V</t>
  </si>
  <si>
    <t>Божченко С.А. гр.V</t>
  </si>
  <si>
    <t>Назаров А.В. гр.V</t>
  </si>
  <si>
    <t>Семин А.Г. гр.IV</t>
  </si>
  <si>
    <t>Ершов С.В. гр.V</t>
  </si>
  <si>
    <t>Малов А.Н. гр.IV</t>
  </si>
  <si>
    <t>Манышкин А.В. гр.IV</t>
  </si>
  <si>
    <t>Курганский Н.В. гр.IV</t>
  </si>
  <si>
    <t>Павлов Н.Н. гр.IV</t>
  </si>
  <si>
    <t>Титов А.В. гр.IV</t>
  </si>
  <si>
    <t>Абросимов Д.А. гр.IV</t>
  </si>
  <si>
    <t>Сухов А.О. гр.IV</t>
  </si>
  <si>
    <t>10.00</t>
  </si>
  <si>
    <t>12.00</t>
  </si>
  <si>
    <t>14.00</t>
  </si>
  <si>
    <t>16.00</t>
  </si>
  <si>
    <t>19.00</t>
  </si>
  <si>
    <t>20.00</t>
  </si>
  <si>
    <t>21.00</t>
  </si>
  <si>
    <t>22.00</t>
  </si>
  <si>
    <t>02.00</t>
  </si>
  <si>
    <t>Ципин С.В. гр.V</t>
  </si>
  <si>
    <t>Автозаполнение Наряда</t>
  </si>
  <si>
    <t>ДД ЦЭС</t>
  </si>
  <si>
    <t>Дежурный диспетчер ЦЭС Куренков В.А. гр.V</t>
  </si>
  <si>
    <t>Дежурный диспетчер ЦЭС Назаров А.В. гр.V</t>
  </si>
  <si>
    <t>Дежурный диспетчер ЦЭС Ципин С.В. гр.V</t>
  </si>
  <si>
    <t>Дежурный диспетчер ЦЭС Ершов С.В. гр.V</t>
  </si>
  <si>
    <t>ИО Дежурный диспетчер ЦЭС Божченко С.А. гр.V</t>
  </si>
  <si>
    <t>ИО Дежурный диспетчер ЦЭС Кишинец М.А. гр.V</t>
  </si>
  <si>
    <t>ИО Дежурный диспетчер ЦЭС Королёв С.В. гр.V</t>
  </si>
  <si>
    <t>ИО Дежурный диспетчер ЦЭС Матушкин С.Г. гр.V</t>
  </si>
  <si>
    <t/>
  </si>
  <si>
    <t xml:space="preserve">Рабочие места подготовлены. Под напряжением остались: </t>
  </si>
  <si>
    <r>
      <t xml:space="preserve">Отдельные указания:  </t>
    </r>
    <r>
      <rPr>
        <sz val="10"/>
        <rFont val="Times New Roman"/>
        <family val="1"/>
        <charset val="204"/>
      </rPr>
      <t>Лицо ответственное за безопастное проведение работ с грузоподъемными механизмами ППС 131.17Э</t>
    </r>
  </si>
  <si>
    <t>ответственныйруководитель работ мастер</t>
  </si>
  <si>
    <t>Анненков А.Н. гр.V</t>
  </si>
  <si>
    <t xml:space="preserve">Стрелковский П.П. гр.V </t>
  </si>
  <si>
    <t>Юминов В.П. гр.III</t>
  </si>
  <si>
    <t>Голушков С.И. гр.IV</t>
  </si>
  <si>
    <t>Савин А.Г. гр.IV</t>
  </si>
  <si>
    <t>Не назначается</t>
  </si>
  <si>
    <t>Ответственные за подъемник</t>
  </si>
  <si>
    <t>Производители,допускающие</t>
  </si>
  <si>
    <t>Диспетчера</t>
  </si>
  <si>
    <t>Колчанов К.В. гр.III</t>
  </si>
  <si>
    <t>Фурсов О.В. гр.III</t>
  </si>
  <si>
    <t>Шадрин В.Н. гр.III</t>
  </si>
  <si>
    <t>Бекетов Е.В. гр.III</t>
  </si>
  <si>
    <t>Чугуров С.М. гр.III</t>
  </si>
  <si>
    <t>Веткин В.В. гр.III</t>
  </si>
  <si>
    <t>11.00</t>
  </si>
  <si>
    <t>13.00</t>
  </si>
  <si>
    <t>15.00</t>
  </si>
  <si>
    <t>17.00</t>
  </si>
  <si>
    <t>18.00</t>
  </si>
  <si>
    <t>23.00</t>
  </si>
  <si>
    <t>00.05</t>
  </si>
  <si>
    <t>01.00</t>
  </si>
  <si>
    <t>03.00</t>
  </si>
  <si>
    <t>04.00</t>
  </si>
  <si>
    <t>05.00</t>
  </si>
  <si>
    <t>06.00</t>
  </si>
  <si>
    <t>07.00</t>
  </si>
  <si>
    <t>08.00</t>
  </si>
  <si>
    <t>09.00</t>
  </si>
  <si>
    <t xml:space="preserve"> - машинст АГП</t>
  </si>
  <si>
    <t xml:space="preserve"> - рабочий люльки</t>
  </si>
  <si>
    <t>Профессия</t>
  </si>
  <si>
    <t xml:space="preserve">Поручается: </t>
  </si>
  <si>
    <t>Место работы</t>
  </si>
  <si>
    <t>члены бригады</t>
  </si>
  <si>
    <t>поручается</t>
  </si>
  <si>
    <t>Тех. Мер.</t>
  </si>
  <si>
    <t>Требуются</t>
  </si>
  <si>
    <t>Не требуются</t>
  </si>
  <si>
    <t xml:space="preserve"> Тех.Мер.</t>
  </si>
  <si>
    <t>число знаков в строке</t>
  </si>
  <si>
    <t xml:space="preserve">какое то число </t>
  </si>
  <si>
    <t>Наименование  электроустановок,  в  которых  нужно провести  отключения  и  установить  заземления</t>
  </si>
  <si>
    <t>Ответственный за комплектацию</t>
  </si>
  <si>
    <t>Целевой иструктаж получил</t>
  </si>
  <si>
    <t xml:space="preserve">    </t>
  </si>
  <si>
    <t xml:space="preserve"> </t>
  </si>
  <si>
    <t>вариант 1</t>
  </si>
  <si>
    <t>вариант2(запасной)</t>
  </si>
  <si>
    <t>пустая клетка для формылы</t>
  </si>
  <si>
    <t>КТП-169 ВЛИ-0,4кВ Ф-3 опора №300/18 ул.Железнодорожная, уч.145к. Подключение по указанию №874</t>
  </si>
  <si>
    <t xml:space="preserve">ТП-169 ВЛИ-0,4кВ Ф-3 опора    №300/18 </t>
  </si>
  <si>
    <t>Работа полностью закончена, бригада удалена, заземления, установленные бригадой, сняты, сообщено (кому)….</t>
  </si>
  <si>
    <t>Работа полностью закончена, бригада удалена, заземления, установленные бригадой, сняты, сообщено (кому)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</si>
</sst>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24" x14ac:knownFonts="1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0"/>
      <name val="Arial Cyr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7"/>
      <name val="Times New Roman"/>
      <family val="1"/>
      <charset val="204"/>
    </font>
    <font>
      <sz val="8"/>
      <name val="Times New Roman"/>
      <family val="1"/>
      <charset val="204"/>
    </font>
    <font>
      <u/>
      <sz val="10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name val="Arial Cyr"/>
    </font>
    <font>
      <b/>
      <u/>
      <sz val="10"/>
      <name val="Times New Roman"/>
      <family val="1"/>
      <charset val="204"/>
    </font>
    <font>
      <b/>
      <sz val="14"/>
      <name val="Arial Cyr"/>
      <charset val="204"/>
    </font>
    <font>
      <b/>
      <sz val="9"/>
      <color indexed="81"/>
      <name val="Tahoma"/>
      <family val="2"/>
      <charset val="204"/>
    </font>
    <font>
      <b/>
      <u/>
      <sz val="14"/>
      <name val="Arial Cyr"/>
      <charset val="204"/>
    </font>
    <font>
      <i/>
      <sz val="10"/>
      <name val="Arial Cyr"/>
      <charset val="204"/>
    </font>
    <font>
      <b/>
      <sz val="9"/>
      <name val="Arial Cyr"/>
      <charset val="204"/>
    </font>
    <font>
      <sz val="10"/>
      <name val="The nt"/>
      <charset val="204"/>
    </font>
    <font>
      <sz val="10"/>
      <color rgb="FFFF0000"/>
      <name val="Arial Cyr"/>
      <charset val="204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4">
    <xf numFmtId="0" fontId="0" fillId="0" borderId="0" xfId="0"/>
    <xf numFmtId="0" fontId="1" fillId="0" borderId="0" xfId="0" applyFont="1"/>
    <xf numFmtId="0" fontId="0" fillId="0" borderId="0" xfId="0" applyBorder="1"/>
    <xf numFmtId="0" fontId="3" fillId="0" borderId="0" xfId="0" applyFont="1"/>
    <xf numFmtId="0" fontId="3" fillId="0" borderId="0" xfId="0" applyFont="1" applyBorder="1"/>
    <xf numFmtId="0" fontId="0" fillId="0" borderId="3" xfId="0" applyBorder="1"/>
    <xf numFmtId="0" fontId="0" fillId="0" borderId="0" xfId="0"/>
    <xf numFmtId="0" fontId="0" fillId="0" borderId="0" xfId="0"/>
    <xf numFmtId="0" fontId="5" fillId="0" borderId="0" xfId="0" applyFont="1"/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/>
    <xf numFmtId="0" fontId="5" fillId="0" borderId="0" xfId="0" applyFont="1" applyAlignment="1"/>
    <xf numFmtId="0" fontId="5" fillId="0" borderId="0" xfId="0" applyFont="1" applyBorder="1"/>
    <xf numFmtId="0" fontId="5" fillId="0" borderId="0" xfId="0" applyFont="1" applyBorder="1" applyAlignment="1"/>
    <xf numFmtId="0" fontId="8" fillId="0" borderId="0" xfId="0" applyFont="1" applyBorder="1"/>
    <xf numFmtId="0" fontId="10" fillId="0" borderId="0" xfId="0" applyFont="1"/>
    <xf numFmtId="0" fontId="10" fillId="0" borderId="1" xfId="0" applyFont="1" applyBorder="1" applyAlignment="1"/>
    <xf numFmtId="0" fontId="10" fillId="0" borderId="6" xfId="0" applyFont="1" applyBorder="1" applyAlignment="1">
      <alignment horizontal="center"/>
    </xf>
    <xf numFmtId="0" fontId="10" fillId="0" borderId="0" xfId="0" applyFont="1" applyAlignment="1"/>
    <xf numFmtId="0" fontId="10" fillId="0" borderId="0" xfId="0" applyFont="1" applyBorder="1" applyAlignment="1"/>
    <xf numFmtId="0" fontId="9" fillId="0" borderId="4" xfId="0" applyFont="1" applyBorder="1" applyAlignment="1">
      <alignment horizontal="center" vertical="top"/>
    </xf>
    <xf numFmtId="0" fontId="9" fillId="0" borderId="0" xfId="0" applyFont="1" applyBorder="1" applyAlignment="1">
      <alignment horizontal="center" vertical="top"/>
    </xf>
    <xf numFmtId="0" fontId="10" fillId="0" borderId="4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3" xfId="0" applyFont="1" applyBorder="1" applyAlignment="1"/>
    <xf numFmtId="0" fontId="10" fillId="0" borderId="3" xfId="0" applyNumberFormat="1" applyFont="1" applyBorder="1" applyAlignment="1">
      <alignment horizontal="center"/>
    </xf>
    <xf numFmtId="0" fontId="10" fillId="0" borderId="11" xfId="0" applyFont="1" applyBorder="1" applyAlignment="1"/>
    <xf numFmtId="0" fontId="10" fillId="0" borderId="11" xfId="0" applyFont="1" applyBorder="1" applyAlignment="1"/>
    <xf numFmtId="0" fontId="8" fillId="0" borderId="8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0" fillId="0" borderId="5" xfId="0" applyFont="1" applyBorder="1" applyAlignment="1">
      <alignment horizontal="left"/>
    </xf>
    <xf numFmtId="0" fontId="10" fillId="0" borderId="6" xfId="0" applyFont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vertical="center"/>
    </xf>
    <xf numFmtId="0" fontId="8" fillId="0" borderId="3" xfId="0" applyFont="1" applyBorder="1" applyAlignment="1">
      <alignment horizontal="center"/>
    </xf>
    <xf numFmtId="0" fontId="8" fillId="0" borderId="3" xfId="0" applyFont="1" applyBorder="1" applyAlignment="1">
      <alignment horizontal="center" wrapText="1"/>
    </xf>
    <xf numFmtId="0" fontId="8" fillId="0" borderId="3" xfId="0" applyFont="1" applyBorder="1" applyAlignment="1">
      <alignment horizontal="center" vertical="top" wrapText="1"/>
    </xf>
    <xf numFmtId="0" fontId="8" fillId="0" borderId="0" xfId="0" applyFont="1" applyAlignment="1">
      <alignment horizontal="right"/>
    </xf>
    <xf numFmtId="0" fontId="8" fillId="0" borderId="0" xfId="0" applyFont="1" applyBorder="1" applyAlignment="1"/>
    <xf numFmtId="0" fontId="8" fillId="0" borderId="0" xfId="0" applyFont="1" applyBorder="1" applyAlignment="1">
      <alignment horizontal="center"/>
    </xf>
    <xf numFmtId="0" fontId="8" fillId="0" borderId="6" xfId="0" applyFont="1" applyBorder="1" applyAlignment="1">
      <alignment horizontal="right"/>
    </xf>
    <xf numFmtId="0" fontId="8" fillId="0" borderId="10" xfId="0" applyFont="1" applyBorder="1" applyAlignment="1">
      <alignment horizontal="right"/>
    </xf>
    <xf numFmtId="49" fontId="8" fillId="0" borderId="0" xfId="0" applyNumberFormat="1" applyFont="1"/>
    <xf numFmtId="14" fontId="8" fillId="0" borderId="0" xfId="0" applyNumberFormat="1" applyFont="1" applyBorder="1" applyAlignment="1">
      <alignment horizontal="right"/>
    </xf>
    <xf numFmtId="0" fontId="8" fillId="0" borderId="1" xfId="0" applyFont="1" applyBorder="1" applyAlignment="1"/>
    <xf numFmtId="0" fontId="8" fillId="0" borderId="1" xfId="0" applyFont="1" applyBorder="1" applyAlignment="1">
      <alignment horizontal="right"/>
    </xf>
    <xf numFmtId="0" fontId="8" fillId="0" borderId="0" xfId="0" applyFont="1" applyBorder="1" applyAlignment="1">
      <alignment horizontal="right"/>
    </xf>
    <xf numFmtId="0" fontId="15" fillId="0" borderId="0" xfId="0" applyFont="1" applyAlignment="1">
      <alignment horizontal="left"/>
    </xf>
    <xf numFmtId="0" fontId="15" fillId="0" borderId="0" xfId="0" applyFont="1"/>
    <xf numFmtId="164" fontId="8" fillId="0" borderId="3" xfId="0" applyNumberFormat="1" applyFont="1" applyBorder="1" applyAlignment="1">
      <alignment horizontal="center"/>
    </xf>
    <xf numFmtId="0" fontId="15" fillId="0" borderId="0" xfId="0" applyFont="1" applyAlignment="1">
      <alignment horizontal="left"/>
    </xf>
    <xf numFmtId="0" fontId="8" fillId="0" borderId="11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8" fillId="0" borderId="0" xfId="0" applyFont="1"/>
    <xf numFmtId="0" fontId="8" fillId="0" borderId="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8" fillId="0" borderId="5" xfId="0" applyFont="1" applyBorder="1" applyAlignment="1"/>
    <xf numFmtId="0" fontId="8" fillId="0" borderId="6" xfId="0" applyFont="1" applyBorder="1" applyAlignment="1"/>
    <xf numFmtId="0" fontId="8" fillId="0" borderId="7" xfId="0" applyFont="1" applyBorder="1" applyAlignment="1"/>
    <xf numFmtId="0" fontId="10" fillId="0" borderId="3" xfId="0" applyFont="1" applyBorder="1" applyAlignment="1"/>
    <xf numFmtId="0" fontId="10" fillId="0" borderId="11" xfId="0" applyFont="1" applyBorder="1" applyAlignment="1"/>
    <xf numFmtId="0" fontId="10" fillId="0" borderId="4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4" xfId="0" applyFont="1" applyBorder="1" applyAlignment="1"/>
    <xf numFmtId="0" fontId="10" fillId="0" borderId="2" xfId="0" applyFont="1" applyBorder="1" applyAlignment="1"/>
    <xf numFmtId="0" fontId="16" fillId="0" borderId="0" xfId="0" applyFont="1" applyAlignment="1"/>
    <xf numFmtId="0" fontId="0" fillId="0" borderId="4" xfId="0" applyBorder="1"/>
    <xf numFmtId="0" fontId="9" fillId="0" borderId="0" xfId="0" applyFont="1" applyBorder="1" applyAlignment="1"/>
    <xf numFmtId="0" fontId="15" fillId="0" borderId="0" xfId="0" applyFont="1" applyAlignment="1">
      <alignment horizontal="left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4" borderId="0" xfId="0" applyFill="1"/>
    <xf numFmtId="14" fontId="8" fillId="0" borderId="6" xfId="0" applyNumberFormat="1" applyFont="1" applyBorder="1" applyAlignment="1">
      <alignment horizontal="center"/>
    </xf>
    <xf numFmtId="14" fontId="8" fillId="0" borderId="10" xfId="0" applyNumberFormat="1" applyFont="1" applyBorder="1" applyAlignment="1">
      <alignment horizontal="center"/>
    </xf>
    <xf numFmtId="0" fontId="1" fillId="0" borderId="0" xfId="0" applyFont="1" applyFill="1"/>
    <xf numFmtId="0" fontId="0" fillId="0" borderId="0" xfId="0" applyFont="1" applyFill="1" applyBorder="1" applyAlignment="1"/>
    <xf numFmtId="20" fontId="8" fillId="0" borderId="6" xfId="0" applyNumberFormat="1" applyFont="1" applyBorder="1" applyAlignment="1">
      <alignment horizontal="center"/>
    </xf>
    <xf numFmtId="20" fontId="8" fillId="0" borderId="10" xfId="0" applyNumberFormat="1" applyFont="1" applyBorder="1" applyAlignment="1">
      <alignment horizontal="center"/>
    </xf>
    <xf numFmtId="0" fontId="8" fillId="0" borderId="10" xfId="0" applyFont="1" applyBorder="1" applyAlignment="1"/>
    <xf numFmtId="0" fontId="8" fillId="0" borderId="10" xfId="0" applyFont="1" applyBorder="1" applyAlignment="1"/>
    <xf numFmtId="0" fontId="1" fillId="0" borderId="0" xfId="0" applyFont="1" applyBorder="1"/>
    <xf numFmtId="0" fontId="0" fillId="0" borderId="3" xfId="0" applyFont="1" applyBorder="1" applyAlignment="1">
      <alignment vertical="center"/>
    </xf>
    <xf numFmtId="0" fontId="0" fillId="0" borderId="3" xfId="0" applyFont="1" applyFill="1" applyBorder="1" applyAlignment="1">
      <alignment vertical="center"/>
    </xf>
    <xf numFmtId="0" fontId="0" fillId="0" borderId="0" xfId="0" applyFill="1" applyBorder="1" applyAlignment="1"/>
    <xf numFmtId="0" fontId="0" fillId="4" borderId="0" xfId="0" applyFill="1" applyBorder="1"/>
    <xf numFmtId="0" fontId="0" fillId="4" borderId="0" xfId="0" applyFill="1" applyBorder="1" applyAlignment="1"/>
    <xf numFmtId="0" fontId="0" fillId="0" borderId="3" xfId="0" applyFill="1" applyBorder="1" applyAlignment="1"/>
    <xf numFmtId="0" fontId="0" fillId="0" borderId="3" xfId="0" applyFill="1" applyBorder="1"/>
    <xf numFmtId="0" fontId="5" fillId="0" borderId="10" xfId="0" applyFont="1" applyBorder="1" applyAlignment="1"/>
    <xf numFmtId="0" fontId="0" fillId="3" borderId="0" xfId="0" applyFill="1"/>
    <xf numFmtId="0" fontId="0" fillId="0" borderId="13" xfId="0" applyBorder="1"/>
    <xf numFmtId="0" fontId="0" fillId="0" borderId="13" xfId="0" applyFill="1" applyBorder="1"/>
    <xf numFmtId="0" fontId="4" fillId="4" borderId="0" xfId="0" applyFont="1" applyFill="1" applyBorder="1" applyAlignment="1">
      <alignment horizontal="center" vertical="center"/>
    </xf>
    <xf numFmtId="0" fontId="0" fillId="2" borderId="3" xfId="0" applyFill="1" applyBorder="1"/>
    <xf numFmtId="0" fontId="0" fillId="0" borderId="0" xfId="0" applyFont="1" applyFill="1" applyBorder="1" applyAlignment="1">
      <alignment horizontal="left" vertical="center"/>
    </xf>
    <xf numFmtId="0" fontId="0" fillId="0" borderId="0" xfId="0" applyFill="1"/>
    <xf numFmtId="0" fontId="4" fillId="0" borderId="3" xfId="0" applyFont="1" applyBorder="1" applyAlignment="1">
      <alignment vertical="center"/>
    </xf>
    <xf numFmtId="0" fontId="0" fillId="0" borderId="3" xfId="0" applyFont="1" applyBorder="1" applyAlignment="1">
      <alignment horizontal="center"/>
    </xf>
    <xf numFmtId="164" fontId="0" fillId="0" borderId="3" xfId="0" applyNumberFormat="1" applyBorder="1" applyAlignment="1">
      <alignment horizontal="center" vertical="center"/>
    </xf>
    <xf numFmtId="0" fontId="4" fillId="9" borderId="3" xfId="0" applyFont="1" applyFill="1" applyBorder="1" applyAlignment="1">
      <alignment horizontal="center" vertical="center"/>
    </xf>
    <xf numFmtId="0" fontId="0" fillId="9" borderId="3" xfId="0" applyFill="1" applyBorder="1"/>
    <xf numFmtId="0" fontId="0" fillId="9" borderId="3" xfId="0" applyFill="1" applyBorder="1" applyAlignment="1">
      <alignment vertical="center"/>
    </xf>
    <xf numFmtId="0" fontId="0" fillId="9" borderId="3" xfId="0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0" fillId="4" borderId="0" xfId="0" applyFont="1" applyFill="1" applyBorder="1" applyAlignment="1">
      <alignment horizontal="left" vertical="center"/>
    </xf>
    <xf numFmtId="0" fontId="0" fillId="4" borderId="0" xfId="0" applyFont="1" applyFill="1" applyBorder="1" applyAlignment="1">
      <alignment vertical="center"/>
    </xf>
    <xf numFmtId="0" fontId="0" fillId="4" borderId="0" xfId="0" applyFill="1" applyBorder="1" applyAlignment="1">
      <alignment vertical="center"/>
    </xf>
    <xf numFmtId="0" fontId="0" fillId="4" borderId="0" xfId="0" applyFill="1" applyAlignment="1">
      <alignment horizontal="left"/>
    </xf>
    <xf numFmtId="0" fontId="4" fillId="11" borderId="3" xfId="0" applyFont="1" applyFill="1" applyBorder="1" applyAlignment="1">
      <alignment vertical="center"/>
    </xf>
    <xf numFmtId="0" fontId="0" fillId="11" borderId="3" xfId="0" applyFont="1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12" borderId="3" xfId="0" applyFill="1" applyBorder="1"/>
    <xf numFmtId="0" fontId="0" fillId="0" borderId="0" xfId="0" applyFill="1" applyBorder="1" applyAlignment="1">
      <alignment horizontal="center" vertical="center"/>
    </xf>
    <xf numFmtId="0" fontId="0" fillId="0" borderId="0" xfId="0" applyFill="1" applyBorder="1"/>
    <xf numFmtId="0" fontId="21" fillId="9" borderId="11" xfId="0" applyFont="1" applyFill="1" applyBorder="1"/>
    <xf numFmtId="0" fontId="0" fillId="12" borderId="11" xfId="0" applyFill="1" applyBorder="1"/>
    <xf numFmtId="14" fontId="0" fillId="12" borderId="3" xfId="0" applyNumberFormat="1" applyFill="1" applyBorder="1"/>
    <xf numFmtId="2" fontId="0" fillId="0" borderId="3" xfId="0" applyNumberFormat="1" applyBorder="1" applyAlignment="1">
      <alignment horizontal="center" vertical="center"/>
    </xf>
    <xf numFmtId="2" fontId="0" fillId="0" borderId="3" xfId="0" applyNumberFormat="1" applyFill="1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 wrapText="1"/>
    </xf>
    <xf numFmtId="0" fontId="23" fillId="4" borderId="0" xfId="0" applyFont="1" applyFill="1" applyBorder="1"/>
    <xf numFmtId="0" fontId="4" fillId="10" borderId="3" xfId="0" applyFont="1" applyFill="1" applyBorder="1" applyAlignment="1">
      <alignment horizontal="center" vertical="center"/>
    </xf>
    <xf numFmtId="0" fontId="0" fillId="0" borderId="0" xfId="0" applyNumberFormat="1" applyFill="1" applyBorder="1"/>
    <xf numFmtId="0" fontId="2" fillId="12" borderId="3" xfId="0" applyFont="1" applyFill="1" applyBorder="1"/>
    <xf numFmtId="0" fontId="2" fillId="12" borderId="14" xfId="0" applyFont="1" applyFill="1" applyBorder="1"/>
    <xf numFmtId="0" fontId="2" fillId="12" borderId="11" xfId="0" applyFont="1" applyFill="1" applyBorder="1"/>
    <xf numFmtId="0" fontId="2" fillId="4" borderId="3" xfId="0" applyFont="1" applyFill="1" applyBorder="1" applyAlignment="1"/>
    <xf numFmtId="0" fontId="2" fillId="4" borderId="3" xfId="0" applyFont="1" applyFill="1" applyBorder="1"/>
    <xf numFmtId="0" fontId="2" fillId="4" borderId="3" xfId="0" applyFont="1" applyFill="1" applyBorder="1" applyAlignment="1">
      <alignment vertical="center"/>
    </xf>
    <xf numFmtId="0" fontId="2" fillId="8" borderId="3" xfId="0" applyFont="1" applyFill="1" applyBorder="1" applyAlignment="1">
      <alignment horizontal="left"/>
    </xf>
    <xf numFmtId="0" fontId="2" fillId="8" borderId="3" xfId="0" applyFont="1" applyFill="1" applyBorder="1" applyAlignment="1">
      <alignment horizontal="left" vertical="center"/>
    </xf>
    <xf numFmtId="0" fontId="2" fillId="4" borderId="3" xfId="0" applyFont="1" applyFill="1" applyBorder="1" applyAlignment="1">
      <alignment horizontal="left" vertical="center"/>
    </xf>
    <xf numFmtId="0" fontId="0" fillId="13" borderId="3" xfId="0" applyFill="1" applyBorder="1"/>
    <xf numFmtId="0" fontId="0" fillId="0" borderId="0" xfId="0" applyFont="1" applyFill="1" applyBorder="1" applyAlignment="1">
      <alignment horizontal="center" vertical="center"/>
    </xf>
    <xf numFmtId="0" fontId="0" fillId="14" borderId="14" xfId="0" applyFont="1" applyFill="1" applyBorder="1" applyAlignment="1">
      <alignment horizontal="left" vertical="center"/>
    </xf>
    <xf numFmtId="0" fontId="0" fillId="0" borderId="11" xfId="0" applyFill="1" applyBorder="1" applyAlignment="1">
      <alignment horizontal="left"/>
    </xf>
    <xf numFmtId="0" fontId="0" fillId="0" borderId="10" xfId="0" applyFill="1" applyBorder="1" applyAlignment="1">
      <alignment horizontal="left"/>
    </xf>
    <xf numFmtId="0" fontId="0" fillId="0" borderId="9" xfId="0" applyFill="1" applyBorder="1" applyAlignment="1">
      <alignment horizontal="left"/>
    </xf>
    <xf numFmtId="0" fontId="0" fillId="0" borderId="3" xfId="0" applyFill="1" applyBorder="1" applyAlignment="1">
      <alignment horizontal="left"/>
    </xf>
    <xf numFmtId="0" fontId="0" fillId="0" borderId="3" xfId="0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20" fillId="10" borderId="11" xfId="0" applyFont="1" applyFill="1" applyBorder="1" applyAlignment="1">
      <alignment horizontal="center" vertical="center" wrapText="1"/>
    </xf>
    <xf numFmtId="0" fontId="20" fillId="10" borderId="9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/>
    </xf>
    <xf numFmtId="0" fontId="20" fillId="10" borderId="10" xfId="0" applyFont="1" applyFill="1" applyBorder="1" applyAlignment="1">
      <alignment horizontal="center" vertical="center" wrapText="1"/>
    </xf>
    <xf numFmtId="0" fontId="19" fillId="4" borderId="0" xfId="0" applyFont="1" applyFill="1" applyAlignment="1">
      <alignment horizontal="center" vertical="center"/>
    </xf>
    <xf numFmtId="0" fontId="19" fillId="4" borderId="6" xfId="0" applyFont="1" applyFill="1" applyBorder="1" applyAlignment="1">
      <alignment horizontal="center" vertical="center"/>
    </xf>
    <xf numFmtId="0" fontId="17" fillId="3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0" fontId="8" fillId="0" borderId="6" xfId="0" applyFont="1" applyBorder="1" applyAlignment="1">
      <alignment horizontal="center"/>
    </xf>
    <xf numFmtId="0" fontId="5" fillId="0" borderId="0" xfId="0" applyFont="1" applyBorder="1" applyAlignment="1">
      <alignment horizontal="right"/>
    </xf>
    <xf numFmtId="0" fontId="8" fillId="0" borderId="0" xfId="0" applyFont="1" applyBorder="1" applyAlignment="1">
      <alignment horizontal="center"/>
    </xf>
    <xf numFmtId="0" fontId="8" fillId="0" borderId="10" xfId="0" applyFont="1" applyBorder="1" applyAlignment="1">
      <alignment horizontal="left"/>
    </xf>
    <xf numFmtId="0" fontId="8" fillId="0" borderId="10" xfId="0" applyFont="1" applyBorder="1" applyAlignment="1">
      <alignment horizontal="center"/>
    </xf>
    <xf numFmtId="0" fontId="10" fillId="0" borderId="1" xfId="0" applyFont="1" applyBorder="1" applyAlignment="1">
      <alignment horizontal="center" vertical="top"/>
    </xf>
    <xf numFmtId="0" fontId="5" fillId="0" borderId="0" xfId="0" applyFont="1" applyBorder="1" applyAlignment="1"/>
    <xf numFmtId="0" fontId="5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left"/>
    </xf>
    <xf numFmtId="0" fontId="8" fillId="0" borderId="9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8" fillId="0" borderId="1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2" fillId="0" borderId="1" xfId="0" applyFont="1" applyBorder="1" applyAlignment="1">
      <alignment horizontal="center" vertical="top"/>
    </xf>
    <xf numFmtId="0" fontId="8" fillId="0" borderId="11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9" fillId="0" borderId="12" xfId="0" applyFont="1" applyBorder="1" applyAlignment="1">
      <alignment horizontal="center" vertical="top"/>
    </xf>
    <xf numFmtId="0" fontId="8" fillId="0" borderId="1" xfId="0" applyFont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5" fillId="0" borderId="6" xfId="0" applyFont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0" fillId="0" borderId="0" xfId="0" applyBorder="1" applyAlignment="1"/>
    <xf numFmtId="0" fontId="12" fillId="0" borderId="12" xfId="0" applyFont="1" applyBorder="1" applyAlignment="1">
      <alignment horizontal="center" wrapText="1"/>
    </xf>
    <xf numFmtId="0" fontId="12" fillId="0" borderId="8" xfId="0" applyFont="1" applyBorder="1" applyAlignment="1">
      <alignment horizontal="center" wrapText="1"/>
    </xf>
    <xf numFmtId="0" fontId="12" fillId="0" borderId="0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12" fillId="0" borderId="5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49" fontId="8" fillId="0" borderId="0" xfId="0" applyNumberFormat="1" applyFont="1" applyBorder="1" applyAlignment="1">
      <alignment horizontal="center"/>
    </xf>
    <xf numFmtId="2" fontId="8" fillId="0" borderId="10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11" xfId="0" applyFont="1" applyBorder="1" applyAlignment="1" applyProtection="1">
      <alignment horizontal="center"/>
    </xf>
    <xf numFmtId="0" fontId="8" fillId="0" borderId="10" xfId="0" applyFont="1" applyBorder="1" applyAlignment="1" applyProtection="1">
      <alignment horizontal="center"/>
    </xf>
    <xf numFmtId="0" fontId="8" fillId="0" borderId="9" xfId="0" applyFont="1" applyBorder="1" applyAlignment="1" applyProtection="1">
      <alignment horizontal="center"/>
    </xf>
    <xf numFmtId="0" fontId="5" fillId="0" borderId="0" xfId="0" applyFont="1" applyAlignment="1">
      <alignment horizontal="left"/>
    </xf>
    <xf numFmtId="0" fontId="8" fillId="0" borderId="6" xfId="0" applyFont="1" applyBorder="1" applyAlignment="1">
      <alignment horizontal="left"/>
    </xf>
    <xf numFmtId="0" fontId="8" fillId="0" borderId="6" xfId="0" applyFont="1" applyBorder="1" applyAlignment="1">
      <alignment vertical="top"/>
    </xf>
    <xf numFmtId="0" fontId="0" fillId="0" borderId="6" xfId="0" applyBorder="1" applyAlignment="1">
      <alignment vertical="top"/>
    </xf>
    <xf numFmtId="0" fontId="8" fillId="0" borderId="6" xfId="0" applyFont="1" applyBorder="1" applyAlignment="1">
      <alignment horizontal="left" vertical="top"/>
    </xf>
    <xf numFmtId="164" fontId="8" fillId="0" borderId="11" xfId="0" applyNumberFormat="1" applyFont="1" applyBorder="1" applyAlignment="1" applyProtection="1">
      <alignment horizontal="center"/>
    </xf>
    <xf numFmtId="164" fontId="8" fillId="0" borderId="9" xfId="0" applyNumberFormat="1" applyFont="1" applyBorder="1" applyAlignment="1" applyProtection="1">
      <alignment horizontal="center"/>
    </xf>
    <xf numFmtId="164" fontId="8" fillId="0" borderId="11" xfId="0" applyNumberFormat="1" applyFont="1" applyBorder="1" applyAlignment="1">
      <alignment horizontal="center"/>
    </xf>
    <xf numFmtId="164" fontId="8" fillId="0" borderId="9" xfId="0" applyNumberFormat="1" applyFont="1" applyBorder="1" applyAlignment="1">
      <alignment horizontal="center"/>
    </xf>
    <xf numFmtId="0" fontId="15" fillId="0" borderId="0" xfId="0" applyFont="1" applyAlignment="1">
      <alignment horizontal="left"/>
    </xf>
    <xf numFmtId="0" fontId="15" fillId="0" borderId="0" xfId="0" applyFont="1" applyBorder="1" applyAlignment="1">
      <alignment horizontal="left"/>
    </xf>
    <xf numFmtId="0" fontId="5" fillId="0" borderId="0" xfId="0" applyFont="1" applyAlignment="1">
      <alignment horizontal="left" vertical="center"/>
    </xf>
    <xf numFmtId="0" fontId="8" fillId="0" borderId="6" xfId="0" applyFont="1" applyBorder="1" applyAlignment="1" applyProtection="1">
      <alignment horizontal="left"/>
      <protection locked="0"/>
    </xf>
    <xf numFmtId="0" fontId="9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14" fillId="0" borderId="0" xfId="0" applyFont="1" applyBorder="1" applyAlignment="1">
      <alignment horizontal="right" vertical="center" wrapText="1"/>
    </xf>
    <xf numFmtId="0" fontId="11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8" fillId="0" borderId="11" xfId="0" applyFont="1" applyBorder="1" applyAlignment="1">
      <alignment horizontal="center" wrapText="1"/>
    </xf>
    <xf numFmtId="0" fontId="8" fillId="0" borderId="10" xfId="0" applyFont="1" applyBorder="1" applyAlignment="1">
      <alignment horizontal="center" wrapText="1"/>
    </xf>
    <xf numFmtId="0" fontId="8" fillId="0" borderId="9" xfId="0" applyFont="1" applyBorder="1" applyAlignment="1">
      <alignment horizontal="center" wrapText="1"/>
    </xf>
    <xf numFmtId="0" fontId="8" fillId="0" borderId="5" xfId="0" applyFont="1" applyBorder="1" applyAlignment="1">
      <alignment horizontal="center" vertical="top"/>
    </xf>
    <xf numFmtId="0" fontId="8" fillId="0" borderId="6" xfId="0" applyFont="1" applyBorder="1" applyAlignment="1">
      <alignment horizontal="center" vertical="top"/>
    </xf>
    <xf numFmtId="0" fontId="8" fillId="0" borderId="7" xfId="0" applyFont="1" applyBorder="1" applyAlignment="1">
      <alignment horizontal="center" vertical="top"/>
    </xf>
    <xf numFmtId="0" fontId="10" fillId="0" borderId="11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left" vertical="center" wrapText="1"/>
    </xf>
    <xf numFmtId="0" fontId="22" fillId="0" borderId="3" xfId="0" applyFont="1" applyBorder="1" applyAlignment="1"/>
    <xf numFmtId="0" fontId="8" fillId="0" borderId="3" xfId="0" applyFont="1" applyBorder="1" applyAlignment="1">
      <alignment horizontal="left" vertical="top"/>
    </xf>
    <xf numFmtId="0" fontId="8" fillId="0" borderId="1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top"/>
    </xf>
    <xf numFmtId="0" fontId="8" fillId="0" borderId="0" xfId="0" applyFont="1" applyBorder="1" applyAlignment="1">
      <alignment vertical="top"/>
    </xf>
    <xf numFmtId="0" fontId="8" fillId="0" borderId="2" xfId="0" applyFont="1" applyBorder="1" applyAlignment="1">
      <alignment vertical="top"/>
    </xf>
    <xf numFmtId="0" fontId="8" fillId="0" borderId="4" xfId="0" applyFont="1" applyBorder="1" applyAlignment="1">
      <alignment horizontal="center" vertical="top"/>
    </xf>
    <xf numFmtId="0" fontId="8" fillId="0" borderId="0" xfId="0" applyFont="1" applyBorder="1" applyAlignment="1">
      <alignment horizontal="center" vertical="top"/>
    </xf>
    <xf numFmtId="0" fontId="8" fillId="0" borderId="2" xfId="0" applyFont="1" applyBorder="1" applyAlignment="1">
      <alignment horizontal="center" vertical="top"/>
    </xf>
    <xf numFmtId="0" fontId="8" fillId="0" borderId="3" xfId="0" applyFont="1" applyBorder="1" applyAlignment="1">
      <alignment horizontal="left"/>
    </xf>
    <xf numFmtId="0" fontId="8" fillId="0" borderId="11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3" xfId="0" applyFont="1" applyBorder="1" applyAlignment="1"/>
    <xf numFmtId="0" fontId="22" fillId="0" borderId="3" xfId="0" applyNumberFormat="1" applyFont="1" applyBorder="1" applyAlignment="1"/>
    <xf numFmtId="0" fontId="10" fillId="0" borderId="1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top"/>
    </xf>
    <xf numFmtId="0" fontId="13" fillId="0" borderId="1" xfId="0" applyFont="1" applyBorder="1" applyAlignment="1">
      <alignment horizontal="center"/>
    </xf>
    <xf numFmtId="0" fontId="8" fillId="0" borderId="3" xfId="0" applyFont="1" applyBorder="1" applyAlignment="1">
      <alignment horizontal="left" vertical="center"/>
    </xf>
    <xf numFmtId="0" fontId="12" fillId="0" borderId="6" xfId="0" applyFont="1" applyBorder="1" applyAlignment="1">
      <alignment horizontal="left"/>
    </xf>
    <xf numFmtId="0" fontId="10" fillId="0" borderId="6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0" fillId="0" borderId="12" xfId="0" applyFont="1" applyBorder="1" applyAlignment="1">
      <alignment horizontal="center" vertical="top"/>
    </xf>
    <xf numFmtId="0" fontId="10" fillId="0" borderId="8" xfId="0" applyFont="1" applyBorder="1" applyAlignment="1">
      <alignment horizontal="center" vertical="top"/>
    </xf>
    <xf numFmtId="0" fontId="10" fillId="0" borderId="4" xfId="0" applyFont="1" applyBorder="1" applyAlignment="1">
      <alignment horizontal="center" vertical="top"/>
    </xf>
    <xf numFmtId="0" fontId="10" fillId="0" borderId="0" xfId="0" applyFont="1" applyBorder="1" applyAlignment="1">
      <alignment horizontal="center" vertical="top"/>
    </xf>
    <xf numFmtId="0" fontId="10" fillId="0" borderId="2" xfId="0" applyFont="1" applyBorder="1" applyAlignment="1">
      <alignment horizontal="center" vertical="top"/>
    </xf>
    <xf numFmtId="0" fontId="9" fillId="0" borderId="1" xfId="0" applyFont="1" applyBorder="1" applyAlignment="1">
      <alignment horizontal="center" vertical="top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/>
    <xf numFmtId="0" fontId="10" fillId="0" borderId="1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8" fillId="0" borderId="3" xfId="0" applyNumberFormat="1" applyFont="1" applyBorder="1" applyAlignment="1"/>
    <xf numFmtId="0" fontId="8" fillId="0" borderId="14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8" fillId="0" borderId="11" xfId="0" applyFont="1" applyBorder="1" applyAlignment="1">
      <alignment horizontal="center" vertical="top"/>
    </xf>
    <xf numFmtId="0" fontId="8" fillId="0" borderId="10" xfId="0" applyFont="1" applyBorder="1" applyAlignment="1">
      <alignment horizontal="center" vertical="top"/>
    </xf>
    <xf numFmtId="0" fontId="8" fillId="0" borderId="9" xfId="0" applyFont="1" applyBorder="1" applyAlignment="1">
      <alignment horizontal="center" vertical="top"/>
    </xf>
    <xf numFmtId="0" fontId="5" fillId="0" borderId="11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8" fillId="0" borderId="0" xfId="0" applyFont="1" applyBorder="1" applyAlignment="1">
      <alignment horizont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left"/>
    </xf>
    <xf numFmtId="0" fontId="0" fillId="14" borderId="3" xfId="0" applyFont="1" applyFill="1" applyBorder="1" applyAlignment="1">
      <alignment horizontal="center" vertical="center"/>
    </xf>
    <xf numFmtId="0" fontId="0" fillId="14" borderId="11" xfId="0" applyNumberFormat="1" applyFont="1" applyFill="1" applyBorder="1" applyAlignment="1">
      <alignment horizontal="center" vertical="center"/>
    </xf>
    <xf numFmtId="0" fontId="0" fillId="14" borderId="10" xfId="0" applyNumberFormat="1" applyFont="1" applyFill="1" applyBorder="1" applyAlignment="1">
      <alignment horizontal="center" vertical="center"/>
    </xf>
    <xf numFmtId="0" fontId="0" fillId="14" borderId="9" xfId="0" applyNumberFormat="1" applyFont="1" applyFill="1" applyBorder="1" applyAlignment="1">
      <alignment horizontal="center" vertical="center"/>
    </xf>
    <xf numFmtId="0" fontId="0" fillId="15" borderId="3" xfId="0" applyNumberFormat="1" applyFont="1" applyFill="1" applyBorder="1" applyAlignment="1">
      <alignment horizontal="center" vertical="center"/>
    </xf>
    <xf numFmtId="0" fontId="0" fillId="8" borderId="1" xfId="0" applyFont="1" applyFill="1" applyBorder="1" applyAlignment="1">
      <alignment horizontal="center" vertical="center"/>
    </xf>
    <xf numFmtId="0" fontId="0" fillId="8" borderId="11" xfId="0" applyFill="1" applyBorder="1" applyAlignment="1">
      <alignment horizontal="center"/>
    </xf>
    <xf numFmtId="0" fontId="0" fillId="8" borderId="10" xfId="0" applyFill="1" applyBorder="1" applyAlignment="1">
      <alignment horizontal="center"/>
    </xf>
    <xf numFmtId="0" fontId="0" fillId="8" borderId="9" xfId="0" applyFill="1" applyBorder="1" applyAlignment="1">
      <alignment horizontal="center"/>
    </xf>
    <xf numFmtId="0" fontId="4" fillId="8" borderId="0" xfId="0" applyFont="1" applyFill="1" applyAlignment="1">
      <alignment horizontal="center"/>
    </xf>
    <xf numFmtId="0" fontId="0" fillId="8" borderId="0" xfId="0" applyFill="1" applyAlignment="1">
      <alignment horizontal="center"/>
    </xf>
    <xf numFmtId="0" fontId="0" fillId="8" borderId="11" xfId="0" applyFont="1" applyFill="1" applyBorder="1" applyAlignment="1">
      <alignment horizontal="center" vertical="center"/>
    </xf>
    <xf numFmtId="0" fontId="0" fillId="8" borderId="10" xfId="0" applyFont="1" applyFill="1" applyBorder="1" applyAlignment="1">
      <alignment horizontal="center" vertical="center"/>
    </xf>
    <xf numFmtId="0" fontId="0" fillId="8" borderId="9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0" fillId="6" borderId="3" xfId="0" applyFont="1" applyFill="1" applyBorder="1" applyAlignment="1">
      <alignment horizontal="left" vertical="top" wrapText="1"/>
    </xf>
    <xf numFmtId="0" fontId="0" fillId="7" borderId="3" xfId="0" applyFont="1" applyFill="1" applyBorder="1" applyAlignment="1">
      <alignment horizontal="left" vertical="center"/>
    </xf>
    <xf numFmtId="0" fontId="0" fillId="8" borderId="3" xfId="0" applyFont="1" applyFill="1" applyBorder="1" applyAlignment="1">
      <alignment horizontal="left" vertical="center"/>
    </xf>
    <xf numFmtId="0" fontId="0" fillId="5" borderId="3" xfId="0" applyFont="1" applyFill="1" applyBorder="1" applyAlignment="1">
      <alignment horizontal="left" vertical="center"/>
    </xf>
    <xf numFmtId="0" fontId="0" fillId="6" borderId="0" xfId="0" applyFont="1" applyFill="1" applyBorder="1" applyAlignment="1">
      <alignment horizontal="left" vertical="top" wrapText="1"/>
    </xf>
    <xf numFmtId="0" fontId="0" fillId="6" borderId="6" xfId="0" applyFont="1" applyFill="1" applyBorder="1" applyAlignment="1">
      <alignment horizontal="left" vertical="top" wrapText="1"/>
    </xf>
    <xf numFmtId="0" fontId="0" fillId="6" borderId="4" xfId="0" applyFont="1" applyFill="1" applyBorder="1" applyAlignment="1">
      <alignment horizontal="left" vertical="top" wrapText="1"/>
    </xf>
    <xf numFmtId="0" fontId="0" fillId="6" borderId="2" xfId="0" applyFont="1" applyFill="1" applyBorder="1" applyAlignment="1">
      <alignment horizontal="left" vertical="top" wrapText="1"/>
    </xf>
    <xf numFmtId="0" fontId="0" fillId="6" borderId="5" xfId="0" applyFont="1" applyFill="1" applyBorder="1" applyAlignment="1">
      <alignment horizontal="left" vertical="top" wrapText="1"/>
    </xf>
    <xf numFmtId="0" fontId="0" fillId="6" borderId="7" xfId="0" applyFont="1" applyFill="1" applyBorder="1" applyAlignment="1">
      <alignment horizontal="left" vertical="top" wrapText="1"/>
    </xf>
    <xf numFmtId="0" fontId="0" fillId="8" borderId="4" xfId="0" applyFont="1" applyFill="1" applyBorder="1" applyAlignment="1">
      <alignment horizontal="center"/>
    </xf>
    <xf numFmtId="0" fontId="0" fillId="8" borderId="0" xfId="0" applyFont="1" applyFill="1" applyBorder="1" applyAlignment="1">
      <alignment horizontal="center"/>
    </xf>
    <xf numFmtId="0" fontId="0" fillId="8" borderId="2" xfId="0" applyFont="1" applyFill="1" applyBorder="1" applyAlignment="1">
      <alignment horizontal="center"/>
    </xf>
    <xf numFmtId="0" fontId="4" fillId="8" borderId="12" xfId="0" applyFont="1" applyFill="1" applyBorder="1" applyAlignment="1">
      <alignment horizontal="center"/>
    </xf>
    <xf numFmtId="0" fontId="4" fillId="8" borderId="1" xfId="0" applyFont="1" applyFill="1" applyBorder="1" applyAlignment="1">
      <alignment horizontal="center"/>
    </xf>
    <xf numFmtId="0" fontId="4" fillId="8" borderId="8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/ForALL/&#1042;&#1051;/&#1053;&#1072;&#1088;&#1103;&#1076;&#1099;/&#1053;&#1040;&#1056;&#1071;&#1044;&#1067;%2520-%2520&#1050;&#1086;&#1079;&#1072;&#1095;&#1091;&#1093;&#1085;&#1077;&#1085;&#1082;&#1086;%2520&#1051;.&#1042;/&#1057;&#1080;&#1083;&#1086;&#1074;&#1072;&#1103;/2013%2520&#1075;.%2520&#1053;&#1086;&#1074;&#1072;&#1103;%2520&#1092;&#1086;&#1088;&#1084;&#1072;/&#1050;&#1086;&#1079;&#1072;&#1095;&#1091;&#1093;-%2520%2520&#1085;&#1077;&#1085;&#1082;&#1086;%2520&#1040;.&#1042;/&#1050;&#1086;&#1078;&#1077;&#1074;&#1085;&#1080;&#1082;&#1086;&#1074;/&#1053;&#1072;&#1088;&#1103;&#1076;&#1099;/&#1057;&#1080;&#1083;&#1086;&#1074;&#1072;&#1103;/&#1053;&#1072;&#1088;&#1103;&#1076;%2520&#1058;&#1055;%252014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цевая"/>
      <sheetName val="Диаграмма1"/>
      <sheetName val="оборотная"/>
      <sheetName val="Заявка"/>
      <sheetName val="Лист1"/>
    </sheetNames>
    <sheetDataSet>
      <sheetData sheetId="0">
        <row r="9">
          <cell r="E9" t="str">
            <v>Кожевников С.В. Гр. V</v>
          </cell>
          <cell r="K9" t="str">
            <v>Болонин К.А. Гр. V</v>
          </cell>
        </row>
      </sheetData>
      <sheetData sheetId="1" refreshError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3">
    <tabColor rgb="FFC00000"/>
  </sheetPr>
  <dimension ref="A1:T109"/>
  <sheetViews>
    <sheetView zoomScale="130" zoomScaleNormal="130" workbookViewId="0" xr3:uid="{AEA406A1-0E4B-5B11-9CD5-51D6E497D94C}">
      <selection activeCell="B16" sqref="B16:I17"/>
    </sheetView>
  </sheetViews>
  <sheetFormatPr defaultColWidth="9.16796875" defaultRowHeight="12.75" x14ac:dyDescent="0.15"/>
  <cols>
    <col min="1" max="1" width="4.8515625" style="7" customWidth="1"/>
    <col min="2" max="3" width="30.74609375" style="7" customWidth="1"/>
    <col min="4" max="4" width="30.609375" style="7" customWidth="1"/>
    <col min="5" max="7" width="9.16796875" style="7" hidden="1" customWidth="1"/>
    <col min="8" max="8" width="14.29296875" style="7" hidden="1" customWidth="1"/>
    <col min="9" max="9" width="30.74609375" style="7" customWidth="1"/>
    <col min="10" max="10" width="5.2578125" style="7" customWidth="1"/>
    <col min="11" max="11" width="9.16796875" style="7"/>
    <col min="12" max="12" width="9.16796875" style="7" hidden="1" customWidth="1"/>
    <col min="13" max="13" width="45.84765625" style="7" customWidth="1"/>
    <col min="14" max="14" width="9.16796875" style="7"/>
    <col min="15" max="15" width="9.16796875" style="7" customWidth="1"/>
    <col min="16" max="16" width="9.16796875" style="7" hidden="1" customWidth="1"/>
    <col min="17" max="19" width="9.16796875" style="7"/>
    <col min="20" max="20" width="9.16796875" style="7" hidden="1" customWidth="1"/>
    <col min="21" max="16384" width="9.16796875" style="7"/>
  </cols>
  <sheetData>
    <row r="1" spans="1:10" x14ac:dyDescent="0.15">
      <c r="A1" s="106"/>
      <c r="B1" s="85"/>
      <c r="C1" s="161" t="s">
        <v>114</v>
      </c>
      <c r="D1" s="161"/>
      <c r="E1" s="85"/>
      <c r="F1" s="85"/>
      <c r="G1" s="85"/>
      <c r="H1" s="85"/>
      <c r="I1" s="85"/>
      <c r="J1" s="85"/>
    </row>
    <row r="2" spans="1:10" x14ac:dyDescent="0.15">
      <c r="A2" s="85"/>
      <c r="B2" s="85"/>
      <c r="C2" s="162"/>
      <c r="D2" s="162"/>
      <c r="E2" s="85"/>
      <c r="F2" s="85"/>
      <c r="G2" s="85"/>
      <c r="H2" s="85"/>
      <c r="I2" s="85"/>
      <c r="J2" s="85"/>
    </row>
    <row r="3" spans="1:10" ht="18" x14ac:dyDescent="0.15">
      <c r="A3" s="85"/>
      <c r="B3" s="103"/>
      <c r="C3" s="163" t="s">
        <v>115</v>
      </c>
      <c r="D3" s="163"/>
      <c r="E3" s="103"/>
      <c r="F3" s="103"/>
      <c r="G3" s="103"/>
      <c r="H3" s="103"/>
      <c r="I3" s="103"/>
      <c r="J3" s="85"/>
    </row>
    <row r="4" spans="1:10" x14ac:dyDescent="0.15">
      <c r="A4" s="85"/>
      <c r="B4" s="103"/>
      <c r="C4" s="164" t="s">
        <v>116</v>
      </c>
      <c r="D4" s="164"/>
      <c r="E4" s="85"/>
      <c r="F4" s="85"/>
      <c r="G4" s="85"/>
      <c r="H4" s="85"/>
      <c r="I4" s="103"/>
      <c r="J4" s="85"/>
    </row>
    <row r="5" spans="1:10" x14ac:dyDescent="0.15">
      <c r="A5" s="98"/>
      <c r="B5" s="165" t="s">
        <v>165</v>
      </c>
      <c r="C5" s="166" t="s">
        <v>78</v>
      </c>
      <c r="D5" s="165" t="s">
        <v>79</v>
      </c>
      <c r="E5" s="110"/>
      <c r="F5" s="110"/>
      <c r="G5" s="110"/>
      <c r="H5" s="110"/>
      <c r="I5" s="166" t="s">
        <v>80</v>
      </c>
      <c r="J5" s="85"/>
    </row>
    <row r="6" spans="1:10" x14ac:dyDescent="0.15">
      <c r="A6" s="98"/>
      <c r="B6" s="165"/>
      <c r="C6" s="166"/>
      <c r="D6" s="165"/>
      <c r="E6" s="110"/>
      <c r="F6" s="110"/>
      <c r="G6" s="110"/>
      <c r="H6" s="110"/>
      <c r="I6" s="166"/>
      <c r="J6" s="85"/>
    </row>
    <row r="7" spans="1:10" x14ac:dyDescent="0.15">
      <c r="A7" s="98"/>
      <c r="B7" s="112" t="s">
        <v>167</v>
      </c>
      <c r="C7" s="134" t="s">
        <v>105</v>
      </c>
      <c r="D7" s="132" t="s">
        <v>144</v>
      </c>
      <c r="E7" s="84"/>
      <c r="F7" s="84"/>
      <c r="G7" s="84"/>
      <c r="H7" s="84"/>
      <c r="I7" s="83" t="s">
        <v>147</v>
      </c>
      <c r="J7" s="85"/>
    </row>
    <row r="8" spans="1:10" x14ac:dyDescent="0.15">
      <c r="A8" s="98"/>
      <c r="B8" s="165" t="s">
        <v>81</v>
      </c>
      <c r="C8" s="166" t="s">
        <v>10</v>
      </c>
      <c r="D8" s="166" t="s">
        <v>76</v>
      </c>
      <c r="E8" s="110"/>
      <c r="F8" s="110"/>
      <c r="G8" s="110"/>
      <c r="H8" s="110"/>
      <c r="I8" s="165" t="s">
        <v>8</v>
      </c>
      <c r="J8" s="85"/>
    </row>
    <row r="9" spans="1:10" x14ac:dyDescent="0.15">
      <c r="A9" s="98"/>
      <c r="B9" s="165"/>
      <c r="C9" s="166"/>
      <c r="D9" s="166"/>
      <c r="E9" s="110"/>
      <c r="F9" s="110"/>
      <c r="G9" s="110"/>
      <c r="H9" s="110"/>
      <c r="I9" s="165"/>
      <c r="J9" s="85"/>
    </row>
    <row r="10" spans="1:10" x14ac:dyDescent="0.15">
      <c r="A10" s="98"/>
      <c r="B10" s="111" t="s">
        <v>86</v>
      </c>
      <c r="C10" s="111" t="s">
        <v>86</v>
      </c>
      <c r="D10" s="111" t="s">
        <v>83</v>
      </c>
      <c r="E10" s="111"/>
      <c r="F10" s="111"/>
      <c r="G10" s="111"/>
      <c r="H10" s="167" t="s">
        <v>83</v>
      </c>
      <c r="I10" s="167"/>
      <c r="J10" s="85"/>
    </row>
    <row r="11" spans="1:10" x14ac:dyDescent="0.15">
      <c r="A11" s="98"/>
      <c r="B11" s="155" t="s">
        <v>77</v>
      </c>
      <c r="C11" s="155"/>
      <c r="D11" s="155"/>
      <c r="E11" s="155"/>
      <c r="F11" s="155"/>
      <c r="G11" s="155"/>
      <c r="H11" s="155"/>
      <c r="I11" s="155"/>
      <c r="J11" s="85"/>
    </row>
    <row r="12" spans="1:10" x14ac:dyDescent="0.15">
      <c r="A12" s="99"/>
      <c r="B12" s="100" t="s">
        <v>82</v>
      </c>
      <c r="C12" s="100" t="s">
        <v>137</v>
      </c>
      <c r="D12" s="100" t="s">
        <v>175</v>
      </c>
      <c r="E12" s="100"/>
      <c r="F12" s="100"/>
      <c r="G12" s="100"/>
      <c r="H12" s="100"/>
      <c r="I12" s="100" t="s">
        <v>175</v>
      </c>
      <c r="J12" s="85"/>
    </row>
    <row r="13" spans="1:10" x14ac:dyDescent="0.15">
      <c r="A13" s="98"/>
      <c r="B13" s="155" t="s">
        <v>160</v>
      </c>
      <c r="C13" s="155"/>
      <c r="D13" s="155"/>
      <c r="E13" s="155"/>
      <c r="F13" s="155"/>
      <c r="G13" s="155"/>
      <c r="H13" s="155"/>
      <c r="I13" s="155"/>
      <c r="J13" s="85"/>
    </row>
    <row r="14" spans="1:10" x14ac:dyDescent="0.15">
      <c r="A14" s="98"/>
      <c r="B14" s="101" t="s">
        <v>159</v>
      </c>
      <c r="C14" s="101" t="s">
        <v>158</v>
      </c>
      <c r="D14" s="101"/>
      <c r="E14" s="107"/>
      <c r="F14" s="107"/>
      <c r="G14" s="107"/>
      <c r="H14" s="107"/>
      <c r="I14" s="107"/>
      <c r="J14" s="85"/>
    </row>
    <row r="15" spans="1:10" x14ac:dyDescent="0.15">
      <c r="A15" s="98"/>
      <c r="B15" s="155" t="s">
        <v>161</v>
      </c>
      <c r="C15" s="155"/>
      <c r="D15" s="155"/>
      <c r="E15" s="155"/>
      <c r="F15" s="155"/>
      <c r="G15" s="155"/>
      <c r="H15" s="155"/>
      <c r="I15" s="155"/>
      <c r="J15" s="85"/>
    </row>
    <row r="16" spans="1:10" ht="12.75" customHeight="1" x14ac:dyDescent="0.15">
      <c r="A16" s="98"/>
      <c r="B16" s="154" t="s">
        <v>179</v>
      </c>
      <c r="C16" s="154"/>
      <c r="D16" s="154"/>
      <c r="E16" s="154"/>
      <c r="F16" s="154"/>
      <c r="G16" s="154"/>
      <c r="H16" s="154"/>
      <c r="I16" s="154"/>
      <c r="J16" s="85"/>
    </row>
    <row r="17" spans="1:10" x14ac:dyDescent="0.15">
      <c r="A17" s="85"/>
      <c r="B17" s="154"/>
      <c r="C17" s="154"/>
      <c r="D17" s="154"/>
      <c r="E17" s="154"/>
      <c r="F17" s="154"/>
      <c r="G17" s="154"/>
      <c r="H17" s="154"/>
      <c r="I17" s="154"/>
      <c r="J17" s="85"/>
    </row>
    <row r="18" spans="1:10" x14ac:dyDescent="0.15">
      <c r="A18" s="85"/>
      <c r="B18" s="155" t="s">
        <v>162</v>
      </c>
      <c r="C18" s="155"/>
      <c r="D18" s="155"/>
      <c r="E18" s="155"/>
      <c r="F18" s="155"/>
      <c r="G18" s="155"/>
      <c r="H18" s="155"/>
      <c r="I18" s="155"/>
      <c r="J18" s="85"/>
    </row>
    <row r="19" spans="1:10" x14ac:dyDescent="0.15">
      <c r="A19" s="85"/>
      <c r="B19" s="156" t="s">
        <v>180</v>
      </c>
      <c r="C19" s="156"/>
      <c r="D19" s="156"/>
      <c r="E19" s="156"/>
      <c r="F19" s="156"/>
      <c r="G19" s="156"/>
      <c r="H19" s="156"/>
      <c r="I19" s="156"/>
      <c r="J19" s="85"/>
    </row>
    <row r="20" spans="1:10" x14ac:dyDescent="0.15">
      <c r="A20" s="85"/>
      <c r="B20" s="155" t="s">
        <v>63</v>
      </c>
      <c r="C20" s="159"/>
      <c r="D20" s="159"/>
      <c r="E20" s="159"/>
      <c r="F20" s="159"/>
      <c r="G20" s="159"/>
      <c r="H20" s="159"/>
      <c r="I20" s="159"/>
      <c r="J20" s="85"/>
    </row>
    <row r="21" spans="1:10" ht="26.25" customHeight="1" x14ac:dyDescent="0.15">
      <c r="A21" s="85"/>
      <c r="B21" s="157" t="s">
        <v>171</v>
      </c>
      <c r="C21" s="158"/>
      <c r="D21" s="157" t="s">
        <v>11</v>
      </c>
      <c r="E21" s="160"/>
      <c r="F21" s="160"/>
      <c r="G21" s="160"/>
      <c r="H21" s="160"/>
      <c r="I21" s="158"/>
      <c r="J21" s="85"/>
    </row>
    <row r="22" spans="1:10" x14ac:dyDescent="0.15">
      <c r="A22" s="85"/>
      <c r="B22" s="153" t="s">
        <v>167</v>
      </c>
      <c r="C22" s="153"/>
      <c r="D22" s="150" t="s">
        <v>167</v>
      </c>
      <c r="E22" s="151"/>
      <c r="F22" s="151"/>
      <c r="G22" s="151"/>
      <c r="H22" s="151"/>
      <c r="I22" s="152"/>
      <c r="J22" s="85"/>
    </row>
    <row r="23" spans="1:10" x14ac:dyDescent="0.15">
      <c r="A23" s="85"/>
      <c r="B23" s="150"/>
      <c r="C23" s="152"/>
      <c r="D23" s="150"/>
      <c r="E23" s="151"/>
      <c r="F23" s="151"/>
      <c r="G23" s="151"/>
      <c r="H23" s="151"/>
      <c r="I23" s="152"/>
      <c r="J23" s="85"/>
    </row>
    <row r="24" spans="1:10" x14ac:dyDescent="0.15">
      <c r="A24" s="85"/>
      <c r="B24" s="150"/>
      <c r="C24" s="152"/>
      <c r="D24" s="150"/>
      <c r="E24" s="151"/>
      <c r="F24" s="151"/>
      <c r="G24" s="151"/>
      <c r="H24" s="151"/>
      <c r="I24" s="152"/>
      <c r="J24" s="85"/>
    </row>
    <row r="25" spans="1:10" x14ac:dyDescent="0.15">
      <c r="A25" s="85"/>
      <c r="B25" s="150"/>
      <c r="C25" s="152"/>
      <c r="D25" s="150"/>
      <c r="E25" s="151"/>
      <c r="F25" s="151"/>
      <c r="G25" s="151"/>
      <c r="H25" s="151"/>
      <c r="I25" s="152"/>
      <c r="J25" s="121"/>
    </row>
    <row r="26" spans="1:10" x14ac:dyDescent="0.15">
      <c r="A26" s="85"/>
      <c r="B26" s="150"/>
      <c r="C26" s="152"/>
      <c r="D26" s="150"/>
      <c r="E26" s="151"/>
      <c r="F26" s="151"/>
      <c r="G26" s="151"/>
      <c r="H26" s="151"/>
      <c r="I26" s="152"/>
      <c r="J26" s="121"/>
    </row>
    <row r="27" spans="1:10" x14ac:dyDescent="0.15">
      <c r="A27" s="85"/>
      <c r="B27" s="150"/>
      <c r="C27" s="152"/>
      <c r="D27" s="150"/>
      <c r="E27" s="151"/>
      <c r="F27" s="151"/>
      <c r="G27" s="151"/>
      <c r="H27" s="151"/>
      <c r="I27" s="152"/>
      <c r="J27" s="121"/>
    </row>
    <row r="28" spans="1:10" x14ac:dyDescent="0.15">
      <c r="A28" s="85"/>
      <c r="B28" s="150"/>
      <c r="C28" s="152"/>
      <c r="D28" s="150"/>
      <c r="E28" s="151"/>
      <c r="F28" s="151"/>
      <c r="G28" s="151"/>
      <c r="H28" s="151"/>
      <c r="I28" s="152"/>
      <c r="J28" s="121"/>
    </row>
    <row r="29" spans="1:10" x14ac:dyDescent="0.15">
      <c r="A29" s="85"/>
      <c r="B29" s="150"/>
      <c r="C29" s="152"/>
      <c r="D29" s="150"/>
      <c r="E29" s="151"/>
      <c r="F29" s="151"/>
      <c r="G29" s="151"/>
      <c r="H29" s="151"/>
      <c r="I29" s="152"/>
      <c r="J29" s="121"/>
    </row>
    <row r="30" spans="1:10" x14ac:dyDescent="0.15">
      <c r="A30" s="85"/>
      <c r="B30" s="150"/>
      <c r="C30" s="152"/>
      <c r="D30" s="150"/>
      <c r="E30" s="151"/>
      <c r="F30" s="151"/>
      <c r="G30" s="151"/>
      <c r="H30" s="151"/>
      <c r="I30" s="152"/>
      <c r="J30" s="121"/>
    </row>
    <row r="31" spans="1:10" x14ac:dyDescent="0.15">
      <c r="A31" s="85"/>
      <c r="B31" s="150"/>
      <c r="C31" s="152"/>
      <c r="D31" s="150"/>
      <c r="E31" s="151"/>
      <c r="F31" s="151"/>
      <c r="G31" s="151"/>
      <c r="H31" s="151"/>
      <c r="I31" s="152"/>
      <c r="J31" s="121"/>
    </row>
    <row r="32" spans="1:10" x14ac:dyDescent="0.15">
      <c r="A32" s="85"/>
      <c r="B32" s="150"/>
      <c r="C32" s="152"/>
      <c r="D32" s="150"/>
      <c r="E32" s="151"/>
      <c r="F32" s="151"/>
      <c r="G32" s="151"/>
      <c r="H32" s="151"/>
      <c r="I32" s="152"/>
      <c r="J32" s="121"/>
    </row>
    <row r="33" spans="1:10" x14ac:dyDescent="0.15">
      <c r="A33" s="85"/>
      <c r="B33" s="85"/>
      <c r="C33" s="85"/>
      <c r="D33" s="85"/>
      <c r="E33" s="85"/>
      <c r="F33" s="85"/>
      <c r="G33" s="85"/>
      <c r="H33" s="85"/>
      <c r="I33" s="85"/>
      <c r="J33" s="85"/>
    </row>
    <row r="34" spans="1:10" x14ac:dyDescent="0.15">
      <c r="A34" s="85"/>
      <c r="B34" s="85"/>
      <c r="C34" s="85"/>
      <c r="D34" s="85"/>
      <c r="E34" s="85"/>
      <c r="F34" s="85"/>
      <c r="G34" s="85"/>
      <c r="H34" s="85"/>
      <c r="I34" s="85"/>
      <c r="J34" s="85"/>
    </row>
    <row r="35" spans="1:10" x14ac:dyDescent="0.15">
      <c r="A35" s="85"/>
      <c r="B35" s="85"/>
      <c r="C35" s="85"/>
      <c r="D35" s="85"/>
      <c r="E35" s="85"/>
      <c r="F35" s="85"/>
      <c r="G35" s="85"/>
      <c r="H35" s="85"/>
      <c r="I35" s="85"/>
      <c r="J35" s="85"/>
    </row>
    <row r="36" spans="1:10" x14ac:dyDescent="0.15">
      <c r="A36" s="85"/>
      <c r="B36" s="85"/>
      <c r="C36" s="85"/>
      <c r="D36" s="85"/>
      <c r="E36" s="85"/>
      <c r="F36" s="85"/>
      <c r="G36" s="85"/>
      <c r="H36" s="85"/>
      <c r="I36" s="85"/>
      <c r="J36" s="85"/>
    </row>
    <row r="37" spans="1:10" x14ac:dyDescent="0.15">
      <c r="A37" s="85"/>
      <c r="B37" s="85"/>
      <c r="C37" s="85"/>
      <c r="D37" s="85"/>
      <c r="E37" s="85"/>
      <c r="F37" s="85"/>
      <c r="G37" s="85"/>
      <c r="H37" s="85"/>
      <c r="I37" s="85"/>
      <c r="J37" s="85"/>
    </row>
    <row r="38" spans="1:10" x14ac:dyDescent="0.15">
      <c r="A38" s="85"/>
      <c r="B38" s="85"/>
      <c r="C38" s="85"/>
      <c r="D38" s="85"/>
      <c r="E38" s="85"/>
      <c r="F38" s="85"/>
      <c r="G38" s="85"/>
      <c r="H38" s="85"/>
      <c r="I38" s="85"/>
      <c r="J38" s="85"/>
    </row>
    <row r="109" s="125" customFormat="1" ht="14.25" customHeight="1" x14ac:dyDescent="0.15"/>
  </sheetData>
  <sheetProtection password="D527" sheet="1" formatCells="0" formatColumns="0" formatRows="0" insertColumns="0" insertRows="0" insertHyperlinks="0" deleteColumns="0" deleteRows="0" sort="0" autoFilter="0" pivotTables="0"/>
  <protectedRanges>
    <protectedRange sqref="C4 B7 C7 D7 I7 B10:I10 B12:I12 B14:I14 B16 B19 B22:I32" name="Диапазон1"/>
  </protectedRanges>
  <sortState ref="B72:B92">
    <sortCondition ref="B71"/>
  </sortState>
  <dataConsolidate/>
  <mergeCells count="43">
    <mergeCell ref="B15:I15"/>
    <mergeCell ref="C1:D2"/>
    <mergeCell ref="C3:D3"/>
    <mergeCell ref="C4:D4"/>
    <mergeCell ref="B5:B6"/>
    <mergeCell ref="C5:C6"/>
    <mergeCell ref="D5:D6"/>
    <mergeCell ref="H10:I10"/>
    <mergeCell ref="B11:I11"/>
    <mergeCell ref="B13:I13"/>
    <mergeCell ref="I5:I6"/>
    <mergeCell ref="B8:B9"/>
    <mergeCell ref="C8:C9"/>
    <mergeCell ref="D8:D9"/>
    <mergeCell ref="I8:I9"/>
    <mergeCell ref="B22:C22"/>
    <mergeCell ref="B23:C23"/>
    <mergeCell ref="B24:C24"/>
    <mergeCell ref="B16:I17"/>
    <mergeCell ref="B18:I18"/>
    <mergeCell ref="B19:I19"/>
    <mergeCell ref="B21:C21"/>
    <mergeCell ref="B20:I20"/>
    <mergeCell ref="D21:I21"/>
    <mergeCell ref="D22:I22"/>
    <mergeCell ref="D23:I23"/>
    <mergeCell ref="D24:I24"/>
    <mergeCell ref="D32:I32"/>
    <mergeCell ref="B27:C27"/>
    <mergeCell ref="B25:C25"/>
    <mergeCell ref="B26:C26"/>
    <mergeCell ref="B32:C32"/>
    <mergeCell ref="D25:I25"/>
    <mergeCell ref="D26:I26"/>
    <mergeCell ref="D27:I27"/>
    <mergeCell ref="D28:I28"/>
    <mergeCell ref="D29:I29"/>
    <mergeCell ref="D30:I30"/>
    <mergeCell ref="D31:I31"/>
    <mergeCell ref="B29:C29"/>
    <mergeCell ref="B30:C30"/>
    <mergeCell ref="B31:C31"/>
    <mergeCell ref="B28:C28"/>
  </mergeCells>
  <dataValidations xWindow="736" yWindow="582" count="1">
    <dataValidation type="list" allowBlank="1" showInputMessage="1" showErrorMessage="1" sqref="C7:D7" xr:uid="{00000000-0002-0000-0000-000000000000}">
      <formula1>$C$88:$C$111</formula1>
    </dataValidation>
  </dataValidations>
  <pageMargins left="0.7" right="0.7" top="0.75" bottom="0.75" header="0.3" footer="0.3"/>
  <pageSetup paperSize="9" orientation="portrait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xWindow="736" yWindow="582" count="12">
        <x14:dataValidation type="list" allowBlank="1" showInputMessage="1" showErrorMessage="1" xr:uid="{00000000-0002-0000-0000-000001000000}">
          <x14:formula1>
            <xm:f>'Настройки '!$C$93:$C$116</xm:f>
          </x14:formula1>
          <xm:sqref>I7</xm:sqref>
        </x14:dataValidation>
        <x14:dataValidation type="list" allowBlank="1" showInputMessage="1" errorTitle="                 Внимание!!!" error="Не хрен здесь делать!!!_x000a_Оставь все как было!" xr:uid="{00000000-0002-0000-0000-000002000000}">
          <x14:formula1>
            <xm:f>'Настройки '!$B$4:$B$26</xm:f>
          </x14:formula1>
          <xm:sqref>I12</xm:sqref>
        </x14:dataValidation>
        <x14:dataValidation type="list" allowBlank="1" showInputMessage="1" showErrorMessage="1" errorTitle="                   Внимание!!!" error="Извеняй, других Диспетчеров нет." xr:uid="{00000000-0002-0000-0000-000003000000}">
          <x14:formula1>
            <xm:f>'Настройки '!$F$4:$F$12</xm:f>
          </x14:formula1>
          <xm:sqref>C4:D4</xm:sqref>
        </x14:dataValidation>
        <x14:dataValidation type="list" allowBlank="1" showInputMessage="1" showErrorMessage="1" xr:uid="{00000000-0002-0000-0000-000004000000}">
          <x14:formula1>
            <xm:f>'Настройки '!$C$4:$C$24</xm:f>
          </x14:formula1>
          <xm:sqref>H10:I10 D10</xm:sqref>
        </x14:dataValidation>
        <x14:dataValidation type="list" allowBlank="1" showInputMessage="1" errorTitle="Внимание!!!" error="Не хрен здесь делать!_x000a_Оставь все как было!" xr:uid="{00000000-0002-0000-0000-000005000000}">
          <x14:formula1>
            <xm:f>'Настройки '!$D$4:$D$16</xm:f>
          </x14:formula1>
          <xm:sqref>B10</xm:sqref>
        </x14:dataValidation>
        <x14:dataValidation type="list" allowBlank="1" errorTitle="                     Внимание!!!" error="Не хрен здесь делать!!!_x000a_Оставь все как было!" promptTitle="Подсказка" prompt="Выбери из спискак" xr:uid="{00000000-0002-0000-0000-000006000000}">
          <x14:formula1>
            <xm:f>'Настройки '!$B$4:$B$26</xm:f>
          </x14:formula1>
          <xm:sqref>C12</xm:sqref>
        </x14:dataValidation>
        <x14:dataValidation type="list" allowBlank="1" showInputMessage="1" errorTitle="                     Внимание!!!" error="Не хрен здесь делать!!!_x000a_Оставь все как было!" xr:uid="{00000000-0002-0000-0000-000007000000}">
          <x14:formula1>
            <xm:f>'Настройки '!$B$4:$B$26</xm:f>
          </x14:formula1>
          <xm:sqref>B12</xm:sqref>
        </x14:dataValidation>
        <x14:dataValidation type="list" allowBlank="1" showInputMessage="1" errorTitle="                   Внимание!!!" error="Не хрен здесь делать!!!_x000a_Оставь все как было!" xr:uid="{00000000-0002-0000-0000-000008000000}">
          <x14:formula1>
            <xm:f>'Настройки '!$B$4:$B$26</xm:f>
          </x14:formula1>
          <xm:sqref>D12</xm:sqref>
        </x14:dataValidation>
        <x14:dataValidation type="list" allowBlank="1" showInputMessage="1" showErrorMessage="1" xr:uid="{00000000-0002-0000-0000-000009000000}">
          <x14:formula1>
            <xm:f>'Настройки '!$E$93:$E$95</xm:f>
          </x14:formula1>
          <xm:sqref>B14:D14 I14</xm:sqref>
        </x14:dataValidation>
        <x14:dataValidation type="list" allowBlank="1" showInputMessage="1" showErrorMessage="1" xr:uid="{00000000-0002-0000-0000-00000A000000}">
          <x14:formula1>
            <xm:f>'Настройки '!$B$28:$B$29</xm:f>
          </x14:formula1>
          <xm:sqref>B7</xm:sqref>
        </x14:dataValidation>
        <x14:dataValidation type="list" allowBlank="1" showInputMessage="1" xr:uid="{00000000-0002-0000-0000-00000B000000}">
          <x14:formula1>
            <xm:f>'Настройки '!$B$29</xm:f>
          </x14:formula1>
          <xm:sqref>B22:I22</xm:sqref>
        </x14:dataValidation>
        <x14:dataValidation type="list" allowBlank="1" showInputMessage="1" showErrorMessage="1" xr:uid="{00000000-0002-0000-0000-00000C000000}">
          <x14:formula1>
            <xm:f>'Настройки '!$E$4:$E$13</xm:f>
          </x14:formula1>
          <xm:sqref>C10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1"/>
  <dimension ref="A1:V65"/>
  <sheetViews>
    <sheetView showWhiteSpace="0" view="pageLayout" topLeftCell="A39" zoomScale="115" zoomScaleSheetLayoutView="70" zoomScalePageLayoutView="115" workbookViewId="0" xr3:uid="{958C4451-9541-5A59-BF78-D2F731DF1C81}">
      <selection activeCell="B16" sqref="B16:O16"/>
    </sheetView>
  </sheetViews>
  <sheetFormatPr defaultRowHeight="12.75" x14ac:dyDescent="0.15"/>
  <cols>
    <col min="1" max="1" width="0.1328125" customWidth="1"/>
    <col min="2" max="2" width="6.7421875" customWidth="1"/>
    <col min="3" max="4" width="7.68359375" customWidth="1"/>
    <col min="5" max="5" width="12.40625" customWidth="1"/>
    <col min="6" max="6" width="0.1328125" customWidth="1"/>
    <col min="7" max="7" width="9.9765625" customWidth="1"/>
    <col min="8" max="8" width="6.7421875" customWidth="1"/>
    <col min="9" max="9" width="6.60546875" customWidth="1"/>
    <col min="10" max="10" width="14.15625" customWidth="1"/>
    <col min="11" max="11" width="8.08984375" customWidth="1"/>
    <col min="12" max="12" width="8.8984375" hidden="1" customWidth="1"/>
    <col min="13" max="13" width="9.16796875" hidden="1" customWidth="1"/>
    <col min="15" max="15" width="10.78515625" customWidth="1"/>
  </cols>
  <sheetData>
    <row r="1" spans="2:22" ht="3" customHeight="1" x14ac:dyDescent="0.15"/>
    <row r="2" spans="2:22" ht="12.75" customHeight="1" x14ac:dyDescent="0.15">
      <c r="B2" s="8"/>
      <c r="C2" s="8"/>
      <c r="D2" s="8"/>
      <c r="E2" s="9"/>
      <c r="F2" s="9"/>
      <c r="G2" s="10"/>
      <c r="H2" s="235" t="s">
        <v>62</v>
      </c>
      <c r="I2" s="235"/>
      <c r="J2" s="235"/>
      <c r="K2" s="235"/>
      <c r="L2" s="235"/>
      <c r="M2" s="235"/>
      <c r="N2" s="235"/>
      <c r="O2" s="235"/>
      <c r="P2" s="229"/>
      <c r="Q2" s="229"/>
      <c r="R2" s="229"/>
      <c r="S2" s="58"/>
      <c r="T2" s="58"/>
      <c r="U2" s="58"/>
      <c r="V2" s="7"/>
    </row>
    <row r="3" spans="2:22" ht="12" customHeight="1" x14ac:dyDescent="0.15">
      <c r="B3" s="231"/>
      <c r="C3" s="231"/>
      <c r="D3" s="231"/>
      <c r="E3" s="231"/>
      <c r="F3" s="231"/>
      <c r="G3" s="231"/>
      <c r="H3" s="235"/>
      <c r="I3" s="235"/>
      <c r="J3" s="235"/>
      <c r="K3" s="235"/>
      <c r="L3" s="235"/>
      <c r="M3" s="235"/>
      <c r="N3" s="235"/>
      <c r="O3" s="235"/>
      <c r="P3" s="58"/>
      <c r="Q3" s="58"/>
      <c r="R3" s="58"/>
      <c r="S3" s="58"/>
      <c r="T3" s="58"/>
      <c r="U3" s="58"/>
      <c r="V3" s="7"/>
    </row>
    <row r="4" spans="2:22" ht="14.25" customHeight="1" x14ac:dyDescent="0.15">
      <c r="B4" s="220"/>
      <c r="C4" s="220"/>
      <c r="D4" s="220"/>
      <c r="E4" s="220"/>
      <c r="F4" s="220"/>
      <c r="G4" s="220"/>
      <c r="H4" s="49"/>
      <c r="I4" s="232" t="str">
        <f>REPT('Настройки '!C31,1)</f>
        <v>Матушкин С.Г. гр.V</v>
      </c>
      <c r="J4" s="232"/>
      <c r="K4" s="232"/>
      <c r="L4" s="81"/>
      <c r="M4" s="81"/>
      <c r="N4" s="233" t="s">
        <v>71</v>
      </c>
      <c r="O4" s="233"/>
      <c r="P4" s="229"/>
      <c r="Q4" s="229"/>
      <c r="R4" s="229"/>
      <c r="S4" s="58"/>
      <c r="T4" s="61"/>
      <c r="U4" s="58"/>
      <c r="V4" s="7"/>
    </row>
    <row r="5" spans="2:22" s="7" customFormat="1" ht="14.25" customHeight="1" x14ac:dyDescent="0.15">
      <c r="B5" s="220" t="s">
        <v>75</v>
      </c>
      <c r="C5" s="220"/>
      <c r="D5" s="220"/>
      <c r="E5" s="220"/>
      <c r="F5" s="220"/>
      <c r="G5" s="220"/>
      <c r="H5" s="220"/>
      <c r="I5" s="220"/>
      <c r="J5" s="220"/>
      <c r="K5" s="220"/>
      <c r="L5" s="220"/>
      <c r="M5" s="220"/>
      <c r="N5" s="220"/>
      <c r="O5" s="220"/>
      <c r="P5" s="58"/>
      <c r="Q5" s="58"/>
      <c r="R5" s="58"/>
      <c r="S5" s="58"/>
      <c r="T5" s="58"/>
      <c r="U5" s="58"/>
    </row>
    <row r="6" spans="2:22" ht="13.5" x14ac:dyDescent="0.15">
      <c r="B6" s="12" t="s">
        <v>70</v>
      </c>
      <c r="C6" s="12"/>
      <c r="D6" s="79" t="s">
        <v>72</v>
      </c>
      <c r="E6" s="8"/>
      <c r="F6" s="8"/>
      <c r="G6" s="8"/>
      <c r="H6" s="8"/>
      <c r="I6" s="8"/>
      <c r="J6" s="8"/>
      <c r="K6" s="8"/>
      <c r="L6" s="8"/>
      <c r="M6" s="8"/>
      <c r="N6" s="11"/>
      <c r="O6" s="11"/>
      <c r="P6" s="229"/>
      <c r="Q6" s="229"/>
      <c r="R6" s="229"/>
      <c r="S6" s="229"/>
      <c r="T6" s="229"/>
      <c r="U6" s="58"/>
      <c r="V6" s="7"/>
    </row>
    <row r="7" spans="2:22" ht="11.25" customHeight="1" x14ac:dyDescent="0.15">
      <c r="B7" s="234" t="s">
        <v>52</v>
      </c>
      <c r="C7" s="234"/>
      <c r="D7" s="234"/>
      <c r="E7" s="234"/>
      <c r="F7" s="234"/>
      <c r="G7" s="234"/>
      <c r="H7" s="234"/>
      <c r="I7" s="234"/>
      <c r="J7" s="234"/>
      <c r="K7" s="234"/>
      <c r="L7" s="234"/>
      <c r="M7" s="234"/>
      <c r="N7" s="234"/>
      <c r="O7" s="234"/>
      <c r="P7" s="58"/>
      <c r="Q7" s="58"/>
      <c r="R7" s="58"/>
      <c r="S7" s="58"/>
      <c r="T7" s="58"/>
      <c r="U7" s="58"/>
      <c r="V7" s="7"/>
    </row>
    <row r="8" spans="2:22" ht="13.5" x14ac:dyDescent="0.15">
      <c r="B8" s="8"/>
      <c r="C8" s="8"/>
      <c r="D8" s="8"/>
      <c r="E8" s="8"/>
      <c r="F8" s="8"/>
      <c r="G8" s="13"/>
      <c r="H8" s="13"/>
      <c r="I8" s="13"/>
      <c r="J8" s="8"/>
      <c r="K8" s="8"/>
      <c r="L8" s="8"/>
      <c r="M8" s="8"/>
      <c r="N8" s="236"/>
      <c r="O8" s="236"/>
      <c r="P8" s="229"/>
      <c r="Q8" s="229"/>
      <c r="R8" s="229"/>
      <c r="S8" s="58"/>
      <c r="T8" s="58"/>
      <c r="U8" s="58"/>
      <c r="V8" s="7"/>
    </row>
    <row r="9" spans="2:22" ht="13.5" x14ac:dyDescent="0.15">
      <c r="B9" s="216" t="s">
        <v>27</v>
      </c>
      <c r="C9" s="234"/>
      <c r="D9" s="234"/>
      <c r="E9" s="234"/>
      <c r="F9" s="12"/>
      <c r="G9" s="169" t="str">
        <f>REPT(Прога!C10,1)</f>
        <v>Матушкин С.Г. гр.V</v>
      </c>
      <c r="H9" s="169"/>
      <c r="I9" s="169"/>
      <c r="J9" s="66" t="s">
        <v>26</v>
      </c>
      <c r="K9" s="169" t="str">
        <f>REPT(Прога!H10,1)</f>
        <v>Протопопов А.С. гр.IV</v>
      </c>
      <c r="L9" s="169"/>
      <c r="M9" s="169"/>
      <c r="N9" s="169"/>
      <c r="O9" s="169"/>
      <c r="P9" s="58"/>
      <c r="Q9" s="58"/>
      <c r="R9" s="58"/>
      <c r="S9" s="229"/>
      <c r="T9" s="229"/>
      <c r="U9" s="229"/>
      <c r="V9" s="7"/>
    </row>
    <row r="10" spans="2:22" ht="13.5" x14ac:dyDescent="0.15">
      <c r="B10" s="170"/>
      <c r="C10" s="170"/>
      <c r="D10" s="175"/>
      <c r="E10" s="175"/>
      <c r="F10" s="175"/>
      <c r="G10" s="174" t="s">
        <v>7</v>
      </c>
      <c r="H10" s="174"/>
      <c r="I10" s="174"/>
      <c r="J10" s="14"/>
      <c r="K10" s="174" t="s">
        <v>7</v>
      </c>
      <c r="L10" s="174"/>
      <c r="M10" s="174"/>
      <c r="N10" s="174"/>
      <c r="O10" s="174"/>
      <c r="P10" s="229"/>
      <c r="Q10" s="229"/>
      <c r="R10" s="229"/>
      <c r="S10" s="58"/>
      <c r="T10" s="58"/>
      <c r="U10" s="58"/>
      <c r="V10" s="7"/>
    </row>
    <row r="11" spans="2:22" ht="12.75" customHeight="1" x14ac:dyDescent="0.15">
      <c r="B11" s="193" t="s">
        <v>30</v>
      </c>
      <c r="C11" s="194"/>
      <c r="D11" s="194"/>
      <c r="E11" s="205" t="str">
        <f>REPT(Прога!D10,1)</f>
        <v>Протопопов А.С. гр.IV</v>
      </c>
      <c r="F11" s="205"/>
      <c r="G11" s="205"/>
      <c r="H11" s="205"/>
      <c r="I11" s="193" t="s">
        <v>31</v>
      </c>
      <c r="J11" s="194"/>
      <c r="K11" s="169" t="s">
        <v>23</v>
      </c>
      <c r="L11" s="169"/>
      <c r="M11" s="169"/>
      <c r="N11" s="169"/>
      <c r="O11" s="169"/>
      <c r="P11" s="58"/>
      <c r="Q11" s="58"/>
      <c r="R11" s="58"/>
      <c r="S11" s="229"/>
      <c r="T11" s="229"/>
      <c r="U11" s="229"/>
      <c r="V11" s="7"/>
    </row>
    <row r="12" spans="2:22" ht="13.5" x14ac:dyDescent="0.15">
      <c r="B12" s="170"/>
      <c r="C12" s="170"/>
      <c r="D12" s="14"/>
      <c r="E12" s="195"/>
      <c r="F12" s="174"/>
      <c r="G12" s="174"/>
      <c r="H12" s="174"/>
      <c r="I12" s="14"/>
      <c r="J12" s="14"/>
      <c r="K12" s="174" t="s">
        <v>7</v>
      </c>
      <c r="L12" s="174"/>
      <c r="M12" s="174"/>
      <c r="N12" s="174"/>
      <c r="O12" s="174"/>
      <c r="P12" s="229"/>
      <c r="Q12" s="229"/>
      <c r="R12" s="229"/>
      <c r="S12" s="58"/>
      <c r="T12" s="58"/>
      <c r="U12" s="58"/>
      <c r="V12" s="7"/>
    </row>
    <row r="13" spans="2:22" s="6" customFormat="1" ht="13.5" x14ac:dyDescent="0.15">
      <c r="B13" s="171" t="s">
        <v>32</v>
      </c>
      <c r="C13" s="237"/>
      <c r="D13" s="237"/>
      <c r="E13" s="224" t="str">
        <f>REPT('Настройки '!B78,1)</f>
        <v xml:space="preserve">Шелашников А.П. гр.IV - рабочий люльки, Колчанов К.В. гр.III - машинст АГП    </v>
      </c>
      <c r="F13" s="224"/>
      <c r="G13" s="224"/>
      <c r="H13" s="224"/>
      <c r="I13" s="224"/>
      <c r="J13" s="224"/>
      <c r="K13" s="224"/>
      <c r="L13" s="224"/>
      <c r="M13" s="224"/>
      <c r="N13" s="224"/>
      <c r="O13" s="224"/>
      <c r="P13" s="58"/>
      <c r="Q13" s="58"/>
      <c r="R13" s="58"/>
      <c r="S13" s="58"/>
      <c r="T13" s="58"/>
      <c r="U13" s="58"/>
      <c r="V13" s="7"/>
    </row>
    <row r="14" spans="2:22" s="6" customFormat="1" ht="13.5" x14ac:dyDescent="0.15">
      <c r="B14" s="221" t="str">
        <f>REPT('Настройки '!B79,1)</f>
        <v/>
      </c>
      <c r="C14" s="221"/>
      <c r="D14" s="221"/>
      <c r="E14" s="221"/>
      <c r="F14" s="221"/>
      <c r="G14" s="221"/>
      <c r="H14" s="221"/>
      <c r="I14" s="221"/>
      <c r="J14" s="221"/>
      <c r="K14" s="221"/>
      <c r="L14" s="221"/>
      <c r="M14" s="221"/>
      <c r="N14" s="221"/>
      <c r="O14" s="221"/>
      <c r="P14" s="229"/>
      <c r="Q14" s="229"/>
      <c r="R14" s="229"/>
      <c r="S14" s="58"/>
      <c r="T14" s="58"/>
      <c r="U14" s="58"/>
      <c r="V14" s="7"/>
    </row>
    <row r="15" spans="2:22" s="7" customFormat="1" ht="13.5" x14ac:dyDescent="0.15">
      <c r="B15" s="176"/>
      <c r="C15" s="176"/>
      <c r="D15" s="176"/>
      <c r="E15" s="176"/>
      <c r="F15" s="176"/>
      <c r="G15" s="176"/>
      <c r="H15" s="176"/>
      <c r="I15" s="176"/>
      <c r="J15" s="176"/>
      <c r="K15" s="176"/>
      <c r="L15" s="176"/>
      <c r="M15" s="176"/>
      <c r="N15" s="176"/>
      <c r="O15" s="176"/>
      <c r="P15" s="58"/>
      <c r="Q15" s="58"/>
      <c r="R15" s="58"/>
      <c r="S15" s="58"/>
      <c r="T15" s="58"/>
      <c r="U15" s="58"/>
    </row>
    <row r="16" spans="2:22" s="6" customFormat="1" ht="13.5" x14ac:dyDescent="0.15">
      <c r="B16" s="176"/>
      <c r="C16" s="176"/>
      <c r="D16" s="176"/>
      <c r="E16" s="176"/>
      <c r="F16" s="176"/>
      <c r="G16" s="176"/>
      <c r="H16" s="176"/>
      <c r="I16" s="176"/>
      <c r="J16" s="176"/>
      <c r="K16" s="176"/>
      <c r="L16" s="176"/>
      <c r="M16" s="176"/>
      <c r="N16" s="176"/>
      <c r="O16" s="176"/>
      <c r="P16" s="230"/>
      <c r="Q16" s="230"/>
      <c r="R16" s="230"/>
      <c r="S16" s="58"/>
      <c r="T16" s="58"/>
      <c r="U16" s="58"/>
      <c r="V16" s="7"/>
    </row>
    <row r="17" spans="1:22" ht="13.5" x14ac:dyDescent="0.15">
      <c r="B17" s="176"/>
      <c r="C17" s="176"/>
      <c r="D17" s="176"/>
      <c r="E17" s="176"/>
      <c r="F17" s="176"/>
      <c r="G17" s="176"/>
      <c r="H17" s="176"/>
      <c r="I17" s="176"/>
      <c r="J17" s="176"/>
      <c r="K17" s="176"/>
      <c r="L17" s="176"/>
      <c r="M17" s="176"/>
      <c r="N17" s="176"/>
      <c r="O17" s="176"/>
      <c r="P17" s="58"/>
      <c r="Q17" s="58"/>
      <c r="R17" s="58"/>
      <c r="S17" s="58"/>
      <c r="T17" s="58"/>
      <c r="U17" s="58"/>
      <c r="V17" s="7"/>
    </row>
    <row r="18" spans="1:22" s="7" customFormat="1" x14ac:dyDescent="0.15">
      <c r="B18" s="174" t="s">
        <v>7</v>
      </c>
      <c r="C18" s="174"/>
      <c r="D18" s="174"/>
      <c r="E18" s="174"/>
      <c r="F18" s="174"/>
      <c r="G18" s="174"/>
      <c r="H18" s="174"/>
      <c r="I18" s="174"/>
      <c r="J18" s="174"/>
      <c r="K18" s="174"/>
      <c r="L18" s="174"/>
      <c r="M18" s="174"/>
      <c r="N18" s="174"/>
      <c r="O18" s="174"/>
      <c r="P18" s="229"/>
      <c r="Q18" s="229"/>
      <c r="R18" s="229"/>
      <c r="S18" s="58"/>
      <c r="T18" s="58"/>
      <c r="U18" s="58"/>
    </row>
    <row r="19" spans="1:22" ht="13.5" x14ac:dyDescent="0.15">
      <c r="B19" s="216" t="s">
        <v>54</v>
      </c>
      <c r="C19" s="216"/>
      <c r="D19" s="222" t="str">
        <f>REPT('Настройки '!B66,1)</f>
        <v>КТП-169 ВЛИ-0,4кВ Ф-3 опора №300/18 ул.Железнодорожная, уч.145к. Подключение по указанию №874</v>
      </c>
      <c r="E19" s="223"/>
      <c r="F19" s="223"/>
      <c r="G19" s="223"/>
      <c r="H19" s="223"/>
      <c r="I19" s="223"/>
      <c r="J19" s="223"/>
      <c r="K19" s="223"/>
      <c r="L19" s="223"/>
      <c r="M19" s="223"/>
      <c r="N19" s="223"/>
      <c r="O19" s="223"/>
      <c r="P19" s="229"/>
      <c r="Q19" s="229"/>
      <c r="R19" s="229"/>
      <c r="S19" s="58"/>
      <c r="T19" s="58"/>
      <c r="U19" s="58"/>
      <c r="V19" s="7"/>
    </row>
    <row r="20" spans="1:22" ht="13.5" x14ac:dyDescent="0.15">
      <c r="B20" s="221" t="str">
        <f>REPT('Настройки '!B67,1)</f>
        <v/>
      </c>
      <c r="C20" s="221"/>
      <c r="D20" s="221"/>
      <c r="E20" s="221"/>
      <c r="F20" s="221"/>
      <c r="G20" s="221"/>
      <c r="H20" s="221"/>
      <c r="I20" s="221"/>
      <c r="J20" s="221"/>
      <c r="K20" s="221"/>
      <c r="L20" s="221"/>
      <c r="M20" s="221"/>
      <c r="N20" s="221"/>
      <c r="O20" s="221"/>
      <c r="P20" s="229"/>
      <c r="Q20" s="229"/>
      <c r="R20" s="229"/>
      <c r="S20" s="58"/>
      <c r="T20" s="58"/>
      <c r="U20" s="58"/>
      <c r="V20" s="7"/>
    </row>
    <row r="21" spans="1:22" ht="13.5" x14ac:dyDescent="0.15">
      <c r="B21" s="173"/>
      <c r="C21" s="173"/>
      <c r="D21" s="173"/>
      <c r="E21" s="173"/>
      <c r="F21" s="173"/>
      <c r="G21" s="173"/>
      <c r="H21" s="173"/>
      <c r="I21" s="173"/>
      <c r="J21" s="173"/>
      <c r="K21" s="173"/>
      <c r="L21" s="173"/>
      <c r="M21" s="173"/>
      <c r="N21" s="173"/>
      <c r="O21" s="173"/>
      <c r="P21" s="58"/>
      <c r="Q21" s="58"/>
      <c r="R21" s="58"/>
      <c r="S21" s="58"/>
      <c r="T21" s="58"/>
      <c r="U21" s="58"/>
      <c r="V21" s="7"/>
    </row>
    <row r="22" spans="1:22" ht="13.5" x14ac:dyDescent="0.15">
      <c r="B22" s="173"/>
      <c r="C22" s="173"/>
      <c r="D22" s="173"/>
      <c r="E22" s="173"/>
      <c r="F22" s="173"/>
      <c r="G22" s="173"/>
      <c r="H22" s="173"/>
      <c r="I22" s="173"/>
      <c r="J22" s="173"/>
      <c r="K22" s="173"/>
      <c r="L22" s="173"/>
      <c r="M22" s="173"/>
      <c r="N22" s="173"/>
      <c r="O22" s="173"/>
      <c r="P22" s="229"/>
      <c r="Q22" s="229"/>
      <c r="R22" s="229"/>
      <c r="S22" s="82"/>
      <c r="T22" s="58"/>
      <c r="U22" s="58"/>
      <c r="V22" s="7"/>
    </row>
    <row r="23" spans="1:22" ht="15.75" customHeight="1" x14ac:dyDescent="0.15">
      <c r="B23" s="179" t="s">
        <v>28</v>
      </c>
      <c r="C23" s="179"/>
      <c r="D23" s="179"/>
      <c r="E23" s="86">
        <f ca="1">TODAY()</f>
        <v>43060</v>
      </c>
      <c r="F23" s="51"/>
      <c r="G23" s="50" t="s">
        <v>0</v>
      </c>
      <c r="H23" s="90" t="str">
        <f>REPT(Прога!D7,1)</f>
        <v>13.00</v>
      </c>
      <c r="I23" s="11"/>
      <c r="J23" s="11"/>
      <c r="K23" s="11"/>
      <c r="L23" s="11"/>
      <c r="M23" s="11"/>
      <c r="N23" s="11"/>
      <c r="O23" s="11"/>
      <c r="P23" s="58"/>
      <c r="Q23" s="58"/>
      <c r="R23" s="58"/>
      <c r="S23" s="58"/>
      <c r="T23" s="58"/>
      <c r="U23" s="58"/>
      <c r="V23" s="7"/>
    </row>
    <row r="24" spans="1:22" ht="15.75" customHeight="1" x14ac:dyDescent="0.15">
      <c r="A24" s="2"/>
      <c r="B24" s="168" t="s">
        <v>29</v>
      </c>
      <c r="C24" s="168"/>
      <c r="D24" s="168"/>
      <c r="E24" s="86">
        <f ca="1">TODAY()</f>
        <v>43060</v>
      </c>
      <c r="F24" s="52"/>
      <c r="G24" s="50" t="s">
        <v>0</v>
      </c>
      <c r="H24" s="91" t="str">
        <f>REPT(Прога!I7,1)</f>
        <v>18.00</v>
      </c>
      <c r="I24" s="11"/>
      <c r="J24" s="11"/>
      <c r="K24" s="11"/>
      <c r="L24" s="48"/>
      <c r="M24" s="53"/>
      <c r="N24" s="11"/>
      <c r="O24" s="11"/>
      <c r="P24" s="229"/>
      <c r="Q24" s="229"/>
      <c r="R24" s="229"/>
      <c r="S24" s="82"/>
      <c r="T24" s="58"/>
      <c r="U24" s="58"/>
      <c r="V24" s="7"/>
    </row>
    <row r="25" spans="1:22" ht="9" customHeight="1" x14ac:dyDescent="0.15"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11"/>
      <c r="O25" s="11"/>
      <c r="P25" s="229"/>
      <c r="Q25" s="229"/>
      <c r="R25" s="229"/>
      <c r="S25" s="58"/>
      <c r="T25" s="58"/>
      <c r="U25" s="58"/>
      <c r="V25" s="7"/>
    </row>
    <row r="26" spans="1:22" ht="13.5" x14ac:dyDescent="0.15">
      <c r="B26" s="204" t="s">
        <v>63</v>
      </c>
      <c r="C26" s="204"/>
      <c r="D26" s="204"/>
      <c r="E26" s="204"/>
      <c r="F26" s="204"/>
      <c r="G26" s="204"/>
      <c r="H26" s="204"/>
      <c r="I26" s="204"/>
      <c r="J26" s="204"/>
      <c r="K26" s="204"/>
      <c r="L26" s="204"/>
      <c r="M26" s="204"/>
      <c r="N26" s="204"/>
      <c r="O26" s="204"/>
      <c r="P26" s="58"/>
      <c r="Q26" s="58"/>
      <c r="R26" s="58"/>
      <c r="S26" s="58"/>
      <c r="T26" s="58"/>
      <c r="U26" s="58"/>
      <c r="V26" s="7"/>
    </row>
    <row r="27" spans="1:22" ht="24" customHeight="1" x14ac:dyDescent="0.15">
      <c r="A27" s="3"/>
      <c r="B27" s="238" t="s">
        <v>49</v>
      </c>
      <c r="C27" s="239"/>
      <c r="D27" s="239"/>
      <c r="E27" s="239"/>
      <c r="F27" s="239"/>
      <c r="G27" s="239"/>
      <c r="H27" s="240"/>
      <c r="I27" s="180" t="s">
        <v>11</v>
      </c>
      <c r="J27" s="181"/>
      <c r="K27" s="181"/>
      <c r="L27" s="181"/>
      <c r="M27" s="181"/>
      <c r="N27" s="181"/>
      <c r="O27" s="182"/>
      <c r="P27" s="229"/>
      <c r="Q27" s="229"/>
      <c r="R27" s="229"/>
      <c r="S27" s="229"/>
      <c r="T27" s="229"/>
      <c r="U27" s="58"/>
      <c r="V27" s="7"/>
    </row>
    <row r="28" spans="1:22" ht="14.25" x14ac:dyDescent="0.15">
      <c r="A28" s="3"/>
      <c r="B28" s="196">
        <v>1</v>
      </c>
      <c r="C28" s="173"/>
      <c r="D28" s="173"/>
      <c r="E28" s="173"/>
      <c r="F28" s="173"/>
      <c r="G28" s="173"/>
      <c r="H28" s="197"/>
      <c r="I28" s="196">
        <v>2</v>
      </c>
      <c r="J28" s="173"/>
      <c r="K28" s="173"/>
      <c r="L28" s="173"/>
      <c r="M28" s="173"/>
      <c r="N28" s="173"/>
      <c r="O28" s="197"/>
      <c r="P28" s="58"/>
      <c r="Q28" s="58"/>
      <c r="R28" s="58"/>
      <c r="S28" s="58"/>
      <c r="T28" s="58"/>
      <c r="U28" s="58"/>
      <c r="V28" s="7"/>
    </row>
    <row r="29" spans="1:22" ht="12.75" customHeight="1" x14ac:dyDescent="0.15">
      <c r="A29" s="3"/>
      <c r="B29" s="177" t="str">
        <f>REPT(Прога!B22,1)</f>
        <v>Не требуются</v>
      </c>
      <c r="C29" s="172"/>
      <c r="D29" s="172"/>
      <c r="E29" s="172"/>
      <c r="F29" s="172"/>
      <c r="G29" s="172"/>
      <c r="H29" s="178"/>
      <c r="I29" s="177" t="str">
        <f>REPT(Прога!D22,1)</f>
        <v>Не требуются</v>
      </c>
      <c r="J29" s="172"/>
      <c r="K29" s="172"/>
      <c r="L29" s="172"/>
      <c r="M29" s="172"/>
      <c r="N29" s="172"/>
      <c r="O29" s="178"/>
      <c r="P29" s="229"/>
      <c r="Q29" s="229"/>
      <c r="R29" s="229"/>
      <c r="S29" s="229"/>
      <c r="T29" s="229"/>
      <c r="U29" s="58"/>
      <c r="V29" s="7"/>
    </row>
    <row r="30" spans="1:22" ht="12.75" customHeight="1" x14ac:dyDescent="0.15">
      <c r="A30" s="3"/>
      <c r="B30" s="177" t="str">
        <f>REPT(Прога!B23,1)</f>
        <v/>
      </c>
      <c r="C30" s="172"/>
      <c r="D30" s="172"/>
      <c r="E30" s="172"/>
      <c r="F30" s="172"/>
      <c r="G30" s="172"/>
      <c r="H30" s="178"/>
      <c r="I30" s="177" t="str">
        <f>REPT(Прога!D23,1)</f>
        <v/>
      </c>
      <c r="J30" s="172"/>
      <c r="K30" s="172"/>
      <c r="L30" s="172"/>
      <c r="M30" s="172"/>
      <c r="N30" s="172"/>
      <c r="O30" s="178"/>
      <c r="P30" s="58"/>
      <c r="Q30" s="58"/>
      <c r="R30" s="58"/>
      <c r="S30" s="58"/>
      <c r="T30" s="58"/>
      <c r="U30" s="58"/>
      <c r="V30" s="7"/>
    </row>
    <row r="31" spans="1:22" ht="12.75" customHeight="1" x14ac:dyDescent="0.15">
      <c r="A31" s="3"/>
      <c r="B31" s="177" t="str">
        <f>REPT(Прога!B24,1)</f>
        <v/>
      </c>
      <c r="C31" s="172"/>
      <c r="D31" s="172"/>
      <c r="E31" s="172"/>
      <c r="F31" s="172"/>
      <c r="G31" s="172"/>
      <c r="H31" s="178"/>
      <c r="I31" s="177" t="str">
        <f>REPT(Прога!D24,1)</f>
        <v/>
      </c>
      <c r="J31" s="172"/>
      <c r="K31" s="172"/>
      <c r="L31" s="172"/>
      <c r="M31" s="172"/>
      <c r="N31" s="172"/>
      <c r="O31" s="178"/>
      <c r="P31" s="58"/>
      <c r="Q31" s="58"/>
      <c r="R31" s="58"/>
      <c r="S31" s="58"/>
      <c r="T31" s="58"/>
      <c r="U31" s="58"/>
      <c r="V31" s="7"/>
    </row>
    <row r="32" spans="1:22" ht="12.75" customHeight="1" x14ac:dyDescent="0.15">
      <c r="A32" s="3"/>
      <c r="B32" s="177" t="str">
        <f>REPT(Прога!B25,1)</f>
        <v/>
      </c>
      <c r="C32" s="172"/>
      <c r="D32" s="172"/>
      <c r="E32" s="172"/>
      <c r="F32" s="172"/>
      <c r="G32" s="172"/>
      <c r="H32" s="178"/>
      <c r="I32" s="177" t="str">
        <f>REPT(Прога!D25,1)</f>
        <v/>
      </c>
      <c r="J32" s="172"/>
      <c r="K32" s="172"/>
      <c r="L32" s="172"/>
      <c r="M32" s="172"/>
      <c r="N32" s="172"/>
      <c r="O32" s="178"/>
      <c r="P32" s="59"/>
      <c r="Q32" s="59"/>
      <c r="R32" s="59"/>
      <c r="S32" s="59"/>
      <c r="T32" s="59"/>
      <c r="U32" s="59"/>
      <c r="V32" s="7"/>
    </row>
    <row r="33" spans="1:18" ht="12.75" customHeight="1" x14ac:dyDescent="0.15">
      <c r="A33" s="3"/>
      <c r="B33" s="177" t="str">
        <f>REPT(Прога!B26,1)</f>
        <v/>
      </c>
      <c r="C33" s="172"/>
      <c r="D33" s="172"/>
      <c r="E33" s="172"/>
      <c r="F33" s="172"/>
      <c r="G33" s="172"/>
      <c r="H33" s="178"/>
      <c r="I33" s="177" t="str">
        <f>REPT(Прога!D26,1)</f>
        <v/>
      </c>
      <c r="J33" s="172"/>
      <c r="K33" s="172"/>
      <c r="L33" s="172"/>
      <c r="M33" s="172"/>
      <c r="N33" s="172"/>
      <c r="O33" s="178"/>
    </row>
    <row r="34" spans="1:18" ht="12.75" customHeight="1" x14ac:dyDescent="0.15">
      <c r="A34" s="3"/>
      <c r="B34" s="177" t="str">
        <f>REPT(Прога!B27,1)</f>
        <v/>
      </c>
      <c r="C34" s="172"/>
      <c r="D34" s="172"/>
      <c r="E34" s="172"/>
      <c r="F34" s="172"/>
      <c r="G34" s="172"/>
      <c r="H34" s="178"/>
      <c r="I34" s="177" t="str">
        <f>REPT(Прога!D27,1)</f>
        <v/>
      </c>
      <c r="J34" s="172"/>
      <c r="K34" s="172"/>
      <c r="L34" s="172"/>
      <c r="M34" s="172"/>
      <c r="N34" s="172"/>
      <c r="O34" s="178"/>
      <c r="P34" s="229"/>
      <c r="Q34" s="229"/>
      <c r="R34" s="229"/>
    </row>
    <row r="35" spans="1:18" ht="12.75" customHeight="1" x14ac:dyDescent="0.15">
      <c r="A35" s="3"/>
      <c r="B35" s="177" t="str">
        <f>REPT(Прога!B28,1)</f>
        <v/>
      </c>
      <c r="C35" s="172"/>
      <c r="D35" s="172"/>
      <c r="E35" s="172"/>
      <c r="F35" s="172"/>
      <c r="G35" s="172"/>
      <c r="H35" s="178"/>
      <c r="I35" s="177" t="str">
        <f>REPT(Прога!D28,1)</f>
        <v/>
      </c>
      <c r="J35" s="172"/>
      <c r="K35" s="172"/>
      <c r="L35" s="172"/>
      <c r="M35" s="172"/>
      <c r="N35" s="172"/>
      <c r="O35" s="178"/>
    </row>
    <row r="36" spans="1:18" s="7" customFormat="1" ht="12.75" customHeight="1" x14ac:dyDescent="0.15">
      <c r="A36" s="3"/>
      <c r="B36" s="177" t="str">
        <f>REPT(Прога!B29,1)</f>
        <v/>
      </c>
      <c r="C36" s="172"/>
      <c r="D36" s="172"/>
      <c r="E36" s="172"/>
      <c r="F36" s="172"/>
      <c r="G36" s="172"/>
      <c r="H36" s="178"/>
      <c r="I36" s="177" t="str">
        <f>REPT(Прога!D29,1)</f>
        <v/>
      </c>
      <c r="J36" s="172"/>
      <c r="K36" s="172"/>
      <c r="L36" s="172"/>
      <c r="M36" s="172"/>
      <c r="N36" s="172"/>
      <c r="O36" s="178"/>
    </row>
    <row r="37" spans="1:18" ht="13.5" customHeight="1" x14ac:dyDescent="0.15">
      <c r="A37" s="4"/>
      <c r="B37" s="177" t="str">
        <f>REPT(Прога!B30,1)</f>
        <v/>
      </c>
      <c r="C37" s="172"/>
      <c r="D37" s="172"/>
      <c r="E37" s="172"/>
      <c r="F37" s="172"/>
      <c r="G37" s="172"/>
      <c r="H37" s="178"/>
      <c r="I37" s="177" t="str">
        <f>REPT(Прога!D30,1)</f>
        <v/>
      </c>
      <c r="J37" s="172"/>
      <c r="K37" s="172"/>
      <c r="L37" s="172"/>
      <c r="M37" s="172"/>
      <c r="N37" s="172"/>
      <c r="O37" s="178"/>
    </row>
    <row r="38" spans="1:18" ht="13.5" customHeight="1" x14ac:dyDescent="0.15">
      <c r="A38" s="3"/>
      <c r="B38" s="177" t="str">
        <f>REPT(Прога!B31,1)</f>
        <v/>
      </c>
      <c r="C38" s="172"/>
      <c r="D38" s="172"/>
      <c r="E38" s="172"/>
      <c r="F38" s="172"/>
      <c r="G38" s="172"/>
      <c r="H38" s="178"/>
      <c r="I38" s="177" t="str">
        <f>REPT(Прога!D31,1)</f>
        <v/>
      </c>
      <c r="J38" s="172"/>
      <c r="K38" s="172"/>
      <c r="L38" s="172"/>
      <c r="M38" s="172"/>
      <c r="N38" s="172"/>
      <c r="O38" s="178"/>
    </row>
    <row r="39" spans="1:18" s="7" customFormat="1" ht="13.5" customHeight="1" x14ac:dyDescent="0.15">
      <c r="A39" s="3"/>
      <c r="B39" s="102" t="s">
        <v>126</v>
      </c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</row>
    <row r="40" spans="1:18" ht="13.5" customHeight="1" x14ac:dyDescent="0.15">
      <c r="A40" s="3"/>
      <c r="B40" s="173" t="s">
        <v>127</v>
      </c>
      <c r="C40" s="173"/>
      <c r="D40" s="173"/>
      <c r="E40" s="173"/>
      <c r="F40" s="93"/>
      <c r="G40" s="173" t="str">
        <f>REPT(Прога!C10,1)</f>
        <v>Матушкин С.Г. гр.V</v>
      </c>
      <c r="H40" s="173"/>
      <c r="I40" s="93"/>
      <c r="J40" s="93"/>
      <c r="K40" s="93"/>
      <c r="L40" s="93"/>
      <c r="M40" s="93"/>
      <c r="N40" s="93"/>
      <c r="O40" s="93"/>
    </row>
    <row r="41" spans="1:18" s="7" customFormat="1" ht="13.5" customHeight="1" x14ac:dyDescent="0.15">
      <c r="A41" s="3"/>
      <c r="B41" s="172" t="s">
        <v>73</v>
      </c>
      <c r="C41" s="172"/>
      <c r="D41" s="172"/>
      <c r="E41" s="172"/>
      <c r="F41" s="172"/>
      <c r="G41" s="172"/>
      <c r="H41" s="172"/>
      <c r="I41" s="172"/>
      <c r="J41" s="172"/>
      <c r="K41" s="172"/>
      <c r="L41" s="172"/>
      <c r="M41" s="172"/>
      <c r="N41" s="172"/>
      <c r="O41" s="172"/>
    </row>
    <row r="42" spans="1:18" s="7" customFormat="1" ht="13.5" customHeight="1" x14ac:dyDescent="0.15">
      <c r="A42" s="3"/>
      <c r="B42" s="172" t="s">
        <v>74</v>
      </c>
      <c r="C42" s="172"/>
      <c r="D42" s="172"/>
      <c r="E42" s="172"/>
      <c r="F42" s="172"/>
      <c r="G42" s="172"/>
      <c r="H42" s="172"/>
      <c r="I42" s="172"/>
      <c r="J42" s="172"/>
      <c r="K42" s="172"/>
      <c r="L42" s="172"/>
      <c r="M42" s="172"/>
      <c r="N42" s="172"/>
      <c r="O42" s="172"/>
    </row>
    <row r="43" spans="1:18" ht="13.5" customHeight="1" x14ac:dyDescent="0.15">
      <c r="A43" s="3"/>
      <c r="B43" s="173"/>
      <c r="C43" s="173"/>
      <c r="D43" s="173"/>
      <c r="E43" s="173"/>
      <c r="F43" s="173"/>
      <c r="G43" s="173"/>
      <c r="H43" s="173"/>
      <c r="I43" s="173"/>
      <c r="J43" s="173"/>
      <c r="K43" s="173"/>
      <c r="L43" s="173"/>
      <c r="M43" s="173"/>
      <c r="N43" s="173"/>
      <c r="O43" s="173"/>
    </row>
    <row r="44" spans="1:18" ht="13.5" x14ac:dyDescent="0.15">
      <c r="B44" s="179" t="s">
        <v>34</v>
      </c>
      <c r="C44" s="179"/>
      <c r="D44" s="54" t="s">
        <v>33</v>
      </c>
      <c r="E44" s="87">
        <f ca="1">TODAY()</f>
        <v>43060</v>
      </c>
      <c r="F44" s="55"/>
      <c r="G44" s="56" t="s">
        <v>0</v>
      </c>
      <c r="H44" s="215" t="str">
        <f>REPT(Прога!C7,1)</f>
        <v>12.00</v>
      </c>
      <c r="I44" s="215"/>
      <c r="J44" s="15"/>
      <c r="K44" s="15"/>
      <c r="L44" s="11"/>
      <c r="M44" s="11"/>
      <c r="N44" s="65" t="s">
        <v>53</v>
      </c>
      <c r="O44" s="11"/>
    </row>
    <row r="45" spans="1:18" ht="13.5" x14ac:dyDescent="0.15">
      <c r="B45" s="216" t="s">
        <v>1</v>
      </c>
      <c r="C45" s="216"/>
      <c r="D45" s="169"/>
      <c r="E45" s="169"/>
      <c r="F45" s="11"/>
      <c r="G45" s="183" t="s">
        <v>35</v>
      </c>
      <c r="H45" s="183"/>
      <c r="I45" s="183"/>
      <c r="J45" s="169" t="str">
        <f>REPT(Прога!B10,1)</f>
        <v>Матушкин С.Г. гр.V</v>
      </c>
      <c r="K45" s="169"/>
      <c r="L45" s="169"/>
      <c r="M45" s="169"/>
      <c r="N45" s="169"/>
      <c r="O45" s="49"/>
    </row>
    <row r="46" spans="1:18" ht="13.5" x14ac:dyDescent="0.15">
      <c r="B46" s="168" t="s">
        <v>59</v>
      </c>
      <c r="C46" s="168"/>
      <c r="D46" s="168"/>
      <c r="E46" s="168"/>
      <c r="F46" s="11"/>
      <c r="G46" s="57" t="s">
        <v>0</v>
      </c>
      <c r="H46" s="169"/>
      <c r="I46" s="169"/>
      <c r="J46" s="15"/>
      <c r="K46" s="11"/>
      <c r="L46" s="11"/>
      <c r="M46" s="11"/>
      <c r="N46" s="11"/>
      <c r="O46" s="11"/>
    </row>
    <row r="47" spans="1:18" ht="13.5" x14ac:dyDescent="0.15">
      <c r="B47" s="171" t="s">
        <v>1</v>
      </c>
      <c r="C47" s="171"/>
      <c r="D47" s="169"/>
      <c r="E47" s="169"/>
      <c r="F47" s="11"/>
      <c r="G47" s="183" t="s">
        <v>35</v>
      </c>
      <c r="H47" s="183"/>
      <c r="I47" s="183"/>
      <c r="J47" s="169"/>
      <c r="K47" s="169"/>
      <c r="L47" s="169"/>
      <c r="M47" s="169"/>
      <c r="N47" s="169"/>
      <c r="O47" s="11"/>
    </row>
    <row r="48" spans="1:18" ht="13.5" x14ac:dyDescent="0.15">
      <c r="B48" s="48" t="s">
        <v>2</v>
      </c>
      <c r="C48" s="169"/>
      <c r="D48" s="169"/>
      <c r="E48" s="48" t="s">
        <v>0</v>
      </c>
      <c r="F48" s="11"/>
      <c r="G48" s="51"/>
      <c r="H48" s="214"/>
      <c r="I48" s="214"/>
      <c r="J48" s="11"/>
      <c r="K48" s="11"/>
      <c r="L48" s="11"/>
      <c r="M48" s="11"/>
      <c r="N48" s="11"/>
      <c r="O48" s="11"/>
    </row>
    <row r="49" spans="2:15" ht="12.6" customHeight="1" x14ac:dyDescent="0.15">
      <c r="B49" s="204" t="s">
        <v>36</v>
      </c>
      <c r="C49" s="204"/>
      <c r="D49" s="204"/>
      <c r="E49" s="204"/>
      <c r="F49" s="204"/>
      <c r="G49" s="204"/>
      <c r="H49" s="204"/>
      <c r="I49" s="204"/>
      <c r="J49" s="204"/>
      <c r="K49" s="204"/>
      <c r="L49" s="204"/>
      <c r="M49" s="204"/>
      <c r="N49" s="204"/>
      <c r="O49" s="204"/>
    </row>
    <row r="50" spans="2:15" ht="10.5" customHeight="1" x14ac:dyDescent="0.15">
      <c r="B50" s="196" t="s">
        <v>21</v>
      </c>
      <c r="C50" s="173"/>
      <c r="D50" s="173"/>
      <c r="E50" s="173"/>
      <c r="F50" s="173"/>
      <c r="G50" s="173"/>
      <c r="H50" s="197"/>
      <c r="I50" s="196" t="s">
        <v>13</v>
      </c>
      <c r="J50" s="173"/>
      <c r="K50" s="173"/>
      <c r="L50" s="173"/>
      <c r="M50" s="173"/>
      <c r="N50" s="173"/>
      <c r="O50" s="197"/>
    </row>
    <row r="51" spans="2:15" ht="15.6" customHeight="1" x14ac:dyDescent="0.15">
      <c r="B51" s="184" t="s">
        <v>14</v>
      </c>
      <c r="C51" s="185"/>
      <c r="D51" s="186"/>
      <c r="E51" s="196" t="str">
        <f>REPT(Прога!B10,1)</f>
        <v>Матушкин С.Г. гр.V</v>
      </c>
      <c r="F51" s="173"/>
      <c r="G51" s="173"/>
      <c r="H51" s="197"/>
      <c r="I51" s="207" t="s">
        <v>61</v>
      </c>
      <c r="J51" s="208"/>
      <c r="K51" s="169" t="str">
        <f>REPT(Прога!D10,1)</f>
        <v>Протопопов А.С. гр.IV</v>
      </c>
      <c r="L51" s="169"/>
      <c r="M51" s="169"/>
      <c r="N51" s="169"/>
      <c r="O51" s="169"/>
    </row>
    <row r="52" spans="2:15" ht="12.6" customHeight="1" x14ac:dyDescent="0.15">
      <c r="B52" s="187"/>
      <c r="C52" s="188"/>
      <c r="D52" s="188"/>
      <c r="E52" s="201" t="s">
        <v>7</v>
      </c>
      <c r="F52" s="202"/>
      <c r="G52" s="202"/>
      <c r="H52" s="203"/>
      <c r="I52" s="209"/>
      <c r="J52" s="209"/>
      <c r="K52" s="201" t="s">
        <v>7</v>
      </c>
      <c r="L52" s="202"/>
      <c r="M52" s="202"/>
      <c r="N52" s="202"/>
      <c r="O52" s="203"/>
    </row>
    <row r="53" spans="2:15" ht="12.6" customHeight="1" x14ac:dyDescent="0.15">
      <c r="B53" s="187"/>
      <c r="C53" s="188"/>
      <c r="D53" s="189"/>
      <c r="E53" s="69"/>
      <c r="F53" s="70"/>
      <c r="G53" s="70"/>
      <c r="H53" s="71"/>
      <c r="I53" s="210"/>
      <c r="J53" s="211"/>
      <c r="K53" s="69"/>
      <c r="L53" s="70"/>
      <c r="M53" s="70"/>
      <c r="N53" s="70"/>
      <c r="O53" s="71"/>
    </row>
    <row r="54" spans="2:15" ht="9.6" customHeight="1" x14ac:dyDescent="0.15">
      <c r="B54" s="190"/>
      <c r="C54" s="191"/>
      <c r="D54" s="192"/>
      <c r="E54" s="198" t="s">
        <v>6</v>
      </c>
      <c r="F54" s="199"/>
      <c r="G54" s="199"/>
      <c r="H54" s="200"/>
      <c r="I54" s="212"/>
      <c r="J54" s="213"/>
      <c r="K54" s="198" t="s">
        <v>6</v>
      </c>
      <c r="L54" s="199"/>
      <c r="M54" s="199"/>
      <c r="N54" s="199"/>
      <c r="O54" s="200"/>
    </row>
    <row r="55" spans="2:15" ht="14.25" customHeight="1" x14ac:dyDescent="0.15">
      <c r="B55" s="204" t="s">
        <v>37</v>
      </c>
      <c r="C55" s="204"/>
      <c r="D55" s="204"/>
      <c r="E55" s="204"/>
      <c r="F55" s="204"/>
      <c r="G55" s="204"/>
      <c r="H55" s="204"/>
      <c r="I55" s="204"/>
      <c r="J55" s="204"/>
      <c r="K55" s="204"/>
      <c r="L55" s="204"/>
      <c r="M55" s="204"/>
      <c r="N55" s="204"/>
      <c r="O55" s="204"/>
    </row>
    <row r="56" spans="2:15" ht="16.5" customHeight="1" x14ac:dyDescent="0.15">
      <c r="B56" s="184" t="s">
        <v>50</v>
      </c>
      <c r="C56" s="185"/>
      <c r="D56" s="185"/>
      <c r="E56" s="185"/>
      <c r="F56" s="185"/>
      <c r="G56" s="186"/>
      <c r="H56" s="184" t="s">
        <v>3</v>
      </c>
      <c r="I56" s="186"/>
      <c r="J56" s="184" t="s">
        <v>51</v>
      </c>
      <c r="K56" s="185"/>
      <c r="L56" s="185"/>
      <c r="M56" s="185"/>
      <c r="N56" s="185"/>
      <c r="O56" s="186"/>
    </row>
    <row r="57" spans="2:15" s="7" customFormat="1" ht="16.5" customHeight="1" x14ac:dyDescent="0.15">
      <c r="B57" s="187"/>
      <c r="C57" s="188"/>
      <c r="D57" s="188"/>
      <c r="E57" s="188"/>
      <c r="F57" s="188"/>
      <c r="G57" s="189"/>
      <c r="H57" s="187"/>
      <c r="I57" s="189"/>
      <c r="J57" s="187"/>
      <c r="K57" s="188"/>
      <c r="L57" s="188"/>
      <c r="M57" s="188"/>
      <c r="N57" s="188"/>
      <c r="O57" s="189"/>
    </row>
    <row r="58" spans="2:15" ht="16.5" customHeight="1" x14ac:dyDescent="0.15">
      <c r="B58" s="190"/>
      <c r="C58" s="191"/>
      <c r="D58" s="191"/>
      <c r="E58" s="191"/>
      <c r="F58" s="191"/>
      <c r="G58" s="192"/>
      <c r="H58" s="190"/>
      <c r="I58" s="192"/>
      <c r="J58" s="190"/>
      <c r="K58" s="191"/>
      <c r="L58" s="191"/>
      <c r="M58" s="191"/>
      <c r="N58" s="191"/>
      <c r="O58" s="192"/>
    </row>
    <row r="59" spans="2:15" ht="11.25" customHeight="1" x14ac:dyDescent="0.15">
      <c r="B59" s="196">
        <v>1</v>
      </c>
      <c r="C59" s="173"/>
      <c r="D59" s="173"/>
      <c r="E59" s="173"/>
      <c r="F59" s="173"/>
      <c r="G59" s="197"/>
      <c r="H59" s="196">
        <v>2</v>
      </c>
      <c r="I59" s="197"/>
      <c r="J59" s="196">
        <v>3</v>
      </c>
      <c r="K59" s="173"/>
      <c r="L59" s="173"/>
      <c r="M59" s="173"/>
      <c r="N59" s="173"/>
      <c r="O59" s="197"/>
    </row>
    <row r="60" spans="2:15" ht="13.5" x14ac:dyDescent="0.15">
      <c r="B60" s="196" t="str">
        <f>REPT(Прога!C4,1)</f>
        <v>Дежурный диспетчер ЦЭС Куренков В.А. гр.V</v>
      </c>
      <c r="C60" s="173"/>
      <c r="D60" s="173"/>
      <c r="E60" s="173"/>
      <c r="F60" s="173"/>
      <c r="G60" s="197"/>
      <c r="H60" s="227">
        <f ca="1">TODAY()</f>
        <v>43060</v>
      </c>
      <c r="I60" s="228"/>
      <c r="J60" s="196"/>
      <c r="K60" s="173"/>
      <c r="L60" s="173"/>
      <c r="M60" s="173"/>
      <c r="N60" s="173"/>
      <c r="O60" s="197"/>
    </row>
    <row r="61" spans="2:15" ht="13.5" x14ac:dyDescent="0.15">
      <c r="B61" s="196"/>
      <c r="C61" s="173"/>
      <c r="D61" s="173"/>
      <c r="E61" s="173"/>
      <c r="F61" s="173"/>
      <c r="G61" s="197"/>
      <c r="H61" s="196"/>
      <c r="I61" s="197"/>
      <c r="J61" s="196"/>
      <c r="K61" s="173"/>
      <c r="L61" s="173"/>
      <c r="M61" s="173"/>
      <c r="N61" s="173"/>
      <c r="O61" s="197"/>
    </row>
    <row r="62" spans="2:15" ht="13.5" x14ac:dyDescent="0.15">
      <c r="B62" s="217" t="str">
        <f>REPT('Настройки '!B31,1)</f>
        <v xml:space="preserve"> </v>
      </c>
      <c r="C62" s="218"/>
      <c r="D62" s="218"/>
      <c r="E62" s="218"/>
      <c r="F62" s="218"/>
      <c r="G62" s="219"/>
      <c r="H62" s="225" t="str">
        <f ca="1">IF('Настройки '!B30,TODAY()," ")</f>
        <v xml:space="preserve"> </v>
      </c>
      <c r="I62" s="226"/>
      <c r="J62" s="196"/>
      <c r="K62" s="173"/>
      <c r="L62" s="173"/>
      <c r="M62" s="173"/>
      <c r="N62" s="173"/>
      <c r="O62" s="197"/>
    </row>
    <row r="63" spans="2:15" ht="13.5" x14ac:dyDescent="0.15">
      <c r="B63" s="196"/>
      <c r="C63" s="173"/>
      <c r="D63" s="173"/>
      <c r="E63" s="173"/>
      <c r="F63" s="173"/>
      <c r="G63" s="197"/>
      <c r="H63" s="196"/>
      <c r="I63" s="197"/>
      <c r="J63" s="196"/>
      <c r="K63" s="173"/>
      <c r="L63" s="173"/>
      <c r="M63" s="173"/>
      <c r="N63" s="173"/>
      <c r="O63" s="197"/>
    </row>
    <row r="64" spans="2:15" x14ac:dyDescent="0.15">
      <c r="B64" s="2"/>
      <c r="C64" s="2"/>
      <c r="D64" s="2"/>
      <c r="E64" s="2"/>
      <c r="F64" s="2"/>
      <c r="G64" s="2"/>
      <c r="H64" s="2"/>
      <c r="I64" s="2"/>
      <c r="J64" s="2"/>
      <c r="K64" s="2"/>
    </row>
    <row r="65" spans="2:11" x14ac:dyDescent="0.15">
      <c r="B65" s="206"/>
      <c r="C65" s="206"/>
      <c r="D65" s="206"/>
      <c r="E65" s="206"/>
      <c r="F65" s="206"/>
      <c r="G65" s="206"/>
      <c r="H65" s="206"/>
      <c r="I65" s="206"/>
      <c r="J65" s="206"/>
      <c r="K65" s="206"/>
    </row>
  </sheetData>
  <protectedRanges>
    <protectedRange sqref="D19 B20:B22 B62:I62 B29:O38" name="Диапазон1"/>
  </protectedRanges>
  <mergeCells count="133">
    <mergeCell ref="B40:E40"/>
    <mergeCell ref="G40:H40"/>
    <mergeCell ref="P2:R2"/>
    <mergeCell ref="P4:R4"/>
    <mergeCell ref="P6:R6"/>
    <mergeCell ref="P29:R29"/>
    <mergeCell ref="B3:G3"/>
    <mergeCell ref="B4:G4"/>
    <mergeCell ref="I4:K4"/>
    <mergeCell ref="N4:O4"/>
    <mergeCell ref="B7:O7"/>
    <mergeCell ref="B36:H36"/>
    <mergeCell ref="I36:O36"/>
    <mergeCell ref="H2:O3"/>
    <mergeCell ref="N8:O8"/>
    <mergeCell ref="B9:E9"/>
    <mergeCell ref="G9:I9"/>
    <mergeCell ref="K9:O9"/>
    <mergeCell ref="B19:C19"/>
    <mergeCell ref="B26:O26"/>
    <mergeCell ref="B11:D11"/>
    <mergeCell ref="B13:D13"/>
    <mergeCell ref="B27:H27"/>
    <mergeCell ref="B28:H28"/>
    <mergeCell ref="S6:T6"/>
    <mergeCell ref="P8:R8"/>
    <mergeCell ref="P10:R10"/>
    <mergeCell ref="P12:R12"/>
    <mergeCell ref="P14:R14"/>
    <mergeCell ref="P16:R16"/>
    <mergeCell ref="S9:U9"/>
    <mergeCell ref="S11:U11"/>
    <mergeCell ref="S27:T27"/>
    <mergeCell ref="S29:T29"/>
    <mergeCell ref="P34:R34"/>
    <mergeCell ref="P24:R24"/>
    <mergeCell ref="P18:R18"/>
    <mergeCell ref="P19:R19"/>
    <mergeCell ref="P20:R20"/>
    <mergeCell ref="P22:R22"/>
    <mergeCell ref="P25:R25"/>
    <mergeCell ref="P27:R27"/>
    <mergeCell ref="H62:I62"/>
    <mergeCell ref="J62:O62"/>
    <mergeCell ref="B60:G60"/>
    <mergeCell ref="H60:I60"/>
    <mergeCell ref="J60:O60"/>
    <mergeCell ref="B61:G61"/>
    <mergeCell ref="H61:I61"/>
    <mergeCell ref="J61:O61"/>
    <mergeCell ref="B56:G58"/>
    <mergeCell ref="B5:O5"/>
    <mergeCell ref="I30:O30"/>
    <mergeCell ref="I31:O31"/>
    <mergeCell ref="B22:O22"/>
    <mergeCell ref="B20:O20"/>
    <mergeCell ref="D19:O19"/>
    <mergeCell ref="B21:O21"/>
    <mergeCell ref="B31:H31"/>
    <mergeCell ref="E13:O13"/>
    <mergeCell ref="B14:O14"/>
    <mergeCell ref="B65:K65"/>
    <mergeCell ref="B38:H38"/>
    <mergeCell ref="I37:O37"/>
    <mergeCell ref="I38:O38"/>
    <mergeCell ref="H56:I58"/>
    <mergeCell ref="J56:O58"/>
    <mergeCell ref="B59:G59"/>
    <mergeCell ref="H59:I59"/>
    <mergeCell ref="J59:O59"/>
    <mergeCell ref="B50:H50"/>
    <mergeCell ref="I50:O50"/>
    <mergeCell ref="I51:J54"/>
    <mergeCell ref="K54:O54"/>
    <mergeCell ref="B63:G63"/>
    <mergeCell ref="H63:I63"/>
    <mergeCell ref="J63:O63"/>
    <mergeCell ref="D47:E47"/>
    <mergeCell ref="H48:I48"/>
    <mergeCell ref="B55:O55"/>
    <mergeCell ref="J45:N45"/>
    <mergeCell ref="B44:C44"/>
    <mergeCell ref="H44:I44"/>
    <mergeCell ref="B45:C45"/>
    <mergeCell ref="B62:G62"/>
    <mergeCell ref="B51:D54"/>
    <mergeCell ref="I11:J11"/>
    <mergeCell ref="K11:O11"/>
    <mergeCell ref="K12:O12"/>
    <mergeCell ref="E12:H12"/>
    <mergeCell ref="I28:O28"/>
    <mergeCell ref="I35:O35"/>
    <mergeCell ref="B32:H32"/>
    <mergeCell ref="B33:H33"/>
    <mergeCell ref="D45:E45"/>
    <mergeCell ref="B35:H35"/>
    <mergeCell ref="E54:H54"/>
    <mergeCell ref="B12:C12"/>
    <mergeCell ref="E52:H52"/>
    <mergeCell ref="K52:O52"/>
    <mergeCell ref="I32:O32"/>
    <mergeCell ref="B34:H34"/>
    <mergeCell ref="B49:O49"/>
    <mergeCell ref="B18:O18"/>
    <mergeCell ref="E51:H51"/>
    <mergeCell ref="K51:O51"/>
    <mergeCell ref="B37:H37"/>
    <mergeCell ref="E11:H11"/>
    <mergeCell ref="G45:I45"/>
    <mergeCell ref="B46:E46"/>
    <mergeCell ref="H46:I46"/>
    <mergeCell ref="C48:D48"/>
    <mergeCell ref="B10:C10"/>
    <mergeCell ref="B47:C47"/>
    <mergeCell ref="B42:O42"/>
    <mergeCell ref="B43:O43"/>
    <mergeCell ref="G10:I10"/>
    <mergeCell ref="K10:O10"/>
    <mergeCell ref="D10:F10"/>
    <mergeCell ref="B15:O15"/>
    <mergeCell ref="B16:O16"/>
    <mergeCell ref="B17:O17"/>
    <mergeCell ref="I33:O33"/>
    <mergeCell ref="I34:O34"/>
    <mergeCell ref="B24:D24"/>
    <mergeCell ref="B23:D23"/>
    <mergeCell ref="I27:O27"/>
    <mergeCell ref="I29:O29"/>
    <mergeCell ref="J47:N47"/>
    <mergeCell ref="G47:I47"/>
    <mergeCell ref="B41:O41"/>
    <mergeCell ref="B29:H29"/>
    <mergeCell ref="B30:H30"/>
  </mergeCells>
  <phoneticPr fontId="2" type="noConversion"/>
  <dataValidations count="1">
    <dataValidation allowBlank="1" showInputMessage="1" sqref="I4:K4" xr:uid="{00000000-0002-0000-0100-000000000000}"/>
  </dataValidations>
  <pageMargins left="0.31496062992125984" right="0.23622047244094491" top="0.23622047244094491" bottom="0.31496062992125984" header="0.39370078740157483" footer="0.23622047244094491"/>
  <pageSetup paperSize="9" orientation="portrait" r:id="rId1"/>
  <headerFooter alignWithMargins="0"/>
  <ignoredErrors>
    <ignoredError sqref="I4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2"/>
  <dimension ref="A1:U80"/>
  <sheetViews>
    <sheetView showWhiteSpace="0" view="pageLayout" topLeftCell="A34" workbookViewId="0" xr3:uid="{842E5F09-E766-5B8D-85AF-A39847EA96FD}">
      <selection activeCell="B59" sqref="B59:L59"/>
    </sheetView>
  </sheetViews>
  <sheetFormatPr defaultColWidth="9.16796875" defaultRowHeight="10.5" x14ac:dyDescent="0.1"/>
  <cols>
    <col min="1" max="1" width="0.26953125" style="1" customWidth="1"/>
    <col min="2" max="2" width="10.515625" style="1" customWidth="1"/>
    <col min="3" max="3" width="5.2578125" style="1" customWidth="1"/>
    <col min="4" max="4" width="5.2578125" style="1" hidden="1" customWidth="1"/>
    <col min="5" max="5" width="5.2578125" style="1" customWidth="1"/>
    <col min="6" max="6" width="9.4375" style="1" customWidth="1"/>
    <col min="7" max="7" width="7.8203125" style="1" customWidth="1"/>
    <col min="8" max="8" width="7.953125" style="1" customWidth="1"/>
    <col min="9" max="9" width="7.68359375" style="1" customWidth="1"/>
    <col min="10" max="10" width="7.8203125" style="1" customWidth="1"/>
    <col min="11" max="11" width="9.9765625" style="1" customWidth="1"/>
    <col min="12" max="12" width="28.5859375" style="1" customWidth="1"/>
    <col min="13" max="13" width="9.16796875" style="1"/>
    <col min="14" max="15" width="21.7109375" style="1" customWidth="1"/>
    <col min="16" max="16" width="24.13671875" style="1" customWidth="1"/>
    <col min="17" max="16384" width="9.16796875" style="1"/>
  </cols>
  <sheetData>
    <row r="1" spans="1:12" x14ac:dyDescent="0.1">
      <c r="B1" s="296"/>
      <c r="C1" s="296"/>
      <c r="D1" s="296"/>
      <c r="E1" s="296"/>
      <c r="F1" s="296"/>
      <c r="G1" s="296"/>
      <c r="H1" s="296"/>
      <c r="I1" s="296"/>
      <c r="J1" s="296"/>
      <c r="K1" s="296"/>
      <c r="L1" s="296"/>
    </row>
    <row r="2" spans="1:12" ht="12.2" customHeight="1" x14ac:dyDescent="0.15">
      <c r="B2" s="221" t="s">
        <v>125</v>
      </c>
      <c r="C2" s="221"/>
      <c r="D2" s="221"/>
      <c r="E2" s="221"/>
      <c r="F2" s="221"/>
      <c r="G2" s="221"/>
      <c r="H2" s="221"/>
      <c r="I2" s="221"/>
      <c r="J2" s="221"/>
      <c r="K2" s="221"/>
      <c r="L2" s="221"/>
    </row>
    <row r="3" spans="1:12" ht="12" customHeight="1" x14ac:dyDescent="0.1">
      <c r="B3" s="309"/>
      <c r="C3" s="309"/>
      <c r="D3" s="309"/>
      <c r="E3" s="309"/>
      <c r="F3" s="309"/>
      <c r="G3" s="309"/>
      <c r="H3" s="309"/>
      <c r="I3" s="309"/>
      <c r="J3" s="309"/>
      <c r="K3" s="309"/>
      <c r="L3" s="309"/>
    </row>
    <row r="4" spans="1:12" ht="12.2" customHeight="1" x14ac:dyDescent="0.1"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</row>
    <row r="5" spans="1:12" ht="12" customHeight="1" x14ac:dyDescent="0.15">
      <c r="B5" s="305" t="s">
        <v>15</v>
      </c>
      <c r="C5" s="305"/>
      <c r="D5" s="17"/>
      <c r="E5" s="199"/>
      <c r="F5" s="199"/>
      <c r="G5" s="199"/>
      <c r="H5" s="199"/>
      <c r="I5" s="199"/>
      <c r="J5" s="199"/>
      <c r="K5" s="199"/>
      <c r="L5" s="199"/>
    </row>
    <row r="6" spans="1:12" ht="10.5" customHeight="1" x14ac:dyDescent="0.1">
      <c r="B6" s="16"/>
      <c r="C6" s="16"/>
      <c r="D6" s="303" t="s">
        <v>6</v>
      </c>
      <c r="E6" s="303"/>
      <c r="F6" s="303"/>
      <c r="G6" s="303"/>
      <c r="H6" s="303"/>
      <c r="I6" s="303"/>
      <c r="J6" s="303"/>
      <c r="K6" s="303"/>
      <c r="L6" s="303"/>
    </row>
    <row r="7" spans="1:12" ht="23.25" customHeight="1" x14ac:dyDescent="0.15">
      <c r="B7" s="307" t="s">
        <v>68</v>
      </c>
      <c r="C7" s="307"/>
      <c r="D7" s="307"/>
      <c r="E7" s="307"/>
      <c r="F7" s="307"/>
      <c r="G7" s="307"/>
      <c r="H7" s="18"/>
      <c r="I7" s="169"/>
      <c r="J7" s="169"/>
      <c r="K7" s="169"/>
      <c r="L7" s="18"/>
    </row>
    <row r="8" spans="1:12" ht="10.5" customHeight="1" x14ac:dyDescent="0.1">
      <c r="B8" s="19"/>
      <c r="C8" s="19"/>
      <c r="D8" s="19"/>
      <c r="E8" s="19"/>
      <c r="F8" s="19"/>
      <c r="G8" s="20"/>
      <c r="H8" s="306" t="s">
        <v>6</v>
      </c>
      <c r="I8" s="306"/>
      <c r="J8" s="306"/>
      <c r="K8" s="306"/>
      <c r="L8" s="306"/>
    </row>
    <row r="9" spans="1:12" ht="12.75" customHeight="1" x14ac:dyDescent="0.15">
      <c r="B9" s="204" t="s">
        <v>38</v>
      </c>
      <c r="C9" s="204"/>
      <c r="D9" s="204"/>
      <c r="E9" s="204"/>
      <c r="F9" s="204"/>
      <c r="G9" s="204"/>
      <c r="H9" s="204"/>
      <c r="I9" s="204"/>
      <c r="J9" s="204"/>
      <c r="K9" s="204"/>
      <c r="L9" s="204"/>
    </row>
    <row r="10" spans="1:12" ht="12.75" customHeight="1" x14ac:dyDescent="0.1">
      <c r="B10" s="262" t="s">
        <v>17</v>
      </c>
      <c r="C10" s="263"/>
      <c r="D10" s="263"/>
      <c r="E10" s="263"/>
      <c r="F10" s="263"/>
      <c r="G10" s="264"/>
      <c r="H10" s="297" t="s">
        <v>18</v>
      </c>
      <c r="I10" s="298"/>
      <c r="J10" s="298"/>
      <c r="K10" s="298"/>
      <c r="L10" s="299"/>
    </row>
    <row r="11" spans="1:12" ht="12" customHeight="1" x14ac:dyDescent="0.15">
      <c r="B11" s="184" t="s">
        <v>8</v>
      </c>
      <c r="C11" s="185"/>
      <c r="D11" s="186"/>
      <c r="E11" s="21"/>
      <c r="F11" s="22"/>
      <c r="G11" s="22"/>
      <c r="H11" s="184" t="s">
        <v>24</v>
      </c>
      <c r="I11" s="186"/>
      <c r="J11" s="290" t="str">
        <f>REPT('Настройки '!D29,1)</f>
        <v>Матушкин С.Г. гр.V</v>
      </c>
      <c r="K11" s="290"/>
      <c r="L11" s="290"/>
    </row>
    <row r="12" spans="1:12" ht="12" customHeight="1" x14ac:dyDescent="0.15">
      <c r="B12" s="187"/>
      <c r="C12" s="188"/>
      <c r="D12" s="189"/>
      <c r="E12" s="293" t="str">
        <f>REPT(Прога!H10,1)</f>
        <v>Протопопов А.С. гр.IV</v>
      </c>
      <c r="F12" s="294"/>
      <c r="G12" s="295"/>
      <c r="H12" s="187"/>
      <c r="I12" s="189"/>
      <c r="J12" s="290" t="str">
        <f>REPT('Настройки '!D30,1)</f>
        <v>Протопопов А.С. гр.IV</v>
      </c>
      <c r="K12" s="290"/>
      <c r="L12" s="290"/>
    </row>
    <row r="13" spans="1:12" ht="12" customHeight="1" x14ac:dyDescent="0.15">
      <c r="B13" s="187"/>
      <c r="C13" s="188"/>
      <c r="D13" s="188"/>
      <c r="E13" s="201" t="s">
        <v>7</v>
      </c>
      <c r="F13" s="174"/>
      <c r="G13" s="280"/>
      <c r="H13" s="187"/>
      <c r="I13" s="189"/>
      <c r="J13" s="290" t="str">
        <f>REPT('Настройки '!D31,1)</f>
        <v>Шелашников А.П. гр.IV</v>
      </c>
      <c r="K13" s="290"/>
      <c r="L13" s="290"/>
    </row>
    <row r="14" spans="1:12" ht="12" customHeight="1" x14ac:dyDescent="0.15">
      <c r="B14" s="187"/>
      <c r="C14" s="188"/>
      <c r="D14" s="189"/>
      <c r="E14" s="77"/>
      <c r="F14" s="20"/>
      <c r="G14" s="78"/>
      <c r="H14" s="187"/>
      <c r="I14" s="189"/>
      <c r="J14" s="290" t="str">
        <f>REPT('Настройки '!D32,1)</f>
        <v>Колчанов К.В. гр.III</v>
      </c>
      <c r="K14" s="290"/>
      <c r="L14" s="290"/>
    </row>
    <row r="15" spans="1:12" ht="12" customHeight="1" x14ac:dyDescent="0.15">
      <c r="B15" s="187"/>
      <c r="C15" s="188"/>
      <c r="D15" s="189"/>
      <c r="E15" s="28"/>
      <c r="F15" s="18"/>
      <c r="G15" s="29"/>
      <c r="H15" s="187"/>
      <c r="I15" s="189"/>
      <c r="J15" s="290" t="str">
        <f>REPT('Настройки '!D33,1)</f>
        <v xml:space="preserve"> </v>
      </c>
      <c r="K15" s="290"/>
      <c r="L15" s="290"/>
    </row>
    <row r="16" spans="1:12" ht="12" customHeight="1" x14ac:dyDescent="0.15">
      <c r="A16" s="1" t="s">
        <v>69</v>
      </c>
      <c r="B16" s="187"/>
      <c r="C16" s="188"/>
      <c r="D16" s="188"/>
      <c r="E16" s="302" t="s">
        <v>6</v>
      </c>
      <c r="F16" s="303"/>
      <c r="G16" s="304"/>
      <c r="H16" s="187"/>
      <c r="I16" s="189"/>
      <c r="J16" s="290" t="str">
        <f>REPT('Настройки '!D34,1)</f>
        <v xml:space="preserve"> </v>
      </c>
      <c r="K16" s="290"/>
      <c r="L16" s="290"/>
    </row>
    <row r="17" spans="2:16" ht="12" customHeight="1" x14ac:dyDescent="0.2">
      <c r="B17" s="187"/>
      <c r="C17" s="188"/>
      <c r="D17" s="189"/>
      <c r="E17" s="281"/>
      <c r="F17" s="282"/>
      <c r="G17" s="283"/>
      <c r="H17" s="187"/>
      <c r="I17" s="189"/>
      <c r="J17" s="268"/>
      <c r="K17" s="268"/>
      <c r="L17" s="268"/>
    </row>
    <row r="18" spans="2:16" ht="12" customHeight="1" x14ac:dyDescent="0.2">
      <c r="B18" s="187"/>
      <c r="C18" s="188"/>
      <c r="D18" s="189"/>
      <c r="E18" s="23"/>
      <c r="F18" s="24"/>
      <c r="G18" s="25"/>
      <c r="H18" s="187"/>
      <c r="I18" s="189"/>
      <c r="J18" s="247"/>
      <c r="K18" s="247"/>
      <c r="L18" s="247"/>
    </row>
    <row r="19" spans="2:16" ht="12" customHeight="1" x14ac:dyDescent="0.2">
      <c r="B19" s="187"/>
      <c r="C19" s="188"/>
      <c r="D19" s="189"/>
      <c r="E19" s="26"/>
      <c r="F19" s="24"/>
      <c r="G19" s="27"/>
      <c r="H19" s="187"/>
      <c r="I19" s="189"/>
      <c r="J19" s="247" t="s">
        <v>124</v>
      </c>
      <c r="K19" s="247"/>
      <c r="L19" s="247"/>
    </row>
    <row r="20" spans="2:16" ht="12" customHeight="1" x14ac:dyDescent="0.2">
      <c r="B20" s="187"/>
      <c r="C20" s="188"/>
      <c r="D20" s="189"/>
      <c r="E20" s="74"/>
      <c r="F20" s="75"/>
      <c r="G20" s="76"/>
      <c r="H20" s="187"/>
      <c r="I20" s="189"/>
      <c r="J20" s="247" t="s">
        <v>124</v>
      </c>
      <c r="K20" s="247"/>
      <c r="L20" s="247"/>
    </row>
    <row r="21" spans="2:16" ht="12" customHeight="1" x14ac:dyDescent="0.2">
      <c r="B21" s="187"/>
      <c r="C21" s="188"/>
      <c r="D21" s="189"/>
      <c r="E21" s="23"/>
      <c r="F21" s="24"/>
      <c r="G21" s="25"/>
      <c r="H21" s="187"/>
      <c r="I21" s="189"/>
      <c r="J21" s="247"/>
      <c r="K21" s="247"/>
      <c r="L21" s="247"/>
    </row>
    <row r="22" spans="2:16" ht="12" customHeight="1" x14ac:dyDescent="0.1">
      <c r="B22" s="190"/>
      <c r="C22" s="191"/>
      <c r="D22" s="192"/>
      <c r="E22" s="28"/>
      <c r="F22" s="18"/>
      <c r="G22" s="29"/>
      <c r="H22" s="190"/>
      <c r="I22" s="192"/>
      <c r="J22" s="198" t="s">
        <v>40</v>
      </c>
      <c r="K22" s="199"/>
      <c r="L22" s="200"/>
    </row>
    <row r="23" spans="2:16" ht="13.5" customHeight="1" x14ac:dyDescent="0.15">
      <c r="B23" s="300" t="s">
        <v>39</v>
      </c>
      <c r="C23" s="176"/>
      <c r="D23" s="176"/>
      <c r="E23" s="176"/>
      <c r="F23" s="176"/>
      <c r="G23" s="176"/>
      <c r="H23" s="176"/>
      <c r="I23" s="176"/>
      <c r="J23" s="176"/>
      <c r="K23" s="176"/>
      <c r="L23" s="301"/>
    </row>
    <row r="24" spans="2:16" ht="21.75" customHeight="1" x14ac:dyDescent="0.1">
      <c r="B24" s="180" t="s">
        <v>20</v>
      </c>
      <c r="C24" s="181"/>
      <c r="D24" s="181"/>
      <c r="E24" s="181"/>
      <c r="F24" s="181"/>
      <c r="G24" s="181"/>
      <c r="H24" s="181"/>
      <c r="I24" s="181"/>
      <c r="J24" s="182"/>
      <c r="K24" s="180" t="s">
        <v>19</v>
      </c>
      <c r="L24" s="182"/>
    </row>
    <row r="25" spans="2:16" ht="22.5" customHeight="1" x14ac:dyDescent="0.1">
      <c r="B25" s="184" t="s">
        <v>12</v>
      </c>
      <c r="C25" s="185"/>
      <c r="D25" s="185"/>
      <c r="E25" s="186"/>
      <c r="F25" s="291" t="s">
        <v>4</v>
      </c>
      <c r="G25" s="287" t="s">
        <v>47</v>
      </c>
      <c r="H25" s="288"/>
      <c r="I25" s="288"/>
      <c r="J25" s="289"/>
      <c r="K25" s="291" t="s">
        <v>4</v>
      </c>
      <c r="L25" s="291" t="s">
        <v>48</v>
      </c>
    </row>
    <row r="26" spans="2:16" ht="32.25" customHeight="1" x14ac:dyDescent="0.1">
      <c r="B26" s="190"/>
      <c r="C26" s="191"/>
      <c r="D26" s="191"/>
      <c r="E26" s="192"/>
      <c r="F26" s="292"/>
      <c r="G26" s="308" t="s">
        <v>5</v>
      </c>
      <c r="H26" s="308"/>
      <c r="I26" s="308" t="s">
        <v>25</v>
      </c>
      <c r="J26" s="308"/>
      <c r="K26" s="292"/>
      <c r="L26" s="292"/>
    </row>
    <row r="27" spans="2:16" ht="9.75" customHeight="1" x14ac:dyDescent="0.1">
      <c r="B27" s="198">
        <v>1</v>
      </c>
      <c r="C27" s="199"/>
      <c r="D27" s="199"/>
      <c r="E27" s="200"/>
      <c r="F27" s="30">
        <v>2</v>
      </c>
      <c r="G27" s="266">
        <v>3</v>
      </c>
      <c r="H27" s="266"/>
      <c r="I27" s="266">
        <v>4</v>
      </c>
      <c r="J27" s="266"/>
      <c r="K27" s="31">
        <v>5</v>
      </c>
      <c r="L27" s="30">
        <v>6</v>
      </c>
    </row>
    <row r="28" spans="2:16" ht="12" customHeight="1" x14ac:dyDescent="0.15">
      <c r="B28" s="244" t="str">
        <f>REPT('Настройки '!B47,1)</f>
        <v xml:space="preserve">ТП-169 ВЛИ-0,4кВ Ф-3 </v>
      </c>
      <c r="C28" s="245"/>
      <c r="D28" s="245"/>
      <c r="E28" s="246"/>
      <c r="F28" s="60">
        <f ca="1">TODAY()</f>
        <v>43060</v>
      </c>
      <c r="G28" s="267"/>
      <c r="H28" s="267"/>
      <c r="I28" s="267"/>
      <c r="J28" s="267"/>
      <c r="K28" s="60">
        <f ca="1">TODAY()</f>
        <v>43060</v>
      </c>
      <c r="L28" s="32"/>
      <c r="N28" s="88"/>
      <c r="O28" s="88"/>
      <c r="P28" s="88"/>
    </row>
    <row r="29" spans="2:16" ht="12" customHeight="1" x14ac:dyDescent="0.15">
      <c r="B29" s="244" t="str">
        <f>REPT('Настройки '!B48,1)</f>
        <v xml:space="preserve">№300/18  </v>
      </c>
      <c r="C29" s="245"/>
      <c r="D29" s="245"/>
      <c r="E29" s="246"/>
      <c r="F29" s="33"/>
      <c r="G29" s="266" t="str">
        <f>REPT(Прога!H10,1)</f>
        <v>Протопопов А.С. гр.IV</v>
      </c>
      <c r="H29" s="266"/>
      <c r="I29" s="266" t="str">
        <f>REPT(Прога!D10,1)</f>
        <v>Протопопов А.С. гр.IV</v>
      </c>
      <c r="J29" s="266"/>
      <c r="K29" s="62"/>
      <c r="L29" s="45" t="str">
        <f>REPT(Прога!D10,1)</f>
        <v>Протопопов А.С. гр.IV</v>
      </c>
      <c r="N29" s="88"/>
      <c r="O29" s="89"/>
      <c r="P29" s="88"/>
    </row>
    <row r="30" spans="2:16" ht="12" customHeight="1" x14ac:dyDescent="0.15">
      <c r="B30" s="244" t="str">
        <f>REPT('Настройки '!B49,1)</f>
        <v/>
      </c>
      <c r="C30" s="245"/>
      <c r="D30" s="245"/>
      <c r="E30" s="246"/>
      <c r="F30" s="32"/>
      <c r="G30" s="266"/>
      <c r="H30" s="266"/>
      <c r="I30" s="266"/>
      <c r="J30" s="266"/>
      <c r="K30" s="63"/>
      <c r="L30" s="64"/>
      <c r="N30" s="88"/>
      <c r="O30" s="89"/>
      <c r="P30" s="88"/>
    </row>
    <row r="31" spans="2:16" ht="12" customHeight="1" x14ac:dyDescent="0.15">
      <c r="B31" s="244" t="str">
        <f>REPT('Настройки '!B50,1)</f>
        <v/>
      </c>
      <c r="C31" s="245"/>
      <c r="D31" s="245"/>
      <c r="E31" s="246"/>
      <c r="F31" s="32"/>
      <c r="G31" s="267"/>
      <c r="H31" s="267"/>
      <c r="I31" s="267"/>
      <c r="J31" s="267"/>
      <c r="K31" s="34"/>
      <c r="L31" s="32"/>
      <c r="N31" s="88"/>
      <c r="O31" s="89"/>
      <c r="P31" s="88"/>
    </row>
    <row r="32" spans="2:16" ht="12" customHeight="1" x14ac:dyDescent="0.15">
      <c r="B32" s="244" t="str">
        <f>REPT('Настройки '!B51,1)</f>
        <v/>
      </c>
      <c r="C32" s="245"/>
      <c r="D32" s="245"/>
      <c r="E32" s="246"/>
      <c r="F32" s="32"/>
      <c r="G32" s="267"/>
      <c r="H32" s="267"/>
      <c r="I32" s="267"/>
      <c r="J32" s="267"/>
      <c r="K32" s="34"/>
      <c r="L32" s="32"/>
      <c r="N32" s="88"/>
      <c r="O32" s="89"/>
      <c r="P32" s="88"/>
    </row>
    <row r="33" spans="2:16" ht="12" customHeight="1" x14ac:dyDescent="0.1">
      <c r="B33" s="244" t="str">
        <f>REPT('Настройки '!B52,1)</f>
        <v/>
      </c>
      <c r="C33" s="245"/>
      <c r="D33" s="245"/>
      <c r="E33" s="246"/>
      <c r="F33" s="32"/>
      <c r="G33" s="198"/>
      <c r="H33" s="200"/>
      <c r="I33" s="198"/>
      <c r="J33" s="200"/>
      <c r="K33" s="35"/>
      <c r="L33" s="32"/>
      <c r="N33" s="88"/>
      <c r="O33" s="88"/>
      <c r="P33" s="88"/>
    </row>
    <row r="34" spans="2:16" ht="12" customHeight="1" x14ac:dyDescent="0.1">
      <c r="B34" s="244" t="str">
        <f>REPT('Настройки '!B53,1)</f>
        <v/>
      </c>
      <c r="C34" s="245"/>
      <c r="D34" s="245"/>
      <c r="E34" s="246"/>
      <c r="F34" s="72"/>
      <c r="G34" s="67"/>
      <c r="H34" s="68"/>
      <c r="I34" s="67"/>
      <c r="J34" s="68"/>
      <c r="K34" s="73"/>
      <c r="L34" s="72"/>
    </row>
    <row r="35" spans="2:16" ht="12" customHeight="1" x14ac:dyDescent="0.1">
      <c r="B35" s="244" t="str">
        <f>REPT('Настройки '!B54,1)</f>
        <v/>
      </c>
      <c r="C35" s="245"/>
      <c r="D35" s="245"/>
      <c r="E35" s="246"/>
      <c r="F35" s="32"/>
      <c r="G35" s="267"/>
      <c r="H35" s="267"/>
      <c r="I35" s="267"/>
      <c r="J35" s="267"/>
      <c r="K35" s="35"/>
      <c r="L35" s="32"/>
    </row>
    <row r="36" spans="2:16" ht="12" customHeight="1" x14ac:dyDescent="0.1">
      <c r="B36" s="244" t="str">
        <f>REPT('Настройки '!B55,1)</f>
        <v/>
      </c>
      <c r="C36" s="245"/>
      <c r="D36" s="245"/>
      <c r="E36" s="246"/>
      <c r="F36" s="32"/>
      <c r="G36" s="267"/>
      <c r="H36" s="267"/>
      <c r="I36" s="267"/>
      <c r="J36" s="267"/>
      <c r="K36" s="34"/>
      <c r="L36" s="32"/>
    </row>
    <row r="37" spans="2:16" ht="12" customHeight="1" x14ac:dyDescent="0.1">
      <c r="B37" s="244" t="str">
        <f>REPT('Настройки '!B56,1)</f>
        <v/>
      </c>
      <c r="C37" s="245"/>
      <c r="D37" s="245"/>
      <c r="E37" s="246"/>
      <c r="F37" s="32"/>
      <c r="G37" s="267"/>
      <c r="H37" s="267"/>
      <c r="I37" s="269"/>
      <c r="J37" s="270"/>
      <c r="K37" s="34"/>
      <c r="L37" s="32"/>
    </row>
    <row r="38" spans="2:16" ht="13.5" x14ac:dyDescent="0.15">
      <c r="B38" s="265" t="s">
        <v>55</v>
      </c>
      <c r="C38" s="265"/>
      <c r="D38" s="265"/>
      <c r="E38" s="265"/>
      <c r="F38" s="265"/>
      <c r="G38" s="265"/>
      <c r="H38" s="265"/>
      <c r="I38" s="265"/>
      <c r="J38" s="265"/>
      <c r="K38" s="265"/>
      <c r="L38" s="265"/>
    </row>
    <row r="39" spans="2:16" ht="10.5" customHeight="1" x14ac:dyDescent="0.15">
      <c r="B39" s="204" t="s">
        <v>64</v>
      </c>
      <c r="C39" s="204"/>
      <c r="D39" s="204"/>
      <c r="E39" s="204"/>
      <c r="F39" s="204"/>
      <c r="G39" s="204"/>
      <c r="H39" s="204"/>
      <c r="I39" s="204"/>
      <c r="J39" s="204"/>
      <c r="K39" s="204"/>
      <c r="L39" s="204"/>
    </row>
    <row r="40" spans="2:16" ht="11.25" customHeight="1" x14ac:dyDescent="0.15">
      <c r="B40" s="262" t="s">
        <v>17</v>
      </c>
      <c r="C40" s="263"/>
      <c r="D40" s="263"/>
      <c r="E40" s="263"/>
      <c r="F40" s="263"/>
      <c r="G40" s="264"/>
      <c r="H40" s="238" t="s">
        <v>18</v>
      </c>
      <c r="I40" s="239"/>
      <c r="J40" s="239"/>
      <c r="K40" s="239"/>
      <c r="L40" s="240"/>
    </row>
    <row r="41" spans="2:16" ht="12" customHeight="1" x14ac:dyDescent="0.1">
      <c r="B41" s="285" t="s">
        <v>60</v>
      </c>
      <c r="C41" s="286"/>
      <c r="D41" s="36"/>
      <c r="E41" s="249" t="str">
        <f>REPT(Прога!C10,1)</f>
        <v>Матушкин С.Г. гр.V</v>
      </c>
      <c r="F41" s="250"/>
      <c r="G41" s="251"/>
      <c r="H41" s="184" t="s">
        <v>42</v>
      </c>
      <c r="I41" s="186"/>
      <c r="J41" s="248" t="str">
        <f>REPT(Прога!D10,1)</f>
        <v>Протопопов А.С. гр.IV</v>
      </c>
      <c r="K41" s="248"/>
      <c r="L41" s="248"/>
    </row>
    <row r="42" spans="2:16" ht="12" customHeight="1" x14ac:dyDescent="0.15">
      <c r="B42" s="286"/>
      <c r="C42" s="286"/>
      <c r="D42" s="37"/>
      <c r="E42" s="252"/>
      <c r="F42" s="253"/>
      <c r="G42" s="254"/>
      <c r="H42" s="187"/>
      <c r="I42" s="189"/>
      <c r="J42" s="261" t="str">
        <f>REPT(Прога!B12,1)</f>
        <v>Шелашников А.П. гр.IV</v>
      </c>
      <c r="K42" s="261"/>
      <c r="L42" s="261"/>
    </row>
    <row r="43" spans="2:16" ht="12" customHeight="1" x14ac:dyDescent="0.15">
      <c r="B43" s="286"/>
      <c r="C43" s="286"/>
      <c r="D43" s="37"/>
      <c r="E43" s="241"/>
      <c r="F43" s="242"/>
      <c r="G43" s="243"/>
      <c r="H43" s="187"/>
      <c r="I43" s="189"/>
      <c r="J43" s="261" t="str">
        <f>REPT(Прога!C12,1)</f>
        <v>Колчанов К.В. гр.III</v>
      </c>
      <c r="K43" s="261"/>
      <c r="L43" s="261"/>
    </row>
    <row r="44" spans="2:16" ht="12" customHeight="1" x14ac:dyDescent="0.15">
      <c r="B44" s="286"/>
      <c r="C44" s="286"/>
      <c r="D44" s="37"/>
      <c r="E44" s="281" t="s">
        <v>56</v>
      </c>
      <c r="F44" s="282"/>
      <c r="G44" s="283"/>
      <c r="H44" s="187"/>
      <c r="I44" s="189"/>
      <c r="J44" s="261" t="str">
        <f>REPT(Прога!D12,1)</f>
        <v xml:space="preserve"> </v>
      </c>
      <c r="K44" s="261"/>
      <c r="L44" s="261"/>
    </row>
    <row r="45" spans="2:16" ht="12" customHeight="1" x14ac:dyDescent="0.15">
      <c r="B45" s="286"/>
      <c r="C45" s="286"/>
      <c r="D45" s="37"/>
      <c r="E45" s="255" t="s">
        <v>16</v>
      </c>
      <c r="F45" s="256"/>
      <c r="G45" s="257"/>
      <c r="H45" s="187"/>
      <c r="I45" s="189"/>
      <c r="J45" s="261" t="str">
        <f>REPT(Прога!I12,1)</f>
        <v xml:space="preserve"> </v>
      </c>
      <c r="K45" s="261"/>
      <c r="L45" s="261"/>
    </row>
    <row r="46" spans="2:16" ht="12" customHeight="1" x14ac:dyDescent="0.15">
      <c r="B46" s="286"/>
      <c r="C46" s="286"/>
      <c r="D46" s="37"/>
      <c r="E46" s="255"/>
      <c r="F46" s="256"/>
      <c r="G46" s="257"/>
      <c r="H46" s="187" t="s">
        <v>43</v>
      </c>
      <c r="I46" s="189"/>
      <c r="J46" s="261"/>
      <c r="K46" s="261"/>
      <c r="L46" s="261"/>
    </row>
    <row r="47" spans="2:16" ht="12" customHeight="1" x14ac:dyDescent="0.1">
      <c r="B47" s="286"/>
      <c r="C47" s="286"/>
      <c r="D47" s="37"/>
      <c r="E47" s="255"/>
      <c r="F47" s="256"/>
      <c r="G47" s="257"/>
      <c r="H47" s="187"/>
      <c r="I47" s="189"/>
      <c r="J47" s="276"/>
      <c r="K47" s="276"/>
      <c r="L47" s="276"/>
    </row>
    <row r="48" spans="2:16" ht="12" customHeight="1" x14ac:dyDescent="0.1">
      <c r="B48" s="286"/>
      <c r="C48" s="286"/>
      <c r="D48" s="38"/>
      <c r="E48" s="258" t="str">
        <f>REPT(Прога!D10,1)</f>
        <v>Протопопов А.С. гр.IV</v>
      </c>
      <c r="F48" s="259"/>
      <c r="G48" s="260"/>
      <c r="H48" s="187"/>
      <c r="I48" s="189"/>
      <c r="J48" s="273" t="str">
        <f>REPT(Прога!B12,1)</f>
        <v>Шелашников А.П. гр.IV</v>
      </c>
      <c r="K48" s="273"/>
      <c r="L48" s="273"/>
    </row>
    <row r="49" spans="2:12" ht="12" customHeight="1" x14ac:dyDescent="0.1">
      <c r="B49" s="286"/>
      <c r="C49" s="286"/>
      <c r="D49" s="38"/>
      <c r="E49" s="241"/>
      <c r="F49" s="242"/>
      <c r="G49" s="243"/>
      <c r="H49" s="187"/>
      <c r="I49" s="189"/>
      <c r="J49" s="273" t="str">
        <f>REPT(Прога!C12,1)</f>
        <v>Колчанов К.В. гр.III</v>
      </c>
      <c r="K49" s="273"/>
      <c r="L49" s="273"/>
    </row>
    <row r="50" spans="2:12" ht="12" customHeight="1" x14ac:dyDescent="0.1">
      <c r="B50" s="286"/>
      <c r="C50" s="286"/>
      <c r="D50" s="37"/>
      <c r="E50" s="279" t="s">
        <v>56</v>
      </c>
      <c r="F50" s="174"/>
      <c r="G50" s="280"/>
      <c r="H50" s="187"/>
      <c r="I50" s="189"/>
      <c r="J50" s="273" t="str">
        <f>REPT(Прога!D12,1)</f>
        <v xml:space="preserve"> </v>
      </c>
      <c r="K50" s="273"/>
      <c r="L50" s="273"/>
    </row>
    <row r="51" spans="2:12" ht="12" customHeight="1" x14ac:dyDescent="0.1">
      <c r="B51" s="286"/>
      <c r="C51" s="286"/>
      <c r="D51" s="39"/>
      <c r="E51" s="40"/>
      <c r="F51" s="41"/>
      <c r="G51" s="42"/>
      <c r="H51" s="190"/>
      <c r="I51" s="192"/>
      <c r="J51" s="273" t="str">
        <f>REPT(Прога!I12,1)</f>
        <v xml:space="preserve"> </v>
      </c>
      <c r="K51" s="273"/>
      <c r="L51" s="273"/>
    </row>
    <row r="52" spans="2:12" ht="13.5" customHeight="1" x14ac:dyDescent="0.15">
      <c r="B52" s="176" t="s">
        <v>41</v>
      </c>
      <c r="C52" s="176"/>
      <c r="D52" s="176"/>
      <c r="E52" s="176"/>
      <c r="F52" s="176"/>
      <c r="G52" s="176"/>
      <c r="H52" s="176"/>
      <c r="I52" s="176"/>
      <c r="J52" s="176"/>
      <c r="K52" s="176"/>
      <c r="L52" s="176"/>
    </row>
    <row r="53" spans="2:12" ht="24" customHeight="1" x14ac:dyDescent="0.15">
      <c r="B53" s="180" t="s">
        <v>44</v>
      </c>
      <c r="C53" s="181"/>
      <c r="D53" s="181"/>
      <c r="E53" s="181"/>
      <c r="F53" s="182"/>
      <c r="G53" s="180" t="s">
        <v>45</v>
      </c>
      <c r="H53" s="181"/>
      <c r="I53" s="181"/>
      <c r="J53" s="182"/>
      <c r="K53" s="46" t="s">
        <v>22</v>
      </c>
      <c r="L53" s="47" t="s">
        <v>46</v>
      </c>
    </row>
    <row r="54" spans="2:12" ht="11.1" customHeight="1" x14ac:dyDescent="0.15">
      <c r="B54" s="196">
        <v>1</v>
      </c>
      <c r="C54" s="173"/>
      <c r="D54" s="173"/>
      <c r="E54" s="173"/>
      <c r="F54" s="197"/>
      <c r="G54" s="196">
        <v>2</v>
      </c>
      <c r="H54" s="173"/>
      <c r="I54" s="173"/>
      <c r="J54" s="197"/>
      <c r="K54" s="45">
        <v>3</v>
      </c>
      <c r="L54" s="45">
        <v>4</v>
      </c>
    </row>
    <row r="55" spans="2:12" ht="11.25" customHeight="1" x14ac:dyDescent="0.1">
      <c r="B55" s="198"/>
      <c r="C55" s="199"/>
      <c r="D55" s="199"/>
      <c r="E55" s="199"/>
      <c r="F55" s="200"/>
      <c r="G55" s="198"/>
      <c r="H55" s="199"/>
      <c r="I55" s="199"/>
      <c r="J55" s="200"/>
      <c r="K55" s="32"/>
      <c r="L55" s="32"/>
    </row>
    <row r="56" spans="2:12" ht="11.25" customHeight="1" x14ac:dyDescent="0.1">
      <c r="B56" s="198"/>
      <c r="C56" s="199"/>
      <c r="D56" s="199"/>
      <c r="E56" s="199"/>
      <c r="F56" s="200"/>
      <c r="G56" s="198"/>
      <c r="H56" s="199"/>
      <c r="I56" s="199"/>
      <c r="J56" s="200"/>
      <c r="K56" s="32"/>
      <c r="L56" s="32"/>
    </row>
    <row r="57" spans="2:12" ht="11.25" customHeight="1" x14ac:dyDescent="0.1">
      <c r="B57" s="198"/>
      <c r="C57" s="199"/>
      <c r="D57" s="199"/>
      <c r="E57" s="199"/>
      <c r="F57" s="200"/>
      <c r="G57" s="198"/>
      <c r="H57" s="199"/>
      <c r="I57" s="199"/>
      <c r="J57" s="200"/>
      <c r="K57" s="32"/>
      <c r="L57" s="32"/>
    </row>
    <row r="58" spans="2:12" ht="11.25" customHeight="1" x14ac:dyDescent="0.1">
      <c r="B58" s="198"/>
      <c r="C58" s="199"/>
      <c r="D58" s="199"/>
      <c r="E58" s="199"/>
      <c r="F58" s="200"/>
      <c r="G58" s="198"/>
      <c r="H58" s="199"/>
      <c r="I58" s="199"/>
      <c r="J58" s="200"/>
      <c r="K58" s="32"/>
      <c r="L58" s="32"/>
    </row>
    <row r="59" spans="2:12" ht="13.5" x14ac:dyDescent="0.15">
      <c r="B59" s="272" t="str">
        <f>REPT('Настройки '!B84,1)</f>
        <v>Работа полностью закончена, бригада удалена, заземления, установленные бригадой, сняты, сообщено (кому)</v>
      </c>
      <c r="C59" s="272"/>
      <c r="D59" s="272"/>
      <c r="E59" s="272"/>
      <c r="F59" s="272"/>
      <c r="G59" s="272"/>
      <c r="H59" s="272"/>
      <c r="I59" s="272"/>
      <c r="J59" s="272"/>
      <c r="K59" s="272"/>
      <c r="L59" s="272"/>
    </row>
    <row r="60" spans="2:12" ht="13.5" x14ac:dyDescent="0.15">
      <c r="B60" s="169" t="str">
        <f>REPT(Прога!C4,1)</f>
        <v>Дежурный диспетчер ЦЭС Куренков В.А. гр.V</v>
      </c>
      <c r="C60" s="169"/>
      <c r="D60" s="169"/>
      <c r="E60" s="169"/>
      <c r="F60" s="169"/>
      <c r="G60" s="169"/>
      <c r="H60" s="169"/>
      <c r="I60" s="169"/>
      <c r="J60" s="274" t="s">
        <v>67</v>
      </c>
      <c r="K60" s="275"/>
      <c r="L60" s="275"/>
    </row>
    <row r="61" spans="2:12" ht="12.75" customHeight="1" x14ac:dyDescent="0.1">
      <c r="B61" s="271" t="s">
        <v>66</v>
      </c>
      <c r="C61" s="271"/>
      <c r="D61" s="271"/>
      <c r="E61" s="271"/>
      <c r="F61" s="271"/>
      <c r="G61" s="271"/>
      <c r="H61" s="271"/>
      <c r="I61" s="271"/>
      <c r="J61" s="271"/>
      <c r="K61" s="271"/>
      <c r="L61" s="271"/>
    </row>
    <row r="62" spans="2:12" ht="15.75" customHeight="1" x14ac:dyDescent="0.15">
      <c r="B62" s="11" t="s">
        <v>9</v>
      </c>
      <c r="C62" s="11"/>
      <c r="D62" s="11"/>
      <c r="E62" s="11"/>
      <c r="F62" s="11"/>
      <c r="G62" s="169" t="str">
        <f>REPT(Прога!D10,1)</f>
        <v>Протопопов А.С. гр.IV</v>
      </c>
      <c r="H62" s="169"/>
      <c r="I62" s="169"/>
      <c r="J62" s="169"/>
      <c r="K62" s="169"/>
      <c r="L62" s="169"/>
    </row>
    <row r="63" spans="2:12" ht="13.5" x14ac:dyDescent="0.15">
      <c r="B63" s="11"/>
      <c r="C63" s="11"/>
      <c r="D63" s="11"/>
      <c r="E63" s="11"/>
      <c r="F63" s="11"/>
      <c r="G63" s="278"/>
      <c r="H63" s="278"/>
      <c r="I63" s="284" t="s">
        <v>65</v>
      </c>
      <c r="J63" s="284"/>
      <c r="K63" s="284"/>
      <c r="L63" s="16"/>
    </row>
    <row r="64" spans="2:12" ht="13.5" x14ac:dyDescent="0.15">
      <c r="B64" s="11" t="s">
        <v>10</v>
      </c>
      <c r="C64" s="11"/>
      <c r="D64" s="11"/>
      <c r="E64" s="11"/>
      <c r="F64" s="11"/>
      <c r="G64" s="169" t="str">
        <f>REPT(Прога!C10,1)</f>
        <v>Матушкин С.Г. гр.V</v>
      </c>
      <c r="H64" s="169"/>
      <c r="I64" s="169"/>
      <c r="J64" s="169"/>
      <c r="K64" s="169"/>
      <c r="L64" s="169"/>
    </row>
    <row r="65" spans="2:21" x14ac:dyDescent="0.1">
      <c r="B65" s="16"/>
      <c r="C65" s="16"/>
      <c r="D65" s="16"/>
      <c r="E65" s="16"/>
      <c r="F65" s="16"/>
      <c r="G65" s="277" t="s">
        <v>57</v>
      </c>
      <c r="H65" s="277"/>
      <c r="I65" s="43"/>
      <c r="J65" s="44" t="s">
        <v>58</v>
      </c>
      <c r="K65" s="44"/>
      <c r="L65" s="16"/>
    </row>
    <row r="66" spans="2:21" x14ac:dyDescent="0.1"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</row>
    <row r="76" spans="2:21" x14ac:dyDescent="0.1">
      <c r="P76" s="94"/>
      <c r="Q76" s="94"/>
      <c r="R76" s="94"/>
      <c r="S76" s="94"/>
      <c r="T76" s="94"/>
      <c r="U76" s="94"/>
    </row>
    <row r="77" spans="2:21" ht="13.5" x14ac:dyDescent="0.15">
      <c r="P77" s="49"/>
      <c r="Q77" s="49"/>
      <c r="R77" s="49"/>
      <c r="S77" s="94"/>
      <c r="T77" s="94"/>
      <c r="U77" s="94"/>
    </row>
    <row r="78" spans="2:21" ht="13.5" x14ac:dyDescent="0.15">
      <c r="P78" s="49"/>
      <c r="Q78" s="49"/>
      <c r="R78" s="49"/>
      <c r="S78" s="94"/>
      <c r="T78" s="94"/>
      <c r="U78" s="94"/>
    </row>
    <row r="79" spans="2:21" ht="13.5" x14ac:dyDescent="0.15">
      <c r="P79" s="49"/>
      <c r="Q79" s="49"/>
      <c r="R79" s="49"/>
      <c r="S79" s="94"/>
      <c r="T79" s="94"/>
      <c r="U79" s="94"/>
    </row>
    <row r="80" spans="2:21" ht="13.5" x14ac:dyDescent="0.15">
      <c r="P80" s="49"/>
      <c r="Q80" s="49"/>
      <c r="R80" s="49"/>
      <c r="S80" s="49"/>
      <c r="T80" s="49"/>
      <c r="U80" s="49"/>
    </row>
  </sheetData>
  <protectedRanges>
    <protectedRange sqref="J11:L21 J48:L51 J41:L46" name="Диапазон1"/>
  </protectedRanges>
  <dataConsolidate/>
  <mergeCells count="121">
    <mergeCell ref="B1:L1"/>
    <mergeCell ref="I36:J36"/>
    <mergeCell ref="G36:H36"/>
    <mergeCell ref="I31:J31"/>
    <mergeCell ref="H10:L10"/>
    <mergeCell ref="L25:L26"/>
    <mergeCell ref="B23:L23"/>
    <mergeCell ref="H11:I22"/>
    <mergeCell ref="I7:K7"/>
    <mergeCell ref="K25:K26"/>
    <mergeCell ref="B10:G10"/>
    <mergeCell ref="G35:H35"/>
    <mergeCell ref="E17:G17"/>
    <mergeCell ref="E16:G16"/>
    <mergeCell ref="B5:C5"/>
    <mergeCell ref="E5:L5"/>
    <mergeCell ref="D6:L6"/>
    <mergeCell ref="H8:L8"/>
    <mergeCell ref="B4:L4"/>
    <mergeCell ref="B7:G7"/>
    <mergeCell ref="I26:J26"/>
    <mergeCell ref="G26:H26"/>
    <mergeCell ref="B2:L2"/>
    <mergeCell ref="B3:L3"/>
    <mergeCell ref="B9:L9"/>
    <mergeCell ref="B11:D22"/>
    <mergeCell ref="G28:H28"/>
    <mergeCell ref="G25:J25"/>
    <mergeCell ref="K24:L24"/>
    <mergeCell ref="B25:E26"/>
    <mergeCell ref="B27:E27"/>
    <mergeCell ref="J12:L12"/>
    <mergeCell ref="J14:L14"/>
    <mergeCell ref="F25:F26"/>
    <mergeCell ref="J22:L22"/>
    <mergeCell ref="J11:L11"/>
    <mergeCell ref="E13:G13"/>
    <mergeCell ref="J13:L13"/>
    <mergeCell ref="J16:L16"/>
    <mergeCell ref="E12:G12"/>
    <mergeCell ref="J15:L15"/>
    <mergeCell ref="G65:H65"/>
    <mergeCell ref="G63:H63"/>
    <mergeCell ref="E50:G50"/>
    <mergeCell ref="E44:G44"/>
    <mergeCell ref="B53:F53"/>
    <mergeCell ref="G53:J53"/>
    <mergeCell ref="B54:F54"/>
    <mergeCell ref="G54:J54"/>
    <mergeCell ref="B55:F55"/>
    <mergeCell ref="G55:J55"/>
    <mergeCell ref="G56:J56"/>
    <mergeCell ref="G57:J57"/>
    <mergeCell ref="G58:J58"/>
    <mergeCell ref="I63:K63"/>
    <mergeCell ref="B41:C51"/>
    <mergeCell ref="E46:G46"/>
    <mergeCell ref="J43:L43"/>
    <mergeCell ref="J45:L45"/>
    <mergeCell ref="J46:L46"/>
    <mergeCell ref="H41:I45"/>
    <mergeCell ref="H46:I51"/>
    <mergeCell ref="J44:L44"/>
    <mergeCell ref="J51:L51"/>
    <mergeCell ref="B58:F58"/>
    <mergeCell ref="E47:G47"/>
    <mergeCell ref="B56:F56"/>
    <mergeCell ref="B57:F57"/>
    <mergeCell ref="B52:L52"/>
    <mergeCell ref="B61:L61"/>
    <mergeCell ref="B59:L59"/>
    <mergeCell ref="J48:L48"/>
    <mergeCell ref="J49:L49"/>
    <mergeCell ref="J50:L50"/>
    <mergeCell ref="J60:L60"/>
    <mergeCell ref="B60:I60"/>
    <mergeCell ref="J47:L47"/>
    <mergeCell ref="G31:H31"/>
    <mergeCell ref="I35:J35"/>
    <mergeCell ref="J17:L17"/>
    <mergeCell ref="I37:J37"/>
    <mergeCell ref="I30:J30"/>
    <mergeCell ref="G29:H29"/>
    <mergeCell ref="G37:H37"/>
    <mergeCell ref="I29:J29"/>
    <mergeCell ref="I28:J28"/>
    <mergeCell ref="G27:H27"/>
    <mergeCell ref="I27:J27"/>
    <mergeCell ref="B24:J24"/>
    <mergeCell ref="B31:E31"/>
    <mergeCell ref="B32:E32"/>
    <mergeCell ref="B33:E33"/>
    <mergeCell ref="J20:L20"/>
    <mergeCell ref="B34:E34"/>
    <mergeCell ref="B37:E37"/>
    <mergeCell ref="B36:E36"/>
    <mergeCell ref="B35:E35"/>
    <mergeCell ref="E43:G43"/>
    <mergeCell ref="G62:L62"/>
    <mergeCell ref="G64:L64"/>
    <mergeCell ref="B29:E29"/>
    <mergeCell ref="B30:E30"/>
    <mergeCell ref="G33:H33"/>
    <mergeCell ref="I33:J33"/>
    <mergeCell ref="J18:L18"/>
    <mergeCell ref="J19:L19"/>
    <mergeCell ref="J21:L21"/>
    <mergeCell ref="J41:L41"/>
    <mergeCell ref="E41:G42"/>
    <mergeCell ref="E45:G45"/>
    <mergeCell ref="E48:G48"/>
    <mergeCell ref="E49:G49"/>
    <mergeCell ref="J42:L42"/>
    <mergeCell ref="H40:L40"/>
    <mergeCell ref="B40:G40"/>
    <mergeCell ref="B38:L38"/>
    <mergeCell ref="B39:L39"/>
    <mergeCell ref="B28:E28"/>
    <mergeCell ref="G30:H30"/>
    <mergeCell ref="G32:H32"/>
    <mergeCell ref="I32:J32"/>
  </mergeCells>
  <phoneticPr fontId="2" type="noConversion"/>
  <dataValidations count="1">
    <dataValidation allowBlank="1" showInputMessage="1" sqref="J15:L15 J51:L51 J43:L45" xr:uid="{00000000-0002-0000-0200-000000000000}"/>
  </dataValidations>
  <pageMargins left="0.35729166666666667" right="0.245" top="0.21" bottom="0.26" header="0.28999999999999998" footer="0.16"/>
  <pageSetup paperSize="9" scale="98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32"/>
  <sheetViews>
    <sheetView tabSelected="1" topLeftCell="B85" zoomScale="115" zoomScaleNormal="115" workbookViewId="0" xr3:uid="{51F8DEE0-4D01-5F28-A812-FC0BD7CAC4A5}">
      <selection activeCell="B86" sqref="B86:E86"/>
    </sheetView>
  </sheetViews>
  <sheetFormatPr defaultRowHeight="12.75" x14ac:dyDescent="0.15"/>
  <cols>
    <col min="2" max="2" width="27.5078125" customWidth="1"/>
    <col min="3" max="3" width="27.375" customWidth="1"/>
    <col min="4" max="4" width="27.23828125" customWidth="1"/>
    <col min="5" max="5" width="27.5078125" customWidth="1"/>
    <col min="6" max="6" width="45.71484375" customWidth="1"/>
  </cols>
  <sheetData>
    <row r="1" spans="1:12" x14ac:dyDescent="0.15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 x14ac:dyDescent="0.1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x14ac:dyDescent="0.15">
      <c r="A3" s="7"/>
      <c r="B3" s="114" t="s">
        <v>77</v>
      </c>
      <c r="C3" s="115" t="s">
        <v>135</v>
      </c>
      <c r="D3" s="116" t="s">
        <v>81</v>
      </c>
      <c r="E3" s="114" t="s">
        <v>134</v>
      </c>
      <c r="F3" s="116" t="s">
        <v>136</v>
      </c>
      <c r="G3" s="7"/>
      <c r="H3" s="7"/>
      <c r="I3" s="7"/>
      <c r="J3" s="7"/>
      <c r="K3" s="7"/>
      <c r="L3" s="7"/>
    </row>
    <row r="4" spans="1:12" x14ac:dyDescent="0.15">
      <c r="A4" s="7"/>
      <c r="B4" s="104" t="s">
        <v>175</v>
      </c>
      <c r="C4" s="104" t="s">
        <v>175</v>
      </c>
      <c r="D4" s="105" t="s">
        <v>175</v>
      </c>
      <c r="E4" s="5" t="s">
        <v>175</v>
      </c>
      <c r="F4" s="5" t="s">
        <v>175</v>
      </c>
      <c r="G4" s="7"/>
      <c r="H4" s="7"/>
      <c r="I4" s="7"/>
      <c r="J4" s="7"/>
      <c r="K4" s="7"/>
      <c r="L4" s="7"/>
    </row>
    <row r="5" spans="1:12" x14ac:dyDescent="0.15">
      <c r="A5" s="7"/>
      <c r="B5" s="104" t="s">
        <v>102</v>
      </c>
      <c r="C5" s="104" t="s">
        <v>102</v>
      </c>
      <c r="D5" s="105" t="s">
        <v>128</v>
      </c>
      <c r="E5" s="101" t="s">
        <v>133</v>
      </c>
      <c r="F5" s="5" t="s">
        <v>119</v>
      </c>
      <c r="G5" s="7"/>
      <c r="H5" s="7"/>
      <c r="I5" s="7"/>
      <c r="J5" s="7"/>
      <c r="K5" s="7"/>
      <c r="L5" s="7"/>
    </row>
    <row r="6" spans="1:12" x14ac:dyDescent="0.15">
      <c r="A6" s="7"/>
      <c r="B6" s="101" t="s">
        <v>140</v>
      </c>
      <c r="C6" s="5" t="s">
        <v>93</v>
      </c>
      <c r="D6" s="5" t="s">
        <v>93</v>
      </c>
      <c r="E6" s="101" t="s">
        <v>128</v>
      </c>
      <c r="F6" s="95" t="s">
        <v>116</v>
      </c>
      <c r="G6" s="7"/>
      <c r="H6" s="7"/>
      <c r="I6" s="7"/>
      <c r="J6" s="7"/>
      <c r="K6" s="7"/>
      <c r="L6" s="7"/>
    </row>
    <row r="7" spans="1:12" x14ac:dyDescent="0.15">
      <c r="A7" s="7"/>
      <c r="B7" s="101" t="s">
        <v>142</v>
      </c>
      <c r="C7" s="101" t="s">
        <v>131</v>
      </c>
      <c r="D7" s="5" t="s">
        <v>88</v>
      </c>
      <c r="E7" s="5" t="s">
        <v>93</v>
      </c>
      <c r="F7" s="5" t="s">
        <v>117</v>
      </c>
      <c r="G7" s="7"/>
      <c r="H7" s="7"/>
      <c r="I7" s="7"/>
      <c r="J7" s="7"/>
      <c r="K7" s="7"/>
      <c r="L7" s="7"/>
    </row>
    <row r="8" spans="1:12" x14ac:dyDescent="0.15">
      <c r="A8" s="7"/>
      <c r="B8" s="101" t="s">
        <v>131</v>
      </c>
      <c r="C8" s="5" t="s">
        <v>88</v>
      </c>
      <c r="D8" s="96" t="s">
        <v>91</v>
      </c>
      <c r="E8" s="5" t="s">
        <v>88</v>
      </c>
      <c r="F8" s="101" t="s">
        <v>118</v>
      </c>
      <c r="G8" s="7"/>
      <c r="H8" s="7"/>
      <c r="I8" s="7"/>
      <c r="J8" s="7"/>
      <c r="K8" s="7"/>
      <c r="L8" s="7"/>
    </row>
    <row r="9" spans="1:12" x14ac:dyDescent="0.15">
      <c r="A9" s="7"/>
      <c r="B9" s="101" t="s">
        <v>137</v>
      </c>
      <c r="C9" s="96" t="s">
        <v>91</v>
      </c>
      <c r="D9" s="96" t="s">
        <v>87</v>
      </c>
      <c r="E9" s="96" t="s">
        <v>91</v>
      </c>
      <c r="F9" s="5" t="s">
        <v>120</v>
      </c>
      <c r="G9" s="7"/>
      <c r="H9" s="7"/>
      <c r="I9" s="7"/>
      <c r="J9" s="7"/>
      <c r="K9" s="7"/>
      <c r="L9" s="7"/>
    </row>
    <row r="10" spans="1:12" x14ac:dyDescent="0.15">
      <c r="A10" s="7"/>
      <c r="B10" s="5" t="s">
        <v>89</v>
      </c>
      <c r="C10" s="5" t="s">
        <v>92</v>
      </c>
      <c r="D10" s="5" t="s">
        <v>92</v>
      </c>
      <c r="E10" s="96" t="s">
        <v>87</v>
      </c>
      <c r="F10" s="5" t="s">
        <v>121</v>
      </c>
      <c r="G10" s="7"/>
      <c r="H10" s="7"/>
      <c r="I10" s="7"/>
      <c r="J10" s="7"/>
      <c r="K10" s="7"/>
      <c r="L10" s="7"/>
    </row>
    <row r="11" spans="1:12" x14ac:dyDescent="0.15">
      <c r="A11" s="7"/>
      <c r="B11" s="5" t="s">
        <v>99</v>
      </c>
      <c r="C11" s="5" t="s">
        <v>89</v>
      </c>
      <c r="D11" s="95" t="s">
        <v>86</v>
      </c>
      <c r="E11" s="5" t="s">
        <v>92</v>
      </c>
      <c r="F11" s="5" t="s">
        <v>122</v>
      </c>
      <c r="G11" s="7"/>
      <c r="H11" s="7"/>
      <c r="I11" s="7"/>
      <c r="J11" s="7"/>
      <c r="K11" s="7"/>
      <c r="L11" s="7"/>
    </row>
    <row r="12" spans="1:12" x14ac:dyDescent="0.15">
      <c r="A12" s="7"/>
      <c r="B12" s="5" t="s">
        <v>97</v>
      </c>
      <c r="C12" s="5" t="s">
        <v>99</v>
      </c>
      <c r="D12" s="95" t="s">
        <v>129</v>
      </c>
      <c r="E12" s="95" t="s">
        <v>86</v>
      </c>
      <c r="F12" s="95" t="s">
        <v>123</v>
      </c>
      <c r="G12" s="7"/>
      <c r="H12" s="7"/>
      <c r="I12" s="7"/>
      <c r="J12" s="7"/>
      <c r="K12" s="7"/>
      <c r="L12" s="7"/>
    </row>
    <row r="13" spans="1:12" x14ac:dyDescent="0.15">
      <c r="A13" s="7"/>
      <c r="B13" s="5" t="s">
        <v>98</v>
      </c>
      <c r="C13" s="5" t="s">
        <v>97</v>
      </c>
      <c r="D13" s="5" t="s">
        <v>96</v>
      </c>
      <c r="E13" s="95" t="s">
        <v>129</v>
      </c>
      <c r="F13" s="7"/>
      <c r="G13" s="7"/>
      <c r="H13" s="7"/>
      <c r="I13" s="7"/>
      <c r="J13" s="7"/>
      <c r="K13" s="7"/>
      <c r="L13" s="7"/>
    </row>
    <row r="14" spans="1:12" x14ac:dyDescent="0.15">
      <c r="A14" s="7"/>
      <c r="B14" s="5" t="s">
        <v>100</v>
      </c>
      <c r="C14" s="5" t="s">
        <v>98</v>
      </c>
      <c r="D14" s="95" t="s">
        <v>85</v>
      </c>
      <c r="E14" s="7"/>
      <c r="F14" s="7"/>
      <c r="G14" s="7"/>
      <c r="H14" s="7"/>
      <c r="I14" s="7"/>
      <c r="J14" s="7"/>
      <c r="K14" s="7"/>
      <c r="L14" s="7"/>
    </row>
    <row r="15" spans="1:12" x14ac:dyDescent="0.15">
      <c r="A15" s="7"/>
      <c r="B15" s="95" t="s">
        <v>83</v>
      </c>
      <c r="C15" s="95" t="s">
        <v>86</v>
      </c>
      <c r="D15" s="5" t="s">
        <v>94</v>
      </c>
      <c r="E15" s="7"/>
      <c r="F15" s="7"/>
      <c r="G15" s="7"/>
      <c r="H15" s="7"/>
      <c r="I15" s="7"/>
      <c r="J15" s="7"/>
      <c r="K15" s="7"/>
      <c r="L15" s="7"/>
    </row>
    <row r="16" spans="1:12" x14ac:dyDescent="0.15">
      <c r="A16" s="7"/>
      <c r="B16" s="101" t="s">
        <v>132</v>
      </c>
      <c r="C16" s="95" t="s">
        <v>83</v>
      </c>
      <c r="D16" s="101" t="s">
        <v>113</v>
      </c>
      <c r="E16" s="7"/>
      <c r="F16" s="7"/>
      <c r="G16" s="7"/>
      <c r="H16" s="7"/>
      <c r="I16" s="7"/>
      <c r="J16" s="7"/>
      <c r="K16" s="7"/>
      <c r="L16" s="7"/>
    </row>
    <row r="17" spans="1:12" x14ac:dyDescent="0.15">
      <c r="A17" s="7"/>
      <c r="B17" s="5" t="s">
        <v>95</v>
      </c>
      <c r="C17" s="101" t="s">
        <v>132</v>
      </c>
      <c r="D17" s="7"/>
      <c r="E17" s="7"/>
      <c r="F17" s="7"/>
      <c r="G17" s="7"/>
      <c r="H17" s="7"/>
      <c r="I17" s="7"/>
      <c r="J17" s="7"/>
      <c r="K17" s="7"/>
      <c r="L17" s="7"/>
    </row>
    <row r="18" spans="1:12" x14ac:dyDescent="0.15">
      <c r="A18" s="7"/>
      <c r="B18" s="5" t="s">
        <v>103</v>
      </c>
      <c r="C18" s="5" t="s">
        <v>95</v>
      </c>
      <c r="D18" s="7"/>
      <c r="E18" s="7"/>
      <c r="F18" s="7"/>
      <c r="G18" s="7"/>
      <c r="H18" s="7"/>
      <c r="I18" s="7"/>
      <c r="J18" s="7"/>
      <c r="K18" s="7"/>
      <c r="L18" s="7"/>
    </row>
    <row r="19" spans="1:12" x14ac:dyDescent="0.15">
      <c r="A19" s="7"/>
      <c r="B19" s="5" t="s">
        <v>101</v>
      </c>
      <c r="C19" s="5" t="s">
        <v>103</v>
      </c>
      <c r="D19" s="80"/>
      <c r="E19" s="7"/>
      <c r="F19" s="7"/>
      <c r="G19" s="7"/>
      <c r="H19" s="7"/>
      <c r="I19" s="7"/>
      <c r="J19" s="7"/>
      <c r="K19" s="7"/>
      <c r="L19" s="7"/>
    </row>
    <row r="20" spans="1:12" x14ac:dyDescent="0.15">
      <c r="A20" s="7"/>
      <c r="B20" s="101" t="s">
        <v>138</v>
      </c>
      <c r="C20" s="5" t="s">
        <v>101</v>
      </c>
      <c r="D20" s="7"/>
      <c r="E20" s="7"/>
      <c r="F20" s="7"/>
      <c r="G20" s="7"/>
      <c r="H20" s="7"/>
      <c r="I20" s="7"/>
      <c r="J20" s="7"/>
      <c r="K20" s="7"/>
      <c r="L20" s="7"/>
    </row>
    <row r="21" spans="1:12" x14ac:dyDescent="0.15">
      <c r="A21" s="7"/>
      <c r="B21" s="95" t="s">
        <v>84</v>
      </c>
      <c r="C21" s="95" t="s">
        <v>84</v>
      </c>
      <c r="D21" s="7"/>
      <c r="E21" s="7"/>
      <c r="F21" s="7"/>
      <c r="G21" s="7"/>
      <c r="H21" s="7"/>
      <c r="I21" s="7"/>
      <c r="J21" s="7"/>
      <c r="K21" s="7"/>
      <c r="L21" s="7"/>
    </row>
    <row r="22" spans="1:12" x14ac:dyDescent="0.15">
      <c r="A22" s="7"/>
      <c r="B22" s="101" t="s">
        <v>141</v>
      </c>
      <c r="C22" s="95" t="s">
        <v>82</v>
      </c>
      <c r="D22" s="7"/>
      <c r="E22" s="7"/>
      <c r="F22" s="7"/>
      <c r="G22" s="7"/>
      <c r="H22" s="7"/>
      <c r="I22" s="7"/>
      <c r="J22" s="7"/>
      <c r="K22" s="7"/>
      <c r="L22" s="7"/>
    </row>
    <row r="23" spans="1:12" x14ac:dyDescent="0.15">
      <c r="A23" s="7"/>
      <c r="B23" s="101" t="s">
        <v>139</v>
      </c>
      <c r="C23" s="5" t="s">
        <v>90</v>
      </c>
      <c r="D23" s="7"/>
      <c r="E23" s="7"/>
      <c r="F23" s="7"/>
      <c r="G23" s="7"/>
      <c r="H23" s="7"/>
      <c r="I23" s="7"/>
      <c r="J23" s="7"/>
      <c r="K23" s="7"/>
      <c r="L23" s="7"/>
    </row>
    <row r="24" spans="1:12" x14ac:dyDescent="0.15">
      <c r="A24" s="7"/>
      <c r="B24" s="95" t="s">
        <v>82</v>
      </c>
      <c r="C24" s="5" t="s">
        <v>130</v>
      </c>
      <c r="D24" s="7"/>
      <c r="E24" s="7"/>
      <c r="F24" s="7"/>
      <c r="G24" s="7"/>
      <c r="H24" s="7"/>
      <c r="I24" s="7"/>
      <c r="J24" s="7"/>
      <c r="K24" s="7"/>
      <c r="L24" s="7"/>
    </row>
    <row r="25" spans="1:12" x14ac:dyDescent="0.15">
      <c r="A25" s="7"/>
      <c r="B25" s="5" t="s">
        <v>90</v>
      </c>
      <c r="C25" s="7"/>
      <c r="D25" s="127"/>
      <c r="E25" s="7"/>
      <c r="F25" s="7"/>
      <c r="G25" s="7"/>
      <c r="H25" s="7"/>
      <c r="I25" s="7"/>
      <c r="J25" s="7"/>
      <c r="K25" s="7"/>
      <c r="L25" s="7"/>
    </row>
    <row r="26" spans="1:12" x14ac:dyDescent="0.15">
      <c r="A26" s="7"/>
      <c r="B26" s="5" t="s">
        <v>130</v>
      </c>
      <c r="C26" s="7"/>
      <c r="D26" s="128"/>
      <c r="E26" s="7"/>
      <c r="F26" s="7"/>
      <c r="G26" s="7"/>
      <c r="H26" s="7"/>
      <c r="I26" s="7"/>
      <c r="J26" s="7"/>
      <c r="K26" s="7"/>
      <c r="L26" s="7"/>
    </row>
    <row r="27" spans="1:12" x14ac:dyDescent="0.15">
      <c r="A27" s="7"/>
      <c r="B27" s="113" t="s">
        <v>168</v>
      </c>
      <c r="C27" s="129" t="s">
        <v>172</v>
      </c>
      <c r="D27" s="113" t="s">
        <v>173</v>
      </c>
      <c r="E27" s="7"/>
      <c r="F27" s="7"/>
      <c r="G27" s="7"/>
      <c r="H27" s="7"/>
      <c r="I27" s="7"/>
      <c r="J27" s="7"/>
      <c r="K27" s="7"/>
      <c r="L27" s="7"/>
    </row>
    <row r="28" spans="1:12" x14ac:dyDescent="0.15">
      <c r="A28" s="7"/>
      <c r="B28" s="126" t="s">
        <v>166</v>
      </c>
      <c r="C28" s="130" t="s">
        <v>133</v>
      </c>
      <c r="D28" s="126" t="b">
        <f>EXACT(Прога!C10,C28)</f>
        <v>0</v>
      </c>
      <c r="E28" s="7"/>
      <c r="F28" s="7"/>
      <c r="G28" s="7"/>
      <c r="H28" s="7"/>
      <c r="I28" s="7"/>
      <c r="J28" s="7"/>
      <c r="K28" s="7"/>
      <c r="L28" s="7"/>
    </row>
    <row r="29" spans="1:12" x14ac:dyDescent="0.15">
      <c r="A29" s="7"/>
      <c r="B29" s="126" t="s">
        <v>167</v>
      </c>
      <c r="C29" s="130"/>
      <c r="D29" s="138" t="str">
        <f>IF(EXACT(E5,Прога!C10),Прога!D10,IF(D35,Прога!D10,Прога!C10))</f>
        <v>Матушкин С.Г. гр.V</v>
      </c>
      <c r="E29" s="7"/>
      <c r="F29" s="7"/>
      <c r="G29" s="7"/>
      <c r="H29" s="7"/>
      <c r="I29" s="7"/>
      <c r="J29" s="7"/>
      <c r="K29" s="7"/>
      <c r="L29" s="7"/>
    </row>
    <row r="30" spans="1:12" x14ac:dyDescent="0.15">
      <c r="A30" s="7"/>
      <c r="B30" s="126" t="b">
        <f>EXACT(Прога!B7,B28)</f>
        <v>0</v>
      </c>
      <c r="C30" s="130" t="b">
        <f>EXACT(C28,Прога!C10)</f>
        <v>0</v>
      </c>
      <c r="D30" s="138" t="str">
        <f>IF(EXACT(D29,Прога!D10),Прога!B12,Прога!D10)</f>
        <v>Протопопов А.С. гр.IV</v>
      </c>
      <c r="E30" s="7"/>
      <c r="F30" s="7"/>
      <c r="G30" s="7"/>
      <c r="H30" s="7"/>
      <c r="I30" s="7"/>
      <c r="J30" s="7"/>
      <c r="K30" s="7"/>
      <c r="L30" s="7"/>
    </row>
    <row r="31" spans="1:12" x14ac:dyDescent="0.15">
      <c r="A31" s="7"/>
      <c r="B31" s="126" t="str">
        <f>IF(B30,Прога!C4," ")</f>
        <v xml:space="preserve"> </v>
      </c>
      <c r="C31" s="140" t="str">
        <f>IF(C30,Прога!D10,Прога!C10)</f>
        <v>Матушкин С.Г. гр.V</v>
      </c>
      <c r="D31" s="138" t="str">
        <f>IF(EXACT(D30,Прога!B12),Прога!C12,Прога!B12)</f>
        <v>Шелашников А.П. гр.IV</v>
      </c>
      <c r="E31" s="7"/>
      <c r="F31" s="7"/>
      <c r="G31" s="7"/>
      <c r="H31" s="7"/>
      <c r="I31" s="7"/>
      <c r="J31" s="7"/>
      <c r="K31" s="7"/>
      <c r="L31" s="7"/>
    </row>
    <row r="32" spans="1:12" x14ac:dyDescent="0.15">
      <c r="A32" s="7"/>
      <c r="B32" s="131" t="b">
        <f ca="1">Лицевая!H62=IF(B30,TODAY()," ")</f>
        <v>1</v>
      </c>
      <c r="C32" s="130" t="s">
        <v>175</v>
      </c>
      <c r="D32" s="138" t="str">
        <f>IF(EXACT(D31,Прога!C12),Прога!D12,Прога!C12)</f>
        <v>Колчанов К.В. гр.III</v>
      </c>
      <c r="E32" s="7"/>
      <c r="F32" s="7"/>
      <c r="G32" s="7"/>
      <c r="H32" s="7"/>
      <c r="I32" s="7"/>
      <c r="J32" s="7"/>
      <c r="K32" s="7"/>
      <c r="L32" s="7"/>
    </row>
    <row r="33" spans="1:12" x14ac:dyDescent="0.15">
      <c r="A33" s="7"/>
      <c r="B33" s="2"/>
      <c r="C33" s="7"/>
      <c r="D33" s="138" t="str">
        <f>IF(EXACT(D32,Прога!D12),Прога!I12,Прога!D12)</f>
        <v xml:space="preserve"> </v>
      </c>
      <c r="E33" s="7"/>
      <c r="F33" s="7"/>
      <c r="G33" s="7"/>
      <c r="H33" s="7"/>
      <c r="I33" s="7"/>
      <c r="J33" s="7"/>
      <c r="K33" s="7"/>
      <c r="L33" s="7"/>
    </row>
    <row r="34" spans="1:12" x14ac:dyDescent="0.15">
      <c r="A34" s="7"/>
      <c r="B34" s="2"/>
      <c r="C34" s="7"/>
      <c r="D34" s="139" t="str">
        <f>IF(EXACT(D33,Прога!I12),D36,Прога!I12)</f>
        <v xml:space="preserve"> </v>
      </c>
      <c r="E34" s="7"/>
      <c r="F34" s="7"/>
      <c r="G34" s="7"/>
      <c r="H34" s="7"/>
      <c r="I34" s="7"/>
      <c r="J34" s="7"/>
      <c r="K34" s="7"/>
      <c r="L34" s="7"/>
    </row>
    <row r="35" spans="1:12" x14ac:dyDescent="0.15">
      <c r="A35" s="7"/>
      <c r="B35" s="2"/>
      <c r="C35" s="7"/>
      <c r="D35" s="126" t="b">
        <f>Прога!C10=Прога!D10</f>
        <v>0</v>
      </c>
      <c r="E35" s="7"/>
      <c r="F35" s="7"/>
      <c r="G35" s="7"/>
      <c r="H35" s="7"/>
      <c r="I35" s="7"/>
      <c r="J35" s="7"/>
      <c r="K35" s="7"/>
      <c r="L35" s="7"/>
    </row>
    <row r="36" spans="1:12" x14ac:dyDescent="0.15">
      <c r="A36" s="7"/>
      <c r="B36" s="2"/>
      <c r="C36" s="7"/>
      <c r="D36" s="126" t="s">
        <v>175</v>
      </c>
      <c r="E36" s="7"/>
      <c r="F36" s="7"/>
      <c r="G36" s="7"/>
      <c r="H36" s="7"/>
      <c r="I36" s="7"/>
      <c r="J36" s="7"/>
      <c r="K36" s="7"/>
      <c r="L36" s="7"/>
    </row>
    <row r="37" spans="1:12" x14ac:dyDescent="0.15">
      <c r="A37" s="7"/>
      <c r="B37" s="2"/>
      <c r="C37" s="7"/>
      <c r="D37" s="137"/>
      <c r="E37" s="7"/>
      <c r="F37" s="7"/>
      <c r="G37" s="7"/>
      <c r="H37" s="7"/>
      <c r="I37" s="7"/>
      <c r="J37" s="7"/>
      <c r="K37" s="7"/>
      <c r="L37" s="7"/>
    </row>
    <row r="38" spans="1:12" x14ac:dyDescent="0.15">
      <c r="A38" s="7"/>
      <c r="B38" s="2"/>
      <c r="C38" s="7"/>
      <c r="D38" s="137"/>
      <c r="E38" s="7"/>
      <c r="F38" s="7"/>
      <c r="G38" s="7"/>
      <c r="H38" s="7"/>
      <c r="I38" s="7"/>
      <c r="J38" s="7"/>
      <c r="K38" s="7"/>
      <c r="L38" s="7"/>
    </row>
    <row r="39" spans="1:12" x14ac:dyDescent="0.15">
      <c r="A39" s="7"/>
      <c r="B39" s="2"/>
      <c r="C39" s="7"/>
      <c r="D39" s="128"/>
      <c r="E39" s="7"/>
      <c r="F39" s="7"/>
      <c r="G39" s="7"/>
      <c r="H39" s="7"/>
      <c r="I39" s="7"/>
      <c r="J39" s="7"/>
      <c r="K39" s="7"/>
      <c r="L39" s="7"/>
    </row>
    <row r="40" spans="1:12" x14ac:dyDescent="0.15">
      <c r="A40" s="7"/>
      <c r="B40" s="2"/>
      <c r="C40" s="7"/>
      <c r="D40" s="128"/>
      <c r="E40" s="7" t="s">
        <v>174</v>
      </c>
      <c r="F40" s="7"/>
      <c r="G40" s="7"/>
      <c r="H40" s="7"/>
      <c r="I40" s="7"/>
      <c r="J40" s="7"/>
      <c r="K40" s="7"/>
      <c r="L40" s="7"/>
    </row>
    <row r="41" spans="1:12" x14ac:dyDescent="0.15">
      <c r="A41" s="124"/>
      <c r="B41" s="324" t="s">
        <v>162</v>
      </c>
      <c r="C41" s="325"/>
      <c r="D41" s="326"/>
      <c r="E41" s="327"/>
      <c r="F41" s="125"/>
      <c r="G41" s="125"/>
      <c r="H41" s="125"/>
      <c r="I41" s="125"/>
      <c r="J41" s="125"/>
      <c r="K41" s="125"/>
      <c r="L41" s="125"/>
    </row>
    <row r="42" spans="1:12" x14ac:dyDescent="0.15">
      <c r="A42" s="109"/>
      <c r="B42" s="328" t="str">
        <f>REPT(Прога!B19&amp;" ",1)</f>
        <v xml:space="preserve">ТП-169 ВЛИ-0,4кВ Ф-3 опора    №300/18  </v>
      </c>
      <c r="C42" s="328"/>
      <c r="D42" s="328"/>
      <c r="E42" s="328"/>
      <c r="F42" s="7"/>
      <c r="G42" s="7"/>
      <c r="H42" s="7"/>
      <c r="I42" s="7"/>
      <c r="J42" s="7"/>
      <c r="K42" s="7"/>
      <c r="L42" s="7"/>
    </row>
    <row r="43" spans="1:12" x14ac:dyDescent="0.15">
      <c r="A43" s="109"/>
      <c r="B43" s="328"/>
      <c r="C43" s="328"/>
      <c r="D43" s="328"/>
      <c r="E43" s="328"/>
      <c r="F43" s="7"/>
      <c r="G43" s="7"/>
      <c r="H43" s="7"/>
      <c r="I43" s="7"/>
      <c r="J43" s="7"/>
      <c r="K43" s="7"/>
      <c r="L43" s="7"/>
    </row>
    <row r="44" spans="1:12" x14ac:dyDescent="0.15">
      <c r="A44" s="109"/>
      <c r="B44" s="122">
        <v>23</v>
      </c>
      <c r="C44" s="123" t="s">
        <v>169</v>
      </c>
      <c r="D44" s="119"/>
      <c r="E44" s="119"/>
      <c r="F44" s="7"/>
      <c r="G44" s="7"/>
      <c r="H44" s="7"/>
      <c r="I44" s="7"/>
      <c r="J44" s="7"/>
      <c r="K44" s="7"/>
      <c r="L44" s="7"/>
    </row>
    <row r="45" spans="1:12" x14ac:dyDescent="0.15">
      <c r="A45" s="109"/>
      <c r="B45" s="122">
        <v>1</v>
      </c>
      <c r="C45" s="123" t="s">
        <v>170</v>
      </c>
      <c r="D45" s="118"/>
      <c r="E45" s="118"/>
      <c r="F45" s="7"/>
      <c r="G45" s="7"/>
      <c r="H45" s="7"/>
      <c r="I45" s="7"/>
      <c r="J45" s="7"/>
      <c r="K45" s="7"/>
      <c r="L45" s="7"/>
    </row>
    <row r="46" spans="1:12" x14ac:dyDescent="0.15">
      <c r="A46" s="109"/>
      <c r="B46" s="136" t="s">
        <v>176</v>
      </c>
      <c r="C46" s="136" t="s">
        <v>177</v>
      </c>
      <c r="D46" s="118"/>
      <c r="E46" s="118"/>
      <c r="F46" s="7"/>
      <c r="G46" s="7"/>
      <c r="H46" s="7"/>
      <c r="I46" s="7"/>
      <c r="J46" s="7"/>
      <c r="K46" s="7"/>
      <c r="L46" s="7"/>
    </row>
    <row r="47" spans="1:12" x14ac:dyDescent="0.15">
      <c r="A47" s="109"/>
      <c r="B47" s="144" t="str">
        <f t="array" ref="B47">MID(MID(B42,SUM(LEN(B45:B45)),B44),1,MAX((MID(MID(B42,SUM(LEN(B45:B45)),B44),ROW($A1:$L132),1)=" ")*ROW($A1:$L132)))</f>
        <v xml:space="preserve">ТП-169 ВЛИ-0,4кВ Ф-3 </v>
      </c>
      <c r="C47" s="141" t="str">
        <f t="array" ref="C47">MID(MID($B$42&amp;" ",SUM(LEN($B$45:B45)),B44),1,MAX((MID(MID($B$42&amp;" ",SUM(LEN($B$45:B45)),B44),ROW($A$1:$L$132),1)=" ")*ROW($A$1:$L$132)))</f>
        <v xml:space="preserve">ТП-169 ВЛИ-0,4кВ Ф-3 </v>
      </c>
      <c r="D47" s="98"/>
      <c r="E47" s="98"/>
      <c r="F47" s="7"/>
      <c r="G47" s="7"/>
      <c r="H47" s="7"/>
      <c r="I47" s="7"/>
      <c r="J47" s="7"/>
      <c r="K47" s="7"/>
      <c r="L47" s="7"/>
    </row>
    <row r="48" spans="1:12" x14ac:dyDescent="0.15">
      <c r="A48" s="109"/>
      <c r="B48" s="144" t="str">
        <f t="array" ref="B48">MID(MID(B42,SUM(LEN(B45:B47)),B44),1,MAX((MID(MID(B42,SUM(LEN(B45:B47)),B44),ROW($A1:$L132),1)=" ")*ROW($A1:$L132)))</f>
        <v xml:space="preserve">№300/18  </v>
      </c>
      <c r="C48" s="142" t="str">
        <f t="array" ref="C48">MID(MID($B$42&amp;" ",SUM(LEN($B$45:B47)),B44),1,MAX((MID(MID($B$42&amp;" ",SUM(LEN($B$45:B47)),B44),ROW($A$1:$L$132),1)=" ")*ROW($A$1:$L$132)))</f>
        <v xml:space="preserve">№300/18   </v>
      </c>
      <c r="D48" s="98"/>
      <c r="E48" s="135"/>
      <c r="F48" s="7"/>
      <c r="G48" s="7"/>
      <c r="H48" s="7"/>
      <c r="I48" s="7"/>
      <c r="J48" s="7"/>
      <c r="K48" s="7"/>
      <c r="L48" s="7"/>
    </row>
    <row r="49" spans="1:12" x14ac:dyDescent="0.15">
      <c r="A49" s="109"/>
      <c r="B49" s="145" t="str">
        <f t="array" ref="B49">MID(MID(B42,SUM(LEN(B45:B48)),B44),1,MAX((MID(MID(B42,SUM(LEN(B45:B48)),B44),ROW($A1:$L132),1)=" ")*ROW($A1:$L132)))</f>
        <v/>
      </c>
      <c r="C49" s="143" t="str">
        <f t="array" ref="C49">MID(MID($B$42&amp;" ",SUM(LEN($B$45:B48)),B44),1,MAX((MID(MID($B$42&amp;" ",SUM(LEN($B$45:B48)),B44),ROW($A$1:$L$132),1)=" ")*ROW($A$1:$L$132)))</f>
        <v xml:space="preserve"> </v>
      </c>
      <c r="D49" s="119"/>
      <c r="E49" s="119"/>
      <c r="F49" s="7"/>
      <c r="G49" s="7"/>
      <c r="H49" s="7"/>
      <c r="I49" s="7"/>
      <c r="J49" s="7"/>
      <c r="K49" s="7"/>
      <c r="L49" s="7"/>
    </row>
    <row r="50" spans="1:12" x14ac:dyDescent="0.15">
      <c r="A50" s="109"/>
      <c r="B50" s="145" t="str">
        <f t="array" ref="B50">MID(MID(B42,SUM(LEN(B45:B49)),B44),1,MAX((MID(MID(B42,SUM(LEN(B45:B49)),B44),ROW($A1:$L132),1)=" ")*ROW($A1:$L132)))</f>
        <v/>
      </c>
      <c r="C50" s="143" t="str">
        <f t="array" ref="C50">MID(MID($B$42&amp;" ",SUM(LEN($B$45:B49)),B44),1,MAX((MID(MID($B$42&amp;" ",SUM(LEN($B$45:B49)),B44),ROW($A$1:$L$132),1)=" ")*ROW($A$1:$L$132)))</f>
        <v xml:space="preserve"> </v>
      </c>
      <c r="D50" s="119"/>
      <c r="E50" s="119"/>
      <c r="F50" s="7"/>
      <c r="G50" s="7"/>
      <c r="H50" s="7"/>
      <c r="I50" s="7"/>
      <c r="J50" s="7"/>
      <c r="K50" s="7"/>
      <c r="L50" s="7"/>
    </row>
    <row r="51" spans="1:12" x14ac:dyDescent="0.15">
      <c r="A51" s="109"/>
      <c r="B51" s="144" t="str">
        <f t="array" ref="B51">MID(MID(B42,SUM(LEN(B45:B50)),B44),1,MAX((MID(MID(B42,SUM(LEN(B45:B50)),B44),ROW($A1:$L132),1)=" ")*ROW($A1:$L132)))</f>
        <v/>
      </c>
      <c r="C51" s="141" t="str">
        <f t="array" ref="C51">MID(MID($B$42&amp;" ",SUM(LEN($B$45:B50)),B44),1,MAX((MID(MID($B$42&amp;" ",SUM(LEN($B$45:B50)),B44),ROW($A$1:$L$132),1)=" ")*ROW($A$1:$L$132)))</f>
        <v xml:space="preserve"> </v>
      </c>
      <c r="D51" s="99"/>
      <c r="E51" s="99"/>
      <c r="F51" s="7"/>
      <c r="G51" s="7"/>
      <c r="H51" s="7"/>
      <c r="I51" s="7"/>
      <c r="J51" s="7"/>
      <c r="K51" s="7"/>
      <c r="L51" s="7"/>
    </row>
    <row r="52" spans="1:12" x14ac:dyDescent="0.15">
      <c r="A52" s="109"/>
      <c r="B52" s="145" t="str">
        <f t="array" ref="B52">MID(MID(B42,SUM(LEN(B45:B51)),B44),1,MAX((MID(MID(B42,SUM(LEN(B45:B51)),B44),ROW($A1:$L132),1)=" ")*ROW($A1:$L132)))</f>
        <v/>
      </c>
      <c r="C52" s="143" t="str">
        <f t="array" ref="C52">MID(MID($B$42&amp;" ",SUM(LEN($B$45:B51)),B44),1,MAX((MID(MID($B$42&amp;" ",SUM(LEN($B$45:B51)),B44),ROW($A$1:$L$132),1)=" ")*ROW($A$1:$L$132)))</f>
        <v xml:space="preserve"> </v>
      </c>
      <c r="D52" s="119"/>
      <c r="E52" s="119"/>
      <c r="F52" s="7"/>
      <c r="G52" s="7"/>
      <c r="H52" s="7"/>
      <c r="I52" s="7"/>
      <c r="J52" s="7"/>
      <c r="K52" s="7"/>
      <c r="L52" s="7"/>
    </row>
    <row r="53" spans="1:12" x14ac:dyDescent="0.15">
      <c r="A53" s="109"/>
      <c r="B53" s="144" t="str">
        <f t="array" ref="B53">MID(MID(B42,SUM(LEN(B45:B52)),B44),1,MAX((MID(MID(B42,SUM(LEN(B45:B52)),B44),ROW($A1:$L132),1)=" ")*ROW($A1:$L132)))</f>
        <v/>
      </c>
      <c r="C53" s="143" t="str">
        <f t="array" ref="C53">MID(MID($B$42&amp;" ",SUM(LEN($B$45:B52)),B44),1,MAX((MID(MID($B$42&amp;" ",SUM(LEN($B$45:B52)),B44),ROW($A$1:$L$132),1)=" ")*ROW($A$1:$L$132)))</f>
        <v xml:space="preserve"> </v>
      </c>
      <c r="D53" s="119"/>
      <c r="E53" s="119"/>
      <c r="F53" s="7"/>
      <c r="G53" s="7"/>
      <c r="H53" s="7"/>
      <c r="I53" s="7"/>
      <c r="J53" s="7"/>
      <c r="K53" s="7"/>
      <c r="L53" s="7"/>
    </row>
    <row r="54" spans="1:12" x14ac:dyDescent="0.15">
      <c r="A54" s="109"/>
      <c r="B54" s="145" t="str">
        <f t="array" ref="B54">MID(MID(B42,SUM(LEN(B45:B53)),B44),1,MAX((MID(MID(B42,SUM(LEN(B45:B53)),B44),ROW($A1:$L132),1)=" ")*ROW($A1:$L132)))</f>
        <v/>
      </c>
      <c r="C54" s="141" t="str">
        <f t="array" ref="C54">MID(MID($B$42&amp;" ",SUM(LEN($B$45:B53)),B44),1,MAX((MID(MID($B$42&amp;" ",SUM(LEN($B$45:B53)),B44),ROW($A$1:$L$132),1)=" ")*ROW($A$1:$L$132)))</f>
        <v xml:space="preserve"> </v>
      </c>
      <c r="D54" s="99"/>
      <c r="E54" s="99"/>
      <c r="F54" s="7"/>
      <c r="G54" s="7"/>
      <c r="H54" s="7"/>
      <c r="I54" s="7"/>
      <c r="J54" s="7"/>
      <c r="K54" s="7"/>
      <c r="L54" s="7"/>
    </row>
    <row r="55" spans="1:12" x14ac:dyDescent="0.15">
      <c r="A55" s="109"/>
      <c r="B55" s="144" t="str">
        <f t="array" ref="B55">MID(MID(B42,SUM(LEN(B45:B54)),B44),1,MAX((MID(MID(B42,SUM(LEN(B45:B54)),B44),ROW($A1:$L132),1)=" ")*ROW($A1:$L132)))</f>
        <v/>
      </c>
      <c r="C55" s="143" t="str">
        <f t="array" ref="C55">MID(MID($B$42&amp;" ",SUM(LEN($B$45:B54)),B44),1,MAX((MID(MID($B$42&amp;" ",SUM(LEN($B$45:B54)),B44),ROW($A$1:$L$132),1)=" ")*ROW($A$1:$L$132)))</f>
        <v xml:space="preserve"> </v>
      </c>
      <c r="D55" s="120"/>
      <c r="E55" s="120"/>
      <c r="F55" s="7"/>
      <c r="G55" s="7"/>
      <c r="H55" s="7"/>
      <c r="I55" s="7"/>
      <c r="J55" s="7"/>
      <c r="K55" s="7"/>
      <c r="L55" s="7"/>
    </row>
    <row r="56" spans="1:12" x14ac:dyDescent="0.15">
      <c r="A56" s="109"/>
      <c r="B56" s="145" t="str">
        <f t="array" ref="B56">MID(MID(B42,SUM(LEN(B45:B55)),B44),1,MAX((MID(MID(B42,SUM(LEN(B45:B55)),B44),ROW($A1:$L132),1)=" ")*ROW($A1:$L132)))</f>
        <v/>
      </c>
      <c r="C56" s="146" t="str">
        <f t="array" ref="C56">MID(MID($B$42&amp;" ",SUM(LEN($B$45:B55)),B44),1,MAX((MID(MID($B$42&amp;" ",SUM(LEN($B$45:B55)),B44),ROW($A$1:$L$132),1)=" ")*ROW($A$1:$L$132)))</f>
        <v xml:space="preserve"> </v>
      </c>
      <c r="D56" s="117"/>
      <c r="E56" s="117"/>
      <c r="F56" s="7"/>
      <c r="G56" s="7"/>
      <c r="H56" s="7"/>
      <c r="I56" s="7"/>
      <c r="J56" s="7"/>
      <c r="K56" s="7"/>
      <c r="L56" s="7"/>
    </row>
    <row r="57" spans="1:12" x14ac:dyDescent="0.15">
      <c r="A57" s="109"/>
      <c r="B57" s="97"/>
      <c r="C57" s="97"/>
      <c r="D57" s="97"/>
      <c r="E57" s="97"/>
      <c r="F57" s="7"/>
      <c r="G57" s="7"/>
      <c r="H57" s="7"/>
      <c r="I57" s="7"/>
      <c r="J57" s="7"/>
      <c r="K57" s="7"/>
      <c r="L57" s="7"/>
    </row>
    <row r="58" spans="1:12" x14ac:dyDescent="0.15">
      <c r="A58" s="7"/>
      <c r="B58" s="341" t="s">
        <v>164</v>
      </c>
      <c r="C58" s="342"/>
      <c r="D58" s="342"/>
      <c r="E58" s="343"/>
      <c r="F58" s="7"/>
      <c r="G58" s="7"/>
      <c r="H58" s="7"/>
      <c r="I58" s="7"/>
      <c r="J58" s="7"/>
      <c r="K58" s="7"/>
      <c r="L58" s="7"/>
    </row>
    <row r="59" spans="1:12" x14ac:dyDescent="0.15">
      <c r="A59" s="7"/>
      <c r="B59" s="338"/>
      <c r="C59" s="339"/>
      <c r="D59" s="339"/>
      <c r="E59" s="340"/>
      <c r="F59" s="7"/>
      <c r="G59" s="7"/>
      <c r="H59" s="7"/>
      <c r="I59" s="7"/>
      <c r="J59" s="7"/>
      <c r="K59" s="7"/>
      <c r="L59" s="7"/>
    </row>
    <row r="60" spans="1:12" x14ac:dyDescent="0.15">
      <c r="A60" s="7"/>
      <c r="B60" s="334" t="str">
        <f>REPT(Прога!B16,1)</f>
        <v>КТП-169 ВЛИ-0,4кВ Ф-3 опора №300/18 ул.Железнодорожная, уч.145к. Подключение по указанию №874</v>
      </c>
      <c r="C60" s="332"/>
      <c r="D60" s="332"/>
      <c r="E60" s="335"/>
      <c r="F60" s="7"/>
      <c r="G60" s="7"/>
      <c r="H60" s="7"/>
      <c r="I60" s="7"/>
      <c r="J60" s="7"/>
      <c r="K60" s="7"/>
      <c r="L60" s="7"/>
    </row>
    <row r="61" spans="1:12" x14ac:dyDescent="0.15">
      <c r="A61" s="7"/>
      <c r="B61" s="336"/>
      <c r="C61" s="333"/>
      <c r="D61" s="333"/>
      <c r="E61" s="337"/>
      <c r="F61" s="7"/>
      <c r="G61" s="7"/>
      <c r="H61" s="7"/>
      <c r="I61" s="7"/>
      <c r="J61" s="7"/>
      <c r="K61" s="7"/>
      <c r="L61" s="7"/>
    </row>
    <row r="62" spans="1:12" x14ac:dyDescent="0.15">
      <c r="A62" s="7"/>
      <c r="B62" s="330"/>
      <c r="C62" s="330"/>
      <c r="D62" s="330"/>
      <c r="E62" s="330"/>
      <c r="F62" s="7"/>
      <c r="G62" s="7"/>
      <c r="H62" s="7"/>
      <c r="I62" s="7"/>
      <c r="J62" s="7"/>
      <c r="K62" s="7"/>
      <c r="L62" s="7"/>
    </row>
    <row r="63" spans="1:12" x14ac:dyDescent="0.15">
      <c r="A63" s="7"/>
      <c r="B63" s="331" t="str">
        <f>LEFT(B60,95)</f>
        <v>КТП-169 ВЛИ-0,4кВ Ф-3 опора №300/18 ул.Железнодорожная, уч.145к. Подключение по указанию №874</v>
      </c>
      <c r="C63" s="331"/>
      <c r="D63" s="331"/>
      <c r="E63" s="331"/>
      <c r="F63" s="7"/>
      <c r="G63" s="7"/>
      <c r="H63" s="7"/>
      <c r="I63" s="7"/>
      <c r="J63" s="7"/>
      <c r="K63" s="7"/>
      <c r="L63" s="7"/>
    </row>
    <row r="64" spans="1:12" x14ac:dyDescent="0.15">
      <c r="A64" s="7"/>
      <c r="B64" s="331" t="str">
        <f>IF(LEFT(B60)&gt;95,MID(B60,96,95),"")</f>
        <v/>
      </c>
      <c r="C64" s="331"/>
      <c r="D64" s="331"/>
      <c r="E64" s="331"/>
      <c r="F64" s="7"/>
      <c r="G64" s="7"/>
      <c r="H64" s="7"/>
      <c r="I64" s="7"/>
      <c r="J64" s="7"/>
      <c r="K64" s="7"/>
      <c r="L64" s="7"/>
    </row>
    <row r="65" spans="1:12" x14ac:dyDescent="0.15">
      <c r="A65" s="7"/>
      <c r="B65" s="317"/>
      <c r="C65" s="317"/>
      <c r="D65" s="317"/>
      <c r="E65" s="318"/>
      <c r="F65" s="7"/>
      <c r="G65" s="7"/>
      <c r="H65" s="7"/>
      <c r="I65" s="7"/>
      <c r="J65" s="7"/>
      <c r="K65" s="7"/>
      <c r="L65" s="7"/>
    </row>
    <row r="66" spans="1:12" x14ac:dyDescent="0.15">
      <c r="A66" s="7"/>
      <c r="B66" s="329" t="str">
        <f>IF(LEN(B60)&lt;95,B60,LEFTB(B60,SEARCH(" ",B60,92)-1))</f>
        <v>КТП-169 ВЛИ-0,4кВ Ф-3 опора №300/18 ул.Железнодорожная, уч.145к. Подключение по указанию №874</v>
      </c>
      <c r="C66" s="329"/>
      <c r="D66" s="329"/>
      <c r="E66" s="329"/>
      <c r="F66" s="7"/>
      <c r="G66" s="7"/>
      <c r="H66" s="7"/>
      <c r="I66" s="7"/>
      <c r="J66" s="7"/>
      <c r="K66" s="7"/>
      <c r="L66" s="7"/>
    </row>
    <row r="67" spans="1:12" x14ac:dyDescent="0.15">
      <c r="A67" s="7"/>
      <c r="B67" s="329" t="str">
        <f>IF(LEN(B60)&gt;LEN(B66),IF(LEN(B66)+95&gt;LEN(B60),RIGHT(B60,LEN(B60)-LEN(B66)-1),MID(B60,LEN(B66)+2,SEARCH(" ",B60,190)-LEN(B66)-1)),"")</f>
        <v/>
      </c>
      <c r="C67" s="329"/>
      <c r="D67" s="329"/>
      <c r="E67" s="329"/>
      <c r="F67" s="7"/>
      <c r="G67" s="7"/>
      <c r="H67" s="7"/>
      <c r="I67" s="7"/>
      <c r="J67" s="7"/>
      <c r="K67" s="7"/>
      <c r="L67" s="7"/>
    </row>
    <row r="68" spans="1:12" x14ac:dyDescent="0.15">
      <c r="A68" s="7"/>
      <c r="B68" s="316"/>
      <c r="C68" s="317"/>
      <c r="D68" s="317"/>
      <c r="E68" s="318"/>
      <c r="F68" s="7"/>
      <c r="G68" s="7"/>
      <c r="H68" s="7"/>
      <c r="I68" s="7"/>
      <c r="J68" s="7"/>
      <c r="K68" s="7"/>
      <c r="L68" s="7"/>
    </row>
    <row r="69" spans="1:12" x14ac:dyDescent="0.1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</row>
    <row r="70" spans="1:12" x14ac:dyDescent="0.15">
      <c r="A70" s="7"/>
      <c r="B70" s="319" t="s">
        <v>163</v>
      </c>
      <c r="C70" s="319"/>
      <c r="D70" s="319"/>
      <c r="E70" s="319"/>
      <c r="F70" s="7"/>
      <c r="G70" s="7"/>
      <c r="H70" s="7"/>
      <c r="I70" s="7"/>
      <c r="J70" s="7"/>
      <c r="K70" s="7"/>
      <c r="L70" s="7"/>
    </row>
    <row r="71" spans="1:12" x14ac:dyDescent="0.15">
      <c r="A71" s="7"/>
      <c r="B71" s="320"/>
      <c r="C71" s="320"/>
      <c r="D71" s="320"/>
      <c r="E71" s="320"/>
      <c r="F71" s="7"/>
      <c r="G71" s="7"/>
      <c r="H71" s="7"/>
      <c r="I71" s="7"/>
      <c r="J71" s="7"/>
      <c r="K71" s="7"/>
      <c r="L71" s="7"/>
    </row>
    <row r="72" spans="1:12" x14ac:dyDescent="0.15">
      <c r="A72" s="7"/>
      <c r="B72" s="332" t="str">
        <f>CONCATENATE(Прога!B12,Прога!B14,B91,Прога!C12,Прога!C14,C91,Прога!D12,Прога!D14,D91,Прога!I12,Прога!I14)</f>
        <v xml:space="preserve">Шелашников А.П. гр.IV - рабочий люльки, Колчанов К.В. гр.III - машинст АГП    </v>
      </c>
      <c r="C72" s="332"/>
      <c r="D72" s="332"/>
      <c r="E72" s="332"/>
      <c r="F72" s="7"/>
      <c r="G72" s="7"/>
      <c r="H72" s="7"/>
      <c r="I72" s="7"/>
      <c r="J72" s="7"/>
      <c r="K72" s="7"/>
      <c r="L72" s="7"/>
    </row>
    <row r="73" spans="1:12" x14ac:dyDescent="0.15">
      <c r="A73" s="7"/>
      <c r="B73" s="333"/>
      <c r="C73" s="333"/>
      <c r="D73" s="333"/>
      <c r="E73" s="333"/>
      <c r="F73" s="7"/>
      <c r="G73" s="7"/>
      <c r="H73" s="7"/>
      <c r="I73" s="7"/>
      <c r="J73" s="7"/>
      <c r="K73" s="7"/>
      <c r="L73" s="7"/>
    </row>
    <row r="74" spans="1:12" x14ac:dyDescent="0.15">
      <c r="A74" s="7"/>
      <c r="B74" s="330"/>
      <c r="C74" s="330"/>
      <c r="D74" s="330"/>
      <c r="E74" s="330"/>
      <c r="F74" s="7"/>
      <c r="G74" s="7"/>
      <c r="H74" s="7"/>
      <c r="I74" s="7"/>
      <c r="J74" s="7"/>
      <c r="K74" s="7"/>
      <c r="L74" s="7"/>
    </row>
    <row r="75" spans="1:12" x14ac:dyDescent="0.15">
      <c r="A75" s="7"/>
      <c r="B75" s="331" t="str">
        <f>LEFT(B72,95)</f>
        <v xml:space="preserve">Шелашников А.П. гр.IV - рабочий люльки, Колчанов К.В. гр.III - машинст АГП    </v>
      </c>
      <c r="C75" s="331"/>
      <c r="D75" s="331"/>
      <c r="E75" s="331"/>
      <c r="F75" s="7"/>
      <c r="G75" s="7"/>
      <c r="H75" s="7"/>
      <c r="I75" s="7"/>
      <c r="J75" s="7"/>
      <c r="K75" s="7"/>
      <c r="L75" s="7"/>
    </row>
    <row r="76" spans="1:12" x14ac:dyDescent="0.15">
      <c r="A76" s="7"/>
      <c r="B76" s="331" t="str">
        <f>IF(LEFT(B72)&gt;95,MID(B72,96,95),"")</f>
        <v/>
      </c>
      <c r="C76" s="331"/>
      <c r="D76" s="331"/>
      <c r="E76" s="331"/>
      <c r="F76" s="7"/>
      <c r="G76" s="7"/>
      <c r="H76" s="7"/>
      <c r="I76" s="7"/>
      <c r="J76" s="7"/>
      <c r="K76" s="7"/>
      <c r="L76" s="7"/>
    </row>
    <row r="77" spans="1:12" x14ac:dyDescent="0.15">
      <c r="A77" s="7"/>
      <c r="B77" s="321"/>
      <c r="C77" s="322"/>
      <c r="D77" s="322"/>
      <c r="E77" s="323"/>
      <c r="F77" s="7"/>
      <c r="G77" s="7"/>
      <c r="H77" s="7"/>
      <c r="I77" s="7"/>
      <c r="J77" s="7"/>
      <c r="K77" s="7"/>
      <c r="L77" s="7"/>
    </row>
    <row r="78" spans="1:12" x14ac:dyDescent="0.15">
      <c r="A78" s="7"/>
      <c r="B78" s="329" t="str">
        <f>IF(LEN(B72)&lt;95,B72,LEFTB(B72,SEARCH(" ",B72,92)-1))</f>
        <v xml:space="preserve">Шелашников А.П. гр.IV - рабочий люльки, Колчанов К.В. гр.III - машинст АГП    </v>
      </c>
      <c r="C78" s="329"/>
      <c r="D78" s="329"/>
      <c r="E78" s="329"/>
      <c r="F78" s="7"/>
      <c r="G78" s="7"/>
      <c r="H78" s="7"/>
      <c r="I78" s="7"/>
      <c r="J78" s="7"/>
      <c r="K78" s="7"/>
      <c r="L78" s="7"/>
    </row>
    <row r="79" spans="1:12" x14ac:dyDescent="0.15">
      <c r="A79" s="7"/>
      <c r="B79" s="329" t="str">
        <f>IF(LEN(B72)&gt;LEN(B78),IF(LEN(B78)+95&gt;LEN(B72),RIGHT(B72,LEN(B72)-LEN(B78)-1),MID(B72,LEN(B78)+2,SEARCH(" ",B72,190)-LEN(B78)-1)),"")</f>
        <v/>
      </c>
      <c r="C79" s="329"/>
      <c r="D79" s="329"/>
      <c r="E79" s="329"/>
      <c r="F79" s="7"/>
      <c r="G79" s="7"/>
      <c r="H79" s="7"/>
      <c r="I79" s="7"/>
      <c r="J79" s="7"/>
      <c r="K79" s="7"/>
      <c r="L79" s="7"/>
    </row>
    <row r="80" spans="1:12" x14ac:dyDescent="0.15">
      <c r="A80" s="7"/>
      <c r="B80" s="315"/>
      <c r="C80" s="315"/>
      <c r="D80" s="315"/>
      <c r="E80" s="315"/>
      <c r="F80" s="7"/>
      <c r="G80" s="7"/>
      <c r="H80" s="7"/>
      <c r="I80" s="7"/>
      <c r="J80" s="7"/>
      <c r="K80" s="7"/>
      <c r="L80" s="7"/>
    </row>
    <row r="81" spans="1:12" s="7" customFormat="1" x14ac:dyDescent="0.15">
      <c r="B81" s="148"/>
      <c r="C81" s="148"/>
      <c r="D81" s="148"/>
      <c r="E81" s="148"/>
    </row>
    <row r="82" spans="1:12" s="7" customFormat="1" x14ac:dyDescent="0.15">
      <c r="B82" s="148"/>
      <c r="C82" s="148"/>
      <c r="D82" s="148"/>
      <c r="E82" s="148"/>
    </row>
    <row r="83" spans="1:12" x14ac:dyDescent="0.15">
      <c r="A83" s="7"/>
      <c r="B83" s="149" t="s">
        <v>167</v>
      </c>
      <c r="C83" s="149" t="b">
        <f>EXACT(Прога!B22,'Настройки '!B83)</f>
        <v>1</v>
      </c>
      <c r="E83" s="108"/>
      <c r="F83" s="7"/>
      <c r="G83" s="7"/>
      <c r="H83" s="7"/>
      <c r="I83" s="7"/>
      <c r="J83" s="7"/>
      <c r="K83" s="7"/>
      <c r="L83" s="7"/>
    </row>
    <row r="84" spans="1:12" s="7" customFormat="1" x14ac:dyDescent="0.15">
      <c r="B84" s="314" t="str">
        <f>IF(C83,B86,B85)</f>
        <v>Работа полностью закончена, бригада удалена, заземления, установленные бригадой, сняты, сообщено (кому)</v>
      </c>
      <c r="C84" s="314"/>
      <c r="D84" s="314"/>
      <c r="E84" s="314"/>
    </row>
    <row r="85" spans="1:12" s="7" customFormat="1" x14ac:dyDescent="0.15">
      <c r="B85" s="310" t="s">
        <v>181</v>
      </c>
      <c r="C85" s="310"/>
      <c r="D85" s="310"/>
      <c r="E85" s="310"/>
    </row>
    <row r="86" spans="1:12" s="7" customFormat="1" x14ac:dyDescent="0.15">
      <c r="B86" s="311" t="s">
        <v>182</v>
      </c>
      <c r="C86" s="312"/>
      <c r="D86" s="312"/>
      <c r="E86" s="313"/>
    </row>
    <row r="87" spans="1:12" s="7" customFormat="1" x14ac:dyDescent="0.15">
      <c r="B87" s="108"/>
      <c r="C87" s="108"/>
      <c r="D87" s="108"/>
      <c r="E87" s="108"/>
    </row>
    <row r="88" spans="1:12" x14ac:dyDescent="0.15">
      <c r="A88" s="7"/>
      <c r="B88" s="108"/>
      <c r="C88" s="108"/>
      <c r="D88" s="108"/>
      <c r="E88" s="108"/>
      <c r="F88" s="7"/>
      <c r="G88" s="7"/>
      <c r="H88" s="7"/>
      <c r="I88" s="7"/>
      <c r="J88" s="7"/>
      <c r="K88" s="7"/>
      <c r="L88" s="7"/>
    </row>
    <row r="89" spans="1:12" x14ac:dyDescent="0.15">
      <c r="A89" s="7"/>
      <c r="B89" s="108"/>
      <c r="C89" s="108"/>
      <c r="D89" s="108"/>
      <c r="E89" s="108"/>
      <c r="F89" s="7"/>
      <c r="G89" s="7"/>
      <c r="H89" s="7"/>
      <c r="I89" s="7"/>
      <c r="J89" s="7"/>
      <c r="K89" s="7"/>
      <c r="L89" s="7"/>
    </row>
    <row r="90" spans="1:12" x14ac:dyDescent="0.15">
      <c r="A90" s="7"/>
      <c r="B90" s="147" t="b">
        <f>EXACT(Прога!C12,E91)</f>
        <v>0</v>
      </c>
      <c r="C90" s="147" t="b">
        <f>EXACT(Прога!D12,E91)</f>
        <v>1</v>
      </c>
      <c r="D90" s="147" t="b">
        <f>EXACT(Прога!I12,E91)</f>
        <v>1</v>
      </c>
      <c r="E90" s="147" t="s">
        <v>178</v>
      </c>
      <c r="F90" s="7"/>
      <c r="G90" s="7"/>
      <c r="H90" s="7"/>
      <c r="I90" s="7"/>
      <c r="J90" s="7"/>
      <c r="K90" s="7"/>
      <c r="L90" s="7"/>
    </row>
    <row r="91" spans="1:12" x14ac:dyDescent="0.15">
      <c r="A91" s="7"/>
      <c r="B91" s="147" t="str">
        <f>IF(B90," ",", ")</f>
        <v xml:space="preserve">, </v>
      </c>
      <c r="C91" s="147" t="str">
        <f>IF(C90," ",", ")</f>
        <v xml:space="preserve"> </v>
      </c>
      <c r="D91" s="147" t="str">
        <f>IF(D90," ",", ")</f>
        <v xml:space="preserve"> </v>
      </c>
      <c r="E91" s="147" t="s">
        <v>175</v>
      </c>
      <c r="F91" s="7"/>
      <c r="G91" s="7"/>
      <c r="H91" s="7"/>
      <c r="I91" s="7"/>
      <c r="J91" s="7"/>
      <c r="K91" s="7"/>
      <c r="L91" s="7"/>
    </row>
    <row r="92" spans="1:12" x14ac:dyDescent="0.1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</row>
    <row r="93" spans="1:12" x14ac:dyDescent="0.15">
      <c r="A93" s="7"/>
      <c r="B93" s="7"/>
      <c r="C93" s="132" t="s">
        <v>155</v>
      </c>
      <c r="D93" s="7"/>
      <c r="E93" s="5" t="s">
        <v>158</v>
      </c>
      <c r="F93" s="7"/>
      <c r="G93" s="7"/>
      <c r="H93" s="7"/>
      <c r="I93" s="7"/>
      <c r="J93" s="7"/>
      <c r="K93" s="7"/>
      <c r="L93" s="7"/>
    </row>
    <row r="94" spans="1:12" x14ac:dyDescent="0.15">
      <c r="A94" s="7"/>
      <c r="B94" s="7"/>
      <c r="C94" s="132" t="s">
        <v>156</v>
      </c>
      <c r="D94" s="7"/>
      <c r="E94" s="5" t="s">
        <v>159</v>
      </c>
      <c r="F94" s="7"/>
      <c r="G94" s="7"/>
      <c r="H94" s="7"/>
      <c r="I94" s="7"/>
      <c r="J94" s="7"/>
      <c r="K94" s="7"/>
      <c r="L94" s="7"/>
    </row>
    <row r="95" spans="1:12" x14ac:dyDescent="0.15">
      <c r="A95" s="7"/>
      <c r="B95" s="7"/>
      <c r="C95" s="132" t="s">
        <v>157</v>
      </c>
      <c r="D95" s="7"/>
      <c r="E95" s="5"/>
      <c r="F95" s="7"/>
      <c r="G95" s="7"/>
      <c r="H95" s="7"/>
      <c r="I95" s="7"/>
      <c r="J95" s="7"/>
      <c r="K95" s="7"/>
      <c r="L95" s="7"/>
    </row>
    <row r="96" spans="1:12" x14ac:dyDescent="0.15">
      <c r="A96" s="7"/>
      <c r="B96" s="7"/>
      <c r="C96" s="132" t="s">
        <v>104</v>
      </c>
      <c r="D96" s="7"/>
      <c r="E96" s="7"/>
      <c r="F96" s="7"/>
      <c r="G96" s="7"/>
      <c r="H96" s="7"/>
      <c r="I96" s="7"/>
      <c r="J96" s="7"/>
      <c r="K96" s="7"/>
      <c r="L96" s="7"/>
    </row>
    <row r="97" spans="1:12" x14ac:dyDescent="0.15">
      <c r="A97" s="7"/>
      <c r="B97" s="7"/>
      <c r="C97" s="132" t="s">
        <v>143</v>
      </c>
      <c r="D97" s="7"/>
      <c r="E97" s="7"/>
      <c r="F97" s="7"/>
      <c r="G97" s="7"/>
      <c r="H97" s="7"/>
      <c r="I97" s="7"/>
      <c r="J97" s="7"/>
      <c r="K97" s="7"/>
      <c r="L97" s="7"/>
    </row>
    <row r="98" spans="1:12" x14ac:dyDescent="0.15">
      <c r="A98" s="7"/>
      <c r="B98" s="7"/>
      <c r="C98" s="132" t="s">
        <v>105</v>
      </c>
      <c r="D98" s="7"/>
      <c r="E98" s="7"/>
      <c r="F98" s="7"/>
      <c r="G98" s="7"/>
      <c r="H98" s="7"/>
      <c r="I98" s="7"/>
      <c r="J98" s="7"/>
      <c r="K98" s="7"/>
      <c r="L98" s="7"/>
    </row>
    <row r="99" spans="1:12" x14ac:dyDescent="0.15">
      <c r="A99" s="7"/>
      <c r="B99" s="7"/>
      <c r="C99" s="132" t="s">
        <v>144</v>
      </c>
      <c r="D99" s="7"/>
      <c r="E99" s="7"/>
      <c r="F99" s="7"/>
      <c r="G99" s="7"/>
      <c r="H99" s="7"/>
      <c r="I99" s="7"/>
      <c r="J99" s="7"/>
      <c r="K99" s="7"/>
      <c r="L99" s="7"/>
    </row>
    <row r="100" spans="1:12" x14ac:dyDescent="0.15">
      <c r="A100" s="7"/>
      <c r="B100" s="7"/>
      <c r="C100" s="132" t="s">
        <v>106</v>
      </c>
      <c r="D100" s="7"/>
      <c r="E100" s="7"/>
      <c r="F100" s="7"/>
      <c r="G100" s="7"/>
      <c r="H100" s="7"/>
      <c r="I100" s="7"/>
      <c r="J100" s="7"/>
      <c r="K100" s="7"/>
      <c r="L100" s="7"/>
    </row>
    <row r="101" spans="1:12" x14ac:dyDescent="0.15">
      <c r="A101" s="7"/>
      <c r="B101" s="7"/>
      <c r="C101" s="132" t="s">
        <v>145</v>
      </c>
      <c r="D101" s="7"/>
      <c r="E101" s="7"/>
      <c r="F101" s="7"/>
      <c r="G101" s="7"/>
      <c r="H101" s="7"/>
      <c r="I101" s="7"/>
      <c r="J101" s="7"/>
      <c r="K101" s="7"/>
      <c r="L101" s="7"/>
    </row>
    <row r="102" spans="1:12" x14ac:dyDescent="0.15">
      <c r="A102" s="7"/>
      <c r="B102" s="7"/>
      <c r="C102" s="132" t="s">
        <v>107</v>
      </c>
      <c r="D102" s="7"/>
      <c r="E102" s="7"/>
      <c r="F102" s="7"/>
      <c r="G102" s="7"/>
      <c r="H102" s="7"/>
      <c r="I102" s="7"/>
      <c r="J102" s="7"/>
      <c r="K102" s="7"/>
      <c r="L102" s="7"/>
    </row>
    <row r="103" spans="1:12" x14ac:dyDescent="0.15">
      <c r="A103" s="7"/>
      <c r="B103" s="7"/>
      <c r="C103" s="132" t="s">
        <v>146</v>
      </c>
      <c r="D103" s="7"/>
      <c r="E103" s="7"/>
      <c r="F103" s="7"/>
      <c r="G103" s="7"/>
      <c r="H103" s="7"/>
      <c r="I103" s="7"/>
      <c r="J103" s="7"/>
      <c r="K103" s="7"/>
      <c r="L103" s="7"/>
    </row>
    <row r="104" spans="1:12" x14ac:dyDescent="0.15">
      <c r="A104" s="7"/>
      <c r="B104" s="7"/>
      <c r="C104" s="132" t="s">
        <v>147</v>
      </c>
      <c r="D104" s="7"/>
      <c r="E104" s="7"/>
      <c r="F104" s="7"/>
      <c r="G104" s="7"/>
      <c r="H104" s="7"/>
      <c r="I104" s="7"/>
      <c r="J104" s="7"/>
      <c r="K104" s="7"/>
      <c r="L104" s="7"/>
    </row>
    <row r="105" spans="1:12" x14ac:dyDescent="0.15">
      <c r="A105" s="7"/>
      <c r="B105" s="7"/>
      <c r="C105" s="132" t="s">
        <v>108</v>
      </c>
      <c r="D105" s="7"/>
      <c r="E105" s="7"/>
      <c r="F105" s="7"/>
      <c r="G105" s="7"/>
      <c r="H105" s="7"/>
      <c r="I105" s="7"/>
      <c r="J105" s="7"/>
      <c r="K105" s="7"/>
      <c r="L105" s="7"/>
    </row>
    <row r="106" spans="1:12" x14ac:dyDescent="0.15">
      <c r="A106" s="7"/>
      <c r="B106" s="7"/>
      <c r="C106" s="132" t="s">
        <v>109</v>
      </c>
      <c r="D106" s="7"/>
      <c r="E106" s="7"/>
      <c r="F106" s="7"/>
      <c r="G106" s="7"/>
      <c r="H106" s="7"/>
      <c r="I106" s="7"/>
      <c r="J106" s="7"/>
      <c r="K106" s="7"/>
      <c r="L106" s="7"/>
    </row>
    <row r="107" spans="1:12" x14ac:dyDescent="0.15">
      <c r="A107" s="7"/>
      <c r="B107" s="7"/>
      <c r="C107" s="132" t="s">
        <v>110</v>
      </c>
      <c r="D107" s="7"/>
      <c r="E107" s="7"/>
      <c r="F107" s="7"/>
      <c r="G107" s="7"/>
      <c r="H107" s="7"/>
      <c r="I107" s="7"/>
      <c r="J107" s="7"/>
      <c r="K107" s="7"/>
      <c r="L107" s="7"/>
    </row>
    <row r="108" spans="1:12" x14ac:dyDescent="0.15">
      <c r="A108" s="7"/>
      <c r="B108" s="7"/>
      <c r="C108" s="133" t="s">
        <v>111</v>
      </c>
      <c r="D108" s="7"/>
      <c r="E108" s="7"/>
      <c r="F108" s="7"/>
      <c r="G108" s="7"/>
      <c r="H108" s="7"/>
      <c r="I108" s="7"/>
      <c r="J108" s="7"/>
      <c r="K108" s="7"/>
      <c r="L108" s="7"/>
    </row>
    <row r="109" spans="1:12" x14ac:dyDescent="0.15">
      <c r="A109" s="7"/>
      <c r="B109" s="7"/>
      <c r="C109" s="133" t="s">
        <v>148</v>
      </c>
      <c r="D109" s="7"/>
      <c r="E109" s="7"/>
      <c r="F109" s="7"/>
      <c r="G109" s="7"/>
      <c r="H109" s="7"/>
      <c r="I109" s="7"/>
      <c r="J109" s="7"/>
      <c r="K109" s="7"/>
      <c r="L109" s="7"/>
    </row>
    <row r="110" spans="1:12" x14ac:dyDescent="0.15">
      <c r="A110" s="7"/>
      <c r="B110" s="7"/>
      <c r="C110" s="133" t="s">
        <v>149</v>
      </c>
      <c r="D110" s="7"/>
      <c r="E110" s="7"/>
      <c r="F110" s="7"/>
      <c r="G110" s="7"/>
      <c r="H110" s="7"/>
      <c r="I110" s="7"/>
      <c r="J110" s="7"/>
      <c r="K110" s="7"/>
      <c r="L110" s="7"/>
    </row>
    <row r="111" spans="1:12" x14ac:dyDescent="0.15">
      <c r="A111" s="7"/>
      <c r="B111" s="7"/>
      <c r="C111" s="133" t="s">
        <v>150</v>
      </c>
      <c r="D111" s="7"/>
      <c r="E111" s="7"/>
      <c r="F111" s="7"/>
      <c r="G111" s="7"/>
      <c r="H111" s="7"/>
      <c r="I111" s="7"/>
      <c r="J111" s="7"/>
      <c r="K111" s="7"/>
      <c r="L111" s="7"/>
    </row>
    <row r="112" spans="1:12" x14ac:dyDescent="0.15">
      <c r="A112" s="7"/>
      <c r="B112" s="7"/>
      <c r="C112" s="133" t="s">
        <v>112</v>
      </c>
      <c r="D112" s="7"/>
      <c r="E112" s="7"/>
      <c r="F112" s="7"/>
      <c r="G112" s="7"/>
      <c r="H112" s="7"/>
      <c r="I112" s="7"/>
      <c r="J112" s="7"/>
      <c r="K112" s="7"/>
      <c r="L112" s="7"/>
    </row>
    <row r="113" spans="1:12" x14ac:dyDescent="0.15">
      <c r="A113" s="7"/>
      <c r="B113" s="7"/>
      <c r="C113" s="133" t="s">
        <v>151</v>
      </c>
      <c r="D113" s="7"/>
      <c r="E113" s="7"/>
      <c r="F113" s="7"/>
      <c r="G113" s="7"/>
      <c r="H113" s="7"/>
      <c r="I113" s="7"/>
      <c r="J113" s="7"/>
      <c r="K113" s="7"/>
      <c r="L113" s="7"/>
    </row>
    <row r="114" spans="1:12" x14ac:dyDescent="0.15">
      <c r="A114" s="7"/>
      <c r="B114" s="7"/>
      <c r="C114" s="133" t="s">
        <v>152</v>
      </c>
      <c r="D114" s="7"/>
      <c r="E114" s="7"/>
      <c r="F114" s="7"/>
      <c r="G114" s="7"/>
      <c r="H114" s="7"/>
      <c r="I114" s="7"/>
      <c r="J114" s="7"/>
      <c r="K114" s="7"/>
      <c r="L114" s="7"/>
    </row>
    <row r="115" spans="1:12" x14ac:dyDescent="0.15">
      <c r="A115" s="7"/>
      <c r="B115" s="7"/>
      <c r="C115" s="133" t="s">
        <v>153</v>
      </c>
      <c r="D115" s="7"/>
      <c r="E115" s="7"/>
      <c r="F115" s="7"/>
      <c r="G115" s="7"/>
      <c r="H115" s="7"/>
      <c r="I115" s="7"/>
      <c r="J115" s="7"/>
      <c r="K115" s="7"/>
      <c r="L115" s="7"/>
    </row>
    <row r="116" spans="1:12" x14ac:dyDescent="0.15">
      <c r="A116" s="7"/>
      <c r="B116" s="7"/>
      <c r="C116" s="133" t="s">
        <v>154</v>
      </c>
      <c r="D116" s="7"/>
      <c r="E116" s="7"/>
      <c r="F116" s="7"/>
      <c r="G116" s="7"/>
      <c r="H116" s="7"/>
      <c r="I116" s="7"/>
      <c r="J116" s="7"/>
      <c r="K116" s="7"/>
      <c r="L116" s="7"/>
    </row>
    <row r="117" spans="1:12" x14ac:dyDescent="0.1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</row>
    <row r="118" spans="1:12" x14ac:dyDescent="0.1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</row>
    <row r="119" spans="1:12" x14ac:dyDescent="0.1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</row>
    <row r="120" spans="1:12" x14ac:dyDescent="0.1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</row>
    <row r="121" spans="1:12" x14ac:dyDescent="0.1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</row>
    <row r="122" spans="1:12" x14ac:dyDescent="0.1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</row>
    <row r="123" spans="1:12" x14ac:dyDescent="0.1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</row>
    <row r="124" spans="1:12" x14ac:dyDescent="0.1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</row>
    <row r="125" spans="1:12" x14ac:dyDescent="0.1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</row>
    <row r="126" spans="1:12" x14ac:dyDescent="0.1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</row>
    <row r="127" spans="1:12" x14ac:dyDescent="0.1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</row>
    <row r="128" spans="1:12" x14ac:dyDescent="0.1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</row>
    <row r="129" spans="1:12" x14ac:dyDescent="0.1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</row>
    <row r="130" spans="1:12" x14ac:dyDescent="0.1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</row>
    <row r="131" spans="1:12" x14ac:dyDescent="0.1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</row>
    <row r="132" spans="1:12" x14ac:dyDescent="0.1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</row>
  </sheetData>
  <mergeCells count="25">
    <mergeCell ref="B59:E59"/>
    <mergeCell ref="B58:E58"/>
    <mergeCell ref="B65:E65"/>
    <mergeCell ref="B70:E70"/>
    <mergeCell ref="B71:E71"/>
    <mergeCell ref="B77:E77"/>
    <mergeCell ref="B41:E41"/>
    <mergeCell ref="B42:E43"/>
    <mergeCell ref="B74:E74"/>
    <mergeCell ref="B75:E75"/>
    <mergeCell ref="B76:E76"/>
    <mergeCell ref="B64:E64"/>
    <mergeCell ref="B66:E66"/>
    <mergeCell ref="B67:E67"/>
    <mergeCell ref="B72:E73"/>
    <mergeCell ref="B62:E62"/>
    <mergeCell ref="B63:E63"/>
    <mergeCell ref="B60:E61"/>
    <mergeCell ref="B85:E85"/>
    <mergeCell ref="B86:E86"/>
    <mergeCell ref="B84:E84"/>
    <mergeCell ref="B80:E80"/>
    <mergeCell ref="B68:E68"/>
    <mergeCell ref="B79:E79"/>
    <mergeCell ref="B78:E78"/>
  </mergeCells>
  <pageMargins left="0.7" right="0.7" top="0.75" bottom="0.75" header="0.3" footer="0.3"/>
  <pageSetup paperSize="9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21</vt:i4>
      </vt:variant>
    </vt:vector>
  </HeadingPairs>
  <TitlesOfParts>
    <vt:vector size="25" baseType="lpstr">
      <vt:lpstr>Прога</vt:lpstr>
      <vt:lpstr>Лицевая</vt:lpstr>
      <vt:lpstr>оборотная</vt:lpstr>
      <vt:lpstr>Настройки </vt:lpstr>
      <vt:lpstr>Лицевая!Область_печати</vt:lpstr>
      <vt:lpstr>оборотная!Область_печати</vt:lpstr>
      <vt:lpstr>Ceh</vt:lpstr>
      <vt:lpstr>Dates</vt:lpstr>
      <vt:lpstr>FioDopusk</vt:lpstr>
      <vt:lpstr>FioNabl</vt:lpstr>
      <vt:lpstr>FioNarProdl</vt:lpstr>
      <vt:lpstr>FioNarVid</vt:lpstr>
      <vt:lpstr>FioOtvRukov</vt:lpstr>
      <vt:lpstr>FioPersBrig</vt:lpstr>
      <vt:lpstr>FioPrRabot</vt:lpstr>
      <vt:lpstr>NarProdlDate</vt:lpstr>
      <vt:lpstr>NarProdlTime</vt:lpstr>
      <vt:lpstr>NarVidDate</vt:lpstr>
      <vt:lpstr>NarVidTime</vt:lpstr>
      <vt:lpstr>RabBeginDate</vt:lpstr>
      <vt:lpstr>RabBeginTime</vt:lpstr>
      <vt:lpstr>RabEndDate</vt:lpstr>
      <vt:lpstr>RabEndTime</vt:lpstr>
      <vt:lpstr>TextRabot</vt:lpstr>
      <vt:lpstr>Times</vt:lpstr>
    </vt:vector>
  </TitlesOfParts>
  <Company>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Наряд-Допуск</dc:title>
  <dc:creator>НкГЭС "ЗАО" ССК</dc:creator>
  <dc:description>Форму этого наряда изобрёл старший мастер Казанцев А.</dc:description>
  <cp:lastModifiedBy>Диспетчер Новокуйбышевск</cp:lastModifiedBy>
  <cp:lastPrinted>2017-11-17T14:06:34Z</cp:lastPrinted>
  <dcterms:created xsi:type="dcterms:W3CDTF">2001-07-09T05:44:26Z</dcterms:created>
  <dcterms:modified xsi:type="dcterms:W3CDTF">2017-11-21T08:23:55Z</dcterms:modified>
</cp:coreProperties>
</file>