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Отчет" sheetId="1" r:id="rId1"/>
    <sheet name="Исходная" sheetId="2" r:id="rId2"/>
  </sheets>
  <definedNames>
    <definedName name="_xlnm._FilterDatabase" localSheetId="1" hidden="1">Исходная!$A$1:$T$328</definedName>
    <definedName name="_xlnm._FilterDatabase" localSheetId="0" hidden="1">Отчет!$B$1:$M$152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2"/>
  <c r="N30"/>
  <c r="U3" i="2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2"/>
  <c r="Q327" l="1"/>
  <c r="P327"/>
  <c r="G327"/>
  <c r="Q326"/>
  <c r="P326"/>
  <c r="G326"/>
  <c r="Q325"/>
  <c r="P325"/>
  <c r="G325"/>
  <c r="Q324"/>
  <c r="P324"/>
  <c r="G324"/>
  <c r="Q323"/>
  <c r="P323"/>
  <c r="G323"/>
  <c r="Q322"/>
  <c r="P322"/>
  <c r="G322"/>
  <c r="Q321"/>
  <c r="P321"/>
  <c r="G321"/>
  <c r="Q320"/>
  <c r="P320"/>
  <c r="G320"/>
  <c r="Q319"/>
  <c r="P319"/>
  <c r="G319"/>
  <c r="Q318"/>
  <c r="P318"/>
  <c r="G318"/>
  <c r="Q317"/>
  <c r="P317"/>
  <c r="G317"/>
  <c r="Q316"/>
  <c r="P316"/>
  <c r="G316"/>
  <c r="Q315"/>
  <c r="P315"/>
  <c r="G315"/>
  <c r="Q314"/>
  <c r="P314"/>
  <c r="G314"/>
  <c r="Q313"/>
  <c r="P313"/>
  <c r="G313"/>
  <c r="Q312"/>
  <c r="P312"/>
  <c r="G312"/>
  <c r="Q311"/>
  <c r="P311"/>
  <c r="G311"/>
  <c r="Q310"/>
  <c r="P310"/>
  <c r="G310"/>
  <c r="Q309"/>
  <c r="P309"/>
  <c r="G309"/>
  <c r="Q308"/>
  <c r="P308"/>
  <c r="G308"/>
  <c r="Q307"/>
  <c r="P307"/>
  <c r="G307"/>
  <c r="Q306"/>
  <c r="P306"/>
  <c r="G306"/>
  <c r="Q305"/>
  <c r="P305"/>
  <c r="G305"/>
  <c r="Q304"/>
  <c r="P304"/>
  <c r="G304"/>
  <c r="Q303"/>
  <c r="P303"/>
  <c r="G303"/>
  <c r="Q302"/>
  <c r="P302"/>
  <c r="G302"/>
  <c r="Q301"/>
  <c r="P301"/>
  <c r="G301"/>
  <c r="Q300"/>
  <c r="P300"/>
  <c r="G300"/>
  <c r="Q299"/>
  <c r="P299"/>
  <c r="G299"/>
  <c r="Q298"/>
  <c r="P298"/>
  <c r="G298"/>
  <c r="Q297"/>
  <c r="P297"/>
  <c r="G297"/>
  <c r="Q296"/>
  <c r="P296"/>
  <c r="G296"/>
  <c r="Q295"/>
  <c r="P295"/>
  <c r="G295"/>
  <c r="Q294"/>
  <c r="P294"/>
  <c r="G294"/>
  <c r="Q293"/>
  <c r="P293"/>
  <c r="G293"/>
  <c r="Q292"/>
  <c r="P292"/>
  <c r="G292"/>
  <c r="Q291"/>
  <c r="P291"/>
  <c r="G291"/>
  <c r="Q290"/>
  <c r="P290"/>
  <c r="G290"/>
  <c r="Q289"/>
  <c r="P289"/>
  <c r="G289"/>
  <c r="Q288"/>
  <c r="P288"/>
  <c r="G288"/>
  <c r="Q287"/>
  <c r="P287"/>
  <c r="G287"/>
  <c r="Q286"/>
  <c r="P286"/>
  <c r="G286"/>
  <c r="Q285"/>
  <c r="P285"/>
  <c r="G285"/>
  <c r="Q284"/>
  <c r="P284"/>
  <c r="G284"/>
  <c r="Q283"/>
  <c r="P283"/>
  <c r="G283"/>
  <c r="Q282"/>
  <c r="P282"/>
  <c r="G282"/>
  <c r="Q281"/>
  <c r="P281"/>
  <c r="G281"/>
  <c r="Q280"/>
  <c r="P280"/>
  <c r="G280"/>
  <c r="Q279"/>
  <c r="P279"/>
  <c r="G279"/>
  <c r="Q278"/>
  <c r="P278"/>
  <c r="G278"/>
  <c r="Q277"/>
  <c r="P277"/>
  <c r="G277"/>
  <c r="Q276"/>
  <c r="P276"/>
  <c r="G276"/>
  <c r="Q275"/>
  <c r="P275"/>
  <c r="G275"/>
  <c r="Q274"/>
  <c r="P274"/>
  <c r="G274"/>
  <c r="Q273"/>
  <c r="P273"/>
  <c r="G273"/>
  <c r="Q272"/>
  <c r="P272"/>
  <c r="G272"/>
  <c r="Q271"/>
  <c r="P271"/>
  <c r="G271"/>
  <c r="Q270"/>
  <c r="P270"/>
  <c r="G270"/>
  <c r="Q269"/>
  <c r="P269"/>
  <c r="G269"/>
  <c r="Q268"/>
  <c r="P268"/>
  <c r="G268"/>
  <c r="Q267"/>
  <c r="P267"/>
  <c r="G267"/>
  <c r="Q266"/>
  <c r="P266"/>
  <c r="G266"/>
  <c r="Q265"/>
  <c r="P265"/>
  <c r="G265"/>
  <c r="Q264"/>
  <c r="P264"/>
  <c r="G264"/>
  <c r="Q263"/>
  <c r="P263"/>
  <c r="G263"/>
  <c r="Q262"/>
  <c r="P262"/>
  <c r="G262"/>
  <c r="Q261"/>
  <c r="P261"/>
  <c r="G261"/>
  <c r="Q260"/>
  <c r="P260"/>
  <c r="G260"/>
  <c r="Q259"/>
  <c r="P259"/>
  <c r="G259"/>
  <c r="Q258"/>
  <c r="P258"/>
  <c r="G258"/>
  <c r="Q257"/>
  <c r="P257"/>
  <c r="G257"/>
  <c r="Q256"/>
  <c r="P256"/>
  <c r="G256"/>
  <c r="Q255"/>
  <c r="P255"/>
  <c r="G255"/>
  <c r="Q254"/>
  <c r="P254"/>
  <c r="G254"/>
  <c r="Q253"/>
  <c r="P253"/>
  <c r="G253"/>
  <c r="Q252"/>
  <c r="P252"/>
  <c r="G252"/>
  <c r="Q251"/>
  <c r="P251"/>
  <c r="G251"/>
  <c r="Q250"/>
  <c r="P250"/>
  <c r="G250"/>
  <c r="Q249"/>
  <c r="P249"/>
  <c r="G249"/>
  <c r="Q248"/>
  <c r="P248"/>
  <c r="G248"/>
  <c r="Q247"/>
  <c r="P247"/>
  <c r="G247"/>
  <c r="Q246"/>
  <c r="P246"/>
  <c r="G246"/>
  <c r="Q245"/>
  <c r="P245"/>
  <c r="G245"/>
  <c r="Q244"/>
  <c r="P244"/>
  <c r="G244"/>
  <c r="Q243"/>
  <c r="P243"/>
  <c r="G243"/>
  <c r="Q242"/>
  <c r="P242"/>
  <c r="G242"/>
  <c r="Q241"/>
  <c r="P241"/>
  <c r="G241"/>
  <c r="Q240"/>
  <c r="P240"/>
  <c r="G240"/>
  <c r="Q239"/>
  <c r="P239"/>
  <c r="G239"/>
  <c r="Q238"/>
  <c r="P238"/>
  <c r="G238"/>
  <c r="Q237"/>
  <c r="P237"/>
  <c r="G237"/>
  <c r="Q236"/>
  <c r="P236"/>
  <c r="G236"/>
  <c r="Q235"/>
  <c r="P235"/>
  <c r="G235"/>
  <c r="Q234"/>
  <c r="P234"/>
  <c r="G234"/>
  <c r="Q233"/>
  <c r="P233"/>
  <c r="G233"/>
  <c r="Q232"/>
  <c r="P232"/>
  <c r="G232"/>
  <c r="Q231"/>
  <c r="P231"/>
  <c r="G231"/>
  <c r="Q230"/>
  <c r="P230"/>
  <c r="G230"/>
  <c r="Q229"/>
  <c r="P229"/>
  <c r="G229"/>
  <c r="Q228"/>
  <c r="P228"/>
  <c r="G228"/>
  <c r="Q227"/>
  <c r="P227"/>
  <c r="G227"/>
  <c r="Q226"/>
  <c r="P226"/>
  <c r="G226"/>
  <c r="Q225"/>
  <c r="P225"/>
  <c r="G225"/>
  <c r="Q224"/>
  <c r="P224"/>
  <c r="G224"/>
  <c r="Q223"/>
  <c r="P223"/>
  <c r="G223"/>
  <c r="Q222"/>
  <c r="P222"/>
  <c r="G222"/>
  <c r="Q221"/>
  <c r="P221"/>
  <c r="G221"/>
  <c r="Q220"/>
  <c r="P220"/>
  <c r="G220"/>
  <c r="Q219"/>
  <c r="P219"/>
  <c r="G219"/>
  <c r="Q218"/>
  <c r="P218"/>
  <c r="G218"/>
  <c r="Q217"/>
  <c r="P217"/>
  <c r="G217"/>
  <c r="Q216"/>
  <c r="P216"/>
  <c r="G216"/>
  <c r="Q215"/>
  <c r="P215"/>
  <c r="G215"/>
  <c r="Q214"/>
  <c r="P214"/>
  <c r="G214"/>
  <c r="Q213"/>
  <c r="P213"/>
  <c r="G213"/>
  <c r="Q212"/>
  <c r="P212"/>
  <c r="G212"/>
  <c r="Q211"/>
  <c r="P211"/>
  <c r="G211"/>
  <c r="Q210"/>
  <c r="P210"/>
  <c r="G210"/>
  <c r="Q209"/>
  <c r="P209"/>
  <c r="G209"/>
  <c r="Q208"/>
  <c r="P208"/>
  <c r="G208"/>
  <c r="Q207"/>
  <c r="P207"/>
  <c r="G207"/>
  <c r="Q206"/>
  <c r="P206"/>
  <c r="G206"/>
  <c r="Q205"/>
  <c r="P205"/>
  <c r="G205"/>
  <c r="Q204"/>
  <c r="P204"/>
  <c r="G204"/>
  <c r="Q203"/>
  <c r="P203"/>
  <c r="G203"/>
  <c r="Q202"/>
  <c r="P202"/>
  <c r="G202"/>
  <c r="Q201"/>
  <c r="P201"/>
  <c r="G201"/>
  <c r="Q200"/>
  <c r="P200"/>
  <c r="G200"/>
  <c r="Q199"/>
  <c r="P199"/>
  <c r="G199"/>
  <c r="Q198"/>
  <c r="P198"/>
  <c r="G198"/>
  <c r="Q197"/>
  <c r="P197"/>
  <c r="G197"/>
  <c r="Q196"/>
  <c r="P196"/>
  <c r="G196"/>
  <c r="Q195"/>
  <c r="P195"/>
  <c r="G195"/>
  <c r="Q194"/>
  <c r="P194"/>
  <c r="G194"/>
  <c r="Q193"/>
  <c r="P193"/>
  <c r="G193"/>
  <c r="Q192"/>
  <c r="P192"/>
  <c r="G192"/>
  <c r="Q191"/>
  <c r="P191"/>
  <c r="G191"/>
  <c r="Q190"/>
  <c r="P190"/>
  <c r="G190"/>
  <c r="Q189"/>
  <c r="P189"/>
  <c r="G189"/>
  <c r="Q188"/>
  <c r="P188"/>
  <c r="G188"/>
  <c r="Q187"/>
  <c r="P187"/>
  <c r="G187"/>
  <c r="Q186"/>
  <c r="P186"/>
  <c r="G186"/>
  <c r="Q185"/>
  <c r="P185"/>
  <c r="G185"/>
  <c r="Q184"/>
  <c r="P184"/>
  <c r="G184"/>
  <c r="Q183"/>
  <c r="P183"/>
  <c r="G183"/>
  <c r="Q182"/>
  <c r="P182"/>
  <c r="G182"/>
  <c r="Q181"/>
  <c r="P181"/>
  <c r="G181"/>
  <c r="Q180"/>
  <c r="P180"/>
  <c r="G180"/>
  <c r="Q179"/>
  <c r="P179"/>
  <c r="G179"/>
  <c r="Q178"/>
  <c r="P178"/>
  <c r="G178"/>
  <c r="Q177"/>
  <c r="P177"/>
  <c r="G177"/>
  <c r="Q176"/>
  <c r="P176"/>
  <c r="G176"/>
  <c r="Q175"/>
  <c r="P175"/>
  <c r="G175"/>
  <c r="Q174"/>
  <c r="P174"/>
  <c r="G174"/>
  <c r="Q173"/>
  <c r="P173"/>
  <c r="G173"/>
  <c r="Q172"/>
  <c r="P172"/>
  <c r="G172"/>
  <c r="Q171"/>
  <c r="P171"/>
  <c r="G171"/>
  <c r="Q170"/>
  <c r="P170"/>
  <c r="G170"/>
  <c r="Q169"/>
  <c r="P169"/>
  <c r="G169"/>
  <c r="Q168"/>
  <c r="P168"/>
  <c r="G168"/>
  <c r="Q167"/>
  <c r="P167"/>
  <c r="G167"/>
  <c r="Q166"/>
  <c r="P166"/>
  <c r="G166"/>
  <c r="Q165"/>
  <c r="P165"/>
  <c r="G165"/>
  <c r="Q164"/>
  <c r="P164"/>
  <c r="G164"/>
  <c r="Q163"/>
  <c r="P163"/>
  <c r="G163"/>
  <c r="Q162"/>
  <c r="P162"/>
  <c r="G162"/>
  <c r="Q161"/>
  <c r="P161"/>
  <c r="G161"/>
  <c r="Q160"/>
  <c r="P160"/>
  <c r="G160"/>
  <c r="Q159"/>
  <c r="P159"/>
  <c r="G159"/>
  <c r="Q158"/>
  <c r="P158"/>
  <c r="G158"/>
  <c r="Q157"/>
  <c r="P157"/>
  <c r="G157"/>
  <c r="Q156"/>
  <c r="P156"/>
  <c r="G156"/>
  <c r="Q155"/>
  <c r="P155"/>
  <c r="G155"/>
  <c r="Q154"/>
  <c r="P154"/>
  <c r="G154"/>
  <c r="Q153"/>
  <c r="P153"/>
  <c r="G153"/>
  <c r="Q152"/>
  <c r="P152"/>
  <c r="G152"/>
  <c r="Q151"/>
  <c r="P151"/>
  <c r="G151"/>
  <c r="Q150"/>
  <c r="P150"/>
  <c r="G150"/>
  <c r="Q149"/>
  <c r="P149"/>
  <c r="G149"/>
  <c r="Q148"/>
  <c r="P148"/>
  <c r="G148"/>
  <c r="Q147"/>
  <c r="P147"/>
  <c r="G147"/>
  <c r="Q146"/>
  <c r="P146"/>
  <c r="G146"/>
  <c r="Q145"/>
  <c r="P145"/>
  <c r="G145"/>
  <c r="Q144"/>
  <c r="P144"/>
  <c r="G144"/>
  <c r="Q143"/>
  <c r="P143"/>
  <c r="G143"/>
  <c r="Q142"/>
  <c r="P142"/>
  <c r="G142"/>
  <c r="Q141"/>
  <c r="P141"/>
  <c r="G141"/>
  <c r="Q140"/>
  <c r="P140"/>
  <c r="G140"/>
  <c r="Q139"/>
  <c r="P139"/>
  <c r="G139"/>
  <c r="Q138"/>
  <c r="P138"/>
  <c r="G138"/>
  <c r="Q137"/>
  <c r="P137"/>
  <c r="G137"/>
  <c r="Q136"/>
  <c r="P136"/>
  <c r="G136"/>
  <c r="Q135"/>
  <c r="P135"/>
  <c r="G135"/>
  <c r="Q134"/>
  <c r="P134"/>
  <c r="G134"/>
  <c r="Q133"/>
  <c r="P133"/>
  <c r="G133"/>
  <c r="Q132"/>
  <c r="P132"/>
  <c r="G132"/>
  <c r="Q131"/>
  <c r="P131"/>
  <c r="G131"/>
  <c r="Q130"/>
  <c r="P130"/>
  <c r="G130"/>
  <c r="Q129"/>
  <c r="P129"/>
  <c r="G129"/>
  <c r="Q128"/>
  <c r="P128"/>
  <c r="G128"/>
  <c r="Q127"/>
  <c r="P127"/>
  <c r="G127"/>
  <c r="Q126"/>
  <c r="P126"/>
  <c r="G126"/>
  <c r="Q125"/>
  <c r="P125"/>
  <c r="G125"/>
  <c r="Q124"/>
  <c r="P124"/>
  <c r="G124"/>
  <c r="Q123"/>
  <c r="P123"/>
  <c r="G123"/>
  <c r="Q122"/>
  <c r="P122"/>
  <c r="G122"/>
  <c r="Q121"/>
  <c r="P121"/>
  <c r="G121"/>
  <c r="Q120"/>
  <c r="P120"/>
  <c r="G120"/>
  <c r="Q119"/>
  <c r="P119"/>
  <c r="G119"/>
  <c r="Q118"/>
  <c r="P118"/>
  <c r="G118"/>
  <c r="Q117"/>
  <c r="P117"/>
  <c r="G117"/>
  <c r="Q116"/>
  <c r="P116"/>
  <c r="G116"/>
  <c r="Q115"/>
  <c r="P115"/>
  <c r="G115"/>
  <c r="Q114"/>
  <c r="P114"/>
  <c r="G114"/>
  <c r="Q113"/>
  <c r="P113"/>
  <c r="G113"/>
  <c r="Q112"/>
  <c r="P112"/>
  <c r="G112"/>
  <c r="Q111"/>
  <c r="P111"/>
  <c r="G111"/>
  <c r="Q110"/>
  <c r="P110"/>
  <c r="G110"/>
  <c r="Q109"/>
  <c r="P109"/>
  <c r="G109"/>
  <c r="Q108"/>
  <c r="P108"/>
  <c r="G108"/>
  <c r="Q107"/>
  <c r="P107"/>
  <c r="G107"/>
  <c r="Q106"/>
  <c r="P106"/>
  <c r="G106"/>
  <c r="Q105"/>
  <c r="P105"/>
  <c r="G105"/>
  <c r="Q104"/>
  <c r="P104"/>
  <c r="G104"/>
  <c r="Q103"/>
  <c r="P103"/>
  <c r="G103"/>
  <c r="Q102"/>
  <c r="P102"/>
  <c r="G102"/>
  <c r="Q101"/>
  <c r="P101"/>
  <c r="G101"/>
  <c r="Q100"/>
  <c r="P100"/>
  <c r="G100"/>
  <c r="Q99"/>
  <c r="P99"/>
  <c r="G99"/>
  <c r="Q98"/>
  <c r="P98"/>
  <c r="G98"/>
  <c r="Q97"/>
  <c r="P97"/>
  <c r="G97"/>
  <c r="Q96"/>
  <c r="P96"/>
  <c r="G96"/>
  <c r="Q95"/>
  <c r="P95"/>
  <c r="G95"/>
  <c r="Q94"/>
  <c r="P94"/>
  <c r="G94"/>
  <c r="Q93"/>
  <c r="P93"/>
  <c r="G93"/>
  <c r="Q92"/>
  <c r="P92"/>
  <c r="G92"/>
  <c r="Q91"/>
  <c r="P91"/>
  <c r="G91"/>
  <c r="Q90"/>
  <c r="P90"/>
  <c r="G90"/>
  <c r="Q89"/>
  <c r="P89"/>
  <c r="G89"/>
  <c r="Q88"/>
  <c r="P88"/>
  <c r="G88"/>
  <c r="Q87"/>
  <c r="P87"/>
  <c r="G87"/>
  <c r="Q86"/>
  <c r="P86"/>
  <c r="G86"/>
  <c r="Q85"/>
  <c r="P85"/>
  <c r="G85"/>
  <c r="Q84"/>
  <c r="P84"/>
  <c r="G84"/>
  <c r="Q83"/>
  <c r="P83"/>
  <c r="G83"/>
  <c r="Q82"/>
  <c r="P82"/>
  <c r="G82"/>
  <c r="Q81"/>
  <c r="P81"/>
  <c r="G81"/>
  <c r="Q80"/>
  <c r="P80"/>
  <c r="G80"/>
  <c r="Q79"/>
  <c r="P79"/>
  <c r="G79"/>
  <c r="Q78"/>
  <c r="P78"/>
  <c r="G78"/>
  <c r="Q77"/>
  <c r="P77"/>
  <c r="G77"/>
  <c r="Q76"/>
  <c r="P76"/>
  <c r="G76"/>
  <c r="Q75"/>
  <c r="P75"/>
  <c r="G75"/>
  <c r="Q74"/>
  <c r="P74"/>
  <c r="G74"/>
  <c r="Q73"/>
  <c r="P73"/>
  <c r="G73"/>
  <c r="Q72"/>
  <c r="P72"/>
  <c r="G72"/>
  <c r="Q71"/>
  <c r="P71"/>
  <c r="G71"/>
  <c r="Q70"/>
  <c r="P70"/>
  <c r="G70"/>
  <c r="Q69"/>
  <c r="P69"/>
  <c r="G69"/>
  <c r="Q68"/>
  <c r="P68"/>
  <c r="G68"/>
  <c r="Q67"/>
  <c r="P67"/>
  <c r="G67"/>
  <c r="Q66"/>
  <c r="P66"/>
  <c r="G66"/>
  <c r="Q65"/>
  <c r="P65"/>
  <c r="G65"/>
  <c r="Q64"/>
  <c r="P64"/>
  <c r="G64"/>
  <c r="Q63"/>
  <c r="P63"/>
  <c r="G63"/>
  <c r="Q62"/>
  <c r="P62"/>
  <c r="G62"/>
  <c r="Q61"/>
  <c r="P61"/>
  <c r="G61"/>
  <c r="Q60"/>
  <c r="P60"/>
  <c r="G60"/>
  <c r="Q59"/>
  <c r="P59"/>
  <c r="G59"/>
  <c r="Q58"/>
  <c r="P58"/>
  <c r="G58"/>
  <c r="Q57"/>
  <c r="P57"/>
  <c r="G57"/>
  <c r="Q56"/>
  <c r="P56"/>
  <c r="G56"/>
  <c r="Q55"/>
  <c r="P55"/>
  <c r="G55"/>
  <c r="Q54"/>
  <c r="P54"/>
  <c r="G54"/>
  <c r="Q53"/>
  <c r="P53"/>
  <c r="G53"/>
  <c r="Q52"/>
  <c r="P52"/>
  <c r="G52"/>
  <c r="Q51"/>
  <c r="P51"/>
  <c r="G51"/>
  <c r="Q50"/>
  <c r="P50"/>
  <c r="G50"/>
  <c r="Q49"/>
  <c r="P49"/>
  <c r="G49"/>
  <c r="Q48"/>
  <c r="P48"/>
  <c r="G48"/>
  <c r="Q47"/>
  <c r="P47"/>
  <c r="G47"/>
  <c r="Q46"/>
  <c r="P46"/>
  <c r="G46"/>
  <c r="Q45"/>
  <c r="P45"/>
  <c r="G45"/>
  <c r="Q44"/>
  <c r="P44"/>
  <c r="G44"/>
  <c r="Q43"/>
  <c r="P43"/>
  <c r="G43"/>
  <c r="Q42"/>
  <c r="P42"/>
  <c r="G42"/>
  <c r="Q41"/>
  <c r="P41"/>
  <c r="G41"/>
  <c r="Q40"/>
  <c r="P40"/>
  <c r="G40"/>
  <c r="Q39"/>
  <c r="P39"/>
  <c r="G39"/>
  <c r="Q38"/>
  <c r="P38"/>
  <c r="G38"/>
  <c r="Q37"/>
  <c r="P37"/>
  <c r="G37"/>
  <c r="Q36"/>
  <c r="P36"/>
  <c r="G36"/>
  <c r="Q35"/>
  <c r="P35"/>
  <c r="G35"/>
  <c r="Q34"/>
  <c r="P34"/>
  <c r="G34"/>
  <c r="Q33"/>
  <c r="P33"/>
  <c r="G33"/>
  <c r="Q32"/>
  <c r="P32"/>
  <c r="G32"/>
  <c r="Q31"/>
  <c r="P31"/>
  <c r="G31"/>
  <c r="Q30"/>
  <c r="P30"/>
  <c r="G30"/>
  <c r="Q29"/>
  <c r="P29"/>
  <c r="G29"/>
  <c r="Q28"/>
  <c r="P28"/>
  <c r="G28"/>
  <c r="Q27"/>
  <c r="P27"/>
  <c r="G27"/>
  <c r="Q26"/>
  <c r="P26"/>
  <c r="G26"/>
  <c r="Q25"/>
  <c r="P25"/>
  <c r="G25"/>
  <c r="Q24"/>
  <c r="P24"/>
  <c r="G24"/>
  <c r="Q23"/>
  <c r="P23"/>
  <c r="G23"/>
  <c r="Q22"/>
  <c r="P22"/>
  <c r="G22"/>
  <c r="Q21"/>
  <c r="P21"/>
  <c r="G21"/>
  <c r="Q20"/>
  <c r="P20"/>
  <c r="G20"/>
  <c r="Q19"/>
  <c r="P19"/>
  <c r="G19"/>
  <c r="Q18"/>
  <c r="P18"/>
  <c r="G18"/>
  <c r="Q17"/>
  <c r="P17"/>
  <c r="G17"/>
  <c r="Q16"/>
  <c r="P16"/>
  <c r="G16"/>
  <c r="Q15"/>
  <c r="P15"/>
  <c r="G15"/>
  <c r="Q14"/>
  <c r="P14"/>
  <c r="G14"/>
  <c r="Q13"/>
  <c r="P13"/>
  <c r="G13"/>
  <c r="Q12"/>
  <c r="P12"/>
  <c r="G12"/>
  <c r="Q11"/>
  <c r="P11"/>
  <c r="G11"/>
  <c r="Q10"/>
  <c r="P10"/>
  <c r="G10"/>
  <c r="Q9"/>
  <c r="P9"/>
  <c r="G9"/>
  <c r="Q8"/>
  <c r="P8"/>
  <c r="G8"/>
  <c r="Q7"/>
  <c r="P7"/>
  <c r="G7"/>
  <c r="Q6"/>
  <c r="P6"/>
  <c r="G6"/>
  <c r="Q5"/>
  <c r="P5"/>
  <c r="G5"/>
  <c r="Q4"/>
  <c r="P4"/>
  <c r="G4"/>
  <c r="Q3"/>
  <c r="P3"/>
  <c r="G3"/>
  <c r="Q2"/>
  <c r="P2"/>
  <c r="G2"/>
  <c r="G328" l="1"/>
</calcChain>
</file>

<file path=xl/sharedStrings.xml><?xml version="1.0" encoding="utf-8"?>
<sst xmlns="http://schemas.openxmlformats.org/spreadsheetml/2006/main" count="2513" uniqueCount="561">
  <si>
    <t>Номер таможенной декларации</t>
  </si>
  <si>
    <t>Порядковый номер товара в ГТД</t>
  </si>
  <si>
    <t>Порядковый номер товара в товаре</t>
  </si>
  <si>
    <t>Код ТНВЭД</t>
  </si>
  <si>
    <t>Наименование</t>
  </si>
  <si>
    <t>Модель</t>
  </si>
  <si>
    <t>Артикул</t>
  </si>
  <si>
    <t>Описание артикула</t>
  </si>
  <si>
    <t>Страна происхождения</t>
  </si>
  <si>
    <t>10130150/110613/0004171</t>
  </si>
  <si>
    <t>3214101009</t>
  </si>
  <si>
    <t>ГЕРМЕТИК СИЛИКОНОВЫЙ:</t>
  </si>
  <si>
    <t>СО5832</t>
  </si>
  <si>
    <t>КОД ОКП 225760, ПРИМЕНЯЕТСЯ НА ПРОИЗВОДСТВЕ ДЛЯ СБОРКИ ЭЛЕКТРИЧЕСКИХ СОЕДИНИТЕЛЕЙ, СОСТАВ: (МЕТИЛСИЛИЛИДИН) ТРИОКСИМ БУТАН-2-ОНА  (70%), ВИСКОЗА (30%); АГРЕГАТНОЕ СОСТОЯНИЕ -ГЕЛЬ</t>
  </si>
  <si>
    <t>DE</t>
  </si>
  <si>
    <t>ШТ</t>
  </si>
  <si>
    <t>5</t>
  </si>
  <si>
    <t>3926909707</t>
  </si>
  <si>
    <t>MS90376-22R</t>
  </si>
  <si>
    <t>ПЛАСТИКОВЫЙ КОЛПАЧЕК ЭЛЕКТРОСОЕДИНИТЕЛЯ</t>
  </si>
  <si>
    <t>US</t>
  </si>
  <si>
    <t>4016930007</t>
  </si>
  <si>
    <t>ПРОКЛАДКИ, ШАЙБЫ И ПРОЧИЕ УПЛОТНИТЕЛИ ИЗ ВУЛКАНИЗОВАННОЙ РЕЗИНЫ, КРОМЕ ТВЕРДОЙ РЕЗИНЫ: УПЛОТНИТЕЛЬНАЯ КОЛЬЦЕВАЯ ПРОКЛАДКА,</t>
  </si>
  <si>
    <t>8522-7654</t>
  </si>
  <si>
    <t>УПЛОТНИТЕЛЬНАЯ КОЛЬЦЕВАЯ ПРОКЛАДКА ИЗ РЕЗИНЫ</t>
  </si>
  <si>
    <t>FR</t>
  </si>
  <si>
    <t>8522-7656</t>
  </si>
  <si>
    <t>8522-7675</t>
  </si>
  <si>
    <t>8522-7677</t>
  </si>
  <si>
    <t>8522-7678</t>
  </si>
  <si>
    <t>8522-7927</t>
  </si>
  <si>
    <t>8530-456</t>
  </si>
  <si>
    <t>8530-585</t>
  </si>
  <si>
    <t>8530-586</t>
  </si>
  <si>
    <t>7318290009</t>
  </si>
  <si>
    <t>ПРОЧИЕ ИЗДЕЛИЯ ИЗ ЧЕРНЫХ МЕТАЛЛОВ БЕЗ РЕЗЬБЫ: СТОПОРНОЕ КОЛЬЦО ИЗ НЕРЖАВЕЮЩЕЙ СТАЛИ, БЕЗ ПАЗОВ, НАСЕЧЕК, ПРИМЕНЯЕТСЯ ДЛЯ СБОРКИ ЭЛЕКТРОСОЕДИНИТЕЛЕЙ,</t>
  </si>
  <si>
    <t>8533-1073</t>
  </si>
  <si>
    <t>СТОПОРНОЕ КОЛЬЦО ИЗ НЕРЖАВЕЮЩЕЙ СТАЛИ</t>
  </si>
  <si>
    <t>8533-1076</t>
  </si>
  <si>
    <t>8533-1078</t>
  </si>
  <si>
    <t>8536901009</t>
  </si>
  <si>
    <t>SMS6PD3</t>
  </si>
  <si>
    <t>DTR0000173527</t>
  </si>
  <si>
    <t>ЭЛЕКТРИЧЕСКИЙ СОЕДИНИТЕЛЬ</t>
  </si>
  <si>
    <t>VGE1D22-14SN09</t>
  </si>
  <si>
    <t>DTR0000174290</t>
  </si>
  <si>
    <t>8538909900</t>
  </si>
  <si>
    <t>8526-1347A 900</t>
  </si>
  <si>
    <t>КОНТАКТНЫЙ ШТЫРЬ</t>
  </si>
  <si>
    <t>8526-1348</t>
  </si>
  <si>
    <t>8526-1349</t>
  </si>
  <si>
    <t>8533-1000 900</t>
  </si>
  <si>
    <t>8533-1035 900</t>
  </si>
  <si>
    <t>8591-7119 910</t>
  </si>
  <si>
    <t>ДЕРЖАТЕЛЬ КОНТАКТОВ</t>
  </si>
  <si>
    <t>J599ECF-5018A13</t>
  </si>
  <si>
    <t>КОЖУХ ЭЛЕКТРИЧЕСКОГО СОЕДИНИТЕЛЯ</t>
  </si>
  <si>
    <t>J599EMD-5018A13</t>
  </si>
  <si>
    <t>M39029/56-351</t>
  </si>
  <si>
    <t>M39029/56-353</t>
  </si>
  <si>
    <t>10130150/050713/0004180</t>
  </si>
  <si>
    <t>8522-390A</t>
  </si>
  <si>
    <t>ЗАГЛУШКА КОНТАКТОВ</t>
  </si>
  <si>
    <t>ЧАСТИ ЭЛЕКТРИЧЕСКОГО СОЕДИНИТЕЛЯ: ДЕРЖАТЕЛИ КОНТАКТОВ ДЛЯ ШТЕПСЕЛЬНОГО РАЗЪЕМА,КОНТАКТНЫЕ ШТЫРИ, КОРПУСА (НЕ ЛОМ), ПРЕДНАЗНАЧЕНЫ ДЛЯ СБОРКИ ЭЛЕКТРОСОЕДИНИТЕЛЕЙ, ДЛЯ РАДИОЭЛЕКТРОННОЙ АППАРАТУРЫ,</t>
  </si>
  <si>
    <t>8526-1344 900</t>
  </si>
  <si>
    <t>8526-1346A 900</t>
  </si>
  <si>
    <t>8526-1350</t>
  </si>
  <si>
    <t>8533-0ES086-A</t>
  </si>
  <si>
    <t>КОРПУС СОЕДИНИТЕЛЯ</t>
  </si>
  <si>
    <t>8533-0ES087-A</t>
  </si>
  <si>
    <t>8533-0ES08N-A</t>
  </si>
  <si>
    <t>8533-0ES12N-A</t>
  </si>
  <si>
    <t>8533-0ES186-A</t>
  </si>
  <si>
    <t>8533-0ES18N-A</t>
  </si>
  <si>
    <t>8533-0ES207-A</t>
  </si>
  <si>
    <t>8533-0ES20N-A</t>
  </si>
  <si>
    <t>8533-0ES22N-A</t>
  </si>
  <si>
    <t>8533-0RS18N-A</t>
  </si>
  <si>
    <t>8533-0RS22N-A</t>
  </si>
  <si>
    <t>8533-1005 900</t>
  </si>
  <si>
    <t>8533-3ES12N-A</t>
  </si>
  <si>
    <t>8533-3ES206-A</t>
  </si>
  <si>
    <t>8533-3ES20N-A</t>
  </si>
  <si>
    <t>8533-3RS18N-A</t>
  </si>
  <si>
    <t>8533-4ES087-A</t>
  </si>
  <si>
    <t>8533-4ES08N-A</t>
  </si>
  <si>
    <t>8533-4ES108-A</t>
  </si>
  <si>
    <t>8533-4ES10N-A</t>
  </si>
  <si>
    <t>8533-4ES207-A</t>
  </si>
  <si>
    <t>8533-4ES226-A</t>
  </si>
  <si>
    <t>8533-4ES22N-A</t>
  </si>
  <si>
    <t>8533-4WS086-A</t>
  </si>
  <si>
    <t>8533-4WS08N-A</t>
  </si>
  <si>
    <t>8533E0803P-A</t>
  </si>
  <si>
    <t>8533E0898P-A</t>
  </si>
  <si>
    <t>8533E1203P-A</t>
  </si>
  <si>
    <t>8533E1203S-A</t>
  </si>
  <si>
    <t>8533E1415P-A</t>
  </si>
  <si>
    <t>8533E1808P-A</t>
  </si>
  <si>
    <t>8533E2255P-A</t>
  </si>
  <si>
    <t>8533E2461S-A</t>
  </si>
  <si>
    <t>8533R0803P-A</t>
  </si>
  <si>
    <t>8533R0898P-A</t>
  </si>
  <si>
    <t>8533R0898S-A</t>
  </si>
  <si>
    <t>8533R1005P-A</t>
  </si>
  <si>
    <t>8533R1005S-A</t>
  </si>
  <si>
    <t>8533R1006P-A</t>
  </si>
  <si>
    <t>8533R1006S-A</t>
  </si>
  <si>
    <t>8533R1404P-A</t>
  </si>
  <si>
    <t>8533R1415S-A</t>
  </si>
  <si>
    <t>8533R1610P-A</t>
  </si>
  <si>
    <t>8533R1831S-A</t>
  </si>
  <si>
    <t>8533R2461S-A</t>
  </si>
  <si>
    <t>J599ECF-15NDY13</t>
  </si>
  <si>
    <t>J599ECF-5016A11</t>
  </si>
  <si>
    <t>J599ECF-5036A13</t>
  </si>
  <si>
    <t>J599ECF5048A11</t>
  </si>
  <si>
    <t>J599EIE-1111A10</t>
  </si>
  <si>
    <t>J599EIE-1112A10</t>
  </si>
  <si>
    <t>J599EIE-1119A10</t>
  </si>
  <si>
    <t>J599EIE-1120A10</t>
  </si>
  <si>
    <t>J599EMD-5014A11</t>
  </si>
  <si>
    <t>J599EMD-5047A13</t>
  </si>
  <si>
    <t>J599EMD-5057A13</t>
  </si>
  <si>
    <t>J599EMD-5058A11</t>
  </si>
  <si>
    <t>KRC20M12M0</t>
  </si>
  <si>
    <t>M39029/58-365</t>
  </si>
  <si>
    <t>RM16M23K</t>
  </si>
  <si>
    <t>10130150/151013/0004234</t>
  </si>
  <si>
    <t>3923100000</t>
  </si>
  <si>
    <t>70398</t>
  </si>
  <si>
    <t>КОРОБКИ ИЗ ПЛАСТМАСС ЦИЛИНДРИЧЕСКИЕ ДЛЯ УПАКОВКИ ЭЛЕКТРОСОЕДИНИТЕЛЕЙ</t>
  </si>
  <si>
    <t>3926909709</t>
  </si>
  <si>
    <t>70200</t>
  </si>
  <si>
    <t>70201</t>
  </si>
  <si>
    <t>70209</t>
  </si>
  <si>
    <t>70602</t>
  </si>
  <si>
    <t>200-00074-A</t>
  </si>
  <si>
    <t>СТОПОРНОЕ КОЛЬЦО ИЗ ПЛАСТМАСС</t>
  </si>
  <si>
    <t>200-00074-B</t>
  </si>
  <si>
    <t>200-00074-C</t>
  </si>
  <si>
    <t>200-00074-D</t>
  </si>
  <si>
    <t>200-00074-E</t>
  </si>
  <si>
    <t>200-00074-F</t>
  </si>
  <si>
    <t>200-00074-G</t>
  </si>
  <si>
    <t>200-00074-H</t>
  </si>
  <si>
    <t>200-00074-J</t>
  </si>
  <si>
    <t>J599ABC-6009A00</t>
  </si>
  <si>
    <t>КОЛПАЧЕК ЭЛЕКТРОСОЕДИНИТЕЛЯ</t>
  </si>
  <si>
    <t>M81969/14-01</t>
  </si>
  <si>
    <t>ПЛАСТИКОВЫЙ ИЗВЛЕКАТЕЛЬ КОНТАКТОВ</t>
  </si>
  <si>
    <t>M81969/14-03</t>
  </si>
  <si>
    <t>M81969/14-04</t>
  </si>
  <si>
    <t>M81969/14-10</t>
  </si>
  <si>
    <t>M81969/14-11</t>
  </si>
  <si>
    <t>MS90376-10R</t>
  </si>
  <si>
    <t>MS90376-12R</t>
  </si>
  <si>
    <t>MS90376-14R</t>
  </si>
  <si>
    <t>MS90376-16R</t>
  </si>
  <si>
    <t>MS90376-24R</t>
  </si>
  <si>
    <t>ПРОКЛАДКИ, ШАЙБЫ И ПРОЧИЕ УПЛОТНИТЕЛИ ИЗ ВУЛКАНИЗОВАННОЙ РЕЗИНЫ, КРОМЕ ТВЕРДОЙ РЕЗИНЫ: УПЛОТНИТЕЛЬНАЯ КОЛЬЦЕВАЯ ПРОКЛАДКА</t>
  </si>
  <si>
    <t>8590-1251</t>
  </si>
  <si>
    <t>8590-1252</t>
  </si>
  <si>
    <t>8590-1253</t>
  </si>
  <si>
    <t>8590-1254</t>
  </si>
  <si>
    <t>8590-1255</t>
  </si>
  <si>
    <t>8590-1256</t>
  </si>
  <si>
    <t>8590-1257</t>
  </si>
  <si>
    <t>8590-1258</t>
  </si>
  <si>
    <t>8590-1259</t>
  </si>
  <si>
    <t>AS3582-019</t>
  </si>
  <si>
    <t>AS3582-134</t>
  </si>
  <si>
    <t>7318163009</t>
  </si>
  <si>
    <t>ПРОЧИЕ ИЗДЕЛИЯ, ИЗ ЧЕРНЫХ МЕТАЛЛОВ С РЕЗЬБОЙ: КОНТРГАЙКА КОРПУСНАЯ ИЗ НЕРЖАВЕЮЩЕЙ СТАЛИ, ВНУТРЕННИЙ ДИАМЕТР 25 ММ, ПРИМЕНЯЕТСЯ ДЛЯ СБОРКИ ЭЛЕКТРОСОЕДИНИТЕЛЕЙ, ДЛЯ РАДИОЭЛЕКТРОННОЙ АППАРАТУРЫ, БЕЗ ДОПОЛНИТЕЛЬНЫХ НАСЕЧЕК, ПАЗОВ, ПРОРЕЗЕЙ ОТВЕРСТИЙ</t>
  </si>
  <si>
    <t>J599XEI-0001A08</t>
  </si>
  <si>
    <t>КОНТРГАЙКА КОРПУСНАЯ ИЗ НЕРЖАВЕЮЩЕЙ СТАЛИ</t>
  </si>
  <si>
    <t>J599XEM-0002AT7</t>
  </si>
  <si>
    <t>8533-1071</t>
  </si>
  <si>
    <t>8533-1072</t>
  </si>
  <si>
    <t>8533-1074</t>
  </si>
  <si>
    <t>8533-1077</t>
  </si>
  <si>
    <t>J599XJG-0001A00</t>
  </si>
  <si>
    <t>J599XJH-0001A00</t>
  </si>
  <si>
    <t>J599XJI-0001A00</t>
  </si>
  <si>
    <t>J599XJI-0002A00</t>
  </si>
  <si>
    <t>J599XJM-0001A00</t>
  </si>
  <si>
    <t>СОЕДИНИТЕЛИ ЭЛЕКТРИЧЕСКИЕ ТИПА: VGE1,SMS -  НИЗКО ЧАСТОТНЫЕ НА НАПРЯЖЕНИЕ 250 В, ДЛЯ РАДИОЭЛЕКТРОННОЙ АППАРАТУРЫ (НЕ ЛОМ), НЕ ДЛЯ ПОЖАРНОЙ АВТОМАТИКИ; КОД ОКП 342490; СЛУЖАТ ДЛЯ КОММУТАЦИИ ЭЛЕКТРОЦЕПЕЙ И КАБЕЛЬНЫХ СБОРОК, ПРЕДНАЗНАЧЕНЫ ДЛЯ СОБСТВЕННЫХ ПРОИЗВОДСТВЕННЫХ НУЖД, ДЛЯ ИСПОЛЬЗОВАНИЯ В КАЧЕСТВЕ КОМПЛЕКТУЮЩИХ ИЗДЕЛИЙ ЭЛЕКТРОВОЗА ЭП-20</t>
  </si>
  <si>
    <t>SMS6PDH3</t>
  </si>
  <si>
    <t>ГЕРМЕТИК СИЛИКОНОВЫЙ, КОД ОКП 225760, ПРИМЕНЯЕТСЯ НА ПРОИЗВОДСТВЕ ДЛЯ СБОРКИ ЭЛЕКТРИЧЕСКИХ СОЕДИНИТЕЛЕЙ, СОСТАВ (МЕТИЛСИЛИЛИДИН) ТРИОКСИМ БУТАН-2-ОНА  (70%), ВИСКОЗА (30%); АГРЕГАТНОЕ СОСТОЯНИЕ - ГЕЛЬ</t>
  </si>
  <si>
    <t>CO5832</t>
  </si>
  <si>
    <t>ГЕРМЕТИК СИЛИКОНОВЫЙ, СЕРИЯ 3484</t>
  </si>
  <si>
    <t>8591-4074 910</t>
  </si>
  <si>
    <t>ЧАСТЬ  ЭЛЕКТРИЧЕСКОГО СОЕДИНИТЕЛЯ - ДЕРЖАТЕЛЬ КОНТАКТОВ</t>
  </si>
  <si>
    <t>8591-4075 910</t>
  </si>
  <si>
    <t>8591-4081 910</t>
  </si>
  <si>
    <t>8591-4086 910</t>
  </si>
  <si>
    <t>8591-4097 910</t>
  </si>
  <si>
    <t>8591-4114 910</t>
  </si>
  <si>
    <t>8591-4124 910</t>
  </si>
  <si>
    <t>10130150/281013/0004239</t>
  </si>
  <si>
    <t>8533-0ES14N-A</t>
  </si>
  <si>
    <t>8533-3RS20N-A</t>
  </si>
  <si>
    <t>8533-4ES12N-A</t>
  </si>
  <si>
    <t>8533E0898S-A</t>
  </si>
  <si>
    <t>8533E1005S-A</t>
  </si>
  <si>
    <t>8533E1212P-A</t>
  </si>
  <si>
    <t>8533E1212S-A</t>
  </si>
  <si>
    <t>8533E1415S-A</t>
  </si>
  <si>
    <t>8533E1624S-A</t>
  </si>
  <si>
    <t>8533R0803S-A</t>
  </si>
  <si>
    <t>8533R1212S-A</t>
  </si>
  <si>
    <t>10130150/210114/0000006</t>
  </si>
  <si>
    <t>10130150/270214/0000026</t>
  </si>
  <si>
    <t>10130150/170314/0000037</t>
  </si>
  <si>
    <t>10130150/310314/0000050</t>
  </si>
  <si>
    <t>10130150/230414/0000062</t>
  </si>
  <si>
    <t>10130150/150514/0000075</t>
  </si>
  <si>
    <t>10130150/200614/0000098</t>
  </si>
  <si>
    <t>10130150/300614/0000106</t>
  </si>
  <si>
    <t>10130150/170714/0000123</t>
  </si>
  <si>
    <t>8533-3ES106-A</t>
  </si>
  <si>
    <t>10130150/050814/0000134</t>
  </si>
  <si>
    <t>10130150/130814/0000138</t>
  </si>
  <si>
    <t>10130150/100914/0000151</t>
  </si>
  <si>
    <t>8533-0ES206-A</t>
  </si>
  <si>
    <t>8533-3ES08N-A</t>
  </si>
  <si>
    <t>8533-3ES14N-A</t>
  </si>
  <si>
    <t>8533E1808S-A</t>
  </si>
  <si>
    <t>8533E1814S-A</t>
  </si>
  <si>
    <t>10130150/240914/0000163</t>
  </si>
  <si>
    <t>10130150/081014/0000177</t>
  </si>
  <si>
    <t>10130150/211014/0000191</t>
  </si>
  <si>
    <t>10130150/121114/0000210</t>
  </si>
  <si>
    <t>10130150/201114/0000222</t>
  </si>
  <si>
    <t>8533-3ES107-A</t>
  </si>
  <si>
    <t>10130150/191214/0000249</t>
  </si>
  <si>
    <t>10130150/160115/0000006</t>
  </si>
  <si>
    <t>8599-5380</t>
  </si>
  <si>
    <t>8533-0ES126-A</t>
  </si>
  <si>
    <t>10130150/120215/0000038</t>
  </si>
  <si>
    <t>10130150/190215/0000047</t>
  </si>
  <si>
    <t>10130150/120315/0000079</t>
  </si>
  <si>
    <t>10130150/160315/0000082</t>
  </si>
  <si>
    <t>10130150/300315/0000102</t>
  </si>
  <si>
    <t>8533E2041P-A</t>
  </si>
  <si>
    <t>10130150/100615/0000194</t>
  </si>
  <si>
    <t>10130150/070715/0000231</t>
  </si>
  <si>
    <t>10130150/160715/0000241</t>
  </si>
  <si>
    <t>10130150/230715/0000249</t>
  </si>
  <si>
    <t>10130150/290715/0000260</t>
  </si>
  <si>
    <t>10130150/140815/0000286</t>
  </si>
  <si>
    <t>10130150/190815/0000296</t>
  </si>
  <si>
    <t>10130150/150915/0000340</t>
  </si>
  <si>
    <t>10130150/240915/0000357</t>
  </si>
  <si>
    <t>10130150/151015/0000389</t>
  </si>
  <si>
    <t>10130150/091215/0000486</t>
  </si>
  <si>
    <t>10130150/251215/0000520</t>
  </si>
  <si>
    <t>10130150/190116/0000007</t>
  </si>
  <si>
    <t>10130150/100216/0000050</t>
  </si>
  <si>
    <t>10130150/300316/0000141</t>
  </si>
  <si>
    <t>10130150/180416/0000170</t>
  </si>
  <si>
    <t>10130150/210416/0000178</t>
  </si>
  <si>
    <t>10130150/260416/0000190</t>
  </si>
  <si>
    <t>10130150/110516/0000211</t>
  </si>
  <si>
    <t>10130150/170516/0000226</t>
  </si>
  <si>
    <t>10130150/250516/0000236</t>
  </si>
  <si>
    <t>10130150/140616/0000275</t>
  </si>
  <si>
    <t>10130150/270616/0000297</t>
  </si>
  <si>
    <t>10130150/290616/0000305</t>
  </si>
  <si>
    <t>10130150/200716/0000348</t>
  </si>
  <si>
    <t>10130150/290716/0000364</t>
  </si>
  <si>
    <t>10130150/100816/0000383</t>
  </si>
  <si>
    <t>10130150/250816/0000411</t>
  </si>
  <si>
    <t>10130150/310816/0000424</t>
  </si>
  <si>
    <t>10130150/210916/0000479</t>
  </si>
  <si>
    <t>10130150/280916/0000499</t>
  </si>
  <si>
    <t>10130150/071016/0000510</t>
  </si>
  <si>
    <t>10130150/101016/0000514</t>
  </si>
  <si>
    <t>10130150/191016/0000529</t>
  </si>
  <si>
    <t>10130150/101116/0000583</t>
  </si>
  <si>
    <t>10130150/211116/0000608</t>
  </si>
  <si>
    <t>10130150/251116/0000630</t>
  </si>
  <si>
    <t>10130150/071216/0000663</t>
  </si>
  <si>
    <t>10130150/151216/0000681</t>
  </si>
  <si>
    <t>10130150/271216/0000711</t>
  </si>
  <si>
    <t>10130150/170117/0000021</t>
  </si>
  <si>
    <t>10130150/070217/0000066</t>
  </si>
  <si>
    <t>10130150/150217/0000086</t>
  </si>
  <si>
    <t>10130150/210217/0000103</t>
  </si>
  <si>
    <t>J599EIE-9496A10</t>
  </si>
  <si>
    <t>10130150/140317/0000148</t>
  </si>
  <si>
    <t>10130150/220317/0000172</t>
  </si>
  <si>
    <t>10130150/120417/0000248</t>
  </si>
  <si>
    <t>10130150/210417/0000270</t>
  </si>
  <si>
    <t>10130150/110517/0000317</t>
  </si>
  <si>
    <t>10130150/180517/0000342</t>
  </si>
  <si>
    <t>10130150/240517/0000350</t>
  </si>
  <si>
    <t>10130150/080617/0000393</t>
  </si>
  <si>
    <t>10130150/300617/0000457</t>
  </si>
  <si>
    <t>Ед, Измерения</t>
  </si>
  <si>
    <t>ПРОЧИЕ ИЗДЕЛИЯ ИЗ ПЛАСТМАСС: КОЛПАЧЕК СОЕДИНИТЕЛЯ  СЛУЖИТ ДЛЯ ЗАЩИТЫ КОНТАКТОВ ЭЛЕКТРОСОЕДИНИТЕЛЯ ОТ ВЛАГИ, ПЫЛИ И МЕХАНИЧЕСКИХ ПОВРЕЖДЕНИЙ, НЕ СОДЕРЖИТ ЭЛЕКТРИЧЕСКИХ КОМПОНЕНТОВ, ИЗГОТОВЛЕН ИЗ ПОЛИТЕТРАФТОРЭТИЛЕНА МЕТОДОМ ШТАМПОВКИ; БЕЗ СОДЕРЖАНИЯ ОЗОНОРАЗР, ВЕЩЕСТВ,  ДЛЯ РАДИОЭЛЕКТРОННОЙ АППАРАТУРЫ</t>
  </si>
  <si>
    <t>СОЕДИНИТЕЛИ ЭЛЕКТРИЧЕСКИЕ ТИПА: VGE1,SMS -  НИЗКО ЧАСТОТНЫЕ НА НАПРЯЖЕНИЕ 250 В, ДЛЯ РАДИОЭЛЕКТРОННОЙ АППАРАТУРЫ (НЕ ЛОМ), НЕ ДЛЯ ПОЖАРНОЙ АВТОМАТИКИ; КОД ОКП 342490; СЛУЖАТ ДЛЯ КОММУТАЦИИ ЭЛЕКТРОЦЕПЕЙ И КАБЕЛЬНЫХ СБОРОК, ПРЕДНАЗНАЧЕН ДЛЯ СОБСТВЕННЫХ ПРОИЗВОДСТВЕННЫХ НУЖД, ДЛЯ ИСПОЛЬЗОВАНИЯ В КАЧЕСТВЕ КОМПЛЕКТУЮЩИХ ИЗДЕЛИЙ ЭЛЕКТРОВОЗА ЭП-20, ВЕС ПОДДОНА 7,500 КГ, ВЕС БРУТТО С ПОДДОНОМ 26,300 КГ</t>
  </si>
  <si>
    <t>ЧАСТИ ЭЛЕКТРИЧЕСКОГО СОЕДИНИТЕЛЯ: ДЕРЖАТЕЛИ КОНТАКТОВ ДЛЯ ШТЕПСЕЛЬНОГО РАЗЪЕМА И КОНТАКТНЫЕ ШУТЫРИ, (НЕ ЛОМ), ПРЕДНАЗНАЧЕНЫ ДЛЯ СБОРКИ ЭЛЕКТРОСОЕДИНИТЕЛЕЙ, ДЛЯ РАДИОЭЛЕКТРОННОЙ АППАРАТУРЫ, ВЕС ПОДДОНА 7,500 КГ, ВЕС БРУТТО С ПОДДОНОМ 71,130 КГ,</t>
  </si>
  <si>
    <t>ПРОЧИЕ ИЗДЕЛИЯ ИЗ ПЛАСТМАСС: ЗАГЛУШКА КОНТАКТОВ  СЛУЖИТ ДЛЯ ЗАПЕЧАТЫВАНИЯ КОНТАКТОВ ЭЛЕКТРОСОЕДИНИТЕЛЯ КОГДА ОН НЕ ИСПОЛЬЗУЕТСЯ, НЕ СОДЕРЖИТ ЭЛЕКТРИЧЕСКИХ КОМПОНЕНТОВ, ИЗГОТОВЛЕН ИЗ ПОЛИТЕТРАФТОРЭТИЛЕНА МЕТОДОМ ШТАМПОВКИ; БЕЗ СОДЕРЖАНИЯ ОЗОНОРАЗР, ВЕЩЕСТВ,  ДЛЯ РАДИОЭЛЕКТРОННОЙ АППАРАТУРЫ</t>
  </si>
  <si>
    <t>КОРОБКИ ИЗ ПЛАСТМАСС, ЦИЛИНДРИЧЕСКИЕ, ДЛЯ УПАКОВКИ ЭЛЕКТРОСОЕДИНИТЕЛЕЙ, НАЛИЧИЕ ТРЕЯ - НЕТ: ЦВЕТ ПРОЗРАЧНЫЙ; РАЗМЕРЫ КОРОБОК - ВЫСОТА 30 ММ, ДИАМЕТР 25 ММ, ТОЛЩИНА 0,3 ММ, ИЗГОТОВЛЕНЫ МЕТОДОМ ЭКСТРУЗИИ</t>
  </si>
  <si>
    <t>ПРОЧИЕ ИЗДЕЛИЯ ИЗ ПЛАСТМАСС: КОЛПАЧЕК СОЕДИНИТЕЛЯ, ЗАГЛУШКА КОНТАКТОВ И ИЗВЛЕКАТЕЛЬ КОНТАКТОВ ИЗ ПЛАСТИКА, ДЛЯ РАДИОЭЛЕКТРОННОЙ АППАРАТУРЫ, БЕЗ СОДЕРЖАНИЯ ОЗОНОРАЗР, ВЕЩЕСТВ, ИЗГОТОВЛЕНЫ ИЗ ПОЛИОЛЕФИНА МЕТОДОМ ЛИТЬЯ ПОД ДАВЛЕНИЕМ</t>
  </si>
  <si>
    <t>ПРОЧИЕ ИЗДЕЛИЯ ИЗ ЧЕРНЫХ МЕТАЛЛОВ БЕЗ РЕЗЬБЫ: СТОПОРНОЕ КОЛЬЦО ИЗ НЕРЖАВЕЮЩЕЙ СТАЛИ, БЕЗ ПАЗОВ, НАСЕЧЕК, ПРОРЕЗЕЙ, ОТВЕРСТИЙ, ВНУТРЕННИЙ ДИАМЕТР 25 ММ, ПРИМЕНЯЕТСЯ ДЛЯ СБОРКИ ЭЛЕКТРОСОЕДИНИТЕЛЕЙ ДЛЯ РАДИОЭЛЕКТРОННОЙ АППАРАТУРЫ</t>
  </si>
  <si>
    <t>ЧАСТИ ЭЛЕКТРИЧЕСКОГО СОЕДИНИТЕЛЯ: ДЕРЖАТЕЛИ КОНТАКТОВ ДЛЯ ШТЕПСЕЛЬНОГО РАЗЪЕМА, КОНТАКТНЫЕ ШТЫРИ И КОРПУСА ЭЛЕКТРОСОЕДИНИТЕЛЕЙ, НЕ ЛОМ, ПРЕДНАЗНАЧЕНЫ ДЛЯ СБОРКИ ЭЛЕКТРОСОЕДИНИТЕЛЕЙ В РАДИОЭЛЕКТРОННОЙ ПРОМЫШЛЕННОСТИ, ВЕС ПОДДОНОВ 60 КГ,, ВЕС БРУТТО С УЧЕТОМ ПОДДОНОВ 345,950 КГ,</t>
  </si>
  <si>
    <t>кол-во к растаможке</t>
  </si>
  <si>
    <t>Цена</t>
  </si>
  <si>
    <t>Стоимость</t>
  </si>
  <si>
    <t>вес брутто товара им4078</t>
  </si>
  <si>
    <t>вес нетто товара им4078</t>
  </si>
  <si>
    <t>№
п/п</t>
  </si>
  <si>
    <t>Модель/Артикул</t>
  </si>
  <si>
    <t>Ед. изм</t>
  </si>
  <si>
    <t>Кол-во</t>
  </si>
  <si>
    <t>Общее кол-во по товару в исходной ДТ</t>
  </si>
  <si>
    <t>Стоимость руб. (гр.42_1)</t>
  </si>
  <si>
    <t>пошлина на дату ввоза      %</t>
  </si>
  <si>
    <t>Вес брутто суммарный из ДТ</t>
  </si>
  <si>
    <t>Вес нетто суммарный из ДТ</t>
  </si>
  <si>
    <t>общее кол-во по товару</t>
  </si>
  <si>
    <t>Поставщик</t>
  </si>
  <si>
    <t>контракт</t>
  </si>
  <si>
    <t>Номер декларации</t>
  </si>
  <si>
    <t>шт</t>
  </si>
  <si>
    <t>2</t>
  </si>
  <si>
    <t>1</t>
  </si>
  <si>
    <t>104799</t>
  </si>
  <si>
    <t>SOURIAU</t>
  </si>
  <si>
    <t xml:space="preserve">01-011-2011 </t>
  </si>
  <si>
    <t>Поплавок м81969/14-04</t>
  </si>
  <si>
    <t>8590-1254 Уплотнительное кольцо</t>
  </si>
  <si>
    <t>4</t>
  </si>
  <si>
    <t>8590-1255 Уплотнительное кольцо</t>
  </si>
  <si>
    <t>8660-555 контакт</t>
  </si>
  <si>
    <t>ETH1-1345A контакт</t>
  </si>
  <si>
    <t>J599EMD5002A11-Корпус</t>
  </si>
  <si>
    <t>8599-281-190-01A/NZ Спираль</t>
  </si>
  <si>
    <t>J599XJI-0001A00-Стопорное кольцо(сталь)</t>
  </si>
  <si>
    <t>3</t>
  </si>
  <si>
    <t>8591-7004-910-Изолятор</t>
  </si>
  <si>
    <t>8591-7010-910-Изолятор</t>
  </si>
  <si>
    <t>8533-1072 Стопорное кольцо (сталь)</t>
  </si>
  <si>
    <t>J599ECF13ADY11-Корпус</t>
  </si>
  <si>
    <t>J599ECF19NCY11-Корпус</t>
  </si>
  <si>
    <t>J599EIE-9053-A10 Изолятор</t>
  </si>
  <si>
    <t>J599ECF11NDY11-Корпус</t>
  </si>
  <si>
    <t>J599ECF13NDY11-Корпус</t>
  </si>
  <si>
    <t>J599ECF19ACY11-Корпус</t>
  </si>
  <si>
    <t>J599EMD11NCY11-Корпус</t>
  </si>
  <si>
    <t>J599EMD15NCY11-Корпус</t>
  </si>
  <si>
    <t>J599ECF5004А35- Корпус</t>
  </si>
  <si>
    <t>J599ECF5009А11-Корпус</t>
  </si>
  <si>
    <t>8522-7654 Уплотнительная кольцевая прокладка</t>
  </si>
  <si>
    <t>6</t>
  </si>
  <si>
    <t>70397-Пластиковая упаковка цилиндр.( коробка с крышкой)</t>
  </si>
  <si>
    <t>Поплавок м81969/14-01</t>
  </si>
  <si>
    <t>8591-7019-910-Изолятор</t>
  </si>
  <si>
    <t>8591-7031- 910 изолятор Insulat</t>
  </si>
  <si>
    <t>8591-7071-910-Изолятор</t>
  </si>
  <si>
    <t>8591-7077-910-Изолятор</t>
  </si>
  <si>
    <t>SB601-GP00060-A  Изолятор</t>
  </si>
  <si>
    <t>8660-202 Контакт</t>
  </si>
  <si>
    <t>J599ECF5001A13-Корпус</t>
  </si>
  <si>
    <t>J599ECF5002А13- Корпус</t>
  </si>
  <si>
    <t>J599ECF5003А35-Корпус</t>
  </si>
  <si>
    <t>J599ECF5007A11-Корпус</t>
  </si>
  <si>
    <t>J599ECF5009А13-Корпус</t>
  </si>
  <si>
    <t>J599ECF5058A13-Корпус</t>
  </si>
  <si>
    <t>J599EMD5001A13-Корпус</t>
  </si>
  <si>
    <t>J599EMD5004A13-Корпус</t>
  </si>
  <si>
    <t>J599EMD5012A13-Корпус</t>
  </si>
  <si>
    <t>J599EMD5029A13-Корпус</t>
  </si>
  <si>
    <t>8591-7016-910-Изолятор</t>
  </si>
  <si>
    <t>8591-7094-910-Изолятор</t>
  </si>
  <si>
    <t>J599EMD6001A17-Корпус</t>
  </si>
  <si>
    <t>J599EMD6003A17-Корпус</t>
  </si>
  <si>
    <t>MS27488-16-2 Заглушка для контакта</t>
  </si>
  <si>
    <t>8599-0721- 900  контакт</t>
  </si>
  <si>
    <t>J599ECF5045А11-Корпус</t>
  </si>
  <si>
    <t>J599ECF6002A17-Корпус</t>
  </si>
  <si>
    <t>J599ECF6011A17-Корпус</t>
  </si>
  <si>
    <t>J599EMD5003A11-Корпус</t>
  </si>
  <si>
    <t>8591-7020- 910 изолятор Insulat</t>
  </si>
  <si>
    <t>8591-7072-910-Изолятор</t>
  </si>
  <si>
    <t>8591-7083-910-Изолятор</t>
  </si>
  <si>
    <t>8591-7092-910-Изолятор</t>
  </si>
  <si>
    <t>J599ECF5016А13-Корпус</t>
  </si>
  <si>
    <t>J599EMD5025A13-Корпус</t>
  </si>
  <si>
    <t>SB602-GP011С2-A  Изолятор</t>
  </si>
  <si>
    <t>8591-7030- 910 изолятор Insulat</t>
  </si>
  <si>
    <t>J599ECF25NCY11-Корпус</t>
  </si>
  <si>
    <t>8660-MA0-100-01A/01 Монтажный набор</t>
  </si>
  <si>
    <t>8660-1404 Защитная крышка</t>
  </si>
  <si>
    <t>8660-1405 Защитная крышка</t>
  </si>
  <si>
    <t>SB602M13-A Корпус</t>
  </si>
  <si>
    <t>SB611F05-A Корпус</t>
  </si>
  <si>
    <t>8660-248 Контакт</t>
  </si>
  <si>
    <t>SB612-DUMMYCP-A Фиксатор</t>
  </si>
  <si>
    <t>J599ECF17BCY11-Корпус</t>
  </si>
  <si>
    <t>J599ECF6005B17-Корпус</t>
  </si>
  <si>
    <t>8500-5588А крышка Dust cap</t>
  </si>
  <si>
    <t>8533-1076 Стопорное кольцо (сталь)</t>
  </si>
  <si>
    <t>8533-1078 Стопорное кольцо (сталь)</t>
  </si>
  <si>
    <t>8591-7111-910-Изолятор</t>
  </si>
  <si>
    <t>8591-7006-910-Изолятор</t>
  </si>
  <si>
    <t>8591-7076-910-Изолятор</t>
  </si>
  <si>
    <t>J599ECF6007B17-Корпус</t>
  </si>
  <si>
    <t>8500-5598 крышка Dust cap</t>
  </si>
  <si>
    <t>8500-5600 крышка Dust cap</t>
  </si>
  <si>
    <t>8500-5601 крышка Dust cap</t>
  </si>
  <si>
    <t>AS 3582-022 Уплотнительное кольцо</t>
  </si>
  <si>
    <t>J599ECF13BDY11-Корпус</t>
  </si>
  <si>
    <t>J599ECF19BCY11-Корпус</t>
  </si>
  <si>
    <t>J599ECF5015А13-Корпус</t>
  </si>
  <si>
    <t>MS90376-18R-Колпачек электросоединителя(пластик)</t>
  </si>
  <si>
    <t>Поплавок м81969/14-03</t>
  </si>
  <si>
    <t>8660-142 Защитная крышка</t>
  </si>
  <si>
    <t>8660-566-200-02A/00 Уплотнительная резинка</t>
  </si>
  <si>
    <t>8533-1004 900 контакт</t>
  </si>
  <si>
    <t>8660-MA0-100-04A/01 Монтажный набор</t>
  </si>
  <si>
    <t>J599ECF5003А11- Корпус</t>
  </si>
  <si>
    <t>J599ECF5003А13-Корпус</t>
  </si>
  <si>
    <t>J599ECF5015А11-Корпус</t>
  </si>
  <si>
    <t>J599ECF5018А13-Корпус</t>
  </si>
  <si>
    <t>SB611-GS005W2A Изолятор</t>
  </si>
  <si>
    <t>J599ECF5048A11-Корпус</t>
  </si>
  <si>
    <t>J599EMC6002A17-Корпус</t>
  </si>
  <si>
    <t>J599EMD09BCY11-Корпус</t>
  </si>
  <si>
    <t>J599EMD23NCY13-Корпус</t>
  </si>
  <si>
    <t>Поплавок м81969/14-11</t>
  </si>
  <si>
    <t>70200 крышка Dust cap</t>
  </si>
  <si>
    <t>J599EMD5012A11-Корпус</t>
  </si>
  <si>
    <t>J599ECF5022A13Корпус</t>
  </si>
  <si>
    <t>MS90376-19R-Колпачек электросоединителя(пластик)</t>
  </si>
  <si>
    <t>8591-4126-910-Изолятор</t>
  </si>
  <si>
    <t>J599EMD09ACY11-Корпус</t>
  </si>
  <si>
    <t>J599EIE-9165-A10 Изолятор</t>
  </si>
  <si>
    <t>200-00074-E Стопорное кольцо</t>
  </si>
  <si>
    <t>MS27488-20-2 Заглушка для контакта</t>
  </si>
  <si>
    <t>J599ECF17ACY11-Корпус</t>
  </si>
  <si>
    <t>MS90376-24R-Колпачек электросоединителя(пластик)</t>
  </si>
  <si>
    <t>200-00074-H Стопорное кольцо</t>
  </si>
  <si>
    <t>J599EMD5024A11-Корпус</t>
  </si>
  <si>
    <t>J599ECF5008A11-Корпус</t>
  </si>
  <si>
    <t>J599ECF15BDY11-Корпус</t>
  </si>
  <si>
    <t>J599EMD13NCY11-Корпус</t>
  </si>
  <si>
    <t>J599ECF17CCY11-Корпус</t>
  </si>
  <si>
    <t>200-00074-B Стопорное кольцо</t>
  </si>
  <si>
    <t>70394-Пластиковая упаковка цилиндр.( коробка с крышкой)</t>
  </si>
  <si>
    <t>8591-7082-910-Изолятор(держатель)</t>
  </si>
  <si>
    <t>J599EMD5016A13-Корпус</t>
  </si>
  <si>
    <t>8591-7002-910-Изолятор</t>
  </si>
  <si>
    <t>8591-7057- 910 изолятор Insulat</t>
  </si>
  <si>
    <t>J599ECF15ADY11Корпус</t>
  </si>
  <si>
    <t>8533-1070 Стопорное кольцо (сталь)</t>
  </si>
  <si>
    <t>8591-7089-910-Изолятор</t>
  </si>
  <si>
    <t>SB602-GP00150-A  Изолятор</t>
  </si>
  <si>
    <t>J599ECF5033A11-Корпус</t>
  </si>
  <si>
    <t>8660-66A-300-02A/AA Упаковка</t>
  </si>
  <si>
    <t>J599ECF5018А11-Корпус</t>
  </si>
  <si>
    <t>J599ECF5039А13-Корпус</t>
  </si>
  <si>
    <t>J599ECF5028A11-Корпус</t>
  </si>
  <si>
    <t>J599ECF5025A11-Корпус</t>
  </si>
  <si>
    <t>8591-4124 910 изолятор Insulat</t>
  </si>
  <si>
    <t>J599XEI-0002A17 корпусные контргайки</t>
  </si>
  <si>
    <t>SB601M05-A Корпус</t>
  </si>
  <si>
    <t>8660-250 Контакт</t>
  </si>
  <si>
    <t>8591-7100-910-Изолятор</t>
  </si>
  <si>
    <t>8591-7113-910-Изолятор</t>
  </si>
  <si>
    <t>8591-7130-910-Изолятор</t>
  </si>
  <si>
    <t>8599-0725- 900  контакт</t>
  </si>
  <si>
    <t>J599ECF5002А11- Корпус</t>
  </si>
  <si>
    <t>8660-66A-100-01A/AA  Упаковка</t>
  </si>
  <si>
    <t>8660-236 Контакт</t>
  </si>
  <si>
    <t>J599EMD5039A13-Корпус</t>
  </si>
  <si>
    <t>J599ECF5029A13-Корпус</t>
  </si>
  <si>
    <t>J599ECF11CDY11-Корпус</t>
  </si>
  <si>
    <t>J599ECF11BDY11-Корпус</t>
  </si>
  <si>
    <t>J599ECF5026A13-Корпус</t>
  </si>
  <si>
    <t xml:space="preserve">Комплект для обучения 9659 </t>
  </si>
  <si>
    <t>комплект</t>
  </si>
  <si>
    <t>8500-5589А крышка Dust cap</t>
  </si>
  <si>
    <t>J599EMD6013A17-Корпус</t>
  </si>
  <si>
    <t>J599EMD5028A11-Корпус</t>
  </si>
  <si>
    <t>J599ECF6009B17-Корпус</t>
  </si>
  <si>
    <t>J599EMD5048A11-Корпус</t>
  </si>
  <si>
    <t>8660-MA0-300-07A/01 Монтажный набор</t>
  </si>
  <si>
    <t>8590-4571 Уплотнитель</t>
  </si>
  <si>
    <t>8590-1251 Уплотнительное кольцо</t>
  </si>
  <si>
    <t>8591-7119-910-Изолятор</t>
  </si>
  <si>
    <t>8590-1258 Уплотнительное кольцо</t>
  </si>
  <si>
    <t>J599XJK-0001A00-Стопорное кольцо(сталь)</t>
  </si>
  <si>
    <t>J599XEI-0001A08 корпусные контргайки</t>
  </si>
  <si>
    <t>SB611-KS00060-A  Изолятор</t>
  </si>
  <si>
    <t>8533-1011 900 контакт</t>
  </si>
  <si>
    <t>8533-1005 900 контакт</t>
  </si>
  <si>
    <t>J599ECF5025A13-Корпус</t>
  </si>
  <si>
    <t>8660-233 Контакт</t>
  </si>
  <si>
    <t>SB601-GP005W2-A  Изолятор</t>
  </si>
  <si>
    <t>8660-351 Уплотнительная резинка</t>
  </si>
  <si>
    <t>8660-350 Уплотнительная резинка</t>
  </si>
  <si>
    <t>8660-140 Защитная крышка</t>
  </si>
  <si>
    <t>8660-143 Защитная крышка</t>
  </si>
  <si>
    <t>J599ECF5004А13- Корпус</t>
  </si>
  <si>
    <t>SB603M13-A Корпус</t>
  </si>
  <si>
    <t>J599ECF5017А11-Корпус</t>
  </si>
  <si>
    <t>M39029/56-351 Контакты</t>
  </si>
  <si>
    <t>J599EMD5026A13-Корпус</t>
  </si>
  <si>
    <t>J599ECF6004A17-Корпус</t>
  </si>
  <si>
    <t>8500-5602 крышка Dust cap</t>
  </si>
  <si>
    <t>8590-1259 Уплотнительное кольцо</t>
  </si>
  <si>
    <t>8522-389А Заглушка для контакта</t>
  </si>
  <si>
    <t>8522-390А Заглушка для контакта</t>
  </si>
  <si>
    <t>8660-MA0-200-01A/01 Монтажный набор</t>
  </si>
  <si>
    <t>J599ECF25ACY11-Корпус</t>
  </si>
  <si>
    <t>J599EIE-1053-A10 Изолятор</t>
  </si>
  <si>
    <t>8522-7656 Уплотнительная кольцевая прокладка</t>
  </si>
  <si>
    <t>8660-141 Защитная крышка</t>
  </si>
  <si>
    <t>J599EMD09NCY11-Корпус</t>
  </si>
  <si>
    <t>10130150/270115/00000016</t>
  </si>
  <si>
    <t>8522-390A(8533) Заглушка для контакта</t>
  </si>
  <si>
    <t>M39029/58-364 Контакты</t>
  </si>
  <si>
    <t>M39029/56-352 Контакты</t>
  </si>
  <si>
    <t>M39029/58-363 контакты</t>
  </si>
  <si>
    <t>J599EIE-9146-A10 Изолятор</t>
  </si>
  <si>
    <t>M39029/58-365-Контакты</t>
  </si>
  <si>
    <t>M39029/56-353-Контакты</t>
  </si>
  <si>
    <t>J599ECF5038A11-Корпус</t>
  </si>
  <si>
    <t>8522-7927 Уплотнительная кольцевая прокладка</t>
  </si>
  <si>
    <t>8533-1073 Стопорное кольцо (сталь)</t>
  </si>
  <si>
    <t>8599-281-111-01A/NZ Спираль</t>
  </si>
  <si>
    <t>J599EIE-9063-A10 Изолятор</t>
  </si>
  <si>
    <t>J599ECF6017B17-Корпус</t>
  </si>
  <si>
    <t>J599EMD15BCY11-Корпус</t>
  </si>
  <si>
    <t>8660-566-200-01A/00 Уплотнительная резинка</t>
  </si>
  <si>
    <t>8533-1071 Стопорное кольцо (сталь)</t>
  </si>
  <si>
    <t>8533-1074 Стопорное кольцо (сталь)</t>
  </si>
  <si>
    <t>J599ECF5023A13-Корпус</t>
  </si>
  <si>
    <t>J599XJL-0001A00-Стопорное кольцо(сталь)</t>
  </si>
  <si>
    <t>8599-0730- 900  контакт</t>
  </si>
  <si>
    <t>8660-249 Контакт</t>
  </si>
  <si>
    <t>8533-1036 900 контакт</t>
  </si>
  <si>
    <t>J599ECF5015А35-Корпус</t>
  </si>
  <si>
    <t>8591-7007-910-Изолятор</t>
  </si>
  <si>
    <t>J599ECF5007А13-Корпус</t>
  </si>
  <si>
    <t>8591-7013-910-Изолятор</t>
  </si>
  <si>
    <t>J599EMD6008A17-Корпус</t>
  </si>
  <si>
    <t>J599EMD5023A13-Корпус</t>
  </si>
  <si>
    <t>8590-1257 Уплотнительное кольцо</t>
  </si>
  <si>
    <t>J599EMD5019A13-Корпус</t>
  </si>
  <si>
    <t>8591-7022- 910 изолятор Insulat</t>
  </si>
  <si>
    <t>8500-5592А крышка Dust cap</t>
  </si>
  <si>
    <t>J599XJG-0001A00-Стопорное кольцо(сталь)</t>
  </si>
  <si>
    <t>J599XJH-0001A00-Стопорное кольцо(сталь)</t>
  </si>
  <si>
    <t>J599ECF6015B17-Корпус</t>
  </si>
  <si>
    <t>8590-1256 Уплотнительное кольцо</t>
  </si>
  <si>
    <t>70201 крышка Dust cap</t>
  </si>
  <si>
    <t>СЦЕПКА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</si>
</sst>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0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rgb="FFFF0000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164" fontId="4" fillId="2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/>
    </xf>
    <xf numFmtId="0" fontId="2" fillId="0" borderId="6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Font="1" applyFill="1"/>
    <xf numFmtId="0" fontId="0" fillId="0" borderId="8" xfId="0" applyBorder="1"/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0" xfId="0" applyBorder="1"/>
    <xf numFmtId="11" fontId="4" fillId="0" borderId="9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0" fillId="2" borderId="0" xfId="0" applyFill="1"/>
    <xf numFmtId="2" fontId="1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2"/>
  <sheetViews>
    <sheetView tabSelected="1" zoomScale="75" zoomScaleNormal="75" workbookViewId="0">
      <selection activeCell="L2" sqref="L2"/>
    </sheetView>
  </sheetViews>
  <sheetFormatPr defaultRowHeight="15"/>
  <cols>
    <col min="2" max="2" width="27.42578125" customWidth="1"/>
    <col min="3" max="4" width="10.7109375" customWidth="1"/>
    <col min="5" max="5" width="10.7109375" hidden="1" customWidth="1"/>
    <col min="6" max="6" width="30.7109375" hidden="1" customWidth="1"/>
    <col min="7" max="7" width="18.5703125" customWidth="1"/>
    <col min="8" max="8" width="15.7109375" customWidth="1"/>
    <col min="9" max="9" width="30.7109375" hidden="1" customWidth="1"/>
    <col min="10" max="10" width="13.7109375" hidden="1" customWidth="1"/>
    <col min="11" max="11" width="5.140625" customWidth="1"/>
    <col min="12" max="12" width="9.85546875" style="43" bestFit="1" customWidth="1"/>
    <col min="13" max="13" width="9.140625" style="43"/>
  </cols>
  <sheetData>
    <row r="1" spans="1:13" ht="60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299</v>
      </c>
      <c r="L1" s="41" t="s">
        <v>308</v>
      </c>
      <c r="M1" s="42" t="s">
        <v>309</v>
      </c>
    </row>
    <row r="2" spans="1:13">
      <c r="B2" s="1" t="s">
        <v>9</v>
      </c>
      <c r="C2" s="2">
        <v>1</v>
      </c>
      <c r="D2" s="2">
        <v>1</v>
      </c>
      <c r="E2" s="1" t="s">
        <v>10</v>
      </c>
      <c r="F2" s="1" t="s">
        <v>11</v>
      </c>
      <c r="G2" s="1" t="s">
        <v>12</v>
      </c>
      <c r="H2" s="1"/>
      <c r="I2" s="1" t="s">
        <v>13</v>
      </c>
      <c r="J2" s="1" t="s">
        <v>14</v>
      </c>
      <c r="K2" s="1" t="s">
        <v>15</v>
      </c>
      <c r="L2" s="43" t="str">
        <f>IFERROR(INDEX(Исходная!E:U,MATCH(B2&amp;"*"&amp;G2&amp;"*",Исходная!U:U,0),1),"")</f>
        <v/>
      </c>
      <c r="M2" s="43" t="str">
        <f>IFERROR(INDEX(Исходная!E:U,MATCH(B2&amp;"*"&amp;G2&amp;"*",Исходная!U:U,0),2),"")</f>
        <v/>
      </c>
    </row>
    <row r="3" spans="1:13">
      <c r="B3" s="1" t="s">
        <v>9</v>
      </c>
      <c r="C3" s="2">
        <v>2</v>
      </c>
      <c r="D3" s="2">
        <v>1</v>
      </c>
      <c r="E3" s="1" t="s">
        <v>17</v>
      </c>
      <c r="F3" s="1" t="s">
        <v>300</v>
      </c>
      <c r="G3" s="1" t="s">
        <v>18</v>
      </c>
      <c r="H3" s="1"/>
      <c r="I3" s="1" t="s">
        <v>19</v>
      </c>
      <c r="J3" s="1" t="s">
        <v>20</v>
      </c>
      <c r="K3" s="1" t="s">
        <v>15</v>
      </c>
      <c r="L3" s="43" t="str">
        <f>IFERROR(INDEX(Исходная!E:U,MATCH(B3&amp;"*"&amp;G3&amp;"*",Исходная!U:U,0),1),"")</f>
        <v/>
      </c>
      <c r="M3" s="43" t="str">
        <f>IFERROR(INDEX(Исходная!E:U,MATCH(B3&amp;"*"&amp;G3&amp;"*",Исходная!U:U,0),2),"")</f>
        <v/>
      </c>
    </row>
    <row r="4" spans="1:13">
      <c r="B4" s="1" t="s">
        <v>9</v>
      </c>
      <c r="C4" s="2">
        <v>3</v>
      </c>
      <c r="D4" s="2">
        <v>1</v>
      </c>
      <c r="E4" s="1" t="s">
        <v>21</v>
      </c>
      <c r="F4" s="1" t="s">
        <v>22</v>
      </c>
      <c r="G4" s="1" t="s">
        <v>23</v>
      </c>
      <c r="H4" s="1"/>
      <c r="I4" s="1" t="s">
        <v>24</v>
      </c>
      <c r="J4" s="1" t="s">
        <v>25</v>
      </c>
      <c r="K4" s="1" t="s">
        <v>15</v>
      </c>
      <c r="L4" s="43" t="str">
        <f>IFERROR(INDEX(Исходная!E:U,MATCH(B4&amp;"*"&amp;G4&amp;"*",Исходная!U:U,0),1),"")</f>
        <v/>
      </c>
      <c r="M4" s="43" t="str">
        <f>IFERROR(INDEX(Исходная!E:U,MATCH(B4&amp;"*"&amp;G4&amp;"*",Исходная!U:U,0),2),"")</f>
        <v/>
      </c>
    </row>
    <row r="5" spans="1:13">
      <c r="B5" s="1" t="s">
        <v>9</v>
      </c>
      <c r="C5" s="2">
        <v>3</v>
      </c>
      <c r="D5" s="2">
        <v>2</v>
      </c>
      <c r="E5" s="1" t="s">
        <v>21</v>
      </c>
      <c r="F5" s="1" t="s">
        <v>22</v>
      </c>
      <c r="G5" s="1" t="s">
        <v>26</v>
      </c>
      <c r="H5" s="1"/>
      <c r="I5" s="1" t="s">
        <v>24</v>
      </c>
      <c r="J5" s="1" t="s">
        <v>25</v>
      </c>
      <c r="K5" s="1" t="s">
        <v>15</v>
      </c>
      <c r="L5" s="43" t="str">
        <f>IFERROR(INDEX(Исходная!E:U,MATCH(B5&amp;"*"&amp;G5&amp;"*",Исходная!U:U,0),1),"")</f>
        <v/>
      </c>
      <c r="M5" s="43" t="str">
        <f>IFERROR(INDEX(Исходная!E:U,MATCH(B5&amp;"*"&amp;G5&amp;"*",Исходная!U:U,0),2),"")</f>
        <v/>
      </c>
    </row>
    <row r="6" spans="1:13">
      <c r="B6" s="1" t="s">
        <v>9</v>
      </c>
      <c r="C6" s="2">
        <v>3</v>
      </c>
      <c r="D6" s="2">
        <v>3</v>
      </c>
      <c r="E6" s="1" t="s">
        <v>21</v>
      </c>
      <c r="F6" s="1" t="s">
        <v>22</v>
      </c>
      <c r="G6" s="1" t="s">
        <v>27</v>
      </c>
      <c r="H6" s="1"/>
      <c r="I6" s="1" t="s">
        <v>24</v>
      </c>
      <c r="J6" s="1" t="s">
        <v>25</v>
      </c>
      <c r="K6" s="1" t="s">
        <v>15</v>
      </c>
      <c r="L6" s="43" t="str">
        <f>IFERROR(INDEX(Исходная!E:U,MATCH(B6&amp;"*"&amp;G6&amp;"*",Исходная!U:U,0),1),"")</f>
        <v/>
      </c>
      <c r="M6" s="43" t="str">
        <f>IFERROR(INDEX(Исходная!E:U,MATCH(B6&amp;"*"&amp;G6&amp;"*",Исходная!U:U,0),2),"")</f>
        <v/>
      </c>
    </row>
    <row r="7" spans="1:13">
      <c r="B7" s="1" t="s">
        <v>9</v>
      </c>
      <c r="C7" s="2">
        <v>3</v>
      </c>
      <c r="D7" s="2">
        <v>4</v>
      </c>
      <c r="E7" s="1" t="s">
        <v>21</v>
      </c>
      <c r="F7" s="1" t="s">
        <v>22</v>
      </c>
      <c r="G7" s="33" t="s">
        <v>165</v>
      </c>
      <c r="H7" s="1"/>
      <c r="I7" s="1" t="s">
        <v>24</v>
      </c>
      <c r="J7" s="1" t="s">
        <v>25</v>
      </c>
      <c r="K7" s="1" t="s">
        <v>15</v>
      </c>
      <c r="L7" s="43" t="str">
        <f>IFERROR(INDEX(Исходная!E:U,MATCH(B7&amp;"*"&amp;G7&amp;"*",Исходная!U:U,0),1),"")</f>
        <v/>
      </c>
      <c r="M7" s="43" t="str">
        <f>IFERROR(INDEX(Исходная!E:U,MATCH(B7&amp;"*"&amp;G7&amp;"*",Исходная!U:U,0),2),"")</f>
        <v/>
      </c>
    </row>
    <row r="8" spans="1:13">
      <c r="B8" s="1" t="s">
        <v>9</v>
      </c>
      <c r="C8" s="2">
        <v>3</v>
      </c>
      <c r="D8" s="2">
        <v>5</v>
      </c>
      <c r="E8" s="1" t="s">
        <v>21</v>
      </c>
      <c r="F8" s="1" t="s">
        <v>22</v>
      </c>
      <c r="G8" s="1" t="s">
        <v>28</v>
      </c>
      <c r="H8" s="1"/>
      <c r="I8" s="1" t="s">
        <v>24</v>
      </c>
      <c r="J8" s="1" t="s">
        <v>25</v>
      </c>
      <c r="K8" s="1" t="s">
        <v>15</v>
      </c>
      <c r="L8" s="43" t="str">
        <f>IFERROR(INDEX(Исходная!E:U,MATCH(B8&amp;"*"&amp;G8&amp;"*",Исходная!U:U,0),1),"")</f>
        <v/>
      </c>
      <c r="M8" s="43" t="str">
        <f>IFERROR(INDEX(Исходная!E:U,MATCH(B8&amp;"*"&amp;G8&amp;"*",Исходная!U:U,0),2),"")</f>
        <v/>
      </c>
    </row>
    <row r="9" spans="1:13">
      <c r="B9" s="1" t="s">
        <v>9</v>
      </c>
      <c r="C9" s="2">
        <v>3</v>
      </c>
      <c r="D9" s="2">
        <v>6</v>
      </c>
      <c r="E9" s="1" t="s">
        <v>21</v>
      </c>
      <c r="F9" s="1" t="s">
        <v>22</v>
      </c>
      <c r="G9" s="1" t="s">
        <v>29</v>
      </c>
      <c r="H9" s="1"/>
      <c r="I9" s="1" t="s">
        <v>24</v>
      </c>
      <c r="J9" s="1" t="s">
        <v>25</v>
      </c>
      <c r="K9" s="1" t="s">
        <v>15</v>
      </c>
      <c r="L9" s="43" t="str">
        <f>IFERROR(INDEX(Исходная!E:U,MATCH(B9&amp;"*"&amp;G9&amp;"*",Исходная!U:U,0),1),"")</f>
        <v/>
      </c>
      <c r="M9" s="43" t="str">
        <f>IFERROR(INDEX(Исходная!E:U,MATCH(B9&amp;"*"&amp;G9&amp;"*",Исходная!U:U,0),2),"")</f>
        <v/>
      </c>
    </row>
    <row r="10" spans="1:13">
      <c r="B10" s="1" t="s">
        <v>9</v>
      </c>
      <c r="C10" s="2">
        <v>3</v>
      </c>
      <c r="D10" s="2">
        <v>7</v>
      </c>
      <c r="E10" s="1" t="s">
        <v>21</v>
      </c>
      <c r="F10" s="1" t="s">
        <v>22</v>
      </c>
      <c r="G10" s="1" t="s">
        <v>30</v>
      </c>
      <c r="H10" s="1"/>
      <c r="I10" s="1" t="s">
        <v>24</v>
      </c>
      <c r="J10" s="1" t="s">
        <v>25</v>
      </c>
      <c r="K10" s="1" t="s">
        <v>15</v>
      </c>
      <c r="L10" s="43" t="str">
        <f>IFERROR(INDEX(Исходная!E:U,MATCH(B10&amp;"*"&amp;G10&amp;"*",Исходная!U:U,0),1),"")</f>
        <v/>
      </c>
      <c r="M10" s="43" t="str">
        <f>IFERROR(INDEX(Исходная!E:U,MATCH(B10&amp;"*"&amp;G10&amp;"*",Исходная!U:U,0),2),"")</f>
        <v/>
      </c>
    </row>
    <row r="11" spans="1:13">
      <c r="B11" s="1" t="s">
        <v>9</v>
      </c>
      <c r="C11" s="2">
        <v>3</v>
      </c>
      <c r="D11" s="2">
        <v>8</v>
      </c>
      <c r="E11" s="1" t="s">
        <v>21</v>
      </c>
      <c r="F11" s="1" t="s">
        <v>22</v>
      </c>
      <c r="G11" s="1" t="s">
        <v>31</v>
      </c>
      <c r="H11" s="1"/>
      <c r="I11" s="1" t="s">
        <v>24</v>
      </c>
      <c r="J11" s="1" t="s">
        <v>25</v>
      </c>
      <c r="K11" s="1" t="s">
        <v>15</v>
      </c>
      <c r="L11" s="43" t="str">
        <f>IFERROR(INDEX(Исходная!E:U,MATCH(B11&amp;"*"&amp;G11&amp;"*",Исходная!U:U,0),1),"")</f>
        <v/>
      </c>
      <c r="M11" s="43" t="str">
        <f>IFERROR(INDEX(Исходная!E:U,MATCH(B11&amp;"*"&amp;G11&amp;"*",Исходная!U:U,0),2),"")</f>
        <v/>
      </c>
    </row>
    <row r="12" spans="1:13">
      <c r="B12" s="1" t="s">
        <v>9</v>
      </c>
      <c r="C12" s="2">
        <v>3</v>
      </c>
      <c r="D12" s="2">
        <v>9</v>
      </c>
      <c r="E12" s="1" t="s">
        <v>21</v>
      </c>
      <c r="F12" s="1" t="s">
        <v>22</v>
      </c>
      <c r="G12" s="1" t="s">
        <v>32</v>
      </c>
      <c r="H12" s="1"/>
      <c r="I12" s="1" t="s">
        <v>24</v>
      </c>
      <c r="J12" s="1" t="s">
        <v>25</v>
      </c>
      <c r="K12" s="1" t="s">
        <v>15</v>
      </c>
      <c r="L12" s="43" t="str">
        <f>IFERROR(INDEX(Исходная!E:U,MATCH(B12&amp;"*"&amp;G12&amp;"*",Исходная!U:U,0),1),"")</f>
        <v/>
      </c>
      <c r="M12" s="43" t="str">
        <f>IFERROR(INDEX(Исходная!E:U,MATCH(B12&amp;"*"&amp;G12&amp;"*",Исходная!U:U,0),2),"")</f>
        <v/>
      </c>
    </row>
    <row r="13" spans="1:13">
      <c r="B13" s="1" t="s">
        <v>9</v>
      </c>
      <c r="C13" s="2">
        <v>3</v>
      </c>
      <c r="D13" s="2">
        <v>10</v>
      </c>
      <c r="E13" s="1" t="s">
        <v>21</v>
      </c>
      <c r="F13" s="1" t="s">
        <v>22</v>
      </c>
      <c r="G13" s="1" t="s">
        <v>33</v>
      </c>
      <c r="H13" s="1"/>
      <c r="I13" s="1" t="s">
        <v>24</v>
      </c>
      <c r="J13" s="1" t="s">
        <v>25</v>
      </c>
      <c r="K13" s="1" t="s">
        <v>15</v>
      </c>
      <c r="L13" s="43" t="str">
        <f>IFERROR(INDEX(Исходная!E:U,MATCH(B13&amp;"*"&amp;G13&amp;"*",Исходная!U:U,0),1),"")</f>
        <v/>
      </c>
      <c r="M13" s="43" t="str">
        <f>IFERROR(INDEX(Исходная!E:U,MATCH(B13&amp;"*"&amp;G13&amp;"*",Исходная!U:U,0),2),"")</f>
        <v/>
      </c>
    </row>
    <row r="14" spans="1:13">
      <c r="B14" s="1" t="s">
        <v>9</v>
      </c>
      <c r="C14" s="2">
        <v>4</v>
      </c>
      <c r="D14" s="2">
        <v>1</v>
      </c>
      <c r="E14" s="1" t="s">
        <v>34</v>
      </c>
      <c r="F14" s="1" t="s">
        <v>35</v>
      </c>
      <c r="G14" s="1" t="s">
        <v>36</v>
      </c>
      <c r="H14" s="1"/>
      <c r="I14" s="1" t="s">
        <v>37</v>
      </c>
      <c r="J14" s="1" t="s">
        <v>25</v>
      </c>
      <c r="K14" s="1" t="s">
        <v>15</v>
      </c>
      <c r="L14" s="43" t="str">
        <f>IFERROR(INDEX(Исходная!E:U,MATCH(B14&amp;"*"&amp;G14&amp;"*",Исходная!U:U,0),1),"")</f>
        <v/>
      </c>
      <c r="M14" s="43" t="str">
        <f>IFERROR(INDEX(Исходная!E:U,MATCH(B14&amp;"*"&amp;G14&amp;"*",Исходная!U:U,0),2),"")</f>
        <v/>
      </c>
    </row>
    <row r="15" spans="1:13">
      <c r="A15">
        <v>29</v>
      </c>
      <c r="B15" s="1" t="s">
        <v>9</v>
      </c>
      <c r="C15" s="2">
        <v>4</v>
      </c>
      <c r="D15" s="2">
        <v>2</v>
      </c>
      <c r="E15" s="1" t="s">
        <v>34</v>
      </c>
      <c r="F15" s="1" t="s">
        <v>35</v>
      </c>
      <c r="G15" s="1" t="s">
        <v>38</v>
      </c>
      <c r="H15" s="1"/>
      <c r="I15" s="1" t="s">
        <v>37</v>
      </c>
      <c r="J15" s="1" t="s">
        <v>25</v>
      </c>
      <c r="K15" s="1" t="s">
        <v>15</v>
      </c>
      <c r="L15" s="43">
        <f>IFERROR(INDEX(Исходная!E:U,MATCH(B15&amp;"*"&amp;G15&amp;"*",Исходная!U:U,0),1),"")</f>
        <v>21</v>
      </c>
      <c r="M15" s="43">
        <f>IFERROR(INDEX(Исходная!E:U,MATCH(B15&amp;"*"&amp;G15&amp;"*",Исходная!U:U,0),2),"")</f>
        <v>0.28999999999999998</v>
      </c>
    </row>
    <row r="16" spans="1:13">
      <c r="B16" s="1" t="s">
        <v>9</v>
      </c>
      <c r="C16" s="2">
        <v>4</v>
      </c>
      <c r="D16" s="2">
        <v>3</v>
      </c>
      <c r="E16" s="1" t="s">
        <v>34</v>
      </c>
      <c r="F16" s="1" t="s">
        <v>35</v>
      </c>
      <c r="G16" s="1" t="s">
        <v>39</v>
      </c>
      <c r="H16" s="1"/>
      <c r="I16" s="1" t="s">
        <v>37</v>
      </c>
      <c r="J16" s="1" t="s">
        <v>25</v>
      </c>
      <c r="K16" s="1" t="s">
        <v>15</v>
      </c>
      <c r="L16" s="43">
        <f>IFERROR(INDEX(Исходная!E:U,MATCH(B16&amp;"*"&amp;G16&amp;"*",Исходная!U:U,0),1),"")</f>
        <v>1</v>
      </c>
      <c r="M16" s="43">
        <f>IFERROR(INDEX(Исходная!E:U,MATCH(B16&amp;"*"&amp;G16&amp;"*",Исходная!U:U,0),2),"")</f>
        <v>0.36</v>
      </c>
    </row>
    <row r="17" spans="1:14">
      <c r="B17" s="1" t="s">
        <v>9</v>
      </c>
      <c r="C17" s="2">
        <v>5</v>
      </c>
      <c r="D17" s="2">
        <v>1</v>
      </c>
      <c r="E17" s="1" t="s">
        <v>40</v>
      </c>
      <c r="F17" s="1" t="s">
        <v>301</v>
      </c>
      <c r="G17" s="1" t="s">
        <v>41</v>
      </c>
      <c r="H17" s="1" t="s">
        <v>42</v>
      </c>
      <c r="I17" s="1" t="s">
        <v>43</v>
      </c>
      <c r="J17" s="1" t="s">
        <v>25</v>
      </c>
      <c r="K17" s="1" t="s">
        <v>15</v>
      </c>
      <c r="L17" s="43" t="str">
        <f>IFERROR(INDEX(Исходная!E:U,MATCH(B17&amp;"*"&amp;G17&amp;"*",Исходная!U:U,0),1),"")</f>
        <v/>
      </c>
      <c r="M17" s="43" t="str">
        <f>IFERROR(INDEX(Исходная!E:U,MATCH(B17&amp;"*"&amp;G17&amp;"*",Исходная!U:U,0),2),"")</f>
        <v/>
      </c>
    </row>
    <row r="18" spans="1:14">
      <c r="B18" s="1" t="s">
        <v>9</v>
      </c>
      <c r="C18" s="2">
        <v>5</v>
      </c>
      <c r="D18" s="2">
        <v>2</v>
      </c>
      <c r="E18" s="1" t="s">
        <v>40</v>
      </c>
      <c r="F18" s="1" t="s">
        <v>301</v>
      </c>
      <c r="G18" s="1" t="s">
        <v>44</v>
      </c>
      <c r="H18" s="1" t="s">
        <v>45</v>
      </c>
      <c r="I18" s="1" t="s">
        <v>43</v>
      </c>
      <c r="J18" s="1" t="s">
        <v>25</v>
      </c>
      <c r="K18" s="1" t="s">
        <v>15</v>
      </c>
      <c r="L18" s="43" t="str">
        <f>IFERROR(INDEX(Исходная!E:U,MATCH(B18&amp;"*"&amp;G18&amp;"*",Исходная!U:U,0),1),"")</f>
        <v/>
      </c>
      <c r="M18" s="43" t="str">
        <f>IFERROR(INDEX(Исходная!E:U,MATCH(B18&amp;"*"&amp;G18&amp;"*",Исходная!U:U,0),2),"")</f>
        <v/>
      </c>
    </row>
    <row r="19" spans="1:14">
      <c r="B19" s="1" t="s">
        <v>9</v>
      </c>
      <c r="C19" s="2">
        <v>6</v>
      </c>
      <c r="D19" s="2">
        <v>1</v>
      </c>
      <c r="E19" s="1" t="s">
        <v>46</v>
      </c>
      <c r="F19" s="1" t="s">
        <v>302</v>
      </c>
      <c r="G19" s="1" t="s">
        <v>47</v>
      </c>
      <c r="H19" s="1"/>
      <c r="I19" s="1" t="s">
        <v>48</v>
      </c>
      <c r="J19" s="1" t="s">
        <v>25</v>
      </c>
      <c r="K19" s="1" t="s">
        <v>15</v>
      </c>
      <c r="L19" s="43" t="str">
        <f>IFERROR(INDEX(Исходная!E:U,MATCH(B19&amp;"*"&amp;G19&amp;"*",Исходная!U:U,0),1),"")</f>
        <v/>
      </c>
      <c r="M19" s="43" t="str">
        <f>IFERROR(INDEX(Исходная!E:U,MATCH(B19&amp;"*"&amp;G19&amp;"*",Исходная!U:U,0),2),"")</f>
        <v/>
      </c>
    </row>
    <row r="20" spans="1:14">
      <c r="B20" s="1" t="s">
        <v>9</v>
      </c>
      <c r="C20" s="2">
        <v>6</v>
      </c>
      <c r="D20" s="2">
        <v>2</v>
      </c>
      <c r="E20" s="1" t="s">
        <v>46</v>
      </c>
      <c r="F20" s="1" t="s">
        <v>302</v>
      </c>
      <c r="G20" s="1" t="s">
        <v>49</v>
      </c>
      <c r="H20" s="1"/>
      <c r="I20" s="1" t="s">
        <v>48</v>
      </c>
      <c r="J20" s="1" t="s">
        <v>25</v>
      </c>
      <c r="K20" s="1" t="s">
        <v>15</v>
      </c>
      <c r="L20" s="43" t="str">
        <f>IFERROR(INDEX(Исходная!E:U,MATCH(B20&amp;"*"&amp;G20&amp;"*",Исходная!U:U,0),1),"")</f>
        <v/>
      </c>
      <c r="M20" s="43" t="str">
        <f>IFERROR(INDEX(Исходная!E:U,MATCH(B20&amp;"*"&amp;G20&amp;"*",Исходная!U:U,0),2),"")</f>
        <v/>
      </c>
    </row>
    <row r="21" spans="1:14">
      <c r="B21" s="1" t="s">
        <v>9</v>
      </c>
      <c r="C21" s="2">
        <v>6</v>
      </c>
      <c r="D21" s="2">
        <v>3</v>
      </c>
      <c r="E21" s="1" t="s">
        <v>46</v>
      </c>
      <c r="F21" s="1" t="s">
        <v>302</v>
      </c>
      <c r="G21" s="1" t="s">
        <v>50</v>
      </c>
      <c r="H21" s="1"/>
      <c r="I21" s="1" t="s">
        <v>48</v>
      </c>
      <c r="J21" s="1" t="s">
        <v>25</v>
      </c>
      <c r="K21" s="1" t="s">
        <v>15</v>
      </c>
      <c r="L21" s="43" t="str">
        <f>IFERROR(INDEX(Исходная!E:U,MATCH(B21&amp;"*"&amp;G21&amp;"*",Исходная!U:U,0),1),"")</f>
        <v/>
      </c>
      <c r="M21" s="43" t="str">
        <f>IFERROR(INDEX(Исходная!E:U,MATCH(B21&amp;"*"&amp;G21&amp;"*",Исходная!U:U,0),2),"")</f>
        <v/>
      </c>
    </row>
    <row r="22" spans="1:14">
      <c r="B22" s="1" t="s">
        <v>9</v>
      </c>
      <c r="C22" s="2">
        <v>6</v>
      </c>
      <c r="D22" s="2">
        <v>4</v>
      </c>
      <c r="E22" s="1" t="s">
        <v>46</v>
      </c>
      <c r="F22" s="1" t="s">
        <v>302</v>
      </c>
      <c r="G22" s="1" t="s">
        <v>51</v>
      </c>
      <c r="H22" s="1"/>
      <c r="I22" s="1" t="s">
        <v>48</v>
      </c>
      <c r="J22" s="1" t="s">
        <v>25</v>
      </c>
      <c r="K22" s="1" t="s">
        <v>15</v>
      </c>
      <c r="L22" s="43" t="str">
        <f>IFERROR(INDEX(Исходная!E:U,MATCH(B22&amp;"*"&amp;G22&amp;"*",Исходная!U:U,0),1),"")</f>
        <v/>
      </c>
      <c r="M22" s="43" t="str">
        <f>IFERROR(INDEX(Исходная!E:U,MATCH(B22&amp;"*"&amp;G22&amp;"*",Исходная!U:U,0),2),"")</f>
        <v/>
      </c>
    </row>
    <row r="23" spans="1:14">
      <c r="B23" s="1" t="s">
        <v>9</v>
      </c>
      <c r="C23" s="2">
        <v>6</v>
      </c>
      <c r="D23" s="2">
        <v>5</v>
      </c>
      <c r="E23" s="1" t="s">
        <v>46</v>
      </c>
      <c r="F23" s="1" t="s">
        <v>302</v>
      </c>
      <c r="G23" s="1" t="s">
        <v>52</v>
      </c>
      <c r="H23" s="1"/>
      <c r="I23" s="1" t="s">
        <v>48</v>
      </c>
      <c r="J23" s="1" t="s">
        <v>25</v>
      </c>
      <c r="K23" s="1" t="s">
        <v>15</v>
      </c>
      <c r="L23" s="43" t="str">
        <f>IFERROR(INDEX(Исходная!E:U,MATCH(B23&amp;"*"&amp;G23&amp;"*",Исходная!U:U,0),1),"")</f>
        <v/>
      </c>
      <c r="M23" s="43" t="str">
        <f>IFERROR(INDEX(Исходная!E:U,MATCH(B23&amp;"*"&amp;G23&amp;"*",Исходная!U:U,0),2),"")</f>
        <v/>
      </c>
    </row>
    <row r="24" spans="1:14">
      <c r="B24" s="1" t="s">
        <v>9</v>
      </c>
      <c r="C24" s="2">
        <v>6</v>
      </c>
      <c r="D24" s="2">
        <v>6</v>
      </c>
      <c r="E24" s="1" t="s">
        <v>46</v>
      </c>
      <c r="F24" s="1" t="s">
        <v>302</v>
      </c>
      <c r="G24" s="1" t="s">
        <v>53</v>
      </c>
      <c r="H24" s="1"/>
      <c r="I24" s="1" t="s">
        <v>54</v>
      </c>
      <c r="J24" s="1" t="s">
        <v>25</v>
      </c>
      <c r="K24" s="1" t="s">
        <v>15</v>
      </c>
      <c r="L24" s="43" t="str">
        <f>IFERROR(INDEX(Исходная!E:U,MATCH(B24&amp;"*"&amp;G24&amp;"*",Исходная!U:U,0),1),"")</f>
        <v/>
      </c>
      <c r="M24" s="43" t="str">
        <f>IFERROR(INDEX(Исходная!E:U,MATCH(B24&amp;"*"&amp;G24&amp;"*",Исходная!U:U,0),2),"")</f>
        <v/>
      </c>
    </row>
    <row r="25" spans="1:14">
      <c r="B25" s="1" t="s">
        <v>9</v>
      </c>
      <c r="C25" s="2">
        <v>6</v>
      </c>
      <c r="D25" s="2">
        <v>7</v>
      </c>
      <c r="E25" s="1" t="s">
        <v>46</v>
      </c>
      <c r="F25" s="1" t="s">
        <v>302</v>
      </c>
      <c r="G25" s="1" t="s">
        <v>55</v>
      </c>
      <c r="H25" s="1"/>
      <c r="I25" s="1" t="s">
        <v>56</v>
      </c>
      <c r="J25" s="1" t="s">
        <v>25</v>
      </c>
      <c r="K25" s="1" t="s">
        <v>15</v>
      </c>
      <c r="L25" s="43" t="str">
        <f>IFERROR(INDEX(Исходная!E:U,MATCH(B25&amp;"*"&amp;G25&amp;"*",Исходная!U:U,0),1),"")</f>
        <v/>
      </c>
      <c r="M25" s="43" t="str">
        <f>IFERROR(INDEX(Исходная!E:U,MATCH(B25&amp;"*"&amp;G25&amp;"*",Исходная!U:U,0),2),"")</f>
        <v/>
      </c>
    </row>
    <row r="26" spans="1:14">
      <c r="B26" s="1" t="s">
        <v>9</v>
      </c>
      <c r="C26" s="2">
        <v>6</v>
      </c>
      <c r="D26" s="2">
        <v>8</v>
      </c>
      <c r="E26" s="1" t="s">
        <v>46</v>
      </c>
      <c r="F26" s="1" t="s">
        <v>302</v>
      </c>
      <c r="G26" s="1" t="s">
        <v>57</v>
      </c>
      <c r="H26" s="1"/>
      <c r="I26" s="1" t="s">
        <v>56</v>
      </c>
      <c r="J26" s="1" t="s">
        <v>25</v>
      </c>
      <c r="K26" s="1" t="s">
        <v>15</v>
      </c>
      <c r="L26" s="43" t="str">
        <f>IFERROR(INDEX(Исходная!E:U,MATCH(B26&amp;"*"&amp;G26&amp;"*",Исходная!U:U,0),1),"")</f>
        <v/>
      </c>
      <c r="M26" s="43" t="str">
        <f>IFERROR(INDEX(Исходная!E:U,MATCH(B26&amp;"*"&amp;G26&amp;"*",Исходная!U:U,0),2),"")</f>
        <v/>
      </c>
    </row>
    <row r="27" spans="1:14">
      <c r="B27" s="1" t="s">
        <v>9</v>
      </c>
      <c r="C27" s="2">
        <v>6</v>
      </c>
      <c r="D27" s="2">
        <v>9</v>
      </c>
      <c r="E27" s="1" t="s">
        <v>46</v>
      </c>
      <c r="F27" s="1" t="s">
        <v>302</v>
      </c>
      <c r="G27" s="1" t="s">
        <v>58</v>
      </c>
      <c r="H27" s="1"/>
      <c r="I27" s="1" t="s">
        <v>48</v>
      </c>
      <c r="J27" s="1" t="s">
        <v>25</v>
      </c>
      <c r="K27" s="1" t="s">
        <v>15</v>
      </c>
      <c r="L27" s="43" t="str">
        <f>IFERROR(INDEX(Исходная!E:U,MATCH(B27&amp;"*"&amp;G27&amp;"*",Исходная!U:U,0),1),"")</f>
        <v/>
      </c>
      <c r="M27" s="43" t="str">
        <f>IFERROR(INDEX(Исходная!E:U,MATCH(B27&amp;"*"&amp;G27&amp;"*",Исходная!U:U,0),2),"")</f>
        <v/>
      </c>
    </row>
    <row r="28" spans="1:14">
      <c r="B28" s="1" t="s">
        <v>9</v>
      </c>
      <c r="C28" s="2">
        <v>6</v>
      </c>
      <c r="D28" s="2">
        <v>10</v>
      </c>
      <c r="E28" s="1" t="s">
        <v>46</v>
      </c>
      <c r="F28" s="1" t="s">
        <v>302</v>
      </c>
      <c r="G28" s="1" t="s">
        <v>59</v>
      </c>
      <c r="H28" s="1"/>
      <c r="I28" s="1" t="s">
        <v>48</v>
      </c>
      <c r="J28" s="1" t="s">
        <v>25</v>
      </c>
      <c r="K28" s="1" t="s">
        <v>15</v>
      </c>
      <c r="L28" s="43" t="str">
        <f>IFERROR(INDEX(Исходная!E:U,MATCH(B28&amp;"*"&amp;G28&amp;"*",Исходная!U:U,0),1),"")</f>
        <v/>
      </c>
      <c r="M28" s="43" t="str">
        <f>IFERROR(INDEX(Исходная!E:U,MATCH(B28&amp;"*"&amp;G28&amp;"*",Исходная!U:U,0),2),"")</f>
        <v/>
      </c>
    </row>
    <row r="29" spans="1:14">
      <c r="B29" s="1" t="s">
        <v>60</v>
      </c>
      <c r="C29" s="2">
        <v>1</v>
      </c>
      <c r="D29" s="2">
        <v>1</v>
      </c>
      <c r="E29" s="1" t="s">
        <v>17</v>
      </c>
      <c r="F29" s="1" t="s">
        <v>303</v>
      </c>
      <c r="G29" s="1" t="s">
        <v>61</v>
      </c>
      <c r="H29" s="1"/>
      <c r="I29" s="1" t="s">
        <v>62</v>
      </c>
      <c r="J29" s="1" t="s">
        <v>20</v>
      </c>
      <c r="K29" s="1" t="s">
        <v>15</v>
      </c>
      <c r="L29" s="43" t="str">
        <f>IFERROR(INDEX(Исходная!E:U,MATCH(B29&amp;"*"&amp;G29&amp;"*",Исходная!U:U,0),1),"")</f>
        <v/>
      </c>
      <c r="M29" s="43" t="str">
        <f>IFERROR(INDEX(Исходная!E:U,MATCH(B29&amp;"*"&amp;G29&amp;"*",Исходная!U:U,0),2),"")</f>
        <v/>
      </c>
    </row>
    <row r="30" spans="1:14">
      <c r="A30">
        <v>1</v>
      </c>
      <c r="B30" s="1" t="s">
        <v>60</v>
      </c>
      <c r="C30" s="2">
        <v>2</v>
      </c>
      <c r="D30" s="2">
        <v>1</v>
      </c>
      <c r="E30" s="1" t="s">
        <v>46</v>
      </c>
      <c r="F30" s="1" t="s">
        <v>63</v>
      </c>
      <c r="G30" s="1" t="s">
        <v>64</v>
      </c>
      <c r="H30" s="1"/>
      <c r="I30" s="1" t="s">
        <v>48</v>
      </c>
      <c r="J30" s="1" t="s">
        <v>25</v>
      </c>
      <c r="K30" s="1" t="s">
        <v>15</v>
      </c>
      <c r="L30" s="43">
        <f>IFERROR(INDEX(Исходная!E:U,MATCH(B30&amp;"*"&amp;G30&amp;"*",Исходная!U:U,0),1),"")</f>
        <v>978</v>
      </c>
      <c r="M30" s="43">
        <f>IFERROR(INDEX(Исходная!E:U,MATCH(B30&amp;"*"&amp;G30&amp;"*",Исходная!U:U,0),2),"")</f>
        <v>0.26</v>
      </c>
      <c r="N30">
        <f>MATCH(G30,Исходная!C:C,0)</f>
        <v>2</v>
      </c>
    </row>
    <row r="31" spans="1:14">
      <c r="B31" s="1" t="s">
        <v>60</v>
      </c>
      <c r="C31" s="2">
        <v>2</v>
      </c>
      <c r="D31" s="2">
        <v>2</v>
      </c>
      <c r="E31" s="1" t="s">
        <v>46</v>
      </c>
      <c r="F31" s="1" t="s">
        <v>63</v>
      </c>
      <c r="G31" s="1" t="s">
        <v>65</v>
      </c>
      <c r="H31" s="1"/>
      <c r="I31" s="1" t="s">
        <v>48</v>
      </c>
      <c r="J31" s="1" t="s">
        <v>25</v>
      </c>
      <c r="K31" s="1" t="s">
        <v>15</v>
      </c>
      <c r="L31" s="43" t="str">
        <f>IFERROR(INDEX(Исходная!E:U,MATCH(B31&amp;"*"&amp;G31&amp;"*",Исходная!U:U,0),1),"")</f>
        <v/>
      </c>
      <c r="M31" s="43" t="str">
        <f>IFERROR(INDEX(Исходная!E:U,MATCH(B31&amp;"*"&amp;G31&amp;"*",Исходная!U:U,0),2),"")</f>
        <v/>
      </c>
    </row>
    <row r="32" spans="1:14">
      <c r="B32" s="1" t="s">
        <v>60</v>
      </c>
      <c r="C32" s="2">
        <v>2</v>
      </c>
      <c r="D32" s="2">
        <v>3</v>
      </c>
      <c r="E32" s="1" t="s">
        <v>46</v>
      </c>
      <c r="F32" s="1" t="s">
        <v>63</v>
      </c>
      <c r="G32" s="1" t="s">
        <v>66</v>
      </c>
      <c r="H32" s="1"/>
      <c r="I32" s="1" t="s">
        <v>48</v>
      </c>
      <c r="J32" s="1" t="s">
        <v>25</v>
      </c>
      <c r="K32" s="1" t="s">
        <v>15</v>
      </c>
      <c r="L32" s="43" t="str">
        <f>IFERROR(INDEX(Исходная!E:U,MATCH(B32&amp;"*"&amp;G32&amp;"*",Исходная!U:U,0),1),"")</f>
        <v/>
      </c>
      <c r="M32" s="43" t="str">
        <f>IFERROR(INDEX(Исходная!E:U,MATCH(B32&amp;"*"&amp;G32&amp;"*",Исходная!U:U,0),2),"")</f>
        <v/>
      </c>
    </row>
    <row r="33" spans="2:13">
      <c r="B33" s="1" t="s">
        <v>60</v>
      </c>
      <c r="C33" s="2">
        <v>2</v>
      </c>
      <c r="D33" s="2">
        <v>4</v>
      </c>
      <c r="E33" s="1" t="s">
        <v>46</v>
      </c>
      <c r="F33" s="1" t="s">
        <v>63</v>
      </c>
      <c r="G33" s="1" t="s">
        <v>67</v>
      </c>
      <c r="H33" s="1"/>
      <c r="I33" s="1" t="s">
        <v>68</v>
      </c>
      <c r="J33" s="1" t="s">
        <v>25</v>
      </c>
      <c r="K33" s="1" t="s">
        <v>15</v>
      </c>
      <c r="L33" s="43" t="str">
        <f>IFERROR(INDEX(Исходная!E:U,MATCH(B33&amp;"*"&amp;G33&amp;"*",Исходная!U:U,0),1),"")</f>
        <v/>
      </c>
      <c r="M33" s="43" t="str">
        <f>IFERROR(INDEX(Исходная!E:U,MATCH(B33&amp;"*"&amp;G33&amp;"*",Исходная!U:U,0),2),"")</f>
        <v/>
      </c>
    </row>
    <row r="34" spans="2:13">
      <c r="B34" s="1" t="s">
        <v>60</v>
      </c>
      <c r="C34" s="2">
        <v>2</v>
      </c>
      <c r="D34" s="2">
        <v>5</v>
      </c>
      <c r="E34" s="1" t="s">
        <v>46</v>
      </c>
      <c r="F34" s="1" t="s">
        <v>63</v>
      </c>
      <c r="G34" s="1" t="s">
        <v>69</v>
      </c>
      <c r="H34" s="1"/>
      <c r="I34" s="1" t="s">
        <v>68</v>
      </c>
      <c r="J34" s="1" t="s">
        <v>25</v>
      </c>
      <c r="K34" s="1" t="s">
        <v>15</v>
      </c>
      <c r="L34" s="43" t="str">
        <f>IFERROR(INDEX(Исходная!E:U,MATCH(B34&amp;"*"&amp;G34&amp;"*",Исходная!U:U,0),1),"")</f>
        <v/>
      </c>
      <c r="M34" s="43" t="str">
        <f>IFERROR(INDEX(Исходная!E:U,MATCH(B34&amp;"*"&amp;G34&amp;"*",Исходная!U:U,0),2),"")</f>
        <v/>
      </c>
    </row>
    <row r="35" spans="2:13">
      <c r="B35" s="1" t="s">
        <v>60</v>
      </c>
      <c r="C35" s="2">
        <v>2</v>
      </c>
      <c r="D35" s="2">
        <v>6</v>
      </c>
      <c r="E35" s="1" t="s">
        <v>46</v>
      </c>
      <c r="F35" s="1" t="s">
        <v>63</v>
      </c>
      <c r="G35" s="1" t="s">
        <v>70</v>
      </c>
      <c r="H35" s="1"/>
      <c r="I35" s="1" t="s">
        <v>68</v>
      </c>
      <c r="J35" s="1" t="s">
        <v>25</v>
      </c>
      <c r="K35" s="1" t="s">
        <v>15</v>
      </c>
      <c r="L35" s="43" t="str">
        <f>IFERROR(INDEX(Исходная!E:U,MATCH(B35&amp;"*"&amp;G35&amp;"*",Исходная!U:U,0),1),"")</f>
        <v/>
      </c>
      <c r="M35" s="43" t="str">
        <f>IFERROR(INDEX(Исходная!E:U,MATCH(B35&amp;"*"&amp;G35&amp;"*",Исходная!U:U,0),2),"")</f>
        <v/>
      </c>
    </row>
    <row r="36" spans="2:13">
      <c r="B36" s="1" t="s">
        <v>60</v>
      </c>
      <c r="C36" s="2">
        <v>2</v>
      </c>
      <c r="D36" s="2">
        <v>7</v>
      </c>
      <c r="E36" s="1" t="s">
        <v>46</v>
      </c>
      <c r="F36" s="1" t="s">
        <v>63</v>
      </c>
      <c r="G36" s="1" t="s">
        <v>71</v>
      </c>
      <c r="H36" s="1"/>
      <c r="I36" s="1" t="s">
        <v>68</v>
      </c>
      <c r="J36" s="1" t="s">
        <v>25</v>
      </c>
      <c r="K36" s="1" t="s">
        <v>15</v>
      </c>
      <c r="L36" s="43" t="str">
        <f>IFERROR(INDEX(Исходная!E:U,MATCH(B36&amp;"*"&amp;G36&amp;"*",Исходная!U:U,0),1),"")</f>
        <v/>
      </c>
      <c r="M36" s="43" t="str">
        <f>IFERROR(INDEX(Исходная!E:U,MATCH(B36&amp;"*"&amp;G36&amp;"*",Исходная!U:U,0),2),"")</f>
        <v/>
      </c>
    </row>
    <row r="37" spans="2:13">
      <c r="B37" s="1" t="s">
        <v>60</v>
      </c>
      <c r="C37" s="2">
        <v>2</v>
      </c>
      <c r="D37" s="2">
        <v>8</v>
      </c>
      <c r="E37" s="1" t="s">
        <v>46</v>
      </c>
      <c r="F37" s="1" t="s">
        <v>63</v>
      </c>
      <c r="G37" s="1" t="s">
        <v>72</v>
      </c>
      <c r="H37" s="1"/>
      <c r="I37" s="1" t="s">
        <v>68</v>
      </c>
      <c r="J37" s="1" t="s">
        <v>25</v>
      </c>
      <c r="K37" s="1" t="s">
        <v>15</v>
      </c>
      <c r="L37" s="43" t="str">
        <f>IFERROR(INDEX(Исходная!E:U,MATCH(B37&amp;"*"&amp;G37&amp;"*",Исходная!U:U,0),1),"")</f>
        <v/>
      </c>
      <c r="M37" s="43" t="str">
        <f>IFERROR(INDEX(Исходная!E:U,MATCH(B37&amp;"*"&amp;G37&amp;"*",Исходная!U:U,0),2),"")</f>
        <v/>
      </c>
    </row>
    <row r="38" spans="2:13">
      <c r="B38" s="1" t="s">
        <v>60</v>
      </c>
      <c r="C38" s="2">
        <v>2</v>
      </c>
      <c r="D38" s="2">
        <v>9</v>
      </c>
      <c r="E38" s="1" t="s">
        <v>46</v>
      </c>
      <c r="F38" s="1" t="s">
        <v>63</v>
      </c>
      <c r="G38" s="1" t="s">
        <v>73</v>
      </c>
      <c r="H38" s="1"/>
      <c r="I38" s="1" t="s">
        <v>68</v>
      </c>
      <c r="J38" s="1" t="s">
        <v>25</v>
      </c>
      <c r="K38" s="1" t="s">
        <v>15</v>
      </c>
      <c r="L38" s="43" t="str">
        <f>IFERROR(INDEX(Исходная!E:U,MATCH(B38&amp;"*"&amp;G38&amp;"*",Исходная!U:U,0),1),"")</f>
        <v/>
      </c>
      <c r="M38" s="43" t="str">
        <f>IFERROR(INDEX(Исходная!E:U,MATCH(B38&amp;"*"&amp;G38&amp;"*",Исходная!U:U,0),2),"")</f>
        <v/>
      </c>
    </row>
    <row r="39" spans="2:13">
      <c r="B39" s="1" t="s">
        <v>60</v>
      </c>
      <c r="C39" s="2">
        <v>2</v>
      </c>
      <c r="D39" s="2">
        <v>10</v>
      </c>
      <c r="E39" s="1" t="s">
        <v>46</v>
      </c>
      <c r="F39" s="1" t="s">
        <v>63</v>
      </c>
      <c r="G39" s="1" t="s">
        <v>74</v>
      </c>
      <c r="H39" s="1"/>
      <c r="I39" s="1" t="s">
        <v>68</v>
      </c>
      <c r="J39" s="1" t="s">
        <v>25</v>
      </c>
      <c r="K39" s="1" t="s">
        <v>15</v>
      </c>
      <c r="L39" s="43" t="str">
        <f>IFERROR(INDEX(Исходная!E:U,MATCH(B39&amp;"*"&amp;G39&amp;"*",Исходная!U:U,0),1),"")</f>
        <v/>
      </c>
      <c r="M39" s="43" t="str">
        <f>IFERROR(INDEX(Исходная!E:U,MATCH(B39&amp;"*"&amp;G39&amp;"*",Исходная!U:U,0),2),"")</f>
        <v/>
      </c>
    </row>
    <row r="40" spans="2:13">
      <c r="B40" s="1" t="s">
        <v>60</v>
      </c>
      <c r="C40" s="2">
        <v>2</v>
      </c>
      <c r="D40" s="2">
        <v>11</v>
      </c>
      <c r="E40" s="1" t="s">
        <v>46</v>
      </c>
      <c r="F40" s="1" t="s">
        <v>63</v>
      </c>
      <c r="G40" s="1" t="s">
        <v>75</v>
      </c>
      <c r="H40" s="1"/>
      <c r="I40" s="1" t="s">
        <v>68</v>
      </c>
      <c r="J40" s="1" t="s">
        <v>25</v>
      </c>
      <c r="K40" s="1" t="s">
        <v>15</v>
      </c>
      <c r="L40" s="43" t="str">
        <f>IFERROR(INDEX(Исходная!E:U,MATCH(B40&amp;"*"&amp;G40&amp;"*",Исходная!U:U,0),1),"")</f>
        <v/>
      </c>
      <c r="M40" s="43" t="str">
        <f>IFERROR(INDEX(Исходная!E:U,MATCH(B40&amp;"*"&amp;G40&amp;"*",Исходная!U:U,0),2),"")</f>
        <v/>
      </c>
    </row>
    <row r="41" spans="2:13">
      <c r="B41" s="1" t="s">
        <v>60</v>
      </c>
      <c r="C41" s="2">
        <v>2</v>
      </c>
      <c r="D41" s="2">
        <v>12</v>
      </c>
      <c r="E41" s="1" t="s">
        <v>46</v>
      </c>
      <c r="F41" s="1" t="s">
        <v>63</v>
      </c>
      <c r="G41" s="1" t="s">
        <v>76</v>
      </c>
      <c r="H41" s="1"/>
      <c r="I41" s="1" t="s">
        <v>68</v>
      </c>
      <c r="J41" s="1" t="s">
        <v>25</v>
      </c>
      <c r="K41" s="1" t="s">
        <v>15</v>
      </c>
      <c r="L41" s="43" t="str">
        <f>IFERROR(INDEX(Исходная!E:U,MATCH(B41&amp;"*"&amp;G41&amp;"*",Исходная!U:U,0),1),"")</f>
        <v/>
      </c>
      <c r="M41" s="43" t="str">
        <f>IFERROR(INDEX(Исходная!E:U,MATCH(B41&amp;"*"&amp;G41&amp;"*",Исходная!U:U,0),2),"")</f>
        <v/>
      </c>
    </row>
    <row r="42" spans="2:13">
      <c r="B42" s="1" t="s">
        <v>60</v>
      </c>
      <c r="C42" s="2">
        <v>2</v>
      </c>
      <c r="D42" s="2">
        <v>13</v>
      </c>
      <c r="E42" s="1" t="s">
        <v>46</v>
      </c>
      <c r="F42" s="1" t="s">
        <v>63</v>
      </c>
      <c r="G42" s="1" t="s">
        <v>77</v>
      </c>
      <c r="H42" s="1"/>
      <c r="I42" s="1" t="s">
        <v>68</v>
      </c>
      <c r="J42" s="1" t="s">
        <v>25</v>
      </c>
      <c r="K42" s="1" t="s">
        <v>15</v>
      </c>
      <c r="L42" s="43" t="str">
        <f>IFERROR(INDEX(Исходная!E:U,MATCH(B42&amp;"*"&amp;G42&amp;"*",Исходная!U:U,0),1),"")</f>
        <v/>
      </c>
      <c r="M42" s="43" t="str">
        <f>IFERROR(INDEX(Исходная!E:U,MATCH(B42&amp;"*"&amp;G42&amp;"*",Исходная!U:U,0),2),"")</f>
        <v/>
      </c>
    </row>
    <row r="43" spans="2:13">
      <c r="B43" s="1" t="s">
        <v>60</v>
      </c>
      <c r="C43" s="2">
        <v>2</v>
      </c>
      <c r="D43" s="2">
        <v>14</v>
      </c>
      <c r="E43" s="1" t="s">
        <v>46</v>
      </c>
      <c r="F43" s="1" t="s">
        <v>63</v>
      </c>
      <c r="G43" s="1" t="s">
        <v>78</v>
      </c>
      <c r="H43" s="1"/>
      <c r="I43" s="1" t="s">
        <v>68</v>
      </c>
      <c r="J43" s="1" t="s">
        <v>25</v>
      </c>
      <c r="K43" s="1" t="s">
        <v>15</v>
      </c>
      <c r="L43" s="43" t="str">
        <f>IFERROR(INDEX(Исходная!E:U,MATCH(B43&amp;"*"&amp;G43&amp;"*",Исходная!U:U,0),1),"")</f>
        <v/>
      </c>
      <c r="M43" s="43" t="str">
        <f>IFERROR(INDEX(Исходная!E:U,MATCH(B43&amp;"*"&amp;G43&amp;"*",Исходная!U:U,0),2),"")</f>
        <v/>
      </c>
    </row>
    <row r="44" spans="2:13">
      <c r="B44" s="1" t="s">
        <v>60</v>
      </c>
      <c r="C44" s="2">
        <v>2</v>
      </c>
      <c r="D44" s="2">
        <v>15</v>
      </c>
      <c r="E44" s="1" t="s">
        <v>46</v>
      </c>
      <c r="F44" s="1" t="s">
        <v>63</v>
      </c>
      <c r="G44" s="1" t="s">
        <v>79</v>
      </c>
      <c r="H44" s="1"/>
      <c r="I44" s="1" t="s">
        <v>48</v>
      </c>
      <c r="J44" s="1" t="s">
        <v>25</v>
      </c>
      <c r="K44" s="1" t="s">
        <v>15</v>
      </c>
      <c r="L44" s="43" t="str">
        <f>IFERROR(INDEX(Исходная!E:U,MATCH(B44&amp;"*"&amp;G44&amp;"*",Исходная!U:U,0),1),"")</f>
        <v/>
      </c>
      <c r="M44" s="43" t="str">
        <f>IFERROR(INDEX(Исходная!E:U,MATCH(B44&amp;"*"&amp;G44&amp;"*",Исходная!U:U,0),2),"")</f>
        <v/>
      </c>
    </row>
    <row r="45" spans="2:13">
      <c r="B45" s="1" t="s">
        <v>60</v>
      </c>
      <c r="C45" s="2">
        <v>2</v>
      </c>
      <c r="D45" s="2">
        <v>16</v>
      </c>
      <c r="E45" s="1" t="s">
        <v>46</v>
      </c>
      <c r="F45" s="1" t="s">
        <v>63</v>
      </c>
      <c r="G45" s="1" t="s">
        <v>80</v>
      </c>
      <c r="H45" s="1"/>
      <c r="I45" s="1" t="s">
        <v>68</v>
      </c>
      <c r="J45" s="1" t="s">
        <v>25</v>
      </c>
      <c r="K45" s="1" t="s">
        <v>15</v>
      </c>
      <c r="L45" s="43" t="str">
        <f>IFERROR(INDEX(Исходная!E:U,MATCH(B45&amp;"*"&amp;G45&amp;"*",Исходная!U:U,0),1),"")</f>
        <v/>
      </c>
      <c r="M45" s="43" t="str">
        <f>IFERROR(INDEX(Исходная!E:U,MATCH(B45&amp;"*"&amp;G45&amp;"*",Исходная!U:U,0),2),"")</f>
        <v/>
      </c>
    </row>
    <row r="46" spans="2:13">
      <c r="B46" s="1" t="s">
        <v>60</v>
      </c>
      <c r="C46" s="2">
        <v>2</v>
      </c>
      <c r="D46" s="2">
        <v>17</v>
      </c>
      <c r="E46" s="1" t="s">
        <v>46</v>
      </c>
      <c r="F46" s="1" t="s">
        <v>63</v>
      </c>
      <c r="G46" s="1" t="s">
        <v>81</v>
      </c>
      <c r="H46" s="1"/>
      <c r="I46" s="1" t="s">
        <v>68</v>
      </c>
      <c r="J46" s="1" t="s">
        <v>25</v>
      </c>
      <c r="K46" s="1" t="s">
        <v>15</v>
      </c>
      <c r="L46" s="43" t="str">
        <f>IFERROR(INDEX(Исходная!E:U,MATCH(B46&amp;"*"&amp;G46&amp;"*",Исходная!U:U,0),1),"")</f>
        <v/>
      </c>
      <c r="M46" s="43" t="str">
        <f>IFERROR(INDEX(Исходная!E:U,MATCH(B46&amp;"*"&amp;G46&amp;"*",Исходная!U:U,0),2),"")</f>
        <v/>
      </c>
    </row>
    <row r="47" spans="2:13">
      <c r="B47" s="1" t="s">
        <v>60</v>
      </c>
      <c r="C47" s="2">
        <v>2</v>
      </c>
      <c r="D47" s="2">
        <v>18</v>
      </c>
      <c r="E47" s="1" t="s">
        <v>46</v>
      </c>
      <c r="F47" s="1" t="s">
        <v>63</v>
      </c>
      <c r="G47" s="1" t="s">
        <v>82</v>
      </c>
      <c r="H47" s="1"/>
      <c r="I47" s="1" t="s">
        <v>68</v>
      </c>
      <c r="J47" s="1" t="s">
        <v>25</v>
      </c>
      <c r="K47" s="1" t="s">
        <v>15</v>
      </c>
      <c r="L47" s="43" t="str">
        <f>IFERROR(INDEX(Исходная!E:U,MATCH(B47&amp;"*"&amp;G47&amp;"*",Исходная!U:U,0),1),"")</f>
        <v/>
      </c>
      <c r="M47" s="43" t="str">
        <f>IFERROR(INDEX(Исходная!E:U,MATCH(B47&amp;"*"&amp;G47&amp;"*",Исходная!U:U,0),2),"")</f>
        <v/>
      </c>
    </row>
    <row r="48" spans="2:13">
      <c r="B48" s="1" t="s">
        <v>60</v>
      </c>
      <c r="C48" s="2">
        <v>2</v>
      </c>
      <c r="D48" s="2">
        <v>19</v>
      </c>
      <c r="E48" s="1" t="s">
        <v>46</v>
      </c>
      <c r="F48" s="1" t="s">
        <v>63</v>
      </c>
      <c r="G48" s="1" t="s">
        <v>83</v>
      </c>
      <c r="H48" s="1"/>
      <c r="I48" s="1" t="s">
        <v>68</v>
      </c>
      <c r="J48" s="1" t="s">
        <v>25</v>
      </c>
      <c r="K48" s="1" t="s">
        <v>15</v>
      </c>
      <c r="L48" s="43" t="str">
        <f>IFERROR(INDEX(Исходная!E:U,MATCH(B48&amp;"*"&amp;G48&amp;"*",Исходная!U:U,0),1),"")</f>
        <v/>
      </c>
      <c r="M48" s="43" t="str">
        <f>IFERROR(INDEX(Исходная!E:U,MATCH(B48&amp;"*"&amp;G48&amp;"*",Исходная!U:U,0),2),"")</f>
        <v/>
      </c>
    </row>
    <row r="49" spans="2:13">
      <c r="B49" s="1" t="s">
        <v>60</v>
      </c>
      <c r="C49" s="2">
        <v>2</v>
      </c>
      <c r="D49" s="2">
        <v>20</v>
      </c>
      <c r="E49" s="1" t="s">
        <v>46</v>
      </c>
      <c r="F49" s="1" t="s">
        <v>63</v>
      </c>
      <c r="G49" s="1" t="s">
        <v>84</v>
      </c>
      <c r="H49" s="1"/>
      <c r="I49" s="1" t="s">
        <v>68</v>
      </c>
      <c r="J49" s="1" t="s">
        <v>25</v>
      </c>
      <c r="K49" s="1" t="s">
        <v>15</v>
      </c>
      <c r="L49" s="43" t="str">
        <f>IFERROR(INDEX(Исходная!E:U,MATCH(B49&amp;"*"&amp;G49&amp;"*",Исходная!U:U,0),1),"")</f>
        <v/>
      </c>
      <c r="M49" s="43" t="str">
        <f>IFERROR(INDEX(Исходная!E:U,MATCH(B49&amp;"*"&amp;G49&amp;"*",Исходная!U:U,0),2),"")</f>
        <v/>
      </c>
    </row>
    <row r="50" spans="2:13">
      <c r="B50" s="1" t="s">
        <v>60</v>
      </c>
      <c r="C50" s="2">
        <v>2</v>
      </c>
      <c r="D50" s="2">
        <v>21</v>
      </c>
      <c r="E50" s="1" t="s">
        <v>46</v>
      </c>
      <c r="F50" s="1" t="s">
        <v>63</v>
      </c>
      <c r="G50" s="1" t="s">
        <v>85</v>
      </c>
      <c r="H50" s="1"/>
      <c r="I50" s="1" t="s">
        <v>68</v>
      </c>
      <c r="J50" s="1" t="s">
        <v>25</v>
      </c>
      <c r="K50" s="1" t="s">
        <v>15</v>
      </c>
      <c r="L50" s="43" t="str">
        <f>IFERROR(INDEX(Исходная!E:U,MATCH(B50&amp;"*"&amp;G50&amp;"*",Исходная!U:U,0),1),"")</f>
        <v/>
      </c>
      <c r="M50" s="43" t="str">
        <f>IFERROR(INDEX(Исходная!E:U,MATCH(B50&amp;"*"&amp;G50&amp;"*",Исходная!U:U,0),2),"")</f>
        <v/>
      </c>
    </row>
    <row r="51" spans="2:13">
      <c r="B51" s="1" t="s">
        <v>60</v>
      </c>
      <c r="C51" s="2">
        <v>2</v>
      </c>
      <c r="D51" s="2">
        <v>22</v>
      </c>
      <c r="E51" s="1" t="s">
        <v>46</v>
      </c>
      <c r="F51" s="1" t="s">
        <v>63</v>
      </c>
      <c r="G51" s="1" t="s">
        <v>86</v>
      </c>
      <c r="H51" s="1"/>
      <c r="I51" s="1" t="s">
        <v>68</v>
      </c>
      <c r="J51" s="1" t="s">
        <v>25</v>
      </c>
      <c r="K51" s="1" t="s">
        <v>15</v>
      </c>
      <c r="L51" s="43" t="str">
        <f>IFERROR(INDEX(Исходная!E:U,MATCH(B51&amp;"*"&amp;G51&amp;"*",Исходная!U:U,0),1),"")</f>
        <v/>
      </c>
      <c r="M51" s="43" t="str">
        <f>IFERROR(INDEX(Исходная!E:U,MATCH(B51&amp;"*"&amp;G51&amp;"*",Исходная!U:U,0),2),"")</f>
        <v/>
      </c>
    </row>
    <row r="52" spans="2:13">
      <c r="B52" s="1" t="s">
        <v>60</v>
      </c>
      <c r="C52" s="2">
        <v>2</v>
      </c>
      <c r="D52" s="2">
        <v>23</v>
      </c>
      <c r="E52" s="1" t="s">
        <v>46</v>
      </c>
      <c r="F52" s="1" t="s">
        <v>63</v>
      </c>
      <c r="G52" s="1" t="s">
        <v>87</v>
      </c>
      <c r="H52" s="1"/>
      <c r="I52" s="1" t="s">
        <v>68</v>
      </c>
      <c r="J52" s="1" t="s">
        <v>25</v>
      </c>
      <c r="K52" s="1" t="s">
        <v>15</v>
      </c>
      <c r="L52" s="43" t="str">
        <f>IFERROR(INDEX(Исходная!E:U,MATCH(B52&amp;"*"&amp;G52&amp;"*",Исходная!U:U,0),1),"")</f>
        <v/>
      </c>
      <c r="M52" s="43" t="str">
        <f>IFERROR(INDEX(Исходная!E:U,MATCH(B52&amp;"*"&amp;G52&amp;"*",Исходная!U:U,0),2),"")</f>
        <v/>
      </c>
    </row>
    <row r="53" spans="2:13">
      <c r="B53" s="1" t="s">
        <v>60</v>
      </c>
      <c r="C53" s="2">
        <v>2</v>
      </c>
      <c r="D53" s="2">
        <v>24</v>
      </c>
      <c r="E53" s="1" t="s">
        <v>46</v>
      </c>
      <c r="F53" s="1" t="s">
        <v>63</v>
      </c>
      <c r="G53" s="1" t="s">
        <v>88</v>
      </c>
      <c r="H53" s="1"/>
      <c r="I53" s="1" t="s">
        <v>68</v>
      </c>
      <c r="J53" s="1" t="s">
        <v>25</v>
      </c>
      <c r="K53" s="1" t="s">
        <v>15</v>
      </c>
      <c r="L53" s="43" t="str">
        <f>IFERROR(INDEX(Исходная!E:U,MATCH(B53&amp;"*"&amp;G53&amp;"*",Исходная!U:U,0),1),"")</f>
        <v/>
      </c>
      <c r="M53" s="43" t="str">
        <f>IFERROR(INDEX(Исходная!E:U,MATCH(B53&amp;"*"&amp;G53&amp;"*",Исходная!U:U,0),2),"")</f>
        <v/>
      </c>
    </row>
    <row r="54" spans="2:13">
      <c r="B54" s="1" t="s">
        <v>60</v>
      </c>
      <c r="C54" s="2">
        <v>2</v>
      </c>
      <c r="D54" s="2">
        <v>25</v>
      </c>
      <c r="E54" s="1" t="s">
        <v>46</v>
      </c>
      <c r="F54" s="1" t="s">
        <v>63</v>
      </c>
      <c r="G54" s="1" t="s">
        <v>89</v>
      </c>
      <c r="H54" s="1"/>
      <c r="I54" s="1" t="s">
        <v>68</v>
      </c>
      <c r="J54" s="1" t="s">
        <v>25</v>
      </c>
      <c r="K54" s="1" t="s">
        <v>15</v>
      </c>
      <c r="L54" s="43" t="str">
        <f>IFERROR(INDEX(Исходная!E:U,MATCH(B54&amp;"*"&amp;G54&amp;"*",Исходная!U:U,0),1),"")</f>
        <v/>
      </c>
      <c r="M54" s="43" t="str">
        <f>IFERROR(INDEX(Исходная!E:U,MATCH(B54&amp;"*"&amp;G54&amp;"*",Исходная!U:U,0),2),"")</f>
        <v/>
      </c>
    </row>
    <row r="55" spans="2:13">
      <c r="B55" s="1" t="s">
        <v>60</v>
      </c>
      <c r="C55" s="2">
        <v>2</v>
      </c>
      <c r="D55" s="2">
        <v>26</v>
      </c>
      <c r="E55" s="1" t="s">
        <v>46</v>
      </c>
      <c r="F55" s="1" t="s">
        <v>63</v>
      </c>
      <c r="G55" s="1" t="s">
        <v>90</v>
      </c>
      <c r="H55" s="1"/>
      <c r="I55" s="1" t="s">
        <v>68</v>
      </c>
      <c r="J55" s="1" t="s">
        <v>25</v>
      </c>
      <c r="K55" s="1" t="s">
        <v>15</v>
      </c>
      <c r="L55" s="43" t="str">
        <f>IFERROR(INDEX(Исходная!E:U,MATCH(B55&amp;"*"&amp;G55&amp;"*",Исходная!U:U,0),1),"")</f>
        <v/>
      </c>
      <c r="M55" s="43" t="str">
        <f>IFERROR(INDEX(Исходная!E:U,MATCH(B55&amp;"*"&amp;G55&amp;"*",Исходная!U:U,0),2),"")</f>
        <v/>
      </c>
    </row>
    <row r="56" spans="2:13">
      <c r="B56" s="1" t="s">
        <v>60</v>
      </c>
      <c r="C56" s="2">
        <v>2</v>
      </c>
      <c r="D56" s="2">
        <v>27</v>
      </c>
      <c r="E56" s="1" t="s">
        <v>46</v>
      </c>
      <c r="F56" s="1" t="s">
        <v>63</v>
      </c>
      <c r="G56" s="1" t="s">
        <v>91</v>
      </c>
      <c r="H56" s="1"/>
      <c r="I56" s="1" t="s">
        <v>68</v>
      </c>
      <c r="J56" s="1" t="s">
        <v>25</v>
      </c>
      <c r="K56" s="1" t="s">
        <v>15</v>
      </c>
      <c r="L56" s="43" t="str">
        <f>IFERROR(INDEX(Исходная!E:U,MATCH(B56&amp;"*"&amp;G56&amp;"*",Исходная!U:U,0),1),"")</f>
        <v/>
      </c>
      <c r="M56" s="43" t="str">
        <f>IFERROR(INDEX(Исходная!E:U,MATCH(B56&amp;"*"&amp;G56&amp;"*",Исходная!U:U,0),2),"")</f>
        <v/>
      </c>
    </row>
    <row r="57" spans="2:13">
      <c r="B57" s="1" t="s">
        <v>60</v>
      </c>
      <c r="C57" s="2">
        <v>2</v>
      </c>
      <c r="D57" s="2">
        <v>28</v>
      </c>
      <c r="E57" s="1" t="s">
        <v>46</v>
      </c>
      <c r="F57" s="1" t="s">
        <v>63</v>
      </c>
      <c r="G57" s="1" t="s">
        <v>92</v>
      </c>
      <c r="H57" s="1"/>
      <c r="I57" s="1" t="s">
        <v>68</v>
      </c>
      <c r="J57" s="1" t="s">
        <v>25</v>
      </c>
      <c r="K57" s="1" t="s">
        <v>15</v>
      </c>
      <c r="L57" s="43" t="str">
        <f>IFERROR(INDEX(Исходная!E:U,MATCH(B57&amp;"*"&amp;G57&amp;"*",Исходная!U:U,0),1),"")</f>
        <v/>
      </c>
      <c r="M57" s="43" t="str">
        <f>IFERROR(INDEX(Исходная!E:U,MATCH(B57&amp;"*"&amp;G57&amp;"*",Исходная!U:U,0),2),"")</f>
        <v/>
      </c>
    </row>
    <row r="58" spans="2:13">
      <c r="B58" s="1" t="s">
        <v>60</v>
      </c>
      <c r="C58" s="2">
        <v>2</v>
      </c>
      <c r="D58" s="2">
        <v>29</v>
      </c>
      <c r="E58" s="1" t="s">
        <v>46</v>
      </c>
      <c r="F58" s="1" t="s">
        <v>63</v>
      </c>
      <c r="G58" s="1" t="s">
        <v>93</v>
      </c>
      <c r="H58" s="1"/>
      <c r="I58" s="1" t="s">
        <v>54</v>
      </c>
      <c r="J58" s="1" t="s">
        <v>25</v>
      </c>
      <c r="K58" s="1" t="s">
        <v>15</v>
      </c>
      <c r="L58" s="43" t="str">
        <f>IFERROR(INDEX(Исходная!E:U,MATCH(B58&amp;"*"&amp;G58&amp;"*",Исходная!U:U,0),1),"")</f>
        <v/>
      </c>
      <c r="M58" s="43" t="str">
        <f>IFERROR(INDEX(Исходная!E:U,MATCH(B58&amp;"*"&amp;G58&amp;"*",Исходная!U:U,0),2),"")</f>
        <v/>
      </c>
    </row>
    <row r="59" spans="2:13">
      <c r="B59" s="1" t="s">
        <v>60</v>
      </c>
      <c r="C59" s="2">
        <v>2</v>
      </c>
      <c r="D59" s="2">
        <v>30</v>
      </c>
      <c r="E59" s="1" t="s">
        <v>46</v>
      </c>
      <c r="F59" s="1" t="s">
        <v>63</v>
      </c>
      <c r="G59" s="1" t="s">
        <v>94</v>
      </c>
      <c r="H59" s="1"/>
      <c r="I59" s="1" t="s">
        <v>54</v>
      </c>
      <c r="J59" s="1" t="s">
        <v>25</v>
      </c>
      <c r="K59" s="1" t="s">
        <v>15</v>
      </c>
      <c r="L59" s="43" t="str">
        <f>IFERROR(INDEX(Исходная!E:U,MATCH(B59&amp;"*"&amp;G59&amp;"*",Исходная!U:U,0),1),"")</f>
        <v/>
      </c>
      <c r="M59" s="43" t="str">
        <f>IFERROR(INDEX(Исходная!E:U,MATCH(B59&amp;"*"&amp;G59&amp;"*",Исходная!U:U,0),2),"")</f>
        <v/>
      </c>
    </row>
    <row r="60" spans="2:13">
      <c r="B60" s="1" t="s">
        <v>60</v>
      </c>
      <c r="C60" s="2">
        <v>2</v>
      </c>
      <c r="D60" s="2">
        <v>31</v>
      </c>
      <c r="E60" s="1" t="s">
        <v>46</v>
      </c>
      <c r="F60" s="1" t="s">
        <v>63</v>
      </c>
      <c r="G60" s="1" t="s">
        <v>95</v>
      </c>
      <c r="H60" s="1"/>
      <c r="I60" s="1" t="s">
        <v>54</v>
      </c>
      <c r="J60" s="1" t="s">
        <v>25</v>
      </c>
      <c r="K60" s="1" t="s">
        <v>15</v>
      </c>
      <c r="L60" s="43" t="str">
        <f>IFERROR(INDEX(Исходная!E:U,MATCH(B60&amp;"*"&amp;G60&amp;"*",Исходная!U:U,0),1),"")</f>
        <v/>
      </c>
      <c r="M60" s="43" t="str">
        <f>IFERROR(INDEX(Исходная!E:U,MATCH(B60&amp;"*"&amp;G60&amp;"*",Исходная!U:U,0),2),"")</f>
        <v/>
      </c>
    </row>
    <row r="61" spans="2:13">
      <c r="B61" s="1" t="s">
        <v>60</v>
      </c>
      <c r="C61" s="2">
        <v>2</v>
      </c>
      <c r="D61" s="2">
        <v>32</v>
      </c>
      <c r="E61" s="1" t="s">
        <v>46</v>
      </c>
      <c r="F61" s="1" t="s">
        <v>63</v>
      </c>
      <c r="G61" s="1" t="s">
        <v>96</v>
      </c>
      <c r="H61" s="1"/>
      <c r="I61" s="1" t="s">
        <v>54</v>
      </c>
      <c r="J61" s="1" t="s">
        <v>25</v>
      </c>
      <c r="K61" s="1" t="s">
        <v>15</v>
      </c>
      <c r="L61" s="43" t="str">
        <f>IFERROR(INDEX(Исходная!E:U,MATCH(B61&amp;"*"&amp;G61&amp;"*",Исходная!U:U,0),1),"")</f>
        <v/>
      </c>
      <c r="M61" s="43" t="str">
        <f>IFERROR(INDEX(Исходная!E:U,MATCH(B61&amp;"*"&amp;G61&amp;"*",Исходная!U:U,0),2),"")</f>
        <v/>
      </c>
    </row>
    <row r="62" spans="2:13">
      <c r="B62" s="1" t="s">
        <v>60</v>
      </c>
      <c r="C62" s="2">
        <v>2</v>
      </c>
      <c r="D62" s="2">
        <v>33</v>
      </c>
      <c r="E62" s="1" t="s">
        <v>46</v>
      </c>
      <c r="F62" s="1" t="s">
        <v>63</v>
      </c>
      <c r="G62" s="1" t="s">
        <v>97</v>
      </c>
      <c r="H62" s="1"/>
      <c r="I62" s="1" t="s">
        <v>54</v>
      </c>
      <c r="J62" s="1" t="s">
        <v>25</v>
      </c>
      <c r="K62" s="1" t="s">
        <v>15</v>
      </c>
      <c r="L62" s="43" t="str">
        <f>IFERROR(INDEX(Исходная!E:U,MATCH(B62&amp;"*"&amp;G62&amp;"*",Исходная!U:U,0),1),"")</f>
        <v/>
      </c>
      <c r="M62" s="43" t="str">
        <f>IFERROR(INDEX(Исходная!E:U,MATCH(B62&amp;"*"&amp;G62&amp;"*",Исходная!U:U,0),2),"")</f>
        <v/>
      </c>
    </row>
    <row r="63" spans="2:13">
      <c r="B63" s="1" t="s">
        <v>60</v>
      </c>
      <c r="C63" s="2">
        <v>2</v>
      </c>
      <c r="D63" s="2">
        <v>34</v>
      </c>
      <c r="E63" s="1" t="s">
        <v>46</v>
      </c>
      <c r="F63" s="1" t="s">
        <v>63</v>
      </c>
      <c r="G63" s="1" t="s">
        <v>98</v>
      </c>
      <c r="H63" s="1"/>
      <c r="I63" s="1" t="s">
        <v>54</v>
      </c>
      <c r="J63" s="1" t="s">
        <v>25</v>
      </c>
      <c r="K63" s="1" t="s">
        <v>15</v>
      </c>
      <c r="L63" s="43" t="str">
        <f>IFERROR(INDEX(Исходная!E:U,MATCH(B63&amp;"*"&amp;G63&amp;"*",Исходная!U:U,0),1),"")</f>
        <v/>
      </c>
      <c r="M63" s="43" t="str">
        <f>IFERROR(INDEX(Исходная!E:U,MATCH(B63&amp;"*"&amp;G63&amp;"*",Исходная!U:U,0),2),"")</f>
        <v/>
      </c>
    </row>
    <row r="64" spans="2:13">
      <c r="B64" s="1" t="s">
        <v>60</v>
      </c>
      <c r="C64" s="2">
        <v>2</v>
      </c>
      <c r="D64" s="2">
        <v>35</v>
      </c>
      <c r="E64" s="1" t="s">
        <v>46</v>
      </c>
      <c r="F64" s="1" t="s">
        <v>63</v>
      </c>
      <c r="G64" s="1" t="s">
        <v>99</v>
      </c>
      <c r="H64" s="1"/>
      <c r="I64" s="1" t="s">
        <v>54</v>
      </c>
      <c r="J64" s="1" t="s">
        <v>25</v>
      </c>
      <c r="K64" s="1" t="s">
        <v>15</v>
      </c>
      <c r="L64" s="43" t="str">
        <f>IFERROR(INDEX(Исходная!E:U,MATCH(B64&amp;"*"&amp;G64&amp;"*",Исходная!U:U,0),1),"")</f>
        <v/>
      </c>
      <c r="M64" s="43" t="str">
        <f>IFERROR(INDEX(Исходная!E:U,MATCH(B64&amp;"*"&amp;G64&amp;"*",Исходная!U:U,0),2),"")</f>
        <v/>
      </c>
    </row>
    <row r="65" spans="2:13">
      <c r="B65" s="1" t="s">
        <v>60</v>
      </c>
      <c r="C65" s="2">
        <v>2</v>
      </c>
      <c r="D65" s="2">
        <v>36</v>
      </c>
      <c r="E65" s="1" t="s">
        <v>46</v>
      </c>
      <c r="F65" s="1" t="s">
        <v>63</v>
      </c>
      <c r="G65" s="1" t="s">
        <v>100</v>
      </c>
      <c r="H65" s="1"/>
      <c r="I65" s="1" t="s">
        <v>54</v>
      </c>
      <c r="J65" s="1" t="s">
        <v>25</v>
      </c>
      <c r="K65" s="1" t="s">
        <v>15</v>
      </c>
      <c r="L65" s="43" t="str">
        <f>IFERROR(INDEX(Исходная!E:U,MATCH(B65&amp;"*"&amp;G65&amp;"*",Исходная!U:U,0),1),"")</f>
        <v/>
      </c>
      <c r="M65" s="43" t="str">
        <f>IFERROR(INDEX(Исходная!E:U,MATCH(B65&amp;"*"&amp;G65&amp;"*",Исходная!U:U,0),2),"")</f>
        <v/>
      </c>
    </row>
    <row r="66" spans="2:13">
      <c r="B66" s="1" t="s">
        <v>60</v>
      </c>
      <c r="C66" s="2">
        <v>2</v>
      </c>
      <c r="D66" s="2">
        <v>37</v>
      </c>
      <c r="E66" s="1" t="s">
        <v>46</v>
      </c>
      <c r="F66" s="1" t="s">
        <v>63</v>
      </c>
      <c r="G66" s="1" t="s">
        <v>101</v>
      </c>
      <c r="H66" s="1"/>
      <c r="I66" s="1" t="s">
        <v>54</v>
      </c>
      <c r="J66" s="1" t="s">
        <v>25</v>
      </c>
      <c r="K66" s="1" t="s">
        <v>15</v>
      </c>
      <c r="L66" s="43" t="str">
        <f>IFERROR(INDEX(Исходная!E:U,MATCH(B66&amp;"*"&amp;G66&amp;"*",Исходная!U:U,0),1),"")</f>
        <v/>
      </c>
      <c r="M66" s="43" t="str">
        <f>IFERROR(INDEX(Исходная!E:U,MATCH(B66&amp;"*"&amp;G66&amp;"*",Исходная!U:U,0),2),"")</f>
        <v/>
      </c>
    </row>
    <row r="67" spans="2:13">
      <c r="B67" s="1" t="s">
        <v>60</v>
      </c>
      <c r="C67" s="2">
        <v>2</v>
      </c>
      <c r="D67" s="2">
        <v>38</v>
      </c>
      <c r="E67" s="1" t="s">
        <v>46</v>
      </c>
      <c r="F67" s="1" t="s">
        <v>63</v>
      </c>
      <c r="G67" s="1" t="s">
        <v>102</v>
      </c>
      <c r="H67" s="1"/>
      <c r="I67" s="1" t="s">
        <v>54</v>
      </c>
      <c r="J67" s="1" t="s">
        <v>25</v>
      </c>
      <c r="K67" s="1" t="s">
        <v>15</v>
      </c>
      <c r="L67" s="43" t="str">
        <f>IFERROR(INDEX(Исходная!E:U,MATCH(B67&amp;"*"&amp;G67&amp;"*",Исходная!U:U,0),1),"")</f>
        <v/>
      </c>
      <c r="M67" s="43" t="str">
        <f>IFERROR(INDEX(Исходная!E:U,MATCH(B67&amp;"*"&amp;G67&amp;"*",Исходная!U:U,0),2),"")</f>
        <v/>
      </c>
    </row>
    <row r="68" spans="2:13">
      <c r="B68" s="1" t="s">
        <v>60</v>
      </c>
      <c r="C68" s="2">
        <v>2</v>
      </c>
      <c r="D68" s="2">
        <v>39</v>
      </c>
      <c r="E68" s="1" t="s">
        <v>46</v>
      </c>
      <c r="F68" s="1" t="s">
        <v>63</v>
      </c>
      <c r="G68" s="1" t="s">
        <v>103</v>
      </c>
      <c r="H68" s="1"/>
      <c r="I68" s="1" t="s">
        <v>54</v>
      </c>
      <c r="J68" s="1" t="s">
        <v>25</v>
      </c>
      <c r="K68" s="1" t="s">
        <v>15</v>
      </c>
      <c r="L68" s="43" t="str">
        <f>IFERROR(INDEX(Исходная!E:U,MATCH(B68&amp;"*"&amp;G68&amp;"*",Исходная!U:U,0),1),"")</f>
        <v/>
      </c>
      <c r="M68" s="43" t="str">
        <f>IFERROR(INDEX(Исходная!E:U,MATCH(B68&amp;"*"&amp;G68&amp;"*",Исходная!U:U,0),2),"")</f>
        <v/>
      </c>
    </row>
    <row r="69" spans="2:13">
      <c r="B69" s="1" t="s">
        <v>60</v>
      </c>
      <c r="C69" s="2">
        <v>2</v>
      </c>
      <c r="D69" s="2">
        <v>40</v>
      </c>
      <c r="E69" s="1" t="s">
        <v>46</v>
      </c>
      <c r="F69" s="1" t="s">
        <v>63</v>
      </c>
      <c r="G69" s="1" t="s">
        <v>104</v>
      </c>
      <c r="H69" s="1"/>
      <c r="I69" s="1" t="s">
        <v>54</v>
      </c>
      <c r="J69" s="1" t="s">
        <v>25</v>
      </c>
      <c r="K69" s="1" t="s">
        <v>15</v>
      </c>
      <c r="L69" s="43" t="str">
        <f>IFERROR(INDEX(Исходная!E:U,MATCH(B69&amp;"*"&amp;G69&amp;"*",Исходная!U:U,0),1),"")</f>
        <v/>
      </c>
      <c r="M69" s="43" t="str">
        <f>IFERROR(INDEX(Исходная!E:U,MATCH(B69&amp;"*"&amp;G69&amp;"*",Исходная!U:U,0),2),"")</f>
        <v/>
      </c>
    </row>
    <row r="70" spans="2:13">
      <c r="B70" s="1" t="s">
        <v>60</v>
      </c>
      <c r="C70" s="2">
        <v>2</v>
      </c>
      <c r="D70" s="2">
        <v>41</v>
      </c>
      <c r="E70" s="1" t="s">
        <v>46</v>
      </c>
      <c r="F70" s="1" t="s">
        <v>63</v>
      </c>
      <c r="G70" s="1" t="s">
        <v>105</v>
      </c>
      <c r="H70" s="1"/>
      <c r="I70" s="1" t="s">
        <v>54</v>
      </c>
      <c r="J70" s="1" t="s">
        <v>25</v>
      </c>
      <c r="K70" s="1" t="s">
        <v>15</v>
      </c>
      <c r="L70" s="43" t="str">
        <f>IFERROR(INDEX(Исходная!E:U,MATCH(B70&amp;"*"&amp;G70&amp;"*",Исходная!U:U,0),1),"")</f>
        <v/>
      </c>
      <c r="M70" s="43" t="str">
        <f>IFERROR(INDEX(Исходная!E:U,MATCH(B70&amp;"*"&amp;G70&amp;"*",Исходная!U:U,0),2),"")</f>
        <v/>
      </c>
    </row>
    <row r="71" spans="2:13">
      <c r="B71" s="1" t="s">
        <v>60</v>
      </c>
      <c r="C71" s="2">
        <v>2</v>
      </c>
      <c r="D71" s="2">
        <v>42</v>
      </c>
      <c r="E71" s="1" t="s">
        <v>46</v>
      </c>
      <c r="F71" s="1" t="s">
        <v>63</v>
      </c>
      <c r="G71" s="1" t="s">
        <v>106</v>
      </c>
      <c r="H71" s="1"/>
      <c r="I71" s="1" t="s">
        <v>54</v>
      </c>
      <c r="J71" s="1" t="s">
        <v>25</v>
      </c>
      <c r="K71" s="1" t="s">
        <v>15</v>
      </c>
      <c r="L71" s="43" t="str">
        <f>IFERROR(INDEX(Исходная!E:U,MATCH(B71&amp;"*"&amp;G71&amp;"*",Исходная!U:U,0),1),"")</f>
        <v/>
      </c>
      <c r="M71" s="43" t="str">
        <f>IFERROR(INDEX(Исходная!E:U,MATCH(B71&amp;"*"&amp;G71&amp;"*",Исходная!U:U,0),2),"")</f>
        <v/>
      </c>
    </row>
    <row r="72" spans="2:13">
      <c r="B72" s="1" t="s">
        <v>60</v>
      </c>
      <c r="C72" s="2">
        <v>2</v>
      </c>
      <c r="D72" s="2">
        <v>43</v>
      </c>
      <c r="E72" s="1" t="s">
        <v>46</v>
      </c>
      <c r="F72" s="1" t="s">
        <v>63</v>
      </c>
      <c r="G72" s="1" t="s">
        <v>107</v>
      </c>
      <c r="H72" s="1"/>
      <c r="I72" s="1" t="s">
        <v>54</v>
      </c>
      <c r="J72" s="1" t="s">
        <v>25</v>
      </c>
      <c r="K72" s="1" t="s">
        <v>15</v>
      </c>
      <c r="L72" s="43" t="str">
        <f>IFERROR(INDEX(Исходная!E:U,MATCH(B72&amp;"*"&amp;G72&amp;"*",Исходная!U:U,0),1),"")</f>
        <v/>
      </c>
      <c r="M72" s="43" t="str">
        <f>IFERROR(INDEX(Исходная!E:U,MATCH(B72&amp;"*"&amp;G72&amp;"*",Исходная!U:U,0),2),"")</f>
        <v/>
      </c>
    </row>
    <row r="73" spans="2:13">
      <c r="B73" s="1" t="s">
        <v>60</v>
      </c>
      <c r="C73" s="2">
        <v>2</v>
      </c>
      <c r="D73" s="2">
        <v>44</v>
      </c>
      <c r="E73" s="1" t="s">
        <v>46</v>
      </c>
      <c r="F73" s="1" t="s">
        <v>63</v>
      </c>
      <c r="G73" s="1" t="s">
        <v>108</v>
      </c>
      <c r="H73" s="1"/>
      <c r="I73" s="1" t="s">
        <v>54</v>
      </c>
      <c r="J73" s="1" t="s">
        <v>25</v>
      </c>
      <c r="K73" s="1" t="s">
        <v>15</v>
      </c>
      <c r="L73" s="43" t="str">
        <f>IFERROR(INDEX(Исходная!E:U,MATCH(B73&amp;"*"&amp;G73&amp;"*",Исходная!U:U,0),1),"")</f>
        <v/>
      </c>
      <c r="M73" s="43" t="str">
        <f>IFERROR(INDEX(Исходная!E:U,MATCH(B73&amp;"*"&amp;G73&amp;"*",Исходная!U:U,0),2),"")</f>
        <v/>
      </c>
    </row>
    <row r="74" spans="2:13">
      <c r="B74" s="1" t="s">
        <v>60</v>
      </c>
      <c r="C74" s="2">
        <v>2</v>
      </c>
      <c r="D74" s="2">
        <v>45</v>
      </c>
      <c r="E74" s="1" t="s">
        <v>46</v>
      </c>
      <c r="F74" s="1" t="s">
        <v>63</v>
      </c>
      <c r="G74" s="1" t="s">
        <v>109</v>
      </c>
      <c r="H74" s="1"/>
      <c r="I74" s="1" t="s">
        <v>54</v>
      </c>
      <c r="J74" s="1" t="s">
        <v>25</v>
      </c>
      <c r="K74" s="1" t="s">
        <v>15</v>
      </c>
      <c r="L74" s="43" t="str">
        <f>IFERROR(INDEX(Исходная!E:U,MATCH(B74&amp;"*"&amp;G74&amp;"*",Исходная!U:U,0),1),"")</f>
        <v/>
      </c>
      <c r="M74" s="43" t="str">
        <f>IFERROR(INDEX(Исходная!E:U,MATCH(B74&amp;"*"&amp;G74&amp;"*",Исходная!U:U,0),2),"")</f>
        <v/>
      </c>
    </row>
    <row r="75" spans="2:13">
      <c r="B75" s="1" t="s">
        <v>60</v>
      </c>
      <c r="C75" s="2">
        <v>2</v>
      </c>
      <c r="D75" s="2">
        <v>46</v>
      </c>
      <c r="E75" s="1" t="s">
        <v>46</v>
      </c>
      <c r="F75" s="1" t="s">
        <v>63</v>
      </c>
      <c r="G75" s="1" t="s">
        <v>110</v>
      </c>
      <c r="H75" s="1"/>
      <c r="I75" s="1" t="s">
        <v>54</v>
      </c>
      <c r="J75" s="1" t="s">
        <v>25</v>
      </c>
      <c r="K75" s="1" t="s">
        <v>15</v>
      </c>
      <c r="L75" s="43" t="str">
        <f>IFERROR(INDEX(Исходная!E:U,MATCH(B75&amp;"*"&amp;G75&amp;"*",Исходная!U:U,0),1),"")</f>
        <v/>
      </c>
      <c r="M75" s="43" t="str">
        <f>IFERROR(INDEX(Исходная!E:U,MATCH(B75&amp;"*"&amp;G75&amp;"*",Исходная!U:U,0),2),"")</f>
        <v/>
      </c>
    </row>
    <row r="76" spans="2:13">
      <c r="B76" s="1" t="s">
        <v>60</v>
      </c>
      <c r="C76" s="2">
        <v>2</v>
      </c>
      <c r="D76" s="2">
        <v>47</v>
      </c>
      <c r="E76" s="1" t="s">
        <v>46</v>
      </c>
      <c r="F76" s="1" t="s">
        <v>63</v>
      </c>
      <c r="G76" s="1" t="s">
        <v>111</v>
      </c>
      <c r="H76" s="1"/>
      <c r="I76" s="1" t="s">
        <v>54</v>
      </c>
      <c r="J76" s="1" t="s">
        <v>25</v>
      </c>
      <c r="K76" s="1" t="s">
        <v>15</v>
      </c>
      <c r="L76" s="43" t="str">
        <f>IFERROR(INDEX(Исходная!E:U,MATCH(B76&amp;"*"&amp;G76&amp;"*",Исходная!U:U,0),1),"")</f>
        <v/>
      </c>
      <c r="M76" s="43" t="str">
        <f>IFERROR(INDEX(Исходная!E:U,MATCH(B76&amp;"*"&amp;G76&amp;"*",Исходная!U:U,0),2),"")</f>
        <v/>
      </c>
    </row>
    <row r="77" spans="2:13">
      <c r="B77" s="1" t="s">
        <v>60</v>
      </c>
      <c r="C77" s="2">
        <v>2</v>
      </c>
      <c r="D77" s="2">
        <v>48</v>
      </c>
      <c r="E77" s="1" t="s">
        <v>46</v>
      </c>
      <c r="F77" s="1" t="s">
        <v>63</v>
      </c>
      <c r="G77" s="1" t="s">
        <v>112</v>
      </c>
      <c r="H77" s="1"/>
      <c r="I77" s="1" t="s">
        <v>54</v>
      </c>
      <c r="J77" s="1" t="s">
        <v>25</v>
      </c>
      <c r="K77" s="1" t="s">
        <v>15</v>
      </c>
      <c r="L77" s="43" t="str">
        <f>IFERROR(INDEX(Исходная!E:U,MATCH(B77&amp;"*"&amp;G77&amp;"*",Исходная!U:U,0),1),"")</f>
        <v/>
      </c>
      <c r="M77" s="43" t="str">
        <f>IFERROR(INDEX(Исходная!E:U,MATCH(B77&amp;"*"&amp;G77&amp;"*",Исходная!U:U,0),2),"")</f>
        <v/>
      </c>
    </row>
    <row r="78" spans="2:13">
      <c r="B78" s="1" t="s">
        <v>60</v>
      </c>
      <c r="C78" s="2">
        <v>2</v>
      </c>
      <c r="D78" s="2">
        <v>49</v>
      </c>
      <c r="E78" s="1" t="s">
        <v>46</v>
      </c>
      <c r="F78" s="1" t="s">
        <v>63</v>
      </c>
      <c r="G78" s="1" t="s">
        <v>113</v>
      </c>
      <c r="H78" s="1"/>
      <c r="I78" s="1" t="s">
        <v>68</v>
      </c>
      <c r="J78" s="1" t="s">
        <v>25</v>
      </c>
      <c r="K78" s="1" t="s">
        <v>15</v>
      </c>
      <c r="L78" s="43" t="str">
        <f>IFERROR(INDEX(Исходная!E:U,MATCH(B78&amp;"*"&amp;G78&amp;"*",Исходная!U:U,0),1),"")</f>
        <v/>
      </c>
      <c r="M78" s="43" t="str">
        <f>IFERROR(INDEX(Исходная!E:U,MATCH(B78&amp;"*"&amp;G78&amp;"*",Исходная!U:U,0),2),"")</f>
        <v/>
      </c>
    </row>
    <row r="79" spans="2:13">
      <c r="B79" s="1" t="s">
        <v>60</v>
      </c>
      <c r="C79" s="2">
        <v>2</v>
      </c>
      <c r="D79" s="2">
        <v>50</v>
      </c>
      <c r="E79" s="1" t="s">
        <v>46</v>
      </c>
      <c r="F79" s="1" t="s">
        <v>63</v>
      </c>
      <c r="G79" s="1" t="s">
        <v>114</v>
      </c>
      <c r="H79" s="1"/>
      <c r="I79" s="1" t="s">
        <v>68</v>
      </c>
      <c r="J79" s="1" t="s">
        <v>25</v>
      </c>
      <c r="K79" s="1" t="s">
        <v>15</v>
      </c>
      <c r="L79" s="43" t="str">
        <f>IFERROR(INDEX(Исходная!E:U,MATCH(B79&amp;"*"&amp;G79&amp;"*",Исходная!U:U,0),1),"")</f>
        <v/>
      </c>
      <c r="M79" s="43" t="str">
        <f>IFERROR(INDEX(Исходная!E:U,MATCH(B79&amp;"*"&amp;G79&amp;"*",Исходная!U:U,0),2),"")</f>
        <v/>
      </c>
    </row>
    <row r="80" spans="2:13">
      <c r="B80" s="1" t="s">
        <v>60</v>
      </c>
      <c r="C80" s="2">
        <v>2</v>
      </c>
      <c r="D80" s="2">
        <v>51</v>
      </c>
      <c r="E80" s="1" t="s">
        <v>46</v>
      </c>
      <c r="F80" s="1" t="s">
        <v>63</v>
      </c>
      <c r="G80" s="1" t="s">
        <v>115</v>
      </c>
      <c r="H80" s="1"/>
      <c r="I80" s="1" t="s">
        <v>68</v>
      </c>
      <c r="J80" s="1" t="s">
        <v>25</v>
      </c>
      <c r="K80" s="1" t="s">
        <v>15</v>
      </c>
      <c r="L80" s="43" t="str">
        <f>IFERROR(INDEX(Исходная!E:U,MATCH(B80&amp;"*"&amp;G80&amp;"*",Исходная!U:U,0),1),"")</f>
        <v/>
      </c>
      <c r="M80" s="43" t="str">
        <f>IFERROR(INDEX(Исходная!E:U,MATCH(B80&amp;"*"&amp;G80&amp;"*",Исходная!U:U,0),2),"")</f>
        <v/>
      </c>
    </row>
    <row r="81" spans="1:13">
      <c r="B81" s="1" t="s">
        <v>60</v>
      </c>
      <c r="C81" s="2">
        <v>2</v>
      </c>
      <c r="D81" s="2">
        <v>52</v>
      </c>
      <c r="E81" s="1" t="s">
        <v>46</v>
      </c>
      <c r="F81" s="1" t="s">
        <v>63</v>
      </c>
      <c r="G81" s="1" t="s">
        <v>116</v>
      </c>
      <c r="H81" s="1"/>
      <c r="I81" s="1" t="s">
        <v>68</v>
      </c>
      <c r="J81" s="1" t="s">
        <v>25</v>
      </c>
      <c r="K81" s="1" t="s">
        <v>15</v>
      </c>
      <c r="L81" s="43" t="str">
        <f>IFERROR(INDEX(Исходная!E:U,MATCH(B81&amp;"*"&amp;G81&amp;"*",Исходная!U:U,0),1),"")</f>
        <v/>
      </c>
      <c r="M81" s="43" t="str">
        <f>IFERROR(INDEX(Исходная!E:U,MATCH(B81&amp;"*"&amp;G81&amp;"*",Исходная!U:U,0),2),"")</f>
        <v/>
      </c>
    </row>
    <row r="82" spans="1:13">
      <c r="B82" s="1" t="s">
        <v>60</v>
      </c>
      <c r="C82" s="2">
        <v>2</v>
      </c>
      <c r="D82" s="2">
        <v>53</v>
      </c>
      <c r="E82" s="1" t="s">
        <v>46</v>
      </c>
      <c r="F82" s="1" t="s">
        <v>63</v>
      </c>
      <c r="G82" s="1" t="s">
        <v>117</v>
      </c>
      <c r="H82" s="1"/>
      <c r="I82" s="1" t="s">
        <v>54</v>
      </c>
      <c r="J82" s="1" t="s">
        <v>25</v>
      </c>
      <c r="K82" s="1" t="s">
        <v>15</v>
      </c>
      <c r="L82" s="43" t="str">
        <f>IFERROR(INDEX(Исходная!E:U,MATCH(B82&amp;"*"&amp;G82&amp;"*",Исходная!U:U,0),1),"")</f>
        <v/>
      </c>
      <c r="M82" s="43" t="str">
        <f>IFERROR(INDEX(Исходная!E:U,MATCH(B82&amp;"*"&amp;G82&amp;"*",Исходная!U:U,0),2),"")</f>
        <v/>
      </c>
    </row>
    <row r="83" spans="1:13">
      <c r="B83" s="1" t="s">
        <v>60</v>
      </c>
      <c r="C83" s="2">
        <v>2</v>
      </c>
      <c r="D83" s="2">
        <v>54</v>
      </c>
      <c r="E83" s="1" t="s">
        <v>46</v>
      </c>
      <c r="F83" s="1" t="s">
        <v>63</v>
      </c>
      <c r="G83" s="1" t="s">
        <v>118</v>
      </c>
      <c r="H83" s="1"/>
      <c r="I83" s="1" t="s">
        <v>54</v>
      </c>
      <c r="J83" s="1" t="s">
        <v>25</v>
      </c>
      <c r="K83" s="1" t="s">
        <v>15</v>
      </c>
      <c r="L83" s="43" t="str">
        <f>IFERROR(INDEX(Исходная!E:U,MATCH(B83&amp;"*"&amp;G83&amp;"*",Исходная!U:U,0),1),"")</f>
        <v/>
      </c>
      <c r="M83" s="43" t="str">
        <f>IFERROR(INDEX(Исходная!E:U,MATCH(B83&amp;"*"&amp;G83&amp;"*",Исходная!U:U,0),2),"")</f>
        <v/>
      </c>
    </row>
    <row r="84" spans="1:13">
      <c r="B84" s="1" t="s">
        <v>60</v>
      </c>
      <c r="C84" s="2">
        <v>2</v>
      </c>
      <c r="D84" s="2">
        <v>55</v>
      </c>
      <c r="E84" s="1" t="s">
        <v>46</v>
      </c>
      <c r="F84" s="1" t="s">
        <v>63</v>
      </c>
      <c r="G84" s="1" t="s">
        <v>119</v>
      </c>
      <c r="H84" s="1"/>
      <c r="I84" s="1" t="s">
        <v>54</v>
      </c>
      <c r="J84" s="1" t="s">
        <v>25</v>
      </c>
      <c r="K84" s="1" t="s">
        <v>15</v>
      </c>
      <c r="L84" s="43" t="str">
        <f>IFERROR(INDEX(Исходная!E:U,MATCH(B84&amp;"*"&amp;G84&amp;"*",Исходная!U:U,0),1),"")</f>
        <v/>
      </c>
      <c r="M84" s="43" t="str">
        <f>IFERROR(INDEX(Исходная!E:U,MATCH(B84&amp;"*"&amp;G84&amp;"*",Исходная!U:U,0),2),"")</f>
        <v/>
      </c>
    </row>
    <row r="85" spans="1:13">
      <c r="B85" s="1" t="s">
        <v>60</v>
      </c>
      <c r="C85" s="2">
        <v>2</v>
      </c>
      <c r="D85" s="2">
        <v>56</v>
      </c>
      <c r="E85" s="1" t="s">
        <v>46</v>
      </c>
      <c r="F85" s="1" t="s">
        <v>63</v>
      </c>
      <c r="G85" s="1" t="s">
        <v>120</v>
      </c>
      <c r="H85" s="1"/>
      <c r="I85" s="1" t="s">
        <v>54</v>
      </c>
      <c r="J85" s="1" t="s">
        <v>25</v>
      </c>
      <c r="K85" s="1" t="s">
        <v>15</v>
      </c>
      <c r="L85" s="43" t="str">
        <f>IFERROR(INDEX(Исходная!E:U,MATCH(B85&amp;"*"&amp;G85&amp;"*",Исходная!U:U,0),1),"")</f>
        <v/>
      </c>
      <c r="M85" s="43" t="str">
        <f>IFERROR(INDEX(Исходная!E:U,MATCH(B85&amp;"*"&amp;G85&amp;"*",Исходная!U:U,0),2),"")</f>
        <v/>
      </c>
    </row>
    <row r="86" spans="1:13">
      <c r="B86" s="1" t="s">
        <v>60</v>
      </c>
      <c r="C86" s="2">
        <v>2</v>
      </c>
      <c r="D86" s="2">
        <v>57</v>
      </c>
      <c r="E86" s="1" t="s">
        <v>46</v>
      </c>
      <c r="F86" s="1" t="s">
        <v>63</v>
      </c>
      <c r="G86" s="1" t="s">
        <v>121</v>
      </c>
      <c r="H86" s="1"/>
      <c r="I86" s="1" t="s">
        <v>68</v>
      </c>
      <c r="J86" s="1" t="s">
        <v>25</v>
      </c>
      <c r="K86" s="1" t="s">
        <v>15</v>
      </c>
      <c r="L86" s="43" t="str">
        <f>IFERROR(INDEX(Исходная!E:U,MATCH(B86&amp;"*"&amp;G86&amp;"*",Исходная!U:U,0),1),"")</f>
        <v/>
      </c>
      <c r="M86" s="43" t="str">
        <f>IFERROR(INDEX(Исходная!E:U,MATCH(B86&amp;"*"&amp;G86&amp;"*",Исходная!U:U,0),2),"")</f>
        <v/>
      </c>
    </row>
    <row r="87" spans="1:13">
      <c r="B87" s="1" t="s">
        <v>60</v>
      </c>
      <c r="C87" s="2">
        <v>2</v>
      </c>
      <c r="D87" s="2">
        <v>58</v>
      </c>
      <c r="E87" s="1" t="s">
        <v>46</v>
      </c>
      <c r="F87" s="1" t="s">
        <v>63</v>
      </c>
      <c r="G87" s="1" t="s">
        <v>122</v>
      </c>
      <c r="H87" s="1"/>
      <c r="I87" s="1" t="s">
        <v>68</v>
      </c>
      <c r="J87" s="1" t="s">
        <v>25</v>
      </c>
      <c r="K87" s="1" t="s">
        <v>15</v>
      </c>
      <c r="L87" s="43" t="str">
        <f>IFERROR(INDEX(Исходная!E:U,MATCH(B87&amp;"*"&amp;G87&amp;"*",Исходная!U:U,0),1),"")</f>
        <v/>
      </c>
      <c r="M87" s="43" t="str">
        <f>IFERROR(INDEX(Исходная!E:U,MATCH(B87&amp;"*"&amp;G87&amp;"*",Исходная!U:U,0),2),"")</f>
        <v/>
      </c>
    </row>
    <row r="88" spans="1:13">
      <c r="B88" s="1" t="s">
        <v>60</v>
      </c>
      <c r="C88" s="2">
        <v>2</v>
      </c>
      <c r="D88" s="2">
        <v>59</v>
      </c>
      <c r="E88" s="1" t="s">
        <v>46</v>
      </c>
      <c r="F88" s="1" t="s">
        <v>63</v>
      </c>
      <c r="G88" s="1" t="s">
        <v>123</v>
      </c>
      <c r="H88" s="1"/>
      <c r="I88" s="1" t="s">
        <v>68</v>
      </c>
      <c r="J88" s="1" t="s">
        <v>25</v>
      </c>
      <c r="K88" s="1" t="s">
        <v>15</v>
      </c>
      <c r="L88" s="43" t="str">
        <f>IFERROR(INDEX(Исходная!E:U,MATCH(B88&amp;"*"&amp;G88&amp;"*",Исходная!U:U,0),1),"")</f>
        <v/>
      </c>
      <c r="M88" s="43" t="str">
        <f>IFERROR(INDEX(Исходная!E:U,MATCH(B88&amp;"*"&amp;G88&amp;"*",Исходная!U:U,0),2),"")</f>
        <v/>
      </c>
    </row>
    <row r="89" spans="1:13">
      <c r="B89" s="1" t="s">
        <v>60</v>
      </c>
      <c r="C89" s="2">
        <v>2</v>
      </c>
      <c r="D89" s="2">
        <v>60</v>
      </c>
      <c r="E89" s="1" t="s">
        <v>46</v>
      </c>
      <c r="F89" s="1" t="s">
        <v>63</v>
      </c>
      <c r="G89" s="1" t="s">
        <v>124</v>
      </c>
      <c r="H89" s="1"/>
      <c r="I89" s="1" t="s">
        <v>68</v>
      </c>
      <c r="J89" s="1" t="s">
        <v>25</v>
      </c>
      <c r="K89" s="1" t="s">
        <v>15</v>
      </c>
      <c r="L89" s="43" t="str">
        <f>IFERROR(INDEX(Исходная!E:U,MATCH(B89&amp;"*"&amp;G89&amp;"*",Исходная!U:U,0),1),"")</f>
        <v/>
      </c>
      <c r="M89" s="43" t="str">
        <f>IFERROR(INDEX(Исходная!E:U,MATCH(B89&amp;"*"&amp;G89&amp;"*",Исходная!U:U,0),2),"")</f>
        <v/>
      </c>
    </row>
    <row r="90" spans="1:13">
      <c r="B90" s="1" t="s">
        <v>60</v>
      </c>
      <c r="C90" s="2">
        <v>2</v>
      </c>
      <c r="D90" s="2">
        <v>61</v>
      </c>
      <c r="E90" s="1" t="s">
        <v>46</v>
      </c>
      <c r="F90" s="1" t="s">
        <v>63</v>
      </c>
      <c r="G90" s="1" t="s">
        <v>125</v>
      </c>
      <c r="H90" s="1"/>
      <c r="I90" s="1" t="s">
        <v>48</v>
      </c>
      <c r="J90" s="1" t="s">
        <v>25</v>
      </c>
      <c r="K90" s="1" t="s">
        <v>15</v>
      </c>
      <c r="L90" s="43" t="str">
        <f>IFERROR(INDEX(Исходная!E:U,MATCH(B90&amp;"*"&amp;G90&amp;"*",Исходная!U:U,0),1),"")</f>
        <v/>
      </c>
      <c r="M90" s="43" t="str">
        <f>IFERROR(INDEX(Исходная!E:U,MATCH(B90&amp;"*"&amp;G90&amp;"*",Исходная!U:U,0),2),"")</f>
        <v/>
      </c>
    </row>
    <row r="91" spans="1:13">
      <c r="B91" s="1" t="s">
        <v>60</v>
      </c>
      <c r="C91" s="2">
        <v>2</v>
      </c>
      <c r="D91" s="2">
        <v>62</v>
      </c>
      <c r="E91" s="1" t="s">
        <v>46</v>
      </c>
      <c r="F91" s="1" t="s">
        <v>63</v>
      </c>
      <c r="G91" s="1" t="s">
        <v>126</v>
      </c>
      <c r="H91" s="1"/>
      <c r="I91" s="1" t="s">
        <v>48</v>
      </c>
      <c r="J91" s="1" t="s">
        <v>25</v>
      </c>
      <c r="K91" s="1" t="s">
        <v>15</v>
      </c>
      <c r="L91" s="43" t="str">
        <f>IFERROR(INDEX(Исходная!E:U,MATCH(B91&amp;"*"&amp;G91&amp;"*",Исходная!U:U,0),1),"")</f>
        <v/>
      </c>
      <c r="M91" s="43" t="str">
        <f>IFERROR(INDEX(Исходная!E:U,MATCH(B91&amp;"*"&amp;G91&amp;"*",Исходная!U:U,0),2),"")</f>
        <v/>
      </c>
    </row>
    <row r="92" spans="1:13">
      <c r="B92" s="1" t="s">
        <v>60</v>
      </c>
      <c r="C92" s="2">
        <v>2</v>
      </c>
      <c r="D92" s="2">
        <v>63</v>
      </c>
      <c r="E92" s="1" t="s">
        <v>46</v>
      </c>
      <c r="F92" s="1" t="s">
        <v>63</v>
      </c>
      <c r="G92" s="1" t="s">
        <v>127</v>
      </c>
      <c r="H92" s="1"/>
      <c r="I92" s="1" t="s">
        <v>48</v>
      </c>
      <c r="J92" s="1" t="s">
        <v>25</v>
      </c>
      <c r="K92" s="1" t="s">
        <v>15</v>
      </c>
      <c r="L92" s="43" t="str">
        <f>IFERROR(INDEX(Исходная!E:U,MATCH(B92&amp;"*"&amp;G92&amp;"*",Исходная!U:U,0),1),"")</f>
        <v/>
      </c>
      <c r="M92" s="43" t="str">
        <f>IFERROR(INDEX(Исходная!E:U,MATCH(B92&amp;"*"&amp;G92&amp;"*",Исходная!U:U,0),2),"")</f>
        <v/>
      </c>
    </row>
    <row r="93" spans="1:13">
      <c r="B93" s="1" t="s">
        <v>128</v>
      </c>
      <c r="C93" s="2">
        <v>1</v>
      </c>
      <c r="D93" s="2">
        <v>1</v>
      </c>
      <c r="E93" s="1" t="s">
        <v>129</v>
      </c>
      <c r="F93" s="1" t="s">
        <v>304</v>
      </c>
      <c r="G93" s="1" t="s">
        <v>130</v>
      </c>
      <c r="H93" s="1"/>
      <c r="I93" s="1" t="s">
        <v>131</v>
      </c>
      <c r="J93" s="1" t="s">
        <v>25</v>
      </c>
      <c r="K93" s="1" t="s">
        <v>15</v>
      </c>
      <c r="L93" s="43" t="str">
        <f>IFERROR(INDEX(Исходная!E:U,MATCH(B93&amp;"*"&amp;G93&amp;"*",Исходная!U:U,0),1),"")</f>
        <v/>
      </c>
      <c r="M93" s="43" t="str">
        <f>IFERROR(INDEX(Исходная!E:U,MATCH(B93&amp;"*"&amp;G93&amp;"*",Исходная!U:U,0),2),"")</f>
        <v/>
      </c>
    </row>
    <row r="94" spans="1:13">
      <c r="A94">
        <v>46</v>
      </c>
      <c r="B94" s="1" t="s">
        <v>128</v>
      </c>
      <c r="C94" s="2">
        <v>2</v>
      </c>
      <c r="D94" s="2">
        <v>1</v>
      </c>
      <c r="E94" s="1" t="s">
        <v>132</v>
      </c>
      <c r="F94" s="1" t="s">
        <v>305</v>
      </c>
      <c r="G94" s="1" t="s">
        <v>133</v>
      </c>
      <c r="H94" s="1"/>
      <c r="I94" s="1" t="s">
        <v>19</v>
      </c>
      <c r="J94" s="1" t="s">
        <v>25</v>
      </c>
      <c r="K94" s="1" t="s">
        <v>15</v>
      </c>
      <c r="L94" s="43">
        <f>IFERROR(INDEX(Исходная!E:U,MATCH(B94&amp;"*"&amp;G94&amp;"*",Исходная!U:U,0),1),"")</f>
        <v>9</v>
      </c>
      <c r="M94" s="43">
        <f>IFERROR(INDEX(Исходная!E:U,MATCH(B94&amp;"*"&amp;G94&amp;"*",Исходная!U:U,0),2),"")</f>
        <v>0.26</v>
      </c>
    </row>
    <row r="95" spans="1:13">
      <c r="B95" s="1" t="s">
        <v>128</v>
      </c>
      <c r="C95" s="2">
        <v>2</v>
      </c>
      <c r="D95" s="2">
        <v>2</v>
      </c>
      <c r="E95" s="1" t="s">
        <v>132</v>
      </c>
      <c r="F95" s="1" t="s">
        <v>305</v>
      </c>
      <c r="G95" s="1" t="s">
        <v>134</v>
      </c>
      <c r="H95" s="1"/>
      <c r="I95" s="1" t="s">
        <v>19</v>
      </c>
      <c r="J95" s="1" t="s">
        <v>25</v>
      </c>
      <c r="K95" s="1" t="s">
        <v>15</v>
      </c>
      <c r="L95" s="43" t="str">
        <f>IFERROR(INDEX(Исходная!E:U,MATCH(B95&amp;"*"&amp;G95&amp;"*",Исходная!U:U,0),1),"")</f>
        <v/>
      </c>
      <c r="M95" s="43" t="str">
        <f>IFERROR(INDEX(Исходная!E:U,MATCH(B95&amp;"*"&amp;G95&amp;"*",Исходная!U:U,0),2),"")</f>
        <v/>
      </c>
    </row>
    <row r="96" spans="1:13">
      <c r="B96" s="1" t="s">
        <v>128</v>
      </c>
      <c r="C96" s="2">
        <v>2</v>
      </c>
      <c r="D96" s="2">
        <v>3</v>
      </c>
      <c r="E96" s="1" t="s">
        <v>132</v>
      </c>
      <c r="F96" s="1" t="s">
        <v>305</v>
      </c>
      <c r="G96" s="1" t="s">
        <v>135</v>
      </c>
      <c r="H96" s="1"/>
      <c r="I96" s="1" t="s">
        <v>19</v>
      </c>
      <c r="J96" s="1" t="s">
        <v>25</v>
      </c>
      <c r="K96" s="1" t="s">
        <v>15</v>
      </c>
      <c r="L96" s="43" t="str">
        <f>IFERROR(INDEX(Исходная!E:U,MATCH(B96&amp;"*"&amp;G96&amp;"*",Исходная!U:U,0),1),"")</f>
        <v/>
      </c>
      <c r="M96" s="43" t="str">
        <f>IFERROR(INDEX(Исходная!E:U,MATCH(B96&amp;"*"&amp;G96&amp;"*",Исходная!U:U,0),2),"")</f>
        <v/>
      </c>
    </row>
    <row r="97" spans="2:13">
      <c r="B97" s="1" t="s">
        <v>128</v>
      </c>
      <c r="C97" s="2">
        <v>2</v>
      </c>
      <c r="D97" s="2">
        <v>4</v>
      </c>
      <c r="E97" s="1" t="s">
        <v>132</v>
      </c>
      <c r="F97" s="1" t="s">
        <v>305</v>
      </c>
      <c r="G97" s="1" t="s">
        <v>136</v>
      </c>
      <c r="H97" s="1"/>
      <c r="I97" s="1" t="s">
        <v>19</v>
      </c>
      <c r="J97" s="1" t="s">
        <v>25</v>
      </c>
      <c r="K97" s="1" t="s">
        <v>15</v>
      </c>
      <c r="L97" s="43" t="str">
        <f>IFERROR(INDEX(Исходная!E:U,MATCH(B97&amp;"*"&amp;G97&amp;"*",Исходная!U:U,0),1),"")</f>
        <v/>
      </c>
      <c r="M97" s="43" t="str">
        <f>IFERROR(INDEX(Исходная!E:U,MATCH(B97&amp;"*"&amp;G97&amp;"*",Исходная!U:U,0),2),"")</f>
        <v/>
      </c>
    </row>
    <row r="98" spans="2:13">
      <c r="B98" s="1" t="s">
        <v>128</v>
      </c>
      <c r="C98" s="2">
        <v>2</v>
      </c>
      <c r="D98" s="2">
        <v>5</v>
      </c>
      <c r="E98" s="1" t="s">
        <v>132</v>
      </c>
      <c r="F98" s="1" t="s">
        <v>305</v>
      </c>
      <c r="G98" s="1" t="s">
        <v>137</v>
      </c>
      <c r="H98" s="1"/>
      <c r="I98" s="1" t="s">
        <v>138</v>
      </c>
      <c r="J98" s="1" t="s">
        <v>25</v>
      </c>
      <c r="K98" s="1" t="s">
        <v>15</v>
      </c>
      <c r="L98" s="43" t="str">
        <f>IFERROR(INDEX(Исходная!E:U,MATCH(B98&amp;"*"&amp;G98&amp;"*",Исходная!U:U,0),1),"")</f>
        <v/>
      </c>
      <c r="M98" s="43" t="str">
        <f>IFERROR(INDEX(Исходная!E:U,MATCH(B98&amp;"*"&amp;G98&amp;"*",Исходная!U:U,0),2),"")</f>
        <v/>
      </c>
    </row>
    <row r="99" spans="2:13">
      <c r="B99" s="1" t="s">
        <v>128</v>
      </c>
      <c r="C99" s="2">
        <v>2</v>
      </c>
      <c r="D99" s="2">
        <v>6</v>
      </c>
      <c r="E99" s="1" t="s">
        <v>132</v>
      </c>
      <c r="F99" s="1" t="s">
        <v>305</v>
      </c>
      <c r="G99" s="1" t="s">
        <v>139</v>
      </c>
      <c r="H99" s="1"/>
      <c r="I99" s="1" t="s">
        <v>138</v>
      </c>
      <c r="J99" s="1" t="s">
        <v>25</v>
      </c>
      <c r="K99" s="1" t="s">
        <v>15</v>
      </c>
      <c r="L99" s="43" t="str">
        <f>IFERROR(INDEX(Исходная!E:U,MATCH(B99&amp;"*"&amp;G99&amp;"*",Исходная!U:U,0),1),"")</f>
        <v/>
      </c>
      <c r="M99" s="43" t="str">
        <f>IFERROR(INDEX(Исходная!E:U,MATCH(B99&amp;"*"&amp;G99&amp;"*",Исходная!U:U,0),2),"")</f>
        <v/>
      </c>
    </row>
    <row r="100" spans="2:13">
      <c r="B100" s="1" t="s">
        <v>128</v>
      </c>
      <c r="C100" s="2">
        <v>2</v>
      </c>
      <c r="D100" s="2">
        <v>7</v>
      </c>
      <c r="E100" s="1" t="s">
        <v>132</v>
      </c>
      <c r="F100" s="1" t="s">
        <v>305</v>
      </c>
      <c r="G100" s="1" t="s">
        <v>140</v>
      </c>
      <c r="H100" s="1"/>
      <c r="I100" s="1" t="s">
        <v>138</v>
      </c>
      <c r="J100" s="1" t="s">
        <v>25</v>
      </c>
      <c r="K100" s="1" t="s">
        <v>15</v>
      </c>
      <c r="L100" s="43" t="str">
        <f>IFERROR(INDEX(Исходная!E:U,MATCH(B100&amp;"*"&amp;G100&amp;"*",Исходная!U:U,0),1),"")</f>
        <v/>
      </c>
      <c r="M100" s="43" t="str">
        <f>IFERROR(INDEX(Исходная!E:U,MATCH(B100&amp;"*"&amp;G100&amp;"*",Исходная!U:U,0),2),"")</f>
        <v/>
      </c>
    </row>
    <row r="101" spans="2:13">
      <c r="B101" s="1" t="s">
        <v>128</v>
      </c>
      <c r="C101" s="2">
        <v>2</v>
      </c>
      <c r="D101" s="2">
        <v>8</v>
      </c>
      <c r="E101" s="1" t="s">
        <v>132</v>
      </c>
      <c r="F101" s="1" t="s">
        <v>305</v>
      </c>
      <c r="G101" s="1" t="s">
        <v>141</v>
      </c>
      <c r="H101" s="1"/>
      <c r="I101" s="1" t="s">
        <v>138</v>
      </c>
      <c r="J101" s="1" t="s">
        <v>25</v>
      </c>
      <c r="K101" s="1" t="s">
        <v>15</v>
      </c>
      <c r="L101" s="43" t="str">
        <f>IFERROR(INDEX(Исходная!E:U,MATCH(B101&amp;"*"&amp;G101&amp;"*",Исходная!U:U,0),1),"")</f>
        <v/>
      </c>
      <c r="M101" s="43" t="str">
        <f>IFERROR(INDEX(Исходная!E:U,MATCH(B101&amp;"*"&amp;G101&amp;"*",Исходная!U:U,0),2),"")</f>
        <v/>
      </c>
    </row>
    <row r="102" spans="2:13">
      <c r="B102" s="1" t="s">
        <v>128</v>
      </c>
      <c r="C102" s="2">
        <v>2</v>
      </c>
      <c r="D102" s="2">
        <v>9</v>
      </c>
      <c r="E102" s="1" t="s">
        <v>132</v>
      </c>
      <c r="F102" s="1" t="s">
        <v>305</v>
      </c>
      <c r="G102" s="1" t="s">
        <v>142</v>
      </c>
      <c r="H102" s="1"/>
      <c r="I102" s="1" t="s">
        <v>138</v>
      </c>
      <c r="J102" s="1" t="s">
        <v>25</v>
      </c>
      <c r="K102" s="1" t="s">
        <v>15</v>
      </c>
      <c r="L102" s="43" t="str">
        <f>IFERROR(INDEX(Исходная!E:U,MATCH(B102&amp;"*"&amp;G102&amp;"*",Исходная!U:U,0),1),"")</f>
        <v/>
      </c>
      <c r="M102" s="43" t="str">
        <f>IFERROR(INDEX(Исходная!E:U,MATCH(B102&amp;"*"&amp;G102&amp;"*",Исходная!U:U,0),2),"")</f>
        <v/>
      </c>
    </row>
    <row r="103" spans="2:13">
      <c r="B103" s="1" t="s">
        <v>128</v>
      </c>
      <c r="C103" s="2">
        <v>2</v>
      </c>
      <c r="D103" s="2">
        <v>10</v>
      </c>
      <c r="E103" s="1" t="s">
        <v>132</v>
      </c>
      <c r="F103" s="1" t="s">
        <v>305</v>
      </c>
      <c r="G103" s="1" t="s">
        <v>143</v>
      </c>
      <c r="H103" s="1"/>
      <c r="I103" s="1" t="s">
        <v>138</v>
      </c>
      <c r="J103" s="1" t="s">
        <v>25</v>
      </c>
      <c r="K103" s="1" t="s">
        <v>15</v>
      </c>
      <c r="L103" s="43" t="str">
        <f>IFERROR(INDEX(Исходная!E:U,MATCH(B103&amp;"*"&amp;G103&amp;"*",Исходная!U:U,0),1),"")</f>
        <v/>
      </c>
      <c r="M103" s="43" t="str">
        <f>IFERROR(INDEX(Исходная!E:U,MATCH(B103&amp;"*"&amp;G103&amp;"*",Исходная!U:U,0),2),"")</f>
        <v/>
      </c>
    </row>
    <row r="104" spans="2:13">
      <c r="B104" s="1" t="s">
        <v>128</v>
      </c>
      <c r="C104" s="2">
        <v>2</v>
      </c>
      <c r="D104" s="2">
        <v>11</v>
      </c>
      <c r="E104" s="1" t="s">
        <v>132</v>
      </c>
      <c r="F104" s="1" t="s">
        <v>305</v>
      </c>
      <c r="G104" s="1" t="s">
        <v>144</v>
      </c>
      <c r="H104" s="1"/>
      <c r="I104" s="1" t="s">
        <v>138</v>
      </c>
      <c r="J104" s="1" t="s">
        <v>25</v>
      </c>
      <c r="K104" s="1" t="s">
        <v>15</v>
      </c>
      <c r="L104" s="43" t="str">
        <f>IFERROR(INDEX(Исходная!E:U,MATCH(B104&amp;"*"&amp;G104&amp;"*",Исходная!U:U,0),1),"")</f>
        <v/>
      </c>
      <c r="M104" s="43" t="str">
        <f>IFERROR(INDEX(Исходная!E:U,MATCH(B104&amp;"*"&amp;G104&amp;"*",Исходная!U:U,0),2),"")</f>
        <v/>
      </c>
    </row>
    <row r="105" spans="2:13">
      <c r="B105" s="1" t="s">
        <v>128</v>
      </c>
      <c r="C105" s="2">
        <v>2</v>
      </c>
      <c r="D105" s="2">
        <v>12</v>
      </c>
      <c r="E105" s="1" t="s">
        <v>132</v>
      </c>
      <c r="F105" s="1" t="s">
        <v>305</v>
      </c>
      <c r="G105" s="1" t="s">
        <v>145</v>
      </c>
      <c r="H105" s="1"/>
      <c r="I105" s="1" t="s">
        <v>138</v>
      </c>
      <c r="J105" s="1" t="s">
        <v>25</v>
      </c>
      <c r="K105" s="1" t="s">
        <v>15</v>
      </c>
      <c r="L105" s="43" t="str">
        <f>IFERROR(INDEX(Исходная!E:U,MATCH(B105&amp;"*"&amp;G105&amp;"*",Исходная!U:U,0),1),"")</f>
        <v/>
      </c>
      <c r="M105" s="43" t="str">
        <f>IFERROR(INDEX(Исходная!E:U,MATCH(B105&amp;"*"&amp;G105&amp;"*",Исходная!U:U,0),2),"")</f>
        <v/>
      </c>
    </row>
    <row r="106" spans="2:13">
      <c r="B106" s="1" t="s">
        <v>128</v>
      </c>
      <c r="C106" s="2">
        <v>2</v>
      </c>
      <c r="D106" s="2">
        <v>13</v>
      </c>
      <c r="E106" s="1" t="s">
        <v>132</v>
      </c>
      <c r="F106" s="1" t="s">
        <v>305</v>
      </c>
      <c r="G106" s="1" t="s">
        <v>146</v>
      </c>
      <c r="H106" s="1"/>
      <c r="I106" s="1" t="s">
        <v>138</v>
      </c>
      <c r="J106" s="1" t="s">
        <v>25</v>
      </c>
      <c r="K106" s="1" t="s">
        <v>15</v>
      </c>
      <c r="L106" s="43" t="str">
        <f>IFERROR(INDEX(Исходная!E:U,MATCH(B106&amp;"*"&amp;G106&amp;"*",Исходная!U:U,0),1),"")</f>
        <v/>
      </c>
      <c r="M106" s="43" t="str">
        <f>IFERROR(INDEX(Исходная!E:U,MATCH(B106&amp;"*"&amp;G106&amp;"*",Исходная!U:U,0),2),"")</f>
        <v/>
      </c>
    </row>
    <row r="107" spans="2:13">
      <c r="B107" s="1" t="s">
        <v>128</v>
      </c>
      <c r="C107" s="2">
        <v>2</v>
      </c>
      <c r="D107" s="2">
        <v>14</v>
      </c>
      <c r="E107" s="1" t="s">
        <v>132</v>
      </c>
      <c r="F107" s="1" t="s">
        <v>305</v>
      </c>
      <c r="G107" s="1" t="s">
        <v>147</v>
      </c>
      <c r="H107" s="1"/>
      <c r="I107" s="1" t="s">
        <v>148</v>
      </c>
      <c r="J107" s="1" t="s">
        <v>25</v>
      </c>
      <c r="K107" s="1" t="s">
        <v>15</v>
      </c>
      <c r="L107" s="43" t="str">
        <f>IFERROR(INDEX(Исходная!E:U,MATCH(B107&amp;"*"&amp;G107&amp;"*",Исходная!U:U,0),1),"")</f>
        <v/>
      </c>
      <c r="M107" s="43" t="str">
        <f>IFERROR(INDEX(Исходная!E:U,MATCH(B107&amp;"*"&amp;G107&amp;"*",Исходная!U:U,0),2),"")</f>
        <v/>
      </c>
    </row>
    <row r="108" spans="2:13">
      <c r="B108" s="1" t="s">
        <v>128</v>
      </c>
      <c r="C108" s="2">
        <v>2</v>
      </c>
      <c r="D108" s="2">
        <v>15</v>
      </c>
      <c r="E108" s="1" t="s">
        <v>132</v>
      </c>
      <c r="F108" s="1" t="s">
        <v>305</v>
      </c>
      <c r="G108" s="1" t="s">
        <v>149</v>
      </c>
      <c r="H108" s="1"/>
      <c r="I108" s="1" t="s">
        <v>150</v>
      </c>
      <c r="J108" s="1" t="s">
        <v>25</v>
      </c>
      <c r="K108" s="1" t="s">
        <v>15</v>
      </c>
      <c r="L108" s="43" t="str">
        <f>IFERROR(INDEX(Исходная!E:U,MATCH(B108&amp;"*"&amp;G108&amp;"*",Исходная!U:U,0),1),"")</f>
        <v/>
      </c>
      <c r="M108" s="43" t="str">
        <f>IFERROR(INDEX(Исходная!E:U,MATCH(B108&amp;"*"&amp;G108&amp;"*",Исходная!U:U,0),2),"")</f>
        <v/>
      </c>
    </row>
    <row r="109" spans="2:13">
      <c r="B109" s="1" t="s">
        <v>128</v>
      </c>
      <c r="C109" s="2">
        <v>2</v>
      </c>
      <c r="D109" s="2">
        <v>16</v>
      </c>
      <c r="E109" s="1" t="s">
        <v>132</v>
      </c>
      <c r="F109" s="1" t="s">
        <v>305</v>
      </c>
      <c r="G109" s="1" t="s">
        <v>151</v>
      </c>
      <c r="H109" s="1"/>
      <c r="I109" s="1" t="s">
        <v>150</v>
      </c>
      <c r="J109" s="1" t="s">
        <v>25</v>
      </c>
      <c r="K109" s="1" t="s">
        <v>15</v>
      </c>
      <c r="L109" s="43" t="str">
        <f>IFERROR(INDEX(Исходная!E:U,MATCH(B109&amp;"*"&amp;G109&amp;"*",Исходная!U:U,0),1),"")</f>
        <v/>
      </c>
      <c r="M109" s="43" t="str">
        <f>IFERROR(INDEX(Исходная!E:U,MATCH(B109&amp;"*"&amp;G109&amp;"*",Исходная!U:U,0),2),"")</f>
        <v/>
      </c>
    </row>
    <row r="110" spans="2:13">
      <c r="B110" s="1" t="s">
        <v>128</v>
      </c>
      <c r="C110" s="2">
        <v>2</v>
      </c>
      <c r="D110" s="2">
        <v>17</v>
      </c>
      <c r="E110" s="1" t="s">
        <v>132</v>
      </c>
      <c r="F110" s="1" t="s">
        <v>305</v>
      </c>
      <c r="G110" s="1" t="s">
        <v>152</v>
      </c>
      <c r="H110" s="1"/>
      <c r="I110" s="1" t="s">
        <v>150</v>
      </c>
      <c r="J110" s="1" t="s">
        <v>25</v>
      </c>
      <c r="K110" s="1" t="s">
        <v>15</v>
      </c>
      <c r="L110" s="43" t="str">
        <f>IFERROR(INDEX(Исходная!E:U,MATCH(B110&amp;"*"&amp;G110&amp;"*",Исходная!U:U,0),1),"")</f>
        <v/>
      </c>
      <c r="M110" s="43" t="str">
        <f>IFERROR(INDEX(Исходная!E:U,MATCH(B110&amp;"*"&amp;G110&amp;"*",Исходная!U:U,0),2),"")</f>
        <v/>
      </c>
    </row>
    <row r="111" spans="2:13">
      <c r="B111" s="1" t="s">
        <v>128</v>
      </c>
      <c r="C111" s="2">
        <v>2</v>
      </c>
      <c r="D111" s="2">
        <v>18</v>
      </c>
      <c r="E111" s="1" t="s">
        <v>132</v>
      </c>
      <c r="F111" s="1" t="s">
        <v>305</v>
      </c>
      <c r="G111" s="1" t="s">
        <v>153</v>
      </c>
      <c r="H111" s="1"/>
      <c r="I111" s="1" t="s">
        <v>150</v>
      </c>
      <c r="J111" s="1" t="s">
        <v>25</v>
      </c>
      <c r="K111" s="1" t="s">
        <v>15</v>
      </c>
      <c r="L111" s="43" t="str">
        <f>IFERROR(INDEX(Исходная!E:U,MATCH(B111&amp;"*"&amp;G111&amp;"*",Исходная!U:U,0),1),"")</f>
        <v/>
      </c>
      <c r="M111" s="43" t="str">
        <f>IFERROR(INDEX(Исходная!E:U,MATCH(B111&amp;"*"&amp;G111&amp;"*",Исходная!U:U,0),2),"")</f>
        <v/>
      </c>
    </row>
    <row r="112" spans="2:13">
      <c r="B112" s="1" t="s">
        <v>128</v>
      </c>
      <c r="C112" s="2">
        <v>2</v>
      </c>
      <c r="D112" s="2">
        <v>19</v>
      </c>
      <c r="E112" s="1" t="s">
        <v>132</v>
      </c>
      <c r="F112" s="1" t="s">
        <v>305</v>
      </c>
      <c r="G112" s="1" t="s">
        <v>154</v>
      </c>
      <c r="H112" s="1"/>
      <c r="I112" s="1" t="s">
        <v>150</v>
      </c>
      <c r="J112" s="1" t="s">
        <v>25</v>
      </c>
      <c r="K112" s="1" t="s">
        <v>15</v>
      </c>
      <c r="L112" s="43" t="str">
        <f>IFERROR(INDEX(Исходная!E:U,MATCH(B112&amp;"*"&amp;G112&amp;"*",Исходная!U:U,0),1),"")</f>
        <v/>
      </c>
      <c r="M112" s="43" t="str">
        <f>IFERROR(INDEX(Исходная!E:U,MATCH(B112&amp;"*"&amp;G112&amp;"*",Исходная!U:U,0),2),"")</f>
        <v/>
      </c>
    </row>
    <row r="113" spans="2:13">
      <c r="B113" s="1" t="s">
        <v>128</v>
      </c>
      <c r="C113" s="2">
        <v>2</v>
      </c>
      <c r="D113" s="2">
        <v>20</v>
      </c>
      <c r="E113" s="1" t="s">
        <v>132</v>
      </c>
      <c r="F113" s="1" t="s">
        <v>305</v>
      </c>
      <c r="G113" s="1" t="s">
        <v>155</v>
      </c>
      <c r="H113" s="1"/>
      <c r="I113" s="1" t="s">
        <v>148</v>
      </c>
      <c r="J113" s="1" t="s">
        <v>25</v>
      </c>
      <c r="K113" s="1" t="s">
        <v>15</v>
      </c>
      <c r="L113" s="43" t="str">
        <f>IFERROR(INDEX(Исходная!E:U,MATCH(B113&amp;"*"&amp;G113&amp;"*",Исходная!U:U,0),1),"")</f>
        <v/>
      </c>
      <c r="M113" s="43" t="str">
        <f>IFERROR(INDEX(Исходная!E:U,MATCH(B113&amp;"*"&amp;G113&amp;"*",Исходная!U:U,0),2),"")</f>
        <v/>
      </c>
    </row>
    <row r="114" spans="2:13">
      <c r="B114" s="1" t="s">
        <v>128</v>
      </c>
      <c r="C114" s="2">
        <v>2</v>
      </c>
      <c r="D114" s="2">
        <v>21</v>
      </c>
      <c r="E114" s="1" t="s">
        <v>132</v>
      </c>
      <c r="F114" s="1" t="s">
        <v>305</v>
      </c>
      <c r="G114" s="1" t="s">
        <v>156</v>
      </c>
      <c r="H114" s="1"/>
      <c r="I114" s="1" t="s">
        <v>148</v>
      </c>
      <c r="J114" s="1" t="s">
        <v>25</v>
      </c>
      <c r="K114" s="1" t="s">
        <v>15</v>
      </c>
      <c r="L114" s="43" t="str">
        <f>IFERROR(INDEX(Исходная!E:U,MATCH(B114&amp;"*"&amp;G114&amp;"*",Исходная!U:U,0),1),"")</f>
        <v/>
      </c>
      <c r="M114" s="43" t="str">
        <f>IFERROR(INDEX(Исходная!E:U,MATCH(B114&amp;"*"&amp;G114&amp;"*",Исходная!U:U,0),2),"")</f>
        <v/>
      </c>
    </row>
    <row r="115" spans="2:13">
      <c r="B115" s="1" t="s">
        <v>128</v>
      </c>
      <c r="C115" s="2">
        <v>2</v>
      </c>
      <c r="D115" s="2">
        <v>22</v>
      </c>
      <c r="E115" s="1" t="s">
        <v>132</v>
      </c>
      <c r="F115" s="1" t="s">
        <v>305</v>
      </c>
      <c r="G115" s="1" t="s">
        <v>157</v>
      </c>
      <c r="H115" s="1"/>
      <c r="I115" s="1" t="s">
        <v>148</v>
      </c>
      <c r="J115" s="1" t="s">
        <v>25</v>
      </c>
      <c r="K115" s="1" t="s">
        <v>15</v>
      </c>
      <c r="L115" s="43" t="str">
        <f>IFERROR(INDEX(Исходная!E:U,MATCH(B115&amp;"*"&amp;G115&amp;"*",Исходная!U:U,0),1),"")</f>
        <v/>
      </c>
      <c r="M115" s="43" t="str">
        <f>IFERROR(INDEX(Исходная!E:U,MATCH(B115&amp;"*"&amp;G115&amp;"*",Исходная!U:U,0),2),"")</f>
        <v/>
      </c>
    </row>
    <row r="116" spans="2:13">
      <c r="B116" s="1" t="s">
        <v>128</v>
      </c>
      <c r="C116" s="2">
        <v>2</v>
      </c>
      <c r="D116" s="2">
        <v>23</v>
      </c>
      <c r="E116" s="1" t="s">
        <v>132</v>
      </c>
      <c r="F116" s="1" t="s">
        <v>305</v>
      </c>
      <c r="G116" s="1" t="s">
        <v>158</v>
      </c>
      <c r="H116" s="1"/>
      <c r="I116" s="1" t="s">
        <v>148</v>
      </c>
      <c r="J116" s="1" t="s">
        <v>25</v>
      </c>
      <c r="K116" s="1" t="s">
        <v>15</v>
      </c>
      <c r="L116" s="43" t="str">
        <f>IFERROR(INDEX(Исходная!E:U,MATCH(B116&amp;"*"&amp;G116&amp;"*",Исходная!U:U,0),1),"")</f>
        <v/>
      </c>
      <c r="M116" s="43" t="str">
        <f>IFERROR(INDEX(Исходная!E:U,MATCH(B116&amp;"*"&amp;G116&amp;"*",Исходная!U:U,0),2),"")</f>
        <v/>
      </c>
    </row>
    <row r="117" spans="2:13">
      <c r="B117" s="1" t="s">
        <v>128</v>
      </c>
      <c r="C117" s="2">
        <v>2</v>
      </c>
      <c r="D117" s="2">
        <v>24</v>
      </c>
      <c r="E117" s="1" t="s">
        <v>132</v>
      </c>
      <c r="F117" s="1" t="s">
        <v>305</v>
      </c>
      <c r="G117" s="1" t="s">
        <v>18</v>
      </c>
      <c r="H117" s="1"/>
      <c r="I117" s="1" t="s">
        <v>148</v>
      </c>
      <c r="J117" s="1" t="s">
        <v>25</v>
      </c>
      <c r="K117" s="1" t="s">
        <v>15</v>
      </c>
      <c r="L117" s="43" t="str">
        <f>IFERROR(INDEX(Исходная!E:U,MATCH(B117&amp;"*"&amp;G117&amp;"*",Исходная!U:U,0),1),"")</f>
        <v/>
      </c>
      <c r="M117" s="43" t="str">
        <f>IFERROR(INDEX(Исходная!E:U,MATCH(B117&amp;"*"&amp;G117&amp;"*",Исходная!U:U,0),2),"")</f>
        <v/>
      </c>
    </row>
    <row r="118" spans="2:13">
      <c r="B118" s="1" t="s">
        <v>128</v>
      </c>
      <c r="C118" s="2">
        <v>2</v>
      </c>
      <c r="D118" s="2">
        <v>25</v>
      </c>
      <c r="E118" s="1" t="s">
        <v>132</v>
      </c>
      <c r="F118" s="1" t="s">
        <v>305</v>
      </c>
      <c r="G118" s="1" t="s">
        <v>159</v>
      </c>
      <c r="H118" s="1"/>
      <c r="I118" s="1" t="s">
        <v>148</v>
      </c>
      <c r="J118" s="1" t="s">
        <v>25</v>
      </c>
      <c r="K118" s="1" t="s">
        <v>15</v>
      </c>
      <c r="L118" s="43" t="str">
        <f>IFERROR(INDEX(Исходная!E:U,MATCH(B118&amp;"*"&amp;G118&amp;"*",Исходная!U:U,0),1),"")</f>
        <v/>
      </c>
      <c r="M118" s="43" t="str">
        <f>IFERROR(INDEX(Исходная!E:U,MATCH(B118&amp;"*"&amp;G118&amp;"*",Исходная!U:U,0),2),"")</f>
        <v/>
      </c>
    </row>
    <row r="119" spans="2:13">
      <c r="B119" s="1" t="s">
        <v>128</v>
      </c>
      <c r="C119" s="2">
        <v>2</v>
      </c>
      <c r="D119" s="2">
        <v>26</v>
      </c>
      <c r="E119" s="1" t="s">
        <v>132</v>
      </c>
      <c r="F119" s="1" t="s">
        <v>305</v>
      </c>
      <c r="G119" s="1" t="s">
        <v>159</v>
      </c>
      <c r="H119" s="1"/>
      <c r="I119" s="1" t="s">
        <v>148</v>
      </c>
      <c r="J119" s="1" t="s">
        <v>25</v>
      </c>
      <c r="K119" s="1" t="s">
        <v>15</v>
      </c>
      <c r="L119" s="43" t="str">
        <f>IFERROR(INDEX(Исходная!E:U,MATCH(B119&amp;"*"&amp;G119&amp;"*",Исходная!U:U,0),1),"")</f>
        <v/>
      </c>
      <c r="M119" s="43" t="str">
        <f>IFERROR(INDEX(Исходная!E:U,MATCH(B119&amp;"*"&amp;G119&amp;"*",Исходная!U:U,0),2),"")</f>
        <v/>
      </c>
    </row>
    <row r="120" spans="2:13">
      <c r="B120" s="1" t="s">
        <v>128</v>
      </c>
      <c r="C120" s="2">
        <v>3</v>
      </c>
      <c r="D120" s="2">
        <v>1</v>
      </c>
      <c r="E120" s="1" t="s">
        <v>21</v>
      </c>
      <c r="F120" s="1" t="s">
        <v>160</v>
      </c>
      <c r="G120" s="1" t="s">
        <v>161</v>
      </c>
      <c r="H120" s="1"/>
      <c r="I120" s="1" t="s">
        <v>24</v>
      </c>
      <c r="J120" s="1" t="s">
        <v>25</v>
      </c>
      <c r="K120" s="1" t="s">
        <v>15</v>
      </c>
      <c r="L120" s="43" t="str">
        <f>IFERROR(INDEX(Исходная!E:U,MATCH(B120&amp;"*"&amp;G120&amp;"*",Исходная!U:U,0),1),"")</f>
        <v/>
      </c>
      <c r="M120" s="43" t="str">
        <f>IFERROR(INDEX(Исходная!E:U,MATCH(B120&amp;"*"&amp;G120&amp;"*",Исходная!U:U,0),2),"")</f>
        <v/>
      </c>
    </row>
    <row r="121" spans="2:13">
      <c r="B121" s="1" t="s">
        <v>128</v>
      </c>
      <c r="C121" s="2">
        <v>3</v>
      </c>
      <c r="D121" s="2">
        <v>2</v>
      </c>
      <c r="E121" s="1" t="s">
        <v>21</v>
      </c>
      <c r="F121" s="1" t="s">
        <v>160</v>
      </c>
      <c r="G121" s="1" t="s">
        <v>162</v>
      </c>
      <c r="H121" s="1"/>
      <c r="I121" s="1" t="s">
        <v>24</v>
      </c>
      <c r="J121" s="1" t="s">
        <v>25</v>
      </c>
      <c r="K121" s="1" t="s">
        <v>15</v>
      </c>
      <c r="L121" s="43" t="str">
        <f>IFERROR(INDEX(Исходная!E:U,MATCH(B121&amp;"*"&amp;G121&amp;"*",Исходная!U:U,0),1),"")</f>
        <v/>
      </c>
      <c r="M121" s="43" t="str">
        <f>IFERROR(INDEX(Исходная!E:U,MATCH(B121&amp;"*"&amp;G121&amp;"*",Исходная!U:U,0),2),"")</f>
        <v/>
      </c>
    </row>
    <row r="122" spans="2:13">
      <c r="B122" s="1" t="s">
        <v>128</v>
      </c>
      <c r="C122" s="2">
        <v>3</v>
      </c>
      <c r="D122" s="2">
        <v>3</v>
      </c>
      <c r="E122" s="1" t="s">
        <v>21</v>
      </c>
      <c r="F122" s="1" t="s">
        <v>160</v>
      </c>
      <c r="G122" s="1" t="s">
        <v>163</v>
      </c>
      <c r="H122" s="1"/>
      <c r="I122" s="1" t="s">
        <v>24</v>
      </c>
      <c r="J122" s="1" t="s">
        <v>25</v>
      </c>
      <c r="K122" s="1" t="s">
        <v>15</v>
      </c>
      <c r="L122" s="43" t="str">
        <f>IFERROR(INDEX(Исходная!E:U,MATCH(B122&amp;"*"&amp;G122&amp;"*",Исходная!U:U,0),1),"")</f>
        <v/>
      </c>
      <c r="M122" s="43" t="str">
        <f>IFERROR(INDEX(Исходная!E:U,MATCH(B122&amp;"*"&amp;G122&amp;"*",Исходная!U:U,0),2),"")</f>
        <v/>
      </c>
    </row>
    <row r="123" spans="2:13">
      <c r="B123" s="1" t="s">
        <v>128</v>
      </c>
      <c r="C123" s="2">
        <v>3</v>
      </c>
      <c r="D123" s="2">
        <v>4</v>
      </c>
      <c r="E123" s="1" t="s">
        <v>21</v>
      </c>
      <c r="F123" s="1" t="s">
        <v>160</v>
      </c>
      <c r="G123" s="1" t="s">
        <v>164</v>
      </c>
      <c r="H123" s="1"/>
      <c r="I123" s="1" t="s">
        <v>24</v>
      </c>
      <c r="J123" s="1" t="s">
        <v>25</v>
      </c>
      <c r="K123" s="1" t="s">
        <v>15</v>
      </c>
      <c r="L123" s="43" t="str">
        <f>IFERROR(INDEX(Исходная!E:U,MATCH(B123&amp;"*"&amp;G123&amp;"*",Исходная!U:U,0),1),"")</f>
        <v/>
      </c>
      <c r="M123" s="43" t="str">
        <f>IFERROR(INDEX(Исходная!E:U,MATCH(B123&amp;"*"&amp;G123&amp;"*",Исходная!U:U,0),2),"")</f>
        <v/>
      </c>
    </row>
    <row r="124" spans="2:13">
      <c r="B124" s="1" t="s">
        <v>128</v>
      </c>
      <c r="C124" s="2">
        <v>3</v>
      </c>
      <c r="D124" s="2">
        <v>5</v>
      </c>
      <c r="E124" s="1" t="s">
        <v>21</v>
      </c>
      <c r="F124" s="1" t="s">
        <v>160</v>
      </c>
      <c r="G124" s="1" t="s">
        <v>165</v>
      </c>
      <c r="H124" s="1"/>
      <c r="I124" s="1" t="s">
        <v>24</v>
      </c>
      <c r="J124" s="1" t="s">
        <v>25</v>
      </c>
      <c r="K124" s="1" t="s">
        <v>15</v>
      </c>
      <c r="L124" s="43" t="str">
        <f>IFERROR(INDEX(Исходная!E:U,MATCH(B124&amp;"*"&amp;G124&amp;"*",Исходная!U:U,0),1),"")</f>
        <v/>
      </c>
      <c r="M124" s="43" t="str">
        <f>IFERROR(INDEX(Исходная!E:U,MATCH(B124&amp;"*"&amp;G124&amp;"*",Исходная!U:U,0),2),"")</f>
        <v/>
      </c>
    </row>
    <row r="125" spans="2:13">
      <c r="B125" s="1" t="s">
        <v>128</v>
      </c>
      <c r="C125" s="2">
        <v>3</v>
      </c>
      <c r="D125" s="2">
        <v>6</v>
      </c>
      <c r="E125" s="1" t="s">
        <v>21</v>
      </c>
      <c r="F125" s="1" t="s">
        <v>160</v>
      </c>
      <c r="G125" s="1" t="s">
        <v>166</v>
      </c>
      <c r="H125" s="1"/>
      <c r="I125" s="1" t="s">
        <v>24</v>
      </c>
      <c r="J125" s="1" t="s">
        <v>25</v>
      </c>
      <c r="K125" s="1" t="s">
        <v>15</v>
      </c>
      <c r="L125" s="43" t="str">
        <f>IFERROR(INDEX(Исходная!E:U,MATCH(B125&amp;"*"&amp;G125&amp;"*",Исходная!U:U,0),1),"")</f>
        <v/>
      </c>
      <c r="M125" s="43" t="str">
        <f>IFERROR(INDEX(Исходная!E:U,MATCH(B125&amp;"*"&amp;G125&amp;"*",Исходная!U:U,0),2),"")</f>
        <v/>
      </c>
    </row>
    <row r="126" spans="2:13">
      <c r="B126" s="1" t="s">
        <v>128</v>
      </c>
      <c r="C126" s="2">
        <v>3</v>
      </c>
      <c r="D126" s="2">
        <v>7</v>
      </c>
      <c r="E126" s="1" t="s">
        <v>21</v>
      </c>
      <c r="F126" s="1" t="s">
        <v>160</v>
      </c>
      <c r="G126" s="1" t="s">
        <v>167</v>
      </c>
      <c r="H126" s="1"/>
      <c r="I126" s="1" t="s">
        <v>24</v>
      </c>
      <c r="J126" s="1" t="s">
        <v>25</v>
      </c>
      <c r="K126" s="1" t="s">
        <v>15</v>
      </c>
      <c r="L126" s="43" t="str">
        <f>IFERROR(INDEX(Исходная!E:U,MATCH(B126&amp;"*"&amp;G126&amp;"*",Исходная!U:U,0),1),"")</f>
        <v/>
      </c>
      <c r="M126" s="43" t="str">
        <f>IFERROR(INDEX(Исходная!E:U,MATCH(B126&amp;"*"&amp;G126&amp;"*",Исходная!U:U,0),2),"")</f>
        <v/>
      </c>
    </row>
    <row r="127" spans="2:13">
      <c r="B127" s="1" t="s">
        <v>128</v>
      </c>
      <c r="C127" s="2">
        <v>3</v>
      </c>
      <c r="D127" s="2">
        <v>8</v>
      </c>
      <c r="E127" s="1" t="s">
        <v>21</v>
      </c>
      <c r="F127" s="1" t="s">
        <v>160</v>
      </c>
      <c r="G127" s="1" t="s">
        <v>168</v>
      </c>
      <c r="H127" s="1"/>
      <c r="I127" s="1" t="s">
        <v>24</v>
      </c>
      <c r="J127" s="1" t="s">
        <v>25</v>
      </c>
      <c r="K127" s="1" t="s">
        <v>15</v>
      </c>
      <c r="L127" s="43" t="str">
        <f>IFERROR(INDEX(Исходная!E:U,MATCH(B127&amp;"*"&amp;G127&amp;"*",Исходная!U:U,0),1),"")</f>
        <v/>
      </c>
      <c r="M127" s="43" t="str">
        <f>IFERROR(INDEX(Исходная!E:U,MATCH(B127&amp;"*"&amp;G127&amp;"*",Исходная!U:U,0),2),"")</f>
        <v/>
      </c>
    </row>
    <row r="128" spans="2:13">
      <c r="B128" s="1" t="s">
        <v>128</v>
      </c>
      <c r="C128" s="2">
        <v>3</v>
      </c>
      <c r="D128" s="2">
        <v>9</v>
      </c>
      <c r="E128" s="1" t="s">
        <v>21</v>
      </c>
      <c r="F128" s="1" t="s">
        <v>160</v>
      </c>
      <c r="G128" s="1" t="s">
        <v>169</v>
      </c>
      <c r="H128" s="1"/>
      <c r="I128" s="1" t="s">
        <v>24</v>
      </c>
      <c r="J128" s="1" t="s">
        <v>25</v>
      </c>
      <c r="K128" s="1" t="s">
        <v>15</v>
      </c>
      <c r="L128" s="43" t="str">
        <f>IFERROR(INDEX(Исходная!E:U,MATCH(B128&amp;"*"&amp;G128&amp;"*",Исходная!U:U,0),1),"")</f>
        <v/>
      </c>
      <c r="M128" s="43" t="str">
        <f>IFERROR(INDEX(Исходная!E:U,MATCH(B128&amp;"*"&amp;G128&amp;"*",Исходная!U:U,0),2),"")</f>
        <v/>
      </c>
    </row>
    <row r="129" spans="2:13">
      <c r="B129" s="1" t="s">
        <v>128</v>
      </c>
      <c r="C129" s="2">
        <v>3</v>
      </c>
      <c r="D129" s="2">
        <v>10</v>
      </c>
      <c r="E129" s="1" t="s">
        <v>21</v>
      </c>
      <c r="F129" s="1" t="s">
        <v>160</v>
      </c>
      <c r="G129" s="1" t="s">
        <v>170</v>
      </c>
      <c r="H129" s="1"/>
      <c r="I129" s="1" t="s">
        <v>24</v>
      </c>
      <c r="J129" s="1" t="s">
        <v>25</v>
      </c>
      <c r="K129" s="1" t="s">
        <v>15</v>
      </c>
      <c r="L129" s="43" t="str">
        <f>IFERROR(INDEX(Исходная!E:U,MATCH(B129&amp;"*"&amp;G129&amp;"*",Исходная!U:U,0),1),"")</f>
        <v/>
      </c>
      <c r="M129" s="43" t="str">
        <f>IFERROR(INDEX(Исходная!E:U,MATCH(B129&amp;"*"&amp;G129&amp;"*",Исходная!U:U,0),2),"")</f>
        <v/>
      </c>
    </row>
    <row r="130" spans="2:13">
      <c r="B130" s="1" t="s">
        <v>128</v>
      </c>
      <c r="C130" s="2">
        <v>3</v>
      </c>
      <c r="D130" s="2">
        <v>11</v>
      </c>
      <c r="E130" s="1" t="s">
        <v>21</v>
      </c>
      <c r="F130" s="1" t="s">
        <v>160</v>
      </c>
      <c r="G130" s="1" t="s">
        <v>171</v>
      </c>
      <c r="H130" s="1"/>
      <c r="I130" s="1" t="s">
        <v>24</v>
      </c>
      <c r="J130" s="1" t="s">
        <v>25</v>
      </c>
      <c r="K130" s="1" t="s">
        <v>15</v>
      </c>
      <c r="L130" s="43" t="str">
        <f>IFERROR(INDEX(Исходная!E:U,MATCH(B130&amp;"*"&amp;G130&amp;"*",Исходная!U:U,0),1),"")</f>
        <v/>
      </c>
      <c r="M130" s="43" t="str">
        <f>IFERROR(INDEX(Исходная!E:U,MATCH(B130&amp;"*"&amp;G130&amp;"*",Исходная!U:U,0),2),"")</f>
        <v/>
      </c>
    </row>
    <row r="131" spans="2:13">
      <c r="B131" s="1" t="s">
        <v>128</v>
      </c>
      <c r="C131" s="2">
        <v>4</v>
      </c>
      <c r="D131" s="2">
        <v>1</v>
      </c>
      <c r="E131" s="1" t="s">
        <v>172</v>
      </c>
      <c r="F131" s="1" t="s">
        <v>173</v>
      </c>
      <c r="G131" s="1" t="s">
        <v>174</v>
      </c>
      <c r="H131" s="1"/>
      <c r="I131" s="1" t="s">
        <v>175</v>
      </c>
      <c r="J131" s="1" t="s">
        <v>25</v>
      </c>
      <c r="K131" s="1" t="s">
        <v>15</v>
      </c>
      <c r="L131" s="43" t="str">
        <f>IFERROR(INDEX(Исходная!E:U,MATCH(B131&amp;"*"&amp;G131&amp;"*",Исходная!U:U,0),1),"")</f>
        <v/>
      </c>
      <c r="M131" s="43" t="str">
        <f>IFERROR(INDEX(Исходная!E:U,MATCH(B131&amp;"*"&amp;G131&amp;"*",Исходная!U:U,0),2),"")</f>
        <v/>
      </c>
    </row>
    <row r="132" spans="2:13">
      <c r="B132" s="1" t="s">
        <v>128</v>
      </c>
      <c r="C132" s="2">
        <v>4</v>
      </c>
      <c r="D132" s="2">
        <v>2</v>
      </c>
      <c r="E132" s="1" t="s">
        <v>172</v>
      </c>
      <c r="F132" s="1" t="s">
        <v>173</v>
      </c>
      <c r="G132" s="1" t="s">
        <v>176</v>
      </c>
      <c r="H132" s="1"/>
      <c r="I132" s="1" t="s">
        <v>175</v>
      </c>
      <c r="J132" s="1" t="s">
        <v>25</v>
      </c>
      <c r="K132" s="1" t="s">
        <v>15</v>
      </c>
      <c r="L132" s="43" t="str">
        <f>IFERROR(INDEX(Исходная!E:U,MATCH(B132&amp;"*"&amp;G132&amp;"*",Исходная!U:U,0),1),"")</f>
        <v/>
      </c>
      <c r="M132" s="43" t="str">
        <f>IFERROR(INDEX(Исходная!E:U,MATCH(B132&amp;"*"&amp;G132&amp;"*",Исходная!U:U,0),2),"")</f>
        <v/>
      </c>
    </row>
    <row r="133" spans="2:13">
      <c r="B133" s="1" t="s">
        <v>128</v>
      </c>
      <c r="C133" s="2">
        <v>5</v>
      </c>
      <c r="D133" s="2">
        <v>1</v>
      </c>
      <c r="E133" s="1" t="s">
        <v>34</v>
      </c>
      <c r="F133" s="1" t="s">
        <v>306</v>
      </c>
      <c r="G133" s="1" t="s">
        <v>177</v>
      </c>
      <c r="H133" s="1"/>
      <c r="I133" s="1" t="s">
        <v>37</v>
      </c>
      <c r="J133" s="1" t="s">
        <v>25</v>
      </c>
      <c r="K133" s="1" t="s">
        <v>15</v>
      </c>
      <c r="L133" s="43" t="str">
        <f>IFERROR(INDEX(Исходная!E:U,MATCH(B133&amp;"*"&amp;G133&amp;"*",Исходная!U:U,0),1),"")</f>
        <v/>
      </c>
      <c r="M133" s="43" t="str">
        <f>IFERROR(INDEX(Исходная!E:U,MATCH(B133&amp;"*"&amp;G133&amp;"*",Исходная!U:U,0),2),"")</f>
        <v/>
      </c>
    </row>
    <row r="134" spans="2:13">
      <c r="B134" s="1" t="s">
        <v>128</v>
      </c>
      <c r="C134" s="2">
        <v>5</v>
      </c>
      <c r="D134" s="2">
        <v>2</v>
      </c>
      <c r="E134" s="1" t="s">
        <v>34</v>
      </c>
      <c r="F134" s="1" t="s">
        <v>306</v>
      </c>
      <c r="G134" s="1" t="s">
        <v>178</v>
      </c>
      <c r="H134" s="1"/>
      <c r="I134" s="1" t="s">
        <v>37</v>
      </c>
      <c r="J134" s="1" t="s">
        <v>25</v>
      </c>
      <c r="K134" s="1" t="s">
        <v>15</v>
      </c>
      <c r="L134" s="43" t="str">
        <f>IFERROR(INDEX(Исходная!E:U,MATCH(B134&amp;"*"&amp;G134&amp;"*",Исходная!U:U,0),1),"")</f>
        <v/>
      </c>
      <c r="M134" s="43" t="str">
        <f>IFERROR(INDEX(Исходная!E:U,MATCH(B134&amp;"*"&amp;G134&amp;"*",Исходная!U:U,0),2),"")</f>
        <v/>
      </c>
    </row>
    <row r="135" spans="2:13">
      <c r="B135" s="1" t="s">
        <v>128</v>
      </c>
      <c r="C135" s="2">
        <v>5</v>
      </c>
      <c r="D135" s="2">
        <v>3</v>
      </c>
      <c r="E135" s="1" t="s">
        <v>34</v>
      </c>
      <c r="F135" s="1" t="s">
        <v>306</v>
      </c>
      <c r="G135" s="1" t="s">
        <v>36</v>
      </c>
      <c r="H135" s="1"/>
      <c r="I135" s="1" t="s">
        <v>37</v>
      </c>
      <c r="J135" s="1" t="s">
        <v>25</v>
      </c>
      <c r="K135" s="1" t="s">
        <v>15</v>
      </c>
      <c r="L135" s="43" t="str">
        <f>IFERROR(INDEX(Исходная!E:U,MATCH(B135&amp;"*"&amp;G135&amp;"*",Исходная!U:U,0),1),"")</f>
        <v/>
      </c>
      <c r="M135" s="43" t="str">
        <f>IFERROR(INDEX(Исходная!E:U,MATCH(B135&amp;"*"&amp;G135&amp;"*",Исходная!U:U,0),2),"")</f>
        <v/>
      </c>
    </row>
    <row r="136" spans="2:13">
      <c r="B136" s="1" t="s">
        <v>128</v>
      </c>
      <c r="C136" s="2">
        <v>5</v>
      </c>
      <c r="D136" s="2">
        <v>4</v>
      </c>
      <c r="E136" s="1" t="s">
        <v>34</v>
      </c>
      <c r="F136" s="1" t="s">
        <v>306</v>
      </c>
      <c r="G136" s="1" t="s">
        <v>179</v>
      </c>
      <c r="H136" s="1"/>
      <c r="I136" s="1" t="s">
        <v>37</v>
      </c>
      <c r="J136" s="1" t="s">
        <v>25</v>
      </c>
      <c r="K136" s="1" t="s">
        <v>15</v>
      </c>
      <c r="L136" s="43" t="str">
        <f>IFERROR(INDEX(Исходная!E:U,MATCH(B136&amp;"*"&amp;G136&amp;"*",Исходная!U:U,0),1),"")</f>
        <v/>
      </c>
      <c r="M136" s="43" t="str">
        <f>IFERROR(INDEX(Исходная!E:U,MATCH(B136&amp;"*"&amp;G136&amp;"*",Исходная!U:U,0),2),"")</f>
        <v/>
      </c>
    </row>
    <row r="137" spans="2:13">
      <c r="B137" s="1" t="s">
        <v>128</v>
      </c>
      <c r="C137" s="2">
        <v>5</v>
      </c>
      <c r="D137" s="2">
        <v>5</v>
      </c>
      <c r="E137" s="1" t="s">
        <v>34</v>
      </c>
      <c r="F137" s="1" t="s">
        <v>306</v>
      </c>
      <c r="G137" s="1" t="s">
        <v>38</v>
      </c>
      <c r="H137" s="1"/>
      <c r="I137" s="1" t="s">
        <v>37</v>
      </c>
      <c r="J137" s="1" t="s">
        <v>25</v>
      </c>
      <c r="K137" s="1" t="s">
        <v>15</v>
      </c>
      <c r="L137" s="43" t="str">
        <f>IFERROR(INDEX(Исходная!E:U,MATCH(B137&amp;"*"&amp;G137&amp;"*",Исходная!U:U,0),1),"")</f>
        <v/>
      </c>
      <c r="M137" s="43" t="str">
        <f>IFERROR(INDEX(Исходная!E:U,MATCH(B137&amp;"*"&amp;G137&amp;"*",Исходная!U:U,0),2),"")</f>
        <v/>
      </c>
    </row>
    <row r="138" spans="2:13">
      <c r="B138" s="1" t="s">
        <v>128</v>
      </c>
      <c r="C138" s="2">
        <v>5</v>
      </c>
      <c r="D138" s="2">
        <v>6</v>
      </c>
      <c r="E138" s="1" t="s">
        <v>34</v>
      </c>
      <c r="F138" s="1" t="s">
        <v>306</v>
      </c>
      <c r="G138" s="1" t="s">
        <v>180</v>
      </c>
      <c r="H138" s="1"/>
      <c r="I138" s="1" t="s">
        <v>37</v>
      </c>
      <c r="J138" s="1" t="s">
        <v>25</v>
      </c>
      <c r="K138" s="1" t="s">
        <v>15</v>
      </c>
      <c r="L138" s="43" t="str">
        <f>IFERROR(INDEX(Исходная!E:U,MATCH(B138&amp;"*"&amp;G138&amp;"*",Исходная!U:U,0),1),"")</f>
        <v/>
      </c>
      <c r="M138" s="43" t="str">
        <f>IFERROR(INDEX(Исходная!E:U,MATCH(B138&amp;"*"&amp;G138&amp;"*",Исходная!U:U,0),2),"")</f>
        <v/>
      </c>
    </row>
    <row r="139" spans="2:13">
      <c r="B139" s="1" t="s">
        <v>128</v>
      </c>
      <c r="C139" s="2">
        <v>5</v>
      </c>
      <c r="D139" s="2">
        <v>7</v>
      </c>
      <c r="E139" s="1" t="s">
        <v>34</v>
      </c>
      <c r="F139" s="1" t="s">
        <v>306</v>
      </c>
      <c r="G139" s="1" t="s">
        <v>181</v>
      </c>
      <c r="H139" s="1"/>
      <c r="I139" s="1" t="s">
        <v>37</v>
      </c>
      <c r="J139" s="1" t="s">
        <v>25</v>
      </c>
      <c r="K139" s="1" t="s">
        <v>15</v>
      </c>
      <c r="L139" s="43" t="str">
        <f>IFERROR(INDEX(Исходная!E:U,MATCH(B139&amp;"*"&amp;G139&amp;"*",Исходная!U:U,0),1),"")</f>
        <v/>
      </c>
      <c r="M139" s="43" t="str">
        <f>IFERROR(INDEX(Исходная!E:U,MATCH(B139&amp;"*"&amp;G139&amp;"*",Исходная!U:U,0),2),"")</f>
        <v/>
      </c>
    </row>
    <row r="140" spans="2:13">
      <c r="B140" s="1" t="s">
        <v>128</v>
      </c>
      <c r="C140" s="2">
        <v>5</v>
      </c>
      <c r="D140" s="2">
        <v>8</v>
      </c>
      <c r="E140" s="1" t="s">
        <v>34</v>
      </c>
      <c r="F140" s="1" t="s">
        <v>306</v>
      </c>
      <c r="G140" s="1" t="s">
        <v>182</v>
      </c>
      <c r="H140" s="1"/>
      <c r="I140" s="1" t="s">
        <v>37</v>
      </c>
      <c r="J140" s="1" t="s">
        <v>25</v>
      </c>
      <c r="K140" s="1" t="s">
        <v>15</v>
      </c>
      <c r="L140" s="43" t="str">
        <f>IFERROR(INDEX(Исходная!E:U,MATCH(B140&amp;"*"&amp;G140&amp;"*",Исходная!U:U,0),1),"")</f>
        <v/>
      </c>
      <c r="M140" s="43" t="str">
        <f>IFERROR(INDEX(Исходная!E:U,MATCH(B140&amp;"*"&amp;G140&amp;"*",Исходная!U:U,0),2),"")</f>
        <v/>
      </c>
    </row>
    <row r="141" spans="2:13">
      <c r="B141" s="1" t="s">
        <v>128</v>
      </c>
      <c r="C141" s="2">
        <v>5</v>
      </c>
      <c r="D141" s="2">
        <v>9</v>
      </c>
      <c r="E141" s="1" t="s">
        <v>34</v>
      </c>
      <c r="F141" s="1" t="s">
        <v>306</v>
      </c>
      <c r="G141" s="1" t="s">
        <v>183</v>
      </c>
      <c r="H141" s="1"/>
      <c r="I141" s="1" t="s">
        <v>37</v>
      </c>
      <c r="J141" s="1" t="s">
        <v>25</v>
      </c>
      <c r="K141" s="1" t="s">
        <v>15</v>
      </c>
      <c r="L141" s="43" t="str">
        <f>IFERROR(INDEX(Исходная!E:U,MATCH(B141&amp;"*"&amp;G141&amp;"*",Исходная!U:U,0),1),"")</f>
        <v/>
      </c>
      <c r="M141" s="43" t="str">
        <f>IFERROR(INDEX(Исходная!E:U,MATCH(B141&amp;"*"&amp;G141&amp;"*",Исходная!U:U,0),2),"")</f>
        <v/>
      </c>
    </row>
    <row r="142" spans="2:13">
      <c r="B142" s="1" t="s">
        <v>128</v>
      </c>
      <c r="C142" s="2">
        <v>5</v>
      </c>
      <c r="D142" s="2">
        <v>10</v>
      </c>
      <c r="E142" s="1" t="s">
        <v>34</v>
      </c>
      <c r="F142" s="1" t="s">
        <v>306</v>
      </c>
      <c r="G142" s="1" t="s">
        <v>184</v>
      </c>
      <c r="H142" s="1"/>
      <c r="I142" s="1" t="s">
        <v>37</v>
      </c>
      <c r="J142" s="1" t="s">
        <v>25</v>
      </c>
      <c r="K142" s="1" t="s">
        <v>15</v>
      </c>
      <c r="L142" s="43" t="str">
        <f>IFERROR(INDEX(Исходная!E:U,MATCH(B142&amp;"*"&amp;G142&amp;"*",Исходная!U:U,0),1),"")</f>
        <v/>
      </c>
      <c r="M142" s="43" t="str">
        <f>IFERROR(INDEX(Исходная!E:U,MATCH(B142&amp;"*"&amp;G142&amp;"*",Исходная!U:U,0),2),"")</f>
        <v/>
      </c>
    </row>
    <row r="143" spans="2:13">
      <c r="B143" s="1" t="s">
        <v>128</v>
      </c>
      <c r="C143" s="2">
        <v>5</v>
      </c>
      <c r="D143" s="2">
        <v>11</v>
      </c>
      <c r="E143" s="1" t="s">
        <v>34</v>
      </c>
      <c r="F143" s="1" t="s">
        <v>306</v>
      </c>
      <c r="G143" s="1" t="s">
        <v>185</v>
      </c>
      <c r="H143" s="1"/>
      <c r="I143" s="1" t="s">
        <v>37</v>
      </c>
      <c r="J143" s="1" t="s">
        <v>25</v>
      </c>
      <c r="K143" s="1" t="s">
        <v>15</v>
      </c>
      <c r="L143" s="43" t="str">
        <f>IFERROR(INDEX(Исходная!E:U,MATCH(B143&amp;"*"&amp;G143&amp;"*",Исходная!U:U,0),1),"")</f>
        <v/>
      </c>
      <c r="M143" s="43" t="str">
        <f>IFERROR(INDEX(Исходная!E:U,MATCH(B143&amp;"*"&amp;G143&amp;"*",Исходная!U:U,0),2),"")</f>
        <v/>
      </c>
    </row>
    <row r="144" spans="2:13">
      <c r="B144" s="1" t="s">
        <v>128</v>
      </c>
      <c r="C144" s="2">
        <v>6</v>
      </c>
      <c r="D144" s="2">
        <v>1</v>
      </c>
      <c r="E144" s="1" t="s">
        <v>40</v>
      </c>
      <c r="F144" s="1" t="s">
        <v>186</v>
      </c>
      <c r="G144" s="1" t="s">
        <v>187</v>
      </c>
      <c r="H144" s="1"/>
      <c r="I144" s="1" t="s">
        <v>43</v>
      </c>
      <c r="J144" s="1" t="s">
        <v>25</v>
      </c>
      <c r="K144" s="1" t="s">
        <v>15</v>
      </c>
      <c r="L144" s="43" t="str">
        <f>IFERROR(INDEX(Исходная!E:U,MATCH(B144&amp;"*"&amp;G144&amp;"*",Исходная!U:U,0),1),"")</f>
        <v/>
      </c>
      <c r="M144" s="43" t="str">
        <f>IFERROR(INDEX(Исходная!E:U,MATCH(B144&amp;"*"&amp;G144&amp;"*",Исходная!U:U,0),2),"")</f>
        <v/>
      </c>
    </row>
    <row r="145" spans="2:13">
      <c r="B145" s="1" t="s">
        <v>128</v>
      </c>
      <c r="C145" s="2">
        <v>7</v>
      </c>
      <c r="D145" s="2">
        <v>1</v>
      </c>
      <c r="E145" s="1" t="s">
        <v>10</v>
      </c>
      <c r="F145" s="1" t="s">
        <v>188</v>
      </c>
      <c r="G145" s="1" t="s">
        <v>189</v>
      </c>
      <c r="H145" s="1" t="s">
        <v>12</v>
      </c>
      <c r="I145" s="1" t="s">
        <v>190</v>
      </c>
      <c r="J145" s="1" t="s">
        <v>14</v>
      </c>
      <c r="K145" s="1" t="s">
        <v>15</v>
      </c>
      <c r="L145" s="43" t="str">
        <f>IFERROR(INDEX(Исходная!E:U,MATCH(B145&amp;"*"&amp;G145&amp;"*",Исходная!U:U,0),1),"")</f>
        <v/>
      </c>
      <c r="M145" s="43" t="str">
        <f>IFERROR(INDEX(Исходная!E:U,MATCH(B145&amp;"*"&amp;G145&amp;"*",Исходная!U:U,0),2),"")</f>
        <v/>
      </c>
    </row>
    <row r="146" spans="2:13">
      <c r="B146" s="1" t="s">
        <v>128</v>
      </c>
      <c r="C146" s="2">
        <v>8</v>
      </c>
      <c r="D146" s="2">
        <v>1</v>
      </c>
      <c r="E146" s="1" t="s">
        <v>46</v>
      </c>
      <c r="F146" s="1" t="s">
        <v>307</v>
      </c>
      <c r="G146" s="1" t="s">
        <v>191</v>
      </c>
      <c r="H146" s="1"/>
      <c r="I146" s="1" t="s">
        <v>192</v>
      </c>
      <c r="J146" s="1" t="s">
        <v>25</v>
      </c>
      <c r="K146" s="1" t="s">
        <v>15</v>
      </c>
      <c r="L146" s="43" t="str">
        <f>IFERROR(INDEX(Исходная!E:U,MATCH(B146&amp;"*"&amp;G146&amp;"*",Исходная!U:U,0),1),"")</f>
        <v/>
      </c>
      <c r="M146" s="43" t="str">
        <f>IFERROR(INDEX(Исходная!E:U,MATCH(B146&amp;"*"&amp;G146&amp;"*",Исходная!U:U,0),2),"")</f>
        <v/>
      </c>
    </row>
    <row r="147" spans="2:13">
      <c r="B147" s="1" t="s">
        <v>128</v>
      </c>
      <c r="C147" s="2">
        <v>8</v>
      </c>
      <c r="D147" s="2">
        <v>2</v>
      </c>
      <c r="E147" s="1" t="s">
        <v>46</v>
      </c>
      <c r="F147" s="1" t="s">
        <v>307</v>
      </c>
      <c r="G147" s="1" t="s">
        <v>193</v>
      </c>
      <c r="H147" s="1"/>
      <c r="I147" s="1" t="s">
        <v>192</v>
      </c>
      <c r="J147" s="1" t="s">
        <v>25</v>
      </c>
      <c r="K147" s="1" t="s">
        <v>15</v>
      </c>
      <c r="L147" s="43" t="str">
        <f>IFERROR(INDEX(Исходная!E:U,MATCH(B147&amp;"*"&amp;G147&amp;"*",Исходная!U:U,0),1),"")</f>
        <v/>
      </c>
      <c r="M147" s="43" t="str">
        <f>IFERROR(INDEX(Исходная!E:U,MATCH(B147&amp;"*"&amp;G147&amp;"*",Исходная!U:U,0),2),"")</f>
        <v/>
      </c>
    </row>
    <row r="148" spans="2:13">
      <c r="B148" s="1" t="s">
        <v>128</v>
      </c>
      <c r="C148" s="2">
        <v>8</v>
      </c>
      <c r="D148" s="2">
        <v>3</v>
      </c>
      <c r="E148" s="1" t="s">
        <v>46</v>
      </c>
      <c r="F148" s="1" t="s">
        <v>307</v>
      </c>
      <c r="G148" s="1" t="s">
        <v>194</v>
      </c>
      <c r="H148" s="1"/>
      <c r="I148" s="1" t="s">
        <v>192</v>
      </c>
      <c r="J148" s="1" t="s">
        <v>25</v>
      </c>
      <c r="K148" s="1" t="s">
        <v>15</v>
      </c>
      <c r="L148" s="43" t="str">
        <f>IFERROR(INDEX(Исходная!E:U,MATCH(B148&amp;"*"&amp;G148&amp;"*",Исходная!U:U,0),1),"")</f>
        <v/>
      </c>
      <c r="M148" s="43" t="str">
        <f>IFERROR(INDEX(Исходная!E:U,MATCH(B148&amp;"*"&amp;G148&amp;"*",Исходная!U:U,0),2),"")</f>
        <v/>
      </c>
    </row>
    <row r="149" spans="2:13">
      <c r="B149" s="1" t="s">
        <v>128</v>
      </c>
      <c r="C149" s="2">
        <v>8</v>
      </c>
      <c r="D149" s="2">
        <v>4</v>
      </c>
      <c r="E149" s="1" t="s">
        <v>46</v>
      </c>
      <c r="F149" s="1" t="s">
        <v>307</v>
      </c>
      <c r="G149" s="1" t="s">
        <v>195</v>
      </c>
      <c r="H149" s="1"/>
      <c r="I149" s="1" t="s">
        <v>192</v>
      </c>
      <c r="J149" s="1" t="s">
        <v>25</v>
      </c>
      <c r="K149" s="1" t="s">
        <v>15</v>
      </c>
      <c r="L149" s="43" t="str">
        <f>IFERROR(INDEX(Исходная!E:U,MATCH(B149&amp;"*"&amp;G149&amp;"*",Исходная!U:U,0),1),"")</f>
        <v/>
      </c>
      <c r="M149" s="43" t="str">
        <f>IFERROR(INDEX(Исходная!E:U,MATCH(B149&amp;"*"&amp;G149&amp;"*",Исходная!U:U,0),2),"")</f>
        <v/>
      </c>
    </row>
    <row r="150" spans="2:13">
      <c r="B150" s="1" t="s">
        <v>128</v>
      </c>
      <c r="C150" s="2">
        <v>8</v>
      </c>
      <c r="D150" s="2">
        <v>5</v>
      </c>
      <c r="E150" s="1" t="s">
        <v>46</v>
      </c>
      <c r="F150" s="1" t="s">
        <v>307</v>
      </c>
      <c r="G150" s="1" t="s">
        <v>196</v>
      </c>
      <c r="H150" s="1"/>
      <c r="I150" s="1" t="s">
        <v>192</v>
      </c>
      <c r="J150" s="1" t="s">
        <v>25</v>
      </c>
      <c r="K150" s="1" t="s">
        <v>15</v>
      </c>
      <c r="L150" s="43" t="str">
        <f>IFERROR(INDEX(Исходная!E:U,MATCH(B150&amp;"*"&amp;G150&amp;"*",Исходная!U:U,0),1),"")</f>
        <v/>
      </c>
      <c r="M150" s="43" t="str">
        <f>IFERROR(INDEX(Исходная!E:U,MATCH(B150&amp;"*"&amp;G150&amp;"*",Исходная!U:U,0),2),"")</f>
        <v/>
      </c>
    </row>
    <row r="151" spans="2:13">
      <c r="B151" s="1" t="s">
        <v>128</v>
      </c>
      <c r="C151" s="2">
        <v>8</v>
      </c>
      <c r="D151" s="2">
        <v>6</v>
      </c>
      <c r="E151" s="1" t="s">
        <v>46</v>
      </c>
      <c r="F151" s="1" t="s">
        <v>307</v>
      </c>
      <c r="G151" s="1" t="s">
        <v>197</v>
      </c>
      <c r="H151" s="1"/>
      <c r="I151" s="1" t="s">
        <v>192</v>
      </c>
      <c r="J151" s="1" t="s">
        <v>25</v>
      </c>
      <c r="K151" s="1" t="s">
        <v>15</v>
      </c>
      <c r="L151" s="43" t="str">
        <f>IFERROR(INDEX(Исходная!E:U,MATCH(B151&amp;"*"&amp;G151&amp;"*",Исходная!U:U,0),1),"")</f>
        <v/>
      </c>
      <c r="M151" s="43" t="str">
        <f>IFERROR(INDEX(Исходная!E:U,MATCH(B151&amp;"*"&amp;G151&amp;"*",Исходная!U:U,0),2),"")</f>
        <v/>
      </c>
    </row>
    <row r="152" spans="2:13">
      <c r="B152" s="1" t="s">
        <v>128</v>
      </c>
      <c r="C152" s="2">
        <v>8</v>
      </c>
      <c r="D152" s="2">
        <v>7</v>
      </c>
      <c r="E152" s="1" t="s">
        <v>46</v>
      </c>
      <c r="F152" s="1" t="s">
        <v>307</v>
      </c>
      <c r="G152" s="1" t="s">
        <v>198</v>
      </c>
      <c r="H152" s="1"/>
      <c r="I152" s="1" t="s">
        <v>192</v>
      </c>
      <c r="J152" s="1" t="s">
        <v>25</v>
      </c>
      <c r="K152" s="1" t="s">
        <v>15</v>
      </c>
      <c r="L152" s="43" t="str">
        <f>IFERROR(INDEX(Исходная!E:U,MATCH(B152&amp;"*"&amp;G152&amp;"*",Исходная!U:U,0),1),"")</f>
        <v/>
      </c>
      <c r="M152" s="43" t="str">
        <f>IFERROR(INDEX(Исходная!E:U,MATCH(B152&amp;"*"&amp;G152&amp;"*",Исходная!U:U,0),2),"")</f>
        <v/>
      </c>
    </row>
  </sheetData>
  <autoFilter ref="B1:M152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8"/>
  <sheetViews>
    <sheetView zoomScale="75" zoomScaleNormal="75" workbookViewId="0">
      <selection activeCell="U2" sqref="U2"/>
    </sheetView>
  </sheetViews>
  <sheetFormatPr defaultRowHeight="15"/>
  <cols>
    <col min="2" max="2" width="11.85546875" style="31" hidden="1" customWidth="1"/>
    <col min="3" max="3" width="26.5703125" customWidth="1"/>
    <col min="4" max="4" width="8.7109375" hidden="1" customWidth="1"/>
    <col min="5" max="5" width="9.85546875" style="39" bestFit="1" customWidth="1"/>
    <col min="6" max="6" width="9.140625" style="39"/>
    <col min="7" max="7" width="12" hidden="1" customWidth="1"/>
    <col min="8" max="8" width="9.140625" hidden="1" customWidth="1"/>
    <col min="11" max="14" width="9.140625" hidden="1" customWidth="1"/>
    <col min="15" max="15" width="9.5703125" hidden="1" customWidth="1"/>
    <col min="16" max="17" width="9.140625" hidden="1" customWidth="1"/>
    <col min="18" max="19" width="9.7109375" hidden="1" customWidth="1"/>
    <col min="20" max="20" width="24" customWidth="1"/>
    <col min="21" max="21" width="84.28515625" bestFit="1" customWidth="1"/>
  </cols>
  <sheetData>
    <row r="1" spans="1:21" s="24" customFormat="1" ht="75.75" customHeight="1">
      <c r="A1" s="13" t="s">
        <v>313</v>
      </c>
      <c r="B1" s="14" t="s">
        <v>7</v>
      </c>
      <c r="C1" s="15" t="s">
        <v>314</v>
      </c>
      <c r="D1" s="16" t="s">
        <v>315</v>
      </c>
      <c r="E1" s="17" t="s">
        <v>316</v>
      </c>
      <c r="F1" s="17" t="s">
        <v>309</v>
      </c>
      <c r="G1" s="18" t="s">
        <v>310</v>
      </c>
      <c r="H1" s="19" t="s">
        <v>317</v>
      </c>
      <c r="I1" s="20" t="s">
        <v>1</v>
      </c>
      <c r="J1" s="20" t="s">
        <v>2</v>
      </c>
      <c r="K1" s="20" t="s">
        <v>318</v>
      </c>
      <c r="L1" s="19" t="s">
        <v>319</v>
      </c>
      <c r="M1" s="19" t="s">
        <v>320</v>
      </c>
      <c r="N1" s="19" t="s">
        <v>321</v>
      </c>
      <c r="O1" s="5" t="s">
        <v>322</v>
      </c>
      <c r="P1" s="5" t="s">
        <v>311</v>
      </c>
      <c r="Q1" s="5" t="s">
        <v>312</v>
      </c>
      <c r="R1" s="21" t="s">
        <v>323</v>
      </c>
      <c r="S1" s="22" t="s">
        <v>324</v>
      </c>
      <c r="T1" s="23" t="s">
        <v>325</v>
      </c>
      <c r="U1" s="44" t="s">
        <v>560</v>
      </c>
    </row>
    <row r="2" spans="1:21">
      <c r="B2" s="25"/>
      <c r="C2" s="26" t="s">
        <v>64</v>
      </c>
      <c r="D2" s="27" t="s">
        <v>326</v>
      </c>
      <c r="E2" s="7">
        <v>978</v>
      </c>
      <c r="F2" s="8">
        <v>0.26</v>
      </c>
      <c r="G2" s="28">
        <f t="shared" ref="G2:G65" si="0">F2*E2</f>
        <v>254.28</v>
      </c>
      <c r="H2" s="29"/>
      <c r="I2" s="30" t="s">
        <v>327</v>
      </c>
      <c r="J2" s="30" t="s">
        <v>328</v>
      </c>
      <c r="K2" s="30"/>
      <c r="L2" s="29">
        <v>5</v>
      </c>
      <c r="M2" s="3">
        <v>113.2</v>
      </c>
      <c r="N2" s="3">
        <v>111.5</v>
      </c>
      <c r="O2" s="1" t="s">
        <v>329</v>
      </c>
      <c r="P2" s="3">
        <f t="shared" ref="P2:P65" si="1">M2/O2*E2</f>
        <v>1.0563993931239801</v>
      </c>
      <c r="Q2" s="3">
        <f t="shared" ref="Q2:Q65" si="2">N2/O2*E2</f>
        <v>1.0405347379268886</v>
      </c>
      <c r="R2" s="27" t="s">
        <v>330</v>
      </c>
      <c r="S2" t="s">
        <v>331</v>
      </c>
      <c r="T2" s="27" t="s">
        <v>60</v>
      </c>
      <c r="U2" t="str">
        <f>T2&amp;C2</f>
        <v>10130150/050713/00041808526-1344 900</v>
      </c>
    </row>
    <row r="3" spans="1:21">
      <c r="B3" s="6"/>
      <c r="C3" s="32" t="s">
        <v>204</v>
      </c>
      <c r="D3" s="27" t="s">
        <v>326</v>
      </c>
      <c r="E3" s="7">
        <v>18</v>
      </c>
      <c r="F3" s="8">
        <v>8.8699999999999992</v>
      </c>
      <c r="G3" s="28">
        <f t="shared" si="0"/>
        <v>159.66</v>
      </c>
      <c r="H3" s="29"/>
      <c r="I3" s="30" t="s">
        <v>328</v>
      </c>
      <c r="J3" s="30">
        <v>5</v>
      </c>
      <c r="K3" s="30"/>
      <c r="L3" s="29"/>
      <c r="M3" s="29"/>
      <c r="N3" s="29"/>
      <c r="O3" s="3">
        <v>59075</v>
      </c>
      <c r="P3" s="3">
        <f t="shared" si="1"/>
        <v>0</v>
      </c>
      <c r="Q3" s="3">
        <f t="shared" si="2"/>
        <v>0</v>
      </c>
      <c r="R3" s="27" t="s">
        <v>330</v>
      </c>
      <c r="T3" s="27" t="s">
        <v>221</v>
      </c>
      <c r="U3" t="str">
        <f t="shared" ref="U3:U66" si="3">T3&amp;C3</f>
        <v>10130150/050814/00001348533E1005S-A</v>
      </c>
    </row>
    <row r="4" spans="1:21">
      <c r="B4"/>
      <c r="C4" s="33" t="s">
        <v>332</v>
      </c>
      <c r="D4" s="27" t="s">
        <v>326</v>
      </c>
      <c r="E4" s="7">
        <v>67</v>
      </c>
      <c r="F4" s="8">
        <v>0.73</v>
      </c>
      <c r="G4" s="28">
        <f t="shared" si="0"/>
        <v>48.91</v>
      </c>
      <c r="H4" s="29"/>
      <c r="I4" s="30" t="s">
        <v>327</v>
      </c>
      <c r="J4" s="30">
        <v>11</v>
      </c>
      <c r="K4" s="30"/>
      <c r="L4" s="29"/>
      <c r="M4" s="29"/>
      <c r="N4" s="29"/>
      <c r="O4" s="3">
        <v>20751</v>
      </c>
      <c r="P4" s="3">
        <f t="shared" si="1"/>
        <v>0</v>
      </c>
      <c r="Q4" s="3">
        <f t="shared" si="2"/>
        <v>0</v>
      </c>
      <c r="R4" s="27" t="s">
        <v>330</v>
      </c>
      <c r="T4" s="27" t="s">
        <v>221</v>
      </c>
      <c r="U4" t="str">
        <f t="shared" si="3"/>
        <v>10130150/050814/0000134Поплавок м81969/14-04</v>
      </c>
    </row>
    <row r="5" spans="1:21">
      <c r="B5"/>
      <c r="C5" s="33" t="s">
        <v>333</v>
      </c>
      <c r="D5" s="27" t="s">
        <v>326</v>
      </c>
      <c r="E5" s="7">
        <v>43</v>
      </c>
      <c r="F5" s="8">
        <v>0.43</v>
      </c>
      <c r="G5" s="28">
        <f t="shared" si="0"/>
        <v>18.489999999999998</v>
      </c>
      <c r="H5" s="29"/>
      <c r="I5" s="30" t="s">
        <v>334</v>
      </c>
      <c r="J5" s="30">
        <v>4</v>
      </c>
      <c r="K5" s="30"/>
      <c r="L5" s="29"/>
      <c r="M5" s="29"/>
      <c r="N5" s="29"/>
      <c r="O5" s="3">
        <v>5090</v>
      </c>
      <c r="P5" s="3">
        <f t="shared" si="1"/>
        <v>0</v>
      </c>
      <c r="Q5" s="3">
        <f t="shared" si="2"/>
        <v>0</v>
      </c>
      <c r="R5" s="27" t="s">
        <v>330</v>
      </c>
      <c r="T5" s="27" t="s">
        <v>221</v>
      </c>
      <c r="U5" t="str">
        <f t="shared" si="3"/>
        <v>10130150/050814/00001348590-1254 Уплотнительное кольцо</v>
      </c>
    </row>
    <row r="6" spans="1:21">
      <c r="C6" s="33" t="s">
        <v>335</v>
      </c>
      <c r="D6" s="27" t="s">
        <v>326</v>
      </c>
      <c r="E6" s="7">
        <v>52</v>
      </c>
      <c r="F6" s="8">
        <v>0.44</v>
      </c>
      <c r="G6" s="28">
        <f t="shared" si="0"/>
        <v>22.88</v>
      </c>
      <c r="H6" s="29"/>
      <c r="I6" s="30" t="s">
        <v>334</v>
      </c>
      <c r="J6" s="30">
        <v>5</v>
      </c>
      <c r="K6" s="30"/>
      <c r="L6" s="29"/>
      <c r="M6" s="29"/>
      <c r="N6" s="29"/>
      <c r="O6" s="3">
        <v>5090</v>
      </c>
      <c r="P6" s="3">
        <f t="shared" si="1"/>
        <v>0</v>
      </c>
      <c r="Q6" s="3">
        <f t="shared" si="2"/>
        <v>0</v>
      </c>
      <c r="R6" s="27" t="s">
        <v>330</v>
      </c>
      <c r="T6" s="27" t="s">
        <v>221</v>
      </c>
      <c r="U6" t="str">
        <f t="shared" si="3"/>
        <v>10130150/050814/00001348590-1255 Уплотнительное кольцо</v>
      </c>
    </row>
    <row r="7" spans="1:21">
      <c r="B7" s="6"/>
      <c r="C7" s="26" t="s">
        <v>210</v>
      </c>
      <c r="D7" s="27" t="s">
        <v>326</v>
      </c>
      <c r="E7" s="7">
        <v>22</v>
      </c>
      <c r="F7" s="8">
        <v>7.46</v>
      </c>
      <c r="G7" s="28">
        <f t="shared" si="0"/>
        <v>164.12</v>
      </c>
      <c r="H7" s="29"/>
      <c r="I7" s="30" t="s">
        <v>16</v>
      </c>
      <c r="J7" s="30">
        <v>1</v>
      </c>
      <c r="K7" s="30"/>
      <c r="L7" s="29"/>
      <c r="M7" s="29"/>
      <c r="N7" s="29"/>
      <c r="O7" s="3">
        <v>13201</v>
      </c>
      <c r="P7" s="3">
        <f t="shared" si="1"/>
        <v>0</v>
      </c>
      <c r="Q7" s="3">
        <f t="shared" si="2"/>
        <v>0</v>
      </c>
      <c r="R7" s="27" t="s">
        <v>330</v>
      </c>
      <c r="T7" s="27" t="s">
        <v>286</v>
      </c>
      <c r="U7" t="str">
        <f t="shared" si="3"/>
        <v>10130150/070217/00000668533R1212S-A</v>
      </c>
    </row>
    <row r="8" spans="1:21">
      <c r="C8" s="33" t="s">
        <v>336</v>
      </c>
      <c r="D8" s="27" t="s">
        <v>326</v>
      </c>
      <c r="E8" s="7">
        <v>240</v>
      </c>
      <c r="F8" s="8">
        <v>0.79</v>
      </c>
      <c r="G8" s="28">
        <f t="shared" si="0"/>
        <v>189.60000000000002</v>
      </c>
      <c r="H8" s="29"/>
      <c r="I8" s="30" t="s">
        <v>16</v>
      </c>
      <c r="J8" s="30">
        <v>9</v>
      </c>
      <c r="K8" s="30"/>
      <c r="L8" s="29"/>
      <c r="M8" s="29"/>
      <c r="N8" s="29"/>
      <c r="O8" s="3">
        <v>13201</v>
      </c>
      <c r="P8" s="3">
        <f t="shared" si="1"/>
        <v>0</v>
      </c>
      <c r="Q8" s="3">
        <f t="shared" si="2"/>
        <v>0</v>
      </c>
      <c r="R8" s="27" t="s">
        <v>330</v>
      </c>
      <c r="T8" s="27" t="s">
        <v>286</v>
      </c>
      <c r="U8" t="str">
        <f t="shared" si="3"/>
        <v>10130150/070217/00000668660-555 контакт</v>
      </c>
    </row>
    <row r="9" spans="1:21">
      <c r="B9"/>
      <c r="C9" s="33" t="s">
        <v>337</v>
      </c>
      <c r="D9" s="27" t="s">
        <v>326</v>
      </c>
      <c r="E9" s="7">
        <v>3</v>
      </c>
      <c r="F9" s="8">
        <v>49.74</v>
      </c>
      <c r="G9" s="28">
        <f t="shared" si="0"/>
        <v>149.22</v>
      </c>
      <c r="H9" s="29"/>
      <c r="I9" s="30" t="s">
        <v>16</v>
      </c>
      <c r="J9" s="30">
        <v>10</v>
      </c>
      <c r="K9" s="30"/>
      <c r="L9" s="29"/>
      <c r="M9" s="29"/>
      <c r="N9" s="29"/>
      <c r="O9" s="3">
        <v>13201</v>
      </c>
      <c r="P9" s="3">
        <f t="shared" si="1"/>
        <v>0</v>
      </c>
      <c r="Q9" s="3">
        <f t="shared" si="2"/>
        <v>0</v>
      </c>
      <c r="R9" s="27" t="s">
        <v>330</v>
      </c>
      <c r="T9" s="27" t="s">
        <v>286</v>
      </c>
      <c r="U9" t="str">
        <f t="shared" si="3"/>
        <v>10130150/070217/0000066ETH1-1345A контакт</v>
      </c>
    </row>
    <row r="10" spans="1:21">
      <c r="B10"/>
      <c r="C10" s="33" t="s">
        <v>338</v>
      </c>
      <c r="D10" s="27" t="s">
        <v>326</v>
      </c>
      <c r="E10" s="7">
        <v>36</v>
      </c>
      <c r="F10" s="8">
        <v>4.03</v>
      </c>
      <c r="G10" s="28">
        <f t="shared" si="0"/>
        <v>145.08000000000001</v>
      </c>
      <c r="H10" s="29"/>
      <c r="I10" s="30" t="s">
        <v>16</v>
      </c>
      <c r="J10" s="30">
        <v>18</v>
      </c>
      <c r="K10" s="30"/>
      <c r="L10" s="29"/>
      <c r="M10" s="29"/>
      <c r="N10" s="29"/>
      <c r="O10" s="3">
        <v>13201</v>
      </c>
      <c r="P10" s="3">
        <f t="shared" si="1"/>
        <v>0</v>
      </c>
      <c r="Q10" s="3">
        <f t="shared" si="2"/>
        <v>0</v>
      </c>
      <c r="R10" s="27" t="s">
        <v>330</v>
      </c>
      <c r="T10" s="27" t="s">
        <v>286</v>
      </c>
      <c r="U10" t="str">
        <f t="shared" si="3"/>
        <v>10130150/070217/0000066J599EMD5002A11-Корпус</v>
      </c>
    </row>
    <row r="11" spans="1:21">
      <c r="B11" s="6"/>
      <c r="C11" s="26" t="s">
        <v>207</v>
      </c>
      <c r="D11" s="27" t="s">
        <v>326</v>
      </c>
      <c r="E11" s="7">
        <v>2</v>
      </c>
      <c r="F11" s="8">
        <v>10.26</v>
      </c>
      <c r="G11" s="28">
        <f t="shared" si="0"/>
        <v>20.52</v>
      </c>
      <c r="H11" s="29"/>
      <c r="I11" s="30" t="s">
        <v>328</v>
      </c>
      <c r="J11" s="30">
        <v>4</v>
      </c>
      <c r="K11" s="30"/>
      <c r="L11" s="29"/>
      <c r="M11" s="29"/>
      <c r="N11" s="29"/>
      <c r="O11" s="3">
        <v>2293</v>
      </c>
      <c r="P11" s="3">
        <f t="shared" si="1"/>
        <v>0</v>
      </c>
      <c r="Q11" s="3">
        <f t="shared" si="2"/>
        <v>0</v>
      </c>
      <c r="R11" s="27" t="s">
        <v>330</v>
      </c>
      <c r="T11" s="27" t="s">
        <v>246</v>
      </c>
      <c r="U11" t="str">
        <f t="shared" si="3"/>
        <v>10130150/070715/00002318533E1415S-A</v>
      </c>
    </row>
    <row r="12" spans="1:21">
      <c r="B12" s="6"/>
      <c r="C12" s="26" t="s">
        <v>339</v>
      </c>
      <c r="D12" s="27" t="s">
        <v>326</v>
      </c>
      <c r="E12" s="7">
        <v>4</v>
      </c>
      <c r="F12" s="8">
        <v>21.65</v>
      </c>
      <c r="G12" s="28">
        <f t="shared" si="0"/>
        <v>86.6</v>
      </c>
      <c r="H12" s="29"/>
      <c r="I12" s="30" t="s">
        <v>327</v>
      </c>
      <c r="J12" s="30">
        <v>1</v>
      </c>
      <c r="K12" s="30"/>
      <c r="L12" s="29"/>
      <c r="M12" s="29"/>
      <c r="N12" s="29"/>
      <c r="O12" s="3">
        <v>130</v>
      </c>
      <c r="P12" s="3">
        <f t="shared" si="1"/>
        <v>0</v>
      </c>
      <c r="Q12" s="3">
        <f t="shared" si="2"/>
        <v>0</v>
      </c>
      <c r="R12" s="27" t="s">
        <v>330</v>
      </c>
      <c r="T12" s="27" t="s">
        <v>276</v>
      </c>
      <c r="U12" t="str">
        <f t="shared" si="3"/>
        <v>10130150/071016/00005108599-281-190-01A/NZ Спираль</v>
      </c>
    </row>
    <row r="13" spans="1:21">
      <c r="B13" s="6"/>
      <c r="C13" s="26" t="s">
        <v>340</v>
      </c>
      <c r="D13" s="27" t="s">
        <v>326</v>
      </c>
      <c r="E13" s="7">
        <v>12</v>
      </c>
      <c r="F13" s="11">
        <v>0.308</v>
      </c>
      <c r="G13" s="28">
        <f t="shared" si="0"/>
        <v>3.6959999999999997</v>
      </c>
      <c r="H13" s="29"/>
      <c r="I13" s="30" t="s">
        <v>341</v>
      </c>
      <c r="J13" s="30">
        <v>1</v>
      </c>
      <c r="K13" s="30"/>
      <c r="L13" s="29"/>
      <c r="M13" s="29"/>
      <c r="N13" s="29"/>
      <c r="O13" s="3">
        <v>300</v>
      </c>
      <c r="P13" s="3">
        <f t="shared" si="1"/>
        <v>0</v>
      </c>
      <c r="Q13" s="3">
        <f t="shared" si="2"/>
        <v>0</v>
      </c>
      <c r="R13" s="27" t="s">
        <v>330</v>
      </c>
      <c r="T13" s="27" t="s">
        <v>282</v>
      </c>
      <c r="U13" t="str">
        <f t="shared" si="3"/>
        <v>10130150/071216/0000663J599XJI-0001A00-Стопорное кольцо(сталь)</v>
      </c>
    </row>
    <row r="14" spans="1:21">
      <c r="C14" s="33" t="s">
        <v>342</v>
      </c>
      <c r="D14" s="27" t="s">
        <v>326</v>
      </c>
      <c r="E14" s="7">
        <v>17</v>
      </c>
      <c r="F14" s="8">
        <v>4.51</v>
      </c>
      <c r="G14" s="28">
        <f t="shared" si="0"/>
        <v>76.67</v>
      </c>
      <c r="H14" s="29"/>
      <c r="I14" s="30" t="s">
        <v>16</v>
      </c>
      <c r="J14" s="30">
        <v>2</v>
      </c>
      <c r="K14" s="30"/>
      <c r="L14" s="29"/>
      <c r="M14" s="29"/>
      <c r="N14" s="29"/>
      <c r="O14" s="3">
        <v>325738</v>
      </c>
      <c r="P14" s="3">
        <f t="shared" si="1"/>
        <v>0</v>
      </c>
      <c r="Q14" s="3">
        <f t="shared" si="2"/>
        <v>0</v>
      </c>
      <c r="R14" s="27" t="s">
        <v>330</v>
      </c>
      <c r="T14" s="27" t="s">
        <v>282</v>
      </c>
      <c r="U14" t="str">
        <f t="shared" si="3"/>
        <v>10130150/071216/00006638591-7004-910-Изолятор</v>
      </c>
    </row>
    <row r="15" spans="1:21">
      <c r="B15"/>
      <c r="C15" s="33" t="s">
        <v>343</v>
      </c>
      <c r="D15" s="27" t="s">
        <v>326</v>
      </c>
      <c r="E15" s="7">
        <v>3</v>
      </c>
      <c r="F15" s="8">
        <v>4.21</v>
      </c>
      <c r="G15" s="28">
        <f t="shared" si="0"/>
        <v>12.629999999999999</v>
      </c>
      <c r="H15" s="29"/>
      <c r="I15" s="30" t="s">
        <v>16</v>
      </c>
      <c r="J15" s="30">
        <v>5</v>
      </c>
      <c r="K15" s="30"/>
      <c r="L15" s="29"/>
      <c r="M15" s="29"/>
      <c r="N15" s="29"/>
      <c r="O15" s="3">
        <v>325738</v>
      </c>
      <c r="P15" s="3">
        <f t="shared" si="1"/>
        <v>0</v>
      </c>
      <c r="Q15" s="3">
        <f t="shared" si="2"/>
        <v>0</v>
      </c>
      <c r="R15" s="27" t="s">
        <v>330</v>
      </c>
      <c r="T15" s="27" t="s">
        <v>282</v>
      </c>
      <c r="U15" t="str">
        <f t="shared" si="3"/>
        <v>10130150/071216/00006638591-7010-910-Изолятор</v>
      </c>
    </row>
    <row r="16" spans="1:21">
      <c r="B16"/>
      <c r="C16" s="33" t="s">
        <v>344</v>
      </c>
      <c r="D16" s="27" t="s">
        <v>326</v>
      </c>
      <c r="E16" s="7">
        <v>44</v>
      </c>
      <c r="F16" s="11">
        <v>0.22600000000000001</v>
      </c>
      <c r="G16" s="28">
        <f t="shared" si="0"/>
        <v>9.9440000000000008</v>
      </c>
      <c r="H16" s="29"/>
      <c r="I16" s="30" t="s">
        <v>16</v>
      </c>
      <c r="J16" s="30">
        <v>11</v>
      </c>
      <c r="K16" s="30"/>
      <c r="L16" s="29"/>
      <c r="M16" s="29"/>
      <c r="N16" s="29"/>
      <c r="O16" s="3">
        <v>325738</v>
      </c>
      <c r="P16" s="3">
        <f t="shared" si="1"/>
        <v>0</v>
      </c>
      <c r="Q16" s="3">
        <f t="shared" si="2"/>
        <v>0</v>
      </c>
      <c r="R16" s="27" t="s">
        <v>330</v>
      </c>
      <c r="T16" s="27" t="s">
        <v>282</v>
      </c>
      <c r="U16" t="str">
        <f t="shared" si="3"/>
        <v>10130150/071216/00006638533-1072 Стопорное кольцо (сталь)</v>
      </c>
    </row>
    <row r="17" spans="2:21">
      <c r="B17"/>
      <c r="C17" s="33" t="s">
        <v>345</v>
      </c>
      <c r="D17" s="27" t="s">
        <v>326</v>
      </c>
      <c r="E17" s="7">
        <v>6</v>
      </c>
      <c r="F17" s="8">
        <v>7.97</v>
      </c>
      <c r="G17" s="28">
        <f t="shared" si="0"/>
        <v>47.82</v>
      </c>
      <c r="H17" s="29"/>
      <c r="I17" s="30" t="s">
        <v>16</v>
      </c>
      <c r="J17" s="30">
        <v>12</v>
      </c>
      <c r="K17" s="30"/>
      <c r="L17" s="29"/>
      <c r="M17" s="29"/>
      <c r="N17" s="29"/>
      <c r="O17" s="3">
        <v>325738</v>
      </c>
      <c r="P17" s="3">
        <f t="shared" si="1"/>
        <v>0</v>
      </c>
      <c r="Q17" s="3">
        <f t="shared" si="2"/>
        <v>0</v>
      </c>
      <c r="R17" s="27" t="s">
        <v>330</v>
      </c>
      <c r="T17" s="27" t="s">
        <v>282</v>
      </c>
      <c r="U17" t="str">
        <f t="shared" si="3"/>
        <v>10130150/071216/0000663J599ECF13ADY11-Корпус</v>
      </c>
    </row>
    <row r="18" spans="2:21">
      <c r="B18"/>
      <c r="C18" s="33" t="s">
        <v>346</v>
      </c>
      <c r="D18" s="27" t="s">
        <v>326</v>
      </c>
      <c r="E18" s="7">
        <v>33</v>
      </c>
      <c r="F18" s="8">
        <v>9.2100000000000009</v>
      </c>
      <c r="G18" s="28">
        <f t="shared" si="0"/>
        <v>303.93</v>
      </c>
      <c r="H18" s="29"/>
      <c r="I18" s="30" t="s">
        <v>16</v>
      </c>
      <c r="J18" s="30">
        <v>13</v>
      </c>
      <c r="K18" s="30"/>
      <c r="L18" s="29"/>
      <c r="M18" s="29"/>
      <c r="N18" s="29"/>
      <c r="O18" s="3">
        <v>325738</v>
      </c>
      <c r="P18" s="3">
        <f t="shared" si="1"/>
        <v>0</v>
      </c>
      <c r="Q18" s="3">
        <f t="shared" si="2"/>
        <v>0</v>
      </c>
      <c r="R18" s="27" t="s">
        <v>330</v>
      </c>
      <c r="T18" s="27" t="s">
        <v>282</v>
      </c>
      <c r="U18" t="str">
        <f t="shared" si="3"/>
        <v>10130150/071216/0000663J599ECF19NCY11-Корпус</v>
      </c>
    </row>
    <row r="19" spans="2:21">
      <c r="B19"/>
      <c r="C19" s="33" t="s">
        <v>347</v>
      </c>
      <c r="D19" s="27" t="s">
        <v>326</v>
      </c>
      <c r="E19" s="7">
        <v>9</v>
      </c>
      <c r="F19" s="9">
        <v>7.8</v>
      </c>
      <c r="G19" s="28">
        <f t="shared" si="0"/>
        <v>70.2</v>
      </c>
      <c r="H19" s="29"/>
      <c r="I19" s="30" t="s">
        <v>16</v>
      </c>
      <c r="J19" s="30">
        <v>14</v>
      </c>
      <c r="K19" s="30"/>
      <c r="L19" s="29"/>
      <c r="M19" s="29"/>
      <c r="N19" s="29"/>
      <c r="O19" s="3">
        <v>325738</v>
      </c>
      <c r="P19" s="3">
        <f t="shared" si="1"/>
        <v>0</v>
      </c>
      <c r="Q19" s="3">
        <f t="shared" si="2"/>
        <v>0</v>
      </c>
      <c r="R19" s="27" t="s">
        <v>330</v>
      </c>
      <c r="T19" s="27" t="s">
        <v>282</v>
      </c>
      <c r="U19" t="str">
        <f t="shared" si="3"/>
        <v>10130150/071216/0000663J599EIE-9053-A10 Изолятор</v>
      </c>
    </row>
    <row r="20" spans="2:21">
      <c r="B20"/>
      <c r="C20" s="33" t="s">
        <v>348</v>
      </c>
      <c r="D20" s="27" t="s">
        <v>326</v>
      </c>
      <c r="E20" s="7">
        <v>109</v>
      </c>
      <c r="F20" s="8">
        <v>7.37</v>
      </c>
      <c r="G20" s="28">
        <f t="shared" si="0"/>
        <v>803.33</v>
      </c>
      <c r="H20" s="29"/>
      <c r="I20" s="30" t="s">
        <v>16</v>
      </c>
      <c r="J20" s="30">
        <v>16</v>
      </c>
      <c r="K20" s="30"/>
      <c r="L20" s="29"/>
      <c r="M20" s="29"/>
      <c r="N20" s="29"/>
      <c r="O20" s="3">
        <v>325738</v>
      </c>
      <c r="P20" s="3">
        <f t="shared" si="1"/>
        <v>0</v>
      </c>
      <c r="Q20" s="3">
        <f t="shared" si="2"/>
        <v>0</v>
      </c>
      <c r="R20" s="27" t="s">
        <v>330</v>
      </c>
      <c r="T20" s="27" t="s">
        <v>282</v>
      </c>
      <c r="U20" t="str">
        <f t="shared" si="3"/>
        <v>10130150/071216/0000663J599ECF11NDY11-Корпус</v>
      </c>
    </row>
    <row r="21" spans="2:21">
      <c r="B21"/>
      <c r="C21" s="33" t="s">
        <v>349</v>
      </c>
      <c r="D21" s="27" t="s">
        <v>326</v>
      </c>
      <c r="E21" s="7">
        <v>112</v>
      </c>
      <c r="F21" s="8">
        <v>7.97</v>
      </c>
      <c r="G21" s="28">
        <f t="shared" si="0"/>
        <v>892.64</v>
      </c>
      <c r="H21" s="29"/>
      <c r="I21" s="30" t="s">
        <v>16</v>
      </c>
      <c r="J21" s="30">
        <v>17</v>
      </c>
      <c r="K21" s="30"/>
      <c r="L21" s="29"/>
      <c r="M21" s="29"/>
      <c r="N21" s="29"/>
      <c r="O21" s="3">
        <v>325738</v>
      </c>
      <c r="P21" s="3">
        <f t="shared" si="1"/>
        <v>0</v>
      </c>
      <c r="Q21" s="3">
        <f t="shared" si="2"/>
        <v>0</v>
      </c>
      <c r="R21" s="27" t="s">
        <v>330</v>
      </c>
      <c r="T21" s="27" t="s">
        <v>282</v>
      </c>
      <c r="U21" t="str">
        <f t="shared" si="3"/>
        <v>10130150/071216/0000663J599ECF13NDY11-Корпус</v>
      </c>
    </row>
    <row r="22" spans="2:21">
      <c r="B22"/>
      <c r="C22" s="33" t="s">
        <v>350</v>
      </c>
      <c r="D22" s="27" t="s">
        <v>326</v>
      </c>
      <c r="E22" s="7">
        <v>6</v>
      </c>
      <c r="F22" s="8">
        <v>9.2100000000000009</v>
      </c>
      <c r="G22" s="28">
        <f t="shared" si="0"/>
        <v>55.260000000000005</v>
      </c>
      <c r="H22" s="29"/>
      <c r="I22" s="30" t="s">
        <v>16</v>
      </c>
      <c r="J22" s="30">
        <v>18</v>
      </c>
      <c r="K22" s="30"/>
      <c r="L22" s="29"/>
      <c r="M22" s="29"/>
      <c r="N22" s="29"/>
      <c r="O22" s="3">
        <v>325738</v>
      </c>
      <c r="P22" s="3">
        <f t="shared" si="1"/>
        <v>0</v>
      </c>
      <c r="Q22" s="3">
        <f t="shared" si="2"/>
        <v>0</v>
      </c>
      <c r="R22" s="27" t="s">
        <v>330</v>
      </c>
      <c r="T22" s="27" t="s">
        <v>282</v>
      </c>
      <c r="U22" t="str">
        <f t="shared" si="3"/>
        <v>10130150/071216/0000663J599ECF19ACY11-Корпус</v>
      </c>
    </row>
    <row r="23" spans="2:21">
      <c r="B23"/>
      <c r="C23" s="33" t="s">
        <v>351</v>
      </c>
      <c r="D23" s="27" t="s">
        <v>326</v>
      </c>
      <c r="E23" s="7">
        <v>61</v>
      </c>
      <c r="F23" s="8">
        <v>4.32</v>
      </c>
      <c r="G23" s="28">
        <f t="shared" si="0"/>
        <v>263.52000000000004</v>
      </c>
      <c r="H23" s="29"/>
      <c r="I23" s="30" t="s">
        <v>16</v>
      </c>
      <c r="J23" s="30">
        <v>23</v>
      </c>
      <c r="K23" s="30"/>
      <c r="L23" s="29"/>
      <c r="M23" s="29"/>
      <c r="N23" s="29"/>
      <c r="O23" s="3">
        <v>325738</v>
      </c>
      <c r="P23" s="3">
        <f t="shared" si="1"/>
        <v>0</v>
      </c>
      <c r="Q23" s="3">
        <f t="shared" si="2"/>
        <v>0</v>
      </c>
      <c r="R23" s="27" t="s">
        <v>330</v>
      </c>
      <c r="T23" s="27" t="s">
        <v>282</v>
      </c>
      <c r="U23" t="str">
        <f t="shared" si="3"/>
        <v>10130150/071216/0000663J599EMD11NCY11-Корпус</v>
      </c>
    </row>
    <row r="24" spans="2:21">
      <c r="B24"/>
      <c r="C24" s="33" t="s">
        <v>352</v>
      </c>
      <c r="D24" s="27" t="s">
        <v>326</v>
      </c>
      <c r="E24" s="7">
        <v>1</v>
      </c>
      <c r="F24" s="8">
        <v>5.14</v>
      </c>
      <c r="G24" s="28">
        <f t="shared" si="0"/>
        <v>5.14</v>
      </c>
      <c r="H24" s="29"/>
      <c r="I24" s="30" t="s">
        <v>16</v>
      </c>
      <c r="J24" s="30">
        <v>24</v>
      </c>
      <c r="K24" s="30"/>
      <c r="L24" s="29"/>
      <c r="M24" s="29"/>
      <c r="N24" s="29"/>
      <c r="O24" s="3">
        <v>325738</v>
      </c>
      <c r="P24" s="3">
        <f t="shared" si="1"/>
        <v>0</v>
      </c>
      <c r="Q24" s="3">
        <f t="shared" si="2"/>
        <v>0</v>
      </c>
      <c r="R24" s="27" t="s">
        <v>330</v>
      </c>
      <c r="T24" s="27" t="s">
        <v>282</v>
      </c>
      <c r="U24" t="str">
        <f t="shared" si="3"/>
        <v>10130150/071216/0000663J599EMD15NCY11-Корпус</v>
      </c>
    </row>
    <row r="25" spans="2:21">
      <c r="B25"/>
      <c r="C25" s="33" t="s">
        <v>353</v>
      </c>
      <c r="D25" s="27" t="s">
        <v>326</v>
      </c>
      <c r="E25" s="7">
        <v>15</v>
      </c>
      <c r="F25" s="8">
        <v>12.43</v>
      </c>
      <c r="G25" s="28">
        <f t="shared" si="0"/>
        <v>186.45</v>
      </c>
      <c r="H25" s="29"/>
      <c r="I25" s="30" t="s">
        <v>16</v>
      </c>
      <c r="J25" s="30">
        <v>28</v>
      </c>
      <c r="K25" s="30"/>
      <c r="L25" s="29"/>
      <c r="M25" s="29"/>
      <c r="N25" s="29"/>
      <c r="O25" s="3">
        <v>325738</v>
      </c>
      <c r="P25" s="3">
        <f t="shared" si="1"/>
        <v>0</v>
      </c>
      <c r="Q25" s="3">
        <f t="shared" si="2"/>
        <v>0</v>
      </c>
      <c r="R25" s="27" t="s">
        <v>330</v>
      </c>
      <c r="T25" s="27" t="s">
        <v>282</v>
      </c>
      <c r="U25" t="str">
        <f t="shared" si="3"/>
        <v>10130150/071216/0000663J599ECF5004А35- Корпус</v>
      </c>
    </row>
    <row r="26" spans="2:21">
      <c r="B26"/>
      <c r="C26" s="33" t="s">
        <v>354</v>
      </c>
      <c r="D26" s="27" t="s">
        <v>326</v>
      </c>
      <c r="E26" s="7">
        <v>4</v>
      </c>
      <c r="F26" s="8">
        <v>7.66</v>
      </c>
      <c r="G26" s="28">
        <f t="shared" si="0"/>
        <v>30.64</v>
      </c>
      <c r="H26" s="29"/>
      <c r="I26" s="30" t="s">
        <v>16</v>
      </c>
      <c r="J26" s="30">
        <v>29</v>
      </c>
      <c r="K26" s="30"/>
      <c r="L26" s="29"/>
      <c r="M26" s="29"/>
      <c r="N26" s="29"/>
      <c r="O26" s="3">
        <v>325738</v>
      </c>
      <c r="P26" s="3">
        <f t="shared" si="1"/>
        <v>0</v>
      </c>
      <c r="Q26" s="3">
        <f t="shared" si="2"/>
        <v>0</v>
      </c>
      <c r="R26" s="27" t="s">
        <v>330</v>
      </c>
      <c r="T26" s="27" t="s">
        <v>282</v>
      </c>
      <c r="U26" t="str">
        <f t="shared" si="3"/>
        <v>10130150/071216/0000663J599ECF5009А11-Корпус</v>
      </c>
    </row>
    <row r="27" spans="2:21">
      <c r="C27" s="33" t="s">
        <v>355</v>
      </c>
      <c r="D27" s="27" t="s">
        <v>326</v>
      </c>
      <c r="E27" s="7">
        <v>45</v>
      </c>
      <c r="F27" s="8">
        <v>1.91</v>
      </c>
      <c r="G27" s="28">
        <f t="shared" si="0"/>
        <v>85.95</v>
      </c>
      <c r="H27" s="29"/>
      <c r="I27" s="30" t="s">
        <v>356</v>
      </c>
      <c r="J27" s="30">
        <v>1</v>
      </c>
      <c r="K27" s="30"/>
      <c r="L27" s="29"/>
      <c r="M27" s="29"/>
      <c r="N27" s="29"/>
      <c r="O27" s="3">
        <v>250</v>
      </c>
      <c r="P27" s="3">
        <f t="shared" si="1"/>
        <v>0</v>
      </c>
      <c r="Q27" s="3">
        <f t="shared" si="2"/>
        <v>0</v>
      </c>
      <c r="R27" s="27" t="s">
        <v>330</v>
      </c>
      <c r="T27" s="27" t="s">
        <v>282</v>
      </c>
      <c r="U27" t="str">
        <f t="shared" si="3"/>
        <v>10130150/071216/00006638522-7654 Уплотнительная кольцевая прокладка</v>
      </c>
    </row>
    <row r="28" spans="2:21">
      <c r="B28" s="6"/>
      <c r="C28" s="26" t="s">
        <v>357</v>
      </c>
      <c r="D28" s="27" t="s">
        <v>326</v>
      </c>
      <c r="E28" s="7">
        <v>739</v>
      </c>
      <c r="F28" s="8">
        <v>0.11</v>
      </c>
      <c r="G28" s="28">
        <f t="shared" si="0"/>
        <v>81.290000000000006</v>
      </c>
      <c r="H28" s="29"/>
      <c r="I28" s="30" t="s">
        <v>328</v>
      </c>
      <c r="J28" s="30">
        <v>1</v>
      </c>
      <c r="K28" s="30"/>
      <c r="L28" s="29"/>
      <c r="M28" s="29"/>
      <c r="N28" s="29"/>
      <c r="O28" s="3">
        <v>3000</v>
      </c>
      <c r="P28" s="3">
        <f t="shared" si="1"/>
        <v>0</v>
      </c>
      <c r="Q28" s="3">
        <f t="shared" si="2"/>
        <v>0</v>
      </c>
      <c r="R28" s="27" t="s">
        <v>330</v>
      </c>
      <c r="T28" s="27" t="s">
        <v>297</v>
      </c>
      <c r="U28" t="str">
        <f t="shared" si="3"/>
        <v>10130150/080617/000039370397-Пластиковая упаковка цилиндр.( коробка с крышкой)</v>
      </c>
    </row>
    <row r="29" spans="2:21">
      <c r="C29" s="33" t="s">
        <v>358</v>
      </c>
      <c r="D29" s="27" t="s">
        <v>326</v>
      </c>
      <c r="E29" s="7">
        <v>1406</v>
      </c>
      <c r="F29" s="11">
        <v>0.39900000000000002</v>
      </c>
      <c r="G29" s="28">
        <f t="shared" si="0"/>
        <v>560.99400000000003</v>
      </c>
      <c r="H29" s="29"/>
      <c r="I29" s="30" t="s">
        <v>327</v>
      </c>
      <c r="J29" s="30">
        <v>6</v>
      </c>
      <c r="K29" s="30"/>
      <c r="L29" s="29"/>
      <c r="M29" s="29"/>
      <c r="N29" s="29"/>
      <c r="O29" s="3">
        <v>22500</v>
      </c>
      <c r="P29" s="3">
        <f t="shared" si="1"/>
        <v>0</v>
      </c>
      <c r="Q29" s="3">
        <f t="shared" si="2"/>
        <v>0</v>
      </c>
      <c r="R29" s="27" t="s">
        <v>330</v>
      </c>
      <c r="T29" s="27" t="s">
        <v>297</v>
      </c>
      <c r="U29" t="str">
        <f t="shared" si="3"/>
        <v>10130150/080617/0000393Поплавок м81969/14-01</v>
      </c>
    </row>
    <row r="30" spans="2:21">
      <c r="B30"/>
      <c r="C30" s="33" t="s">
        <v>359</v>
      </c>
      <c r="D30" s="27" t="s">
        <v>326</v>
      </c>
      <c r="E30" s="7">
        <v>1</v>
      </c>
      <c r="F30" s="8">
        <v>7.16</v>
      </c>
      <c r="G30" s="28">
        <f t="shared" si="0"/>
        <v>7.16</v>
      </c>
      <c r="H30" s="29"/>
      <c r="I30" s="30" t="s">
        <v>16</v>
      </c>
      <c r="J30" s="30">
        <v>6</v>
      </c>
      <c r="K30" s="30"/>
      <c r="L30" s="29"/>
      <c r="M30" s="29"/>
      <c r="N30" s="29"/>
      <c r="O30" s="3">
        <v>260562</v>
      </c>
      <c r="P30" s="3">
        <f t="shared" si="1"/>
        <v>0</v>
      </c>
      <c r="Q30" s="3">
        <f t="shared" si="2"/>
        <v>0</v>
      </c>
      <c r="R30" s="27" t="s">
        <v>330</v>
      </c>
      <c r="T30" s="27" t="s">
        <v>297</v>
      </c>
      <c r="U30" t="str">
        <f t="shared" si="3"/>
        <v>10130150/080617/00003938591-7019-910-Изолятор</v>
      </c>
    </row>
    <row r="31" spans="2:21">
      <c r="B31"/>
      <c r="C31" s="33" t="s">
        <v>360</v>
      </c>
      <c r="D31" s="27" t="s">
        <v>326</v>
      </c>
      <c r="E31" s="7">
        <v>20</v>
      </c>
      <c r="F31" s="8">
        <v>5.07</v>
      </c>
      <c r="G31" s="28">
        <f t="shared" si="0"/>
        <v>101.4</v>
      </c>
      <c r="H31" s="29"/>
      <c r="I31" s="30" t="s">
        <v>16</v>
      </c>
      <c r="J31" s="30">
        <v>7</v>
      </c>
      <c r="K31" s="30"/>
      <c r="L31" s="29"/>
      <c r="M31" s="29"/>
      <c r="N31" s="29"/>
      <c r="O31" s="3">
        <v>260562</v>
      </c>
      <c r="P31" s="3">
        <f t="shared" si="1"/>
        <v>0</v>
      </c>
      <c r="Q31" s="3">
        <f t="shared" si="2"/>
        <v>0</v>
      </c>
      <c r="R31" s="27" t="s">
        <v>330</v>
      </c>
      <c r="T31" s="27" t="s">
        <v>297</v>
      </c>
      <c r="U31" t="str">
        <f t="shared" si="3"/>
        <v>10130150/080617/00003938591-7031- 910 изолятор Insulat</v>
      </c>
    </row>
    <row r="32" spans="2:21">
      <c r="B32"/>
      <c r="C32" s="33" t="s">
        <v>361</v>
      </c>
      <c r="D32" s="27" t="s">
        <v>326</v>
      </c>
      <c r="E32" s="7">
        <v>18</v>
      </c>
      <c r="F32" s="8">
        <v>2.93</v>
      </c>
      <c r="G32" s="28">
        <f t="shared" si="0"/>
        <v>52.74</v>
      </c>
      <c r="H32" s="29"/>
      <c r="I32" s="30" t="s">
        <v>16</v>
      </c>
      <c r="J32" s="30">
        <v>9</v>
      </c>
      <c r="K32" s="30"/>
      <c r="L32" s="29"/>
      <c r="M32" s="29"/>
      <c r="N32" s="29"/>
      <c r="O32" s="3">
        <v>260562</v>
      </c>
      <c r="P32" s="3">
        <f t="shared" si="1"/>
        <v>0</v>
      </c>
      <c r="Q32" s="3">
        <f t="shared" si="2"/>
        <v>0</v>
      </c>
      <c r="R32" s="27" t="s">
        <v>330</v>
      </c>
      <c r="T32" s="27" t="s">
        <v>297</v>
      </c>
      <c r="U32" t="str">
        <f t="shared" si="3"/>
        <v>10130150/080617/00003938591-7071-910-Изолятор</v>
      </c>
    </row>
    <row r="33" spans="2:21">
      <c r="B33"/>
      <c r="C33" s="33" t="s">
        <v>362</v>
      </c>
      <c r="D33" s="27" t="s">
        <v>326</v>
      </c>
      <c r="E33" s="7">
        <v>21</v>
      </c>
      <c r="F33" s="8">
        <v>3.02</v>
      </c>
      <c r="G33" s="28">
        <f t="shared" si="0"/>
        <v>63.42</v>
      </c>
      <c r="H33" s="29"/>
      <c r="I33" s="30" t="s">
        <v>16</v>
      </c>
      <c r="J33" s="30">
        <v>12</v>
      </c>
      <c r="K33" s="30"/>
      <c r="L33" s="29"/>
      <c r="M33" s="29"/>
      <c r="N33" s="29"/>
      <c r="O33" s="3">
        <v>260562</v>
      </c>
      <c r="P33" s="3">
        <f t="shared" si="1"/>
        <v>0</v>
      </c>
      <c r="Q33" s="3">
        <f t="shared" si="2"/>
        <v>0</v>
      </c>
      <c r="R33" s="27" t="s">
        <v>330</v>
      </c>
      <c r="T33" s="27" t="s">
        <v>297</v>
      </c>
      <c r="U33" t="str">
        <f t="shared" si="3"/>
        <v>10130150/080617/00003938591-7077-910-Изолятор</v>
      </c>
    </row>
    <row r="34" spans="2:21">
      <c r="B34"/>
      <c r="C34" s="33" t="s">
        <v>363</v>
      </c>
      <c r="D34" s="27" t="s">
        <v>326</v>
      </c>
      <c r="E34" s="7">
        <v>1</v>
      </c>
      <c r="F34" s="8">
        <v>12.89</v>
      </c>
      <c r="G34" s="28">
        <f t="shared" si="0"/>
        <v>12.89</v>
      </c>
      <c r="H34" s="29"/>
      <c r="I34" s="30" t="s">
        <v>16</v>
      </c>
      <c r="J34" s="30">
        <v>19</v>
      </c>
      <c r="K34" s="30"/>
      <c r="L34" s="29"/>
      <c r="M34" s="29"/>
      <c r="N34" s="29"/>
      <c r="O34" s="3">
        <v>260562</v>
      </c>
      <c r="P34" s="3">
        <f t="shared" si="1"/>
        <v>0</v>
      </c>
      <c r="Q34" s="3">
        <f t="shared" si="2"/>
        <v>0</v>
      </c>
      <c r="R34" s="27" t="s">
        <v>330</v>
      </c>
      <c r="T34" s="27" t="s">
        <v>297</v>
      </c>
      <c r="U34" t="str">
        <f t="shared" si="3"/>
        <v>10130150/080617/0000393SB601-GP00060-A  Изолятор</v>
      </c>
    </row>
    <row r="35" spans="2:21">
      <c r="B35"/>
      <c r="C35" s="33" t="s">
        <v>364</v>
      </c>
      <c r="D35" s="27" t="s">
        <v>326</v>
      </c>
      <c r="E35" s="12">
        <v>1700</v>
      </c>
      <c r="F35" s="8">
        <v>0.12</v>
      </c>
      <c r="G35" s="28">
        <f t="shared" si="0"/>
        <v>204</v>
      </c>
      <c r="H35" s="29"/>
      <c r="I35" s="30" t="s">
        <v>16</v>
      </c>
      <c r="J35" s="30">
        <v>23</v>
      </c>
      <c r="K35" s="30"/>
      <c r="L35" s="29"/>
      <c r="M35" s="29"/>
      <c r="N35" s="29"/>
      <c r="O35" s="3">
        <v>260562</v>
      </c>
      <c r="P35" s="3">
        <f t="shared" si="1"/>
        <v>0</v>
      </c>
      <c r="Q35" s="3">
        <f t="shared" si="2"/>
        <v>0</v>
      </c>
      <c r="R35" s="27" t="s">
        <v>330</v>
      </c>
      <c r="T35" s="27" t="s">
        <v>297</v>
      </c>
      <c r="U35" t="str">
        <f t="shared" si="3"/>
        <v>10130150/080617/00003938660-202 Контакт</v>
      </c>
    </row>
    <row r="36" spans="2:21">
      <c r="B36"/>
      <c r="C36" s="33" t="s">
        <v>365</v>
      </c>
      <c r="D36" s="27" t="s">
        <v>326</v>
      </c>
      <c r="E36" s="7">
        <v>15</v>
      </c>
      <c r="F36" s="8">
        <v>5.98</v>
      </c>
      <c r="G36" s="28">
        <f t="shared" si="0"/>
        <v>89.7</v>
      </c>
      <c r="H36" s="29"/>
      <c r="I36" s="30" t="s">
        <v>16</v>
      </c>
      <c r="J36" s="30">
        <v>28</v>
      </c>
      <c r="K36" s="30"/>
      <c r="L36" s="29"/>
      <c r="M36" s="29"/>
      <c r="N36" s="29"/>
      <c r="O36" s="3">
        <v>260562</v>
      </c>
      <c r="P36" s="3">
        <f t="shared" si="1"/>
        <v>0</v>
      </c>
      <c r="Q36" s="3">
        <f t="shared" si="2"/>
        <v>0</v>
      </c>
      <c r="R36" s="27" t="s">
        <v>330</v>
      </c>
      <c r="T36" s="27" t="s">
        <v>297</v>
      </c>
      <c r="U36" t="str">
        <f t="shared" si="3"/>
        <v>10130150/080617/0000393J599ECF5001A13-Корпус</v>
      </c>
    </row>
    <row r="37" spans="2:21">
      <c r="B37"/>
      <c r="C37" s="33" t="s">
        <v>366</v>
      </c>
      <c r="D37" s="27" t="s">
        <v>326</v>
      </c>
      <c r="E37" s="7">
        <v>93</v>
      </c>
      <c r="F37" s="8">
        <v>6.05</v>
      </c>
      <c r="G37" s="28">
        <f t="shared" si="0"/>
        <v>562.65</v>
      </c>
      <c r="H37" s="29"/>
      <c r="I37" s="30" t="s">
        <v>16</v>
      </c>
      <c r="J37" s="30">
        <v>30</v>
      </c>
      <c r="K37" s="30"/>
      <c r="L37" s="29"/>
      <c r="M37" s="29"/>
      <c r="N37" s="29"/>
      <c r="O37" s="3">
        <v>260562</v>
      </c>
      <c r="P37" s="3">
        <f t="shared" si="1"/>
        <v>0</v>
      </c>
      <c r="Q37" s="3">
        <f t="shared" si="2"/>
        <v>0</v>
      </c>
      <c r="R37" s="27" t="s">
        <v>330</v>
      </c>
      <c r="T37" s="27" t="s">
        <v>297</v>
      </c>
      <c r="U37" t="str">
        <f t="shared" si="3"/>
        <v>10130150/080617/0000393J599ECF5002А13- Корпус</v>
      </c>
    </row>
    <row r="38" spans="2:21">
      <c r="B38"/>
      <c r="C38" s="33" t="s">
        <v>367</v>
      </c>
      <c r="D38" s="27" t="s">
        <v>326</v>
      </c>
      <c r="E38" s="7">
        <v>12</v>
      </c>
      <c r="F38" s="8">
        <v>15.95</v>
      </c>
      <c r="G38" s="28">
        <f t="shared" si="0"/>
        <v>191.39999999999998</v>
      </c>
      <c r="H38" s="29"/>
      <c r="I38" s="30" t="s">
        <v>16</v>
      </c>
      <c r="J38" s="30">
        <v>31</v>
      </c>
      <c r="K38" s="30"/>
      <c r="L38" s="29"/>
      <c r="M38" s="29"/>
      <c r="N38" s="29"/>
      <c r="O38" s="3">
        <v>260562</v>
      </c>
      <c r="P38" s="3">
        <f t="shared" si="1"/>
        <v>0</v>
      </c>
      <c r="Q38" s="3">
        <f t="shared" si="2"/>
        <v>0</v>
      </c>
      <c r="R38" s="27" t="s">
        <v>330</v>
      </c>
      <c r="T38" s="27" t="s">
        <v>297</v>
      </c>
      <c r="U38" t="str">
        <f t="shared" si="3"/>
        <v>10130150/080617/0000393J599ECF5003А35-Корпус</v>
      </c>
    </row>
    <row r="39" spans="2:21">
      <c r="B39"/>
      <c r="C39" s="33" t="s">
        <v>368</v>
      </c>
      <c r="D39" s="27" t="s">
        <v>326</v>
      </c>
      <c r="E39" s="7">
        <v>29</v>
      </c>
      <c r="F39" s="8">
        <v>7.15</v>
      </c>
      <c r="G39" s="28">
        <f t="shared" si="0"/>
        <v>207.35000000000002</v>
      </c>
      <c r="H39" s="29"/>
      <c r="I39" s="30" t="s">
        <v>16</v>
      </c>
      <c r="J39" s="30">
        <v>35</v>
      </c>
      <c r="K39" s="30"/>
      <c r="L39" s="29"/>
      <c r="M39" s="29"/>
      <c r="N39" s="29"/>
      <c r="O39" s="3">
        <v>260562</v>
      </c>
      <c r="P39" s="3">
        <f t="shared" si="1"/>
        <v>0</v>
      </c>
      <c r="Q39" s="3">
        <f t="shared" si="2"/>
        <v>0</v>
      </c>
      <c r="R39" s="27" t="s">
        <v>330</v>
      </c>
      <c r="T39" s="27" t="s">
        <v>297</v>
      </c>
      <c r="U39" t="str">
        <f t="shared" si="3"/>
        <v>10130150/080617/0000393J599ECF5007A11-Корпус</v>
      </c>
    </row>
    <row r="40" spans="2:21">
      <c r="B40"/>
      <c r="C40" s="33" t="s">
        <v>369</v>
      </c>
      <c r="D40" s="27" t="s">
        <v>326</v>
      </c>
      <c r="E40" s="7">
        <v>56</v>
      </c>
      <c r="F40" s="8">
        <v>7.66</v>
      </c>
      <c r="G40" s="28">
        <f t="shared" si="0"/>
        <v>428.96000000000004</v>
      </c>
      <c r="H40" s="29"/>
      <c r="I40" s="30" t="s">
        <v>16</v>
      </c>
      <c r="J40" s="30">
        <v>38</v>
      </c>
      <c r="K40" s="30"/>
      <c r="L40" s="29"/>
      <c r="M40" s="29"/>
      <c r="N40" s="29"/>
      <c r="O40" s="3">
        <v>260562</v>
      </c>
      <c r="P40" s="3">
        <f t="shared" si="1"/>
        <v>0</v>
      </c>
      <c r="Q40" s="3">
        <f t="shared" si="2"/>
        <v>0</v>
      </c>
      <c r="R40" s="27" t="s">
        <v>330</v>
      </c>
      <c r="T40" s="27" t="s">
        <v>297</v>
      </c>
      <c r="U40" t="str">
        <f t="shared" si="3"/>
        <v>10130150/080617/0000393J599ECF5009А13-Корпус</v>
      </c>
    </row>
    <row r="41" spans="2:21">
      <c r="B41"/>
      <c r="C41" s="33" t="s">
        <v>370</v>
      </c>
      <c r="D41" s="27" t="s">
        <v>326</v>
      </c>
      <c r="E41" s="7">
        <v>4</v>
      </c>
      <c r="F41" s="8">
        <v>11.92</v>
      </c>
      <c r="G41" s="28">
        <f t="shared" si="0"/>
        <v>47.68</v>
      </c>
      <c r="H41" s="29"/>
      <c r="I41" s="30" t="s">
        <v>16</v>
      </c>
      <c r="J41" s="30">
        <v>60</v>
      </c>
      <c r="K41" s="30"/>
      <c r="L41" s="29"/>
      <c r="M41" s="29"/>
      <c r="N41" s="29"/>
      <c r="O41" s="3">
        <v>260562</v>
      </c>
      <c r="P41" s="3">
        <f t="shared" si="1"/>
        <v>0</v>
      </c>
      <c r="Q41" s="3">
        <f t="shared" si="2"/>
        <v>0</v>
      </c>
      <c r="R41" s="27" t="s">
        <v>330</v>
      </c>
      <c r="T41" s="27" t="s">
        <v>297</v>
      </c>
      <c r="U41" t="str">
        <f t="shared" si="3"/>
        <v>10130150/080617/0000393J599ECF5058A13-Корпус</v>
      </c>
    </row>
    <row r="42" spans="2:21">
      <c r="B42"/>
      <c r="C42" s="33" t="s">
        <v>371</v>
      </c>
      <c r="D42" s="27" t="s">
        <v>326</v>
      </c>
      <c r="E42" s="7">
        <v>35</v>
      </c>
      <c r="F42" s="8">
        <v>3.99</v>
      </c>
      <c r="G42" s="28">
        <f t="shared" si="0"/>
        <v>139.65</v>
      </c>
      <c r="H42" s="29"/>
      <c r="I42" s="30" t="s">
        <v>16</v>
      </c>
      <c r="J42" s="30">
        <v>66</v>
      </c>
      <c r="K42" s="30"/>
      <c r="L42" s="29"/>
      <c r="M42" s="29"/>
      <c r="N42" s="29"/>
      <c r="O42" s="3">
        <v>260562</v>
      </c>
      <c r="P42" s="3">
        <f t="shared" si="1"/>
        <v>0</v>
      </c>
      <c r="Q42" s="3">
        <f t="shared" si="2"/>
        <v>0</v>
      </c>
      <c r="R42" s="27" t="s">
        <v>330</v>
      </c>
      <c r="T42" s="27" t="s">
        <v>297</v>
      </c>
      <c r="U42" t="str">
        <f t="shared" si="3"/>
        <v>10130150/080617/0000393J599EMD5001A13-Корпус</v>
      </c>
    </row>
    <row r="43" spans="2:21">
      <c r="B43"/>
      <c r="C43" s="33" t="s">
        <v>372</v>
      </c>
      <c r="D43" s="27" t="s">
        <v>326</v>
      </c>
      <c r="E43" s="7">
        <v>15</v>
      </c>
      <c r="F43" s="8">
        <v>4.22</v>
      </c>
      <c r="G43" s="28">
        <f t="shared" si="0"/>
        <v>63.3</v>
      </c>
      <c r="H43" s="29"/>
      <c r="I43" s="30" t="s">
        <v>16</v>
      </c>
      <c r="J43" s="30">
        <v>68</v>
      </c>
      <c r="K43" s="30"/>
      <c r="L43" s="29"/>
      <c r="M43" s="29"/>
      <c r="N43" s="29"/>
      <c r="O43" s="3">
        <v>260562</v>
      </c>
      <c r="P43" s="3">
        <f t="shared" si="1"/>
        <v>0</v>
      </c>
      <c r="Q43" s="3">
        <f t="shared" si="2"/>
        <v>0</v>
      </c>
      <c r="R43" s="27" t="s">
        <v>330</v>
      </c>
      <c r="T43" s="27" t="s">
        <v>297</v>
      </c>
      <c r="U43" t="str">
        <f t="shared" si="3"/>
        <v>10130150/080617/0000393J599EMD5004A13-Корпус</v>
      </c>
    </row>
    <row r="44" spans="2:21">
      <c r="B44"/>
      <c r="C44" s="33" t="s">
        <v>373</v>
      </c>
      <c r="D44" s="27" t="s">
        <v>326</v>
      </c>
      <c r="E44" s="7">
        <v>1</v>
      </c>
      <c r="F44" s="8">
        <v>4.03</v>
      </c>
      <c r="G44" s="28">
        <f t="shared" si="0"/>
        <v>4.03</v>
      </c>
      <c r="H44" s="29"/>
      <c r="I44" s="30" t="s">
        <v>16</v>
      </c>
      <c r="J44" s="30">
        <v>70</v>
      </c>
      <c r="K44" s="30"/>
      <c r="L44" s="29"/>
      <c r="M44" s="29"/>
      <c r="N44" s="29"/>
      <c r="O44" s="3">
        <v>260562</v>
      </c>
      <c r="P44" s="3">
        <f t="shared" si="1"/>
        <v>0</v>
      </c>
      <c r="Q44" s="3">
        <f t="shared" si="2"/>
        <v>0</v>
      </c>
      <c r="R44" s="27" t="s">
        <v>330</v>
      </c>
      <c r="T44" s="27" t="s">
        <v>297</v>
      </c>
      <c r="U44" t="str">
        <f t="shared" si="3"/>
        <v>10130150/080617/0000393J599EMD5012A13-Корпус</v>
      </c>
    </row>
    <row r="45" spans="2:21">
      <c r="B45"/>
      <c r="C45" s="33" t="s">
        <v>374</v>
      </c>
      <c r="D45" s="27" t="s">
        <v>326</v>
      </c>
      <c r="E45" s="7">
        <v>21</v>
      </c>
      <c r="F45" s="8">
        <v>5.89</v>
      </c>
      <c r="G45" s="28">
        <f t="shared" si="0"/>
        <v>123.69</v>
      </c>
      <c r="H45" s="29"/>
      <c r="I45" s="30" t="s">
        <v>16</v>
      </c>
      <c r="J45" s="30">
        <v>73</v>
      </c>
      <c r="K45" s="30"/>
      <c r="L45" s="29"/>
      <c r="M45" s="29"/>
      <c r="N45" s="29"/>
      <c r="O45" s="3">
        <v>260562</v>
      </c>
      <c r="P45" s="3">
        <f t="shared" si="1"/>
        <v>0</v>
      </c>
      <c r="Q45" s="3">
        <f t="shared" si="2"/>
        <v>0</v>
      </c>
      <c r="R45" s="27" t="s">
        <v>330</v>
      </c>
      <c r="T45" s="27" t="s">
        <v>297</v>
      </c>
      <c r="U45" t="str">
        <f t="shared" si="3"/>
        <v>10130150/080617/0000393J599EMD5029A13-Корпус</v>
      </c>
    </row>
    <row r="46" spans="2:21">
      <c r="B46" s="6"/>
      <c r="C46" s="26" t="s">
        <v>202</v>
      </c>
      <c r="D46" s="27" t="s">
        <v>326</v>
      </c>
      <c r="E46" s="7">
        <v>3</v>
      </c>
      <c r="F46" s="9">
        <v>16.5</v>
      </c>
      <c r="G46" s="28">
        <f t="shared" si="0"/>
        <v>49.5</v>
      </c>
      <c r="H46" s="29"/>
      <c r="I46" s="30" t="s">
        <v>328</v>
      </c>
      <c r="J46" s="30">
        <v>5</v>
      </c>
      <c r="K46" s="30"/>
      <c r="L46" s="29"/>
      <c r="M46" s="29"/>
      <c r="N46" s="29"/>
      <c r="O46" s="3">
        <v>130</v>
      </c>
      <c r="P46" s="3">
        <f t="shared" si="1"/>
        <v>0</v>
      </c>
      <c r="Q46" s="3">
        <f t="shared" si="2"/>
        <v>0</v>
      </c>
      <c r="R46" s="27" t="s">
        <v>330</v>
      </c>
      <c r="T46" s="27" t="s">
        <v>230</v>
      </c>
      <c r="U46" t="str">
        <f t="shared" si="3"/>
        <v>10130150/081014/00001778533-4ES12N-A</v>
      </c>
    </row>
    <row r="47" spans="2:21">
      <c r="B47"/>
      <c r="C47" s="33" t="s">
        <v>375</v>
      </c>
      <c r="D47" s="27" t="s">
        <v>326</v>
      </c>
      <c r="E47" s="7">
        <v>5</v>
      </c>
      <c r="F47" s="8">
        <v>5.14</v>
      </c>
      <c r="G47" s="28">
        <f t="shared" si="0"/>
        <v>25.7</v>
      </c>
      <c r="H47" s="29"/>
      <c r="I47" s="30" t="s">
        <v>334</v>
      </c>
      <c r="J47" s="30">
        <v>13</v>
      </c>
      <c r="K47" s="30"/>
      <c r="L47" s="29"/>
      <c r="M47" s="29"/>
      <c r="N47" s="29"/>
      <c r="O47" s="3">
        <v>17941</v>
      </c>
      <c r="P47" s="3">
        <f t="shared" si="1"/>
        <v>0</v>
      </c>
      <c r="Q47" s="3">
        <f t="shared" si="2"/>
        <v>0</v>
      </c>
      <c r="R47" s="27" t="s">
        <v>330</v>
      </c>
      <c r="T47" s="27" t="s">
        <v>230</v>
      </c>
      <c r="U47" t="str">
        <f t="shared" si="3"/>
        <v>10130150/081014/00001778591-7016-910-Изолятор</v>
      </c>
    </row>
    <row r="48" spans="2:21">
      <c r="B48"/>
      <c r="C48" s="33" t="s">
        <v>376</v>
      </c>
      <c r="D48" s="27" t="s">
        <v>326</v>
      </c>
      <c r="E48" s="7">
        <v>29</v>
      </c>
      <c r="F48" s="8">
        <v>3.79</v>
      </c>
      <c r="G48" s="28">
        <f t="shared" si="0"/>
        <v>109.91</v>
      </c>
      <c r="H48" s="29"/>
      <c r="I48" s="30" t="s">
        <v>334</v>
      </c>
      <c r="J48" s="30">
        <v>25</v>
      </c>
      <c r="K48" s="30"/>
      <c r="L48" s="29"/>
      <c r="M48" s="29"/>
      <c r="N48" s="29"/>
      <c r="O48" s="3">
        <v>17941</v>
      </c>
      <c r="P48" s="3">
        <f t="shared" si="1"/>
        <v>0</v>
      </c>
      <c r="Q48" s="3">
        <f t="shared" si="2"/>
        <v>0</v>
      </c>
      <c r="R48" s="27" t="s">
        <v>330</v>
      </c>
      <c r="T48" s="27" t="s">
        <v>230</v>
      </c>
      <c r="U48" t="str">
        <f t="shared" si="3"/>
        <v>10130150/081014/00001778591-7094-910-Изолятор</v>
      </c>
    </row>
    <row r="49" spans="2:21">
      <c r="C49" s="33" t="s">
        <v>377</v>
      </c>
      <c r="D49" s="27" t="s">
        <v>326</v>
      </c>
      <c r="E49" s="7">
        <v>9</v>
      </c>
      <c r="F49" s="10">
        <v>13</v>
      </c>
      <c r="G49" s="28">
        <f t="shared" si="0"/>
        <v>117</v>
      </c>
      <c r="H49" s="29"/>
      <c r="I49" s="30" t="s">
        <v>334</v>
      </c>
      <c r="J49" s="30">
        <v>64</v>
      </c>
      <c r="K49" s="30"/>
      <c r="L49" s="29"/>
      <c r="M49" s="29"/>
      <c r="N49" s="29"/>
      <c r="O49" s="3">
        <v>17941</v>
      </c>
      <c r="P49" s="3">
        <f t="shared" si="1"/>
        <v>0</v>
      </c>
      <c r="Q49" s="3">
        <f t="shared" si="2"/>
        <v>0</v>
      </c>
      <c r="R49" s="27" t="s">
        <v>330</v>
      </c>
      <c r="T49" s="27" t="s">
        <v>230</v>
      </c>
      <c r="U49" t="str">
        <f t="shared" si="3"/>
        <v>10130150/081014/0000177J599EMD6001A17-Корпус</v>
      </c>
    </row>
    <row r="50" spans="2:21">
      <c r="B50"/>
      <c r="C50" s="33" t="s">
        <v>378</v>
      </c>
      <c r="D50" s="27" t="s">
        <v>326</v>
      </c>
      <c r="E50" s="7">
        <v>6</v>
      </c>
      <c r="F50" s="8">
        <v>14.35</v>
      </c>
      <c r="G50" s="28">
        <f t="shared" si="0"/>
        <v>86.1</v>
      </c>
      <c r="H50" s="29"/>
      <c r="I50" s="30" t="s">
        <v>334</v>
      </c>
      <c r="J50" s="30">
        <v>65</v>
      </c>
      <c r="K50" s="30"/>
      <c r="L50" s="29"/>
      <c r="M50" s="29"/>
      <c r="N50" s="29"/>
      <c r="O50" s="3">
        <v>17941</v>
      </c>
      <c r="P50" s="3">
        <f t="shared" si="1"/>
        <v>0</v>
      </c>
      <c r="Q50" s="3">
        <f t="shared" si="2"/>
        <v>0</v>
      </c>
      <c r="R50" s="27" t="s">
        <v>330</v>
      </c>
      <c r="T50" s="27" t="s">
        <v>230</v>
      </c>
      <c r="U50" t="str">
        <f t="shared" si="3"/>
        <v>10130150/081014/0000177J599EMD6003A17-Корпус</v>
      </c>
    </row>
    <row r="51" spans="2:21">
      <c r="B51" s="6"/>
      <c r="C51" s="26" t="s">
        <v>379</v>
      </c>
      <c r="D51" s="27" t="s">
        <v>326</v>
      </c>
      <c r="E51" s="7">
        <v>141</v>
      </c>
      <c r="F51" s="8">
        <v>0.05</v>
      </c>
      <c r="G51" s="28">
        <f t="shared" si="0"/>
        <v>7.0500000000000007</v>
      </c>
      <c r="H51" s="29"/>
      <c r="I51" s="30" t="s">
        <v>327</v>
      </c>
      <c r="J51" s="30">
        <v>1</v>
      </c>
      <c r="K51" s="30"/>
      <c r="L51" s="29"/>
      <c r="M51" s="29"/>
      <c r="N51" s="29"/>
      <c r="O51" s="3">
        <v>25000</v>
      </c>
      <c r="P51" s="3">
        <f t="shared" si="1"/>
        <v>0</v>
      </c>
      <c r="Q51" s="3">
        <f t="shared" si="2"/>
        <v>0</v>
      </c>
      <c r="R51" s="27" t="s">
        <v>330</v>
      </c>
      <c r="T51" s="27" t="s">
        <v>255</v>
      </c>
      <c r="U51" t="str">
        <f t="shared" si="3"/>
        <v>10130150/091215/0000486MS27488-16-2 Заглушка для контакта</v>
      </c>
    </row>
    <row r="52" spans="2:21">
      <c r="B52" s="6"/>
      <c r="C52" s="26" t="s">
        <v>380</v>
      </c>
      <c r="D52" s="27" t="s">
        <v>326</v>
      </c>
      <c r="E52" s="7">
        <v>220</v>
      </c>
      <c r="F52" s="11">
        <v>0.40300000000000002</v>
      </c>
      <c r="G52" s="28">
        <f>F52*E52</f>
        <v>88.660000000000011</v>
      </c>
      <c r="H52" s="29"/>
      <c r="I52" s="30" t="s">
        <v>341</v>
      </c>
      <c r="J52" s="30">
        <v>2</v>
      </c>
      <c r="K52" s="30"/>
      <c r="L52" s="29"/>
      <c r="M52" s="29"/>
      <c r="N52" s="29"/>
      <c r="O52" s="3">
        <v>8745</v>
      </c>
      <c r="P52" s="3">
        <f t="shared" si="1"/>
        <v>0</v>
      </c>
      <c r="Q52" s="3">
        <f t="shared" si="2"/>
        <v>0</v>
      </c>
      <c r="R52" s="27" t="s">
        <v>330</v>
      </c>
      <c r="T52" s="27" t="s">
        <v>258</v>
      </c>
      <c r="U52" t="str">
        <f t="shared" si="3"/>
        <v>10130150/100216/00000508599-0721- 900  контакт</v>
      </c>
    </row>
    <row r="53" spans="2:21">
      <c r="C53" s="33" t="s">
        <v>381</v>
      </c>
      <c r="D53" s="27" t="s">
        <v>326</v>
      </c>
      <c r="E53" s="7">
        <v>1</v>
      </c>
      <c r="F53" s="8">
        <v>9.4700000000000006</v>
      </c>
      <c r="G53" s="28">
        <f>F53*E53</f>
        <v>9.4700000000000006</v>
      </c>
      <c r="H53" s="29"/>
      <c r="I53" s="30" t="s">
        <v>341</v>
      </c>
      <c r="J53" s="30">
        <v>10</v>
      </c>
      <c r="K53" s="30"/>
      <c r="L53" s="29"/>
      <c r="M53" s="29"/>
      <c r="N53" s="29"/>
      <c r="O53" s="3">
        <v>8745</v>
      </c>
      <c r="P53" s="3">
        <f t="shared" si="1"/>
        <v>0</v>
      </c>
      <c r="Q53" s="3">
        <f t="shared" si="2"/>
        <v>0</v>
      </c>
      <c r="R53" s="27" t="s">
        <v>330</v>
      </c>
      <c r="T53" s="27" t="s">
        <v>258</v>
      </c>
      <c r="U53" t="str">
        <f t="shared" si="3"/>
        <v>10130150/100216/0000050J599ECF5045А11-Корпус</v>
      </c>
    </row>
    <row r="54" spans="2:21">
      <c r="B54" s="6"/>
      <c r="C54" s="26" t="s">
        <v>382</v>
      </c>
      <c r="D54" s="27" t="s">
        <v>326</v>
      </c>
      <c r="E54" s="7">
        <v>12</v>
      </c>
      <c r="F54" s="8">
        <v>23.26</v>
      </c>
      <c r="G54" s="28">
        <f>F54*E54</f>
        <v>279.12</v>
      </c>
      <c r="H54" s="29"/>
      <c r="I54" s="30" t="s">
        <v>341</v>
      </c>
      <c r="J54" s="30">
        <v>21</v>
      </c>
      <c r="K54" s="30"/>
      <c r="L54" s="29"/>
      <c r="M54" s="29"/>
      <c r="N54" s="29"/>
      <c r="O54" s="3">
        <v>20017</v>
      </c>
      <c r="P54" s="3">
        <f t="shared" si="1"/>
        <v>0</v>
      </c>
      <c r="Q54" s="3">
        <f t="shared" si="2"/>
        <v>0</v>
      </c>
      <c r="R54" s="27" t="s">
        <v>330</v>
      </c>
      <c r="T54" s="27" t="s">
        <v>245</v>
      </c>
      <c r="U54" t="str">
        <f t="shared" si="3"/>
        <v>10130150/100615/0000194J599ECF6002A17-Корпус</v>
      </c>
    </row>
    <row r="55" spans="2:21">
      <c r="C55" s="33" t="s">
        <v>383</v>
      </c>
      <c r="D55" s="27" t="s">
        <v>326</v>
      </c>
      <c r="E55" s="7">
        <v>12</v>
      </c>
      <c r="F55" s="8">
        <v>22.11</v>
      </c>
      <c r="G55" s="28">
        <f>F55*E55</f>
        <v>265.32</v>
      </c>
      <c r="H55" s="29"/>
      <c r="I55" s="30" t="s">
        <v>341</v>
      </c>
      <c r="J55" s="30">
        <v>23</v>
      </c>
      <c r="K55" s="30"/>
      <c r="L55" s="29"/>
      <c r="M55" s="29"/>
      <c r="N55" s="29"/>
      <c r="O55" s="3">
        <v>20017</v>
      </c>
      <c r="P55" s="3">
        <f t="shared" si="1"/>
        <v>0</v>
      </c>
      <c r="Q55" s="3">
        <f t="shared" si="2"/>
        <v>0</v>
      </c>
      <c r="R55" s="27" t="s">
        <v>330</v>
      </c>
      <c r="T55" s="27" t="s">
        <v>245</v>
      </c>
      <c r="U55" t="str">
        <f t="shared" si="3"/>
        <v>10130150/100615/0000194J599ECF6011A17-Корпус</v>
      </c>
    </row>
    <row r="56" spans="2:21">
      <c r="B56" s="6"/>
      <c r="C56" s="26" t="s">
        <v>384</v>
      </c>
      <c r="D56" s="27" t="s">
        <v>326</v>
      </c>
      <c r="E56" s="7">
        <v>2</v>
      </c>
      <c r="F56" s="8">
        <v>4.05</v>
      </c>
      <c r="G56" s="28">
        <f t="shared" si="0"/>
        <v>8.1</v>
      </c>
      <c r="H56" s="29"/>
      <c r="I56" s="30" t="s">
        <v>341</v>
      </c>
      <c r="J56" s="30">
        <v>2</v>
      </c>
      <c r="K56" s="30"/>
      <c r="L56" s="29"/>
      <c r="M56" s="29"/>
      <c r="N56" s="29"/>
      <c r="O56" s="3">
        <v>52699</v>
      </c>
      <c r="P56" s="3">
        <f t="shared" si="1"/>
        <v>0</v>
      </c>
      <c r="Q56" s="3">
        <f t="shared" si="2"/>
        <v>0</v>
      </c>
      <c r="R56" s="27" t="s">
        <v>330</v>
      </c>
      <c r="T56" s="27" t="s">
        <v>271</v>
      </c>
      <c r="U56" t="str">
        <f t="shared" si="3"/>
        <v>10130150/100816/0000383J599EMD5003A11-Корпус</v>
      </c>
    </row>
    <row r="57" spans="2:21">
      <c r="B57" s="6"/>
      <c r="C57" s="26" t="s">
        <v>107</v>
      </c>
      <c r="D57" s="27" t="s">
        <v>326</v>
      </c>
      <c r="E57" s="7">
        <v>10</v>
      </c>
      <c r="F57" s="8">
        <v>6.94</v>
      </c>
      <c r="G57" s="28">
        <f t="shared" si="0"/>
        <v>69.400000000000006</v>
      </c>
      <c r="H57" s="29"/>
      <c r="I57" s="30" t="s">
        <v>334</v>
      </c>
      <c r="J57" s="30">
        <v>42</v>
      </c>
      <c r="K57" s="30"/>
      <c r="L57" s="29"/>
      <c r="M57" s="29"/>
      <c r="N57" s="29"/>
      <c r="O57" s="3">
        <v>44524</v>
      </c>
      <c r="P57" s="3">
        <f t="shared" si="1"/>
        <v>0</v>
      </c>
      <c r="Q57" s="3">
        <f t="shared" si="2"/>
        <v>0</v>
      </c>
      <c r="R57" s="27" t="s">
        <v>330</v>
      </c>
      <c r="T57" s="27" t="s">
        <v>223</v>
      </c>
      <c r="U57" t="str">
        <f t="shared" si="3"/>
        <v>10130150/100914/00001518533R1006S-A</v>
      </c>
    </row>
    <row r="58" spans="2:21">
      <c r="B58"/>
      <c r="C58" s="33" t="s">
        <v>385</v>
      </c>
      <c r="D58" s="27" t="s">
        <v>326</v>
      </c>
      <c r="E58" s="7">
        <v>6</v>
      </c>
      <c r="F58" s="8">
        <v>4.58</v>
      </c>
      <c r="G58" s="28">
        <f t="shared" si="0"/>
        <v>27.48</v>
      </c>
      <c r="H58" s="29"/>
      <c r="I58" s="30" t="s">
        <v>334</v>
      </c>
      <c r="J58" s="30">
        <v>51</v>
      </c>
      <c r="K58" s="30"/>
      <c r="L58" s="29"/>
      <c r="M58" s="29"/>
      <c r="N58" s="29"/>
      <c r="O58" s="3">
        <v>44524</v>
      </c>
      <c r="P58" s="3">
        <f t="shared" si="1"/>
        <v>0</v>
      </c>
      <c r="Q58" s="3">
        <f t="shared" si="2"/>
        <v>0</v>
      </c>
      <c r="R58" s="27" t="s">
        <v>330</v>
      </c>
      <c r="T58" s="27" t="s">
        <v>223</v>
      </c>
      <c r="U58" t="str">
        <f t="shared" si="3"/>
        <v>10130150/100914/00001518591-7020- 910 изолятор Insulat</v>
      </c>
    </row>
    <row r="59" spans="2:21">
      <c r="B59"/>
      <c r="C59" s="33" t="s">
        <v>386</v>
      </c>
      <c r="D59" s="27" t="s">
        <v>326</v>
      </c>
      <c r="E59" s="7">
        <v>51</v>
      </c>
      <c r="F59" s="8">
        <v>2.73</v>
      </c>
      <c r="G59" s="28">
        <f t="shared" si="0"/>
        <v>139.22999999999999</v>
      </c>
      <c r="H59" s="29"/>
      <c r="I59" s="30" t="s">
        <v>334</v>
      </c>
      <c r="J59" s="30">
        <v>54</v>
      </c>
      <c r="K59" s="30"/>
      <c r="L59" s="29"/>
      <c r="M59" s="29"/>
      <c r="N59" s="29"/>
      <c r="O59" s="3">
        <v>44524</v>
      </c>
      <c r="P59" s="3">
        <f t="shared" si="1"/>
        <v>0</v>
      </c>
      <c r="Q59" s="3">
        <f t="shared" si="2"/>
        <v>0</v>
      </c>
      <c r="R59" s="27" t="s">
        <v>330</v>
      </c>
      <c r="T59" s="27" t="s">
        <v>223</v>
      </c>
      <c r="U59" t="str">
        <f t="shared" si="3"/>
        <v>10130150/100914/00001518591-7072-910-Изолятор</v>
      </c>
    </row>
    <row r="60" spans="2:21">
      <c r="B60"/>
      <c r="C60" s="33" t="s">
        <v>387</v>
      </c>
      <c r="D60" s="27" t="s">
        <v>326</v>
      </c>
      <c r="E60" s="7">
        <v>36</v>
      </c>
      <c r="F60" s="8">
        <v>2.99</v>
      </c>
      <c r="G60" s="28">
        <f t="shared" si="0"/>
        <v>107.64000000000001</v>
      </c>
      <c r="H60" s="29"/>
      <c r="I60" s="30" t="s">
        <v>334</v>
      </c>
      <c r="J60" s="30">
        <v>56</v>
      </c>
      <c r="K60" s="30"/>
      <c r="L60" s="29"/>
      <c r="M60" s="29"/>
      <c r="N60" s="29"/>
      <c r="O60" s="3">
        <v>44524</v>
      </c>
      <c r="P60" s="3">
        <f t="shared" si="1"/>
        <v>0</v>
      </c>
      <c r="Q60" s="3">
        <f t="shared" si="2"/>
        <v>0</v>
      </c>
      <c r="R60" s="27" t="s">
        <v>330</v>
      </c>
      <c r="T60" s="27" t="s">
        <v>223</v>
      </c>
      <c r="U60" t="str">
        <f t="shared" si="3"/>
        <v>10130150/100914/00001518591-7083-910-Изолятор</v>
      </c>
    </row>
    <row r="61" spans="2:21">
      <c r="C61" s="33" t="s">
        <v>388</v>
      </c>
      <c r="D61" s="27" t="s">
        <v>326</v>
      </c>
      <c r="E61" s="7">
        <v>36</v>
      </c>
      <c r="F61" s="8">
        <v>4.18</v>
      </c>
      <c r="G61" s="28">
        <f t="shared" si="0"/>
        <v>150.47999999999999</v>
      </c>
      <c r="H61" s="29"/>
      <c r="I61" s="30" t="s">
        <v>334</v>
      </c>
      <c r="J61" s="30">
        <v>59</v>
      </c>
      <c r="K61" s="30"/>
      <c r="L61" s="29"/>
      <c r="M61" s="29"/>
      <c r="N61" s="29"/>
      <c r="O61" s="3">
        <v>44524</v>
      </c>
      <c r="P61" s="3">
        <f t="shared" si="1"/>
        <v>0</v>
      </c>
      <c r="Q61" s="3">
        <f t="shared" si="2"/>
        <v>0</v>
      </c>
      <c r="R61" s="27" t="s">
        <v>330</v>
      </c>
      <c r="T61" s="27" t="s">
        <v>223</v>
      </c>
      <c r="U61" t="str">
        <f t="shared" si="3"/>
        <v>10130150/100914/00001518591-7092-910-Изолятор</v>
      </c>
    </row>
    <row r="62" spans="2:21">
      <c r="B62"/>
      <c r="C62" s="33" t="s">
        <v>389</v>
      </c>
      <c r="D62" s="27" t="s">
        <v>326</v>
      </c>
      <c r="E62" s="7">
        <v>2</v>
      </c>
      <c r="F62" s="8">
        <v>6.87</v>
      </c>
      <c r="G62" s="28">
        <f t="shared" si="0"/>
        <v>13.74</v>
      </c>
      <c r="H62" s="29"/>
      <c r="I62" s="30" t="s">
        <v>334</v>
      </c>
      <c r="J62" s="30">
        <v>74</v>
      </c>
      <c r="K62" s="30"/>
      <c r="L62" s="29"/>
      <c r="M62" s="29"/>
      <c r="N62" s="29"/>
      <c r="O62" s="3">
        <v>44524</v>
      </c>
      <c r="P62" s="3">
        <f t="shared" si="1"/>
        <v>0</v>
      </c>
      <c r="Q62" s="3">
        <f t="shared" si="2"/>
        <v>0</v>
      </c>
      <c r="R62" s="27" t="s">
        <v>330</v>
      </c>
      <c r="T62" s="27" t="s">
        <v>223</v>
      </c>
      <c r="U62" t="str">
        <f t="shared" si="3"/>
        <v>10130150/100914/0000151J599ECF5016А13-Корпус</v>
      </c>
    </row>
    <row r="63" spans="2:21">
      <c r="B63"/>
      <c r="C63" s="33" t="s">
        <v>390</v>
      </c>
      <c r="D63" s="27" t="s">
        <v>326</v>
      </c>
      <c r="E63" s="7">
        <v>5</v>
      </c>
      <c r="F63" s="8">
        <v>5.37</v>
      </c>
      <c r="G63" s="28">
        <f t="shared" si="0"/>
        <v>26.85</v>
      </c>
      <c r="H63" s="29"/>
      <c r="I63" s="30" t="s">
        <v>334</v>
      </c>
      <c r="J63" s="30">
        <v>88</v>
      </c>
      <c r="K63" s="30"/>
      <c r="L63" s="29"/>
      <c r="M63" s="29"/>
      <c r="N63" s="29"/>
      <c r="O63" s="3">
        <v>44524</v>
      </c>
      <c r="P63" s="3">
        <f t="shared" si="1"/>
        <v>0</v>
      </c>
      <c r="Q63" s="3">
        <f t="shared" si="2"/>
        <v>0</v>
      </c>
      <c r="R63" s="27" t="s">
        <v>330</v>
      </c>
      <c r="T63" s="27" t="s">
        <v>223</v>
      </c>
      <c r="U63" t="str">
        <f t="shared" si="3"/>
        <v>10130150/100914/0000151J599EMD5025A13-Корпус</v>
      </c>
    </row>
    <row r="64" spans="2:21">
      <c r="B64" s="6"/>
      <c r="C64" s="26" t="s">
        <v>391</v>
      </c>
      <c r="D64" s="27" t="s">
        <v>326</v>
      </c>
      <c r="E64" s="7">
        <v>6</v>
      </c>
      <c r="F64" s="10">
        <v>12</v>
      </c>
      <c r="G64" s="28">
        <f t="shared" si="0"/>
        <v>72</v>
      </c>
      <c r="H64" s="29"/>
      <c r="I64" s="30" t="s">
        <v>341</v>
      </c>
      <c r="J64" s="30">
        <v>5</v>
      </c>
      <c r="K64" s="30"/>
      <c r="L64" s="29"/>
      <c r="M64" s="29"/>
      <c r="N64" s="29"/>
      <c r="O64" s="3">
        <v>2640</v>
      </c>
      <c r="P64" s="3">
        <f t="shared" si="1"/>
        <v>0</v>
      </c>
      <c r="Q64" s="3">
        <f t="shared" si="2"/>
        <v>0</v>
      </c>
      <c r="R64" s="27" t="s">
        <v>330</v>
      </c>
      <c r="T64" s="27" t="s">
        <v>277</v>
      </c>
      <c r="U64" t="str">
        <f t="shared" si="3"/>
        <v>10130150/101016/0000514SB602-GP011С2-A  Изолятор</v>
      </c>
    </row>
    <row r="65" spans="2:21">
      <c r="B65" s="6"/>
      <c r="C65" s="26" t="s">
        <v>392</v>
      </c>
      <c r="D65" s="27" t="s">
        <v>326</v>
      </c>
      <c r="E65" s="7">
        <v>23</v>
      </c>
      <c r="F65" s="8">
        <v>5.34</v>
      </c>
      <c r="G65" s="28">
        <f t="shared" si="0"/>
        <v>122.82</v>
      </c>
      <c r="H65" s="29"/>
      <c r="I65" s="30" t="s">
        <v>341</v>
      </c>
      <c r="J65" s="30">
        <v>1</v>
      </c>
      <c r="K65" s="30"/>
      <c r="L65" s="29"/>
      <c r="M65" s="29"/>
      <c r="N65" s="29"/>
      <c r="O65" s="3">
        <v>1669</v>
      </c>
      <c r="P65" s="3">
        <f t="shared" si="1"/>
        <v>0</v>
      </c>
      <c r="Q65" s="3">
        <f t="shared" si="2"/>
        <v>0</v>
      </c>
      <c r="R65" s="27" t="s">
        <v>330</v>
      </c>
      <c r="T65" s="27" t="s">
        <v>279</v>
      </c>
      <c r="U65" t="str">
        <f t="shared" si="3"/>
        <v>10130150/101116/00005838591-7030- 910 изолятор Insulat</v>
      </c>
    </row>
    <row r="66" spans="2:21">
      <c r="B66"/>
      <c r="C66" s="33" t="s">
        <v>393</v>
      </c>
      <c r="D66" s="27" t="s">
        <v>326</v>
      </c>
      <c r="E66" s="7">
        <v>23</v>
      </c>
      <c r="F66" s="8">
        <v>10.59</v>
      </c>
      <c r="G66" s="28">
        <f t="shared" ref="G66:G129" si="4">F66*E66</f>
        <v>243.57</v>
      </c>
      <c r="H66" s="29"/>
      <c r="I66" s="30" t="s">
        <v>341</v>
      </c>
      <c r="J66" s="30">
        <v>7</v>
      </c>
      <c r="K66" s="30"/>
      <c r="L66" s="29"/>
      <c r="M66" s="29"/>
      <c r="N66" s="29"/>
      <c r="O66" s="3">
        <v>1669</v>
      </c>
      <c r="P66" s="3">
        <f t="shared" ref="P66:P129" si="5">M66/O66*E66</f>
        <v>0</v>
      </c>
      <c r="Q66" s="3">
        <f t="shared" ref="Q66:Q129" si="6">N66/O66*E66</f>
        <v>0</v>
      </c>
      <c r="R66" s="27" t="s">
        <v>330</v>
      </c>
      <c r="T66" s="27" t="s">
        <v>279</v>
      </c>
      <c r="U66" t="str">
        <f t="shared" si="3"/>
        <v>10130150/101116/0000583J599ECF25NCY11-Корпус</v>
      </c>
    </row>
    <row r="67" spans="2:21">
      <c r="B67" s="6"/>
      <c r="C67" s="26" t="s">
        <v>394</v>
      </c>
      <c r="D67" s="27" t="s">
        <v>326</v>
      </c>
      <c r="E67" s="7">
        <v>10</v>
      </c>
      <c r="F67" s="8">
        <v>3.85</v>
      </c>
      <c r="G67" s="28">
        <f t="shared" si="4"/>
        <v>38.5</v>
      </c>
      <c r="H67" s="29"/>
      <c r="I67" s="30" t="s">
        <v>327</v>
      </c>
      <c r="J67" s="30">
        <v>2</v>
      </c>
      <c r="K67" s="30"/>
      <c r="L67" s="29"/>
      <c r="M67" s="29"/>
      <c r="N67" s="29"/>
      <c r="O67" s="3">
        <v>600</v>
      </c>
      <c r="P67" s="3">
        <f t="shared" si="5"/>
        <v>0</v>
      </c>
      <c r="Q67" s="3">
        <f t="shared" si="6"/>
        <v>0</v>
      </c>
      <c r="R67" s="27" t="s">
        <v>330</v>
      </c>
      <c r="T67" s="27" t="s">
        <v>263</v>
      </c>
      <c r="U67" t="str">
        <f t="shared" ref="U67:U130" si="7">T67&amp;C67</f>
        <v>10130150/110516/00002118660-MA0-100-01A/01 Монтажный набор</v>
      </c>
    </row>
    <row r="68" spans="2:21">
      <c r="B68"/>
      <c r="C68" s="33" t="s">
        <v>395</v>
      </c>
      <c r="D68" s="27" t="s">
        <v>326</v>
      </c>
      <c r="E68" s="7">
        <v>2</v>
      </c>
      <c r="F68" s="9">
        <v>0.6</v>
      </c>
      <c r="G68" s="28">
        <f t="shared" si="4"/>
        <v>1.2</v>
      </c>
      <c r="H68" s="29"/>
      <c r="I68" s="30" t="s">
        <v>341</v>
      </c>
      <c r="J68" s="30">
        <v>3</v>
      </c>
      <c r="K68" s="30"/>
      <c r="L68" s="29"/>
      <c r="M68" s="29"/>
      <c r="N68" s="29"/>
      <c r="O68" s="3">
        <v>5000</v>
      </c>
      <c r="P68" s="3">
        <f t="shared" si="5"/>
        <v>0</v>
      </c>
      <c r="Q68" s="3">
        <f t="shared" si="6"/>
        <v>0</v>
      </c>
      <c r="R68" s="27" t="s">
        <v>330</v>
      </c>
      <c r="T68" s="27" t="s">
        <v>263</v>
      </c>
      <c r="U68" t="str">
        <f t="shared" si="7"/>
        <v>10130150/110516/00002118660-1404 Защитная крышка</v>
      </c>
    </row>
    <row r="69" spans="2:21">
      <c r="B69"/>
      <c r="C69" s="33" t="s">
        <v>396</v>
      </c>
      <c r="D69" s="27" t="s">
        <v>326</v>
      </c>
      <c r="E69" s="7">
        <v>2</v>
      </c>
      <c r="F69" s="9">
        <v>0.6</v>
      </c>
      <c r="G69" s="28">
        <f t="shared" si="4"/>
        <v>1.2</v>
      </c>
      <c r="H69" s="29"/>
      <c r="I69" s="30" t="s">
        <v>341</v>
      </c>
      <c r="J69" s="30">
        <v>4</v>
      </c>
      <c r="K69" s="30"/>
      <c r="L69" s="29"/>
      <c r="M69" s="29"/>
      <c r="N69" s="29"/>
      <c r="O69" s="3">
        <v>5000</v>
      </c>
      <c r="P69" s="3">
        <f t="shared" si="5"/>
        <v>0</v>
      </c>
      <c r="Q69" s="3">
        <f t="shared" si="6"/>
        <v>0</v>
      </c>
      <c r="R69" s="27" t="s">
        <v>330</v>
      </c>
      <c r="T69" s="27" t="s">
        <v>263</v>
      </c>
      <c r="U69" t="str">
        <f t="shared" si="7"/>
        <v>10130150/110516/00002118660-1405 Защитная крышка</v>
      </c>
    </row>
    <row r="70" spans="2:21">
      <c r="B70"/>
      <c r="C70" s="33" t="s">
        <v>397</v>
      </c>
      <c r="D70" s="27" t="s">
        <v>326</v>
      </c>
      <c r="E70" s="7">
        <v>10</v>
      </c>
      <c r="F70" s="9">
        <v>19.5</v>
      </c>
      <c r="G70" s="28">
        <f t="shared" si="4"/>
        <v>195</v>
      </c>
      <c r="H70" s="29"/>
      <c r="I70" s="30" t="s">
        <v>334</v>
      </c>
      <c r="J70" s="30">
        <v>4</v>
      </c>
      <c r="K70" s="30"/>
      <c r="L70" s="29"/>
      <c r="M70" s="29"/>
      <c r="N70" s="29"/>
      <c r="O70" s="3">
        <v>313</v>
      </c>
      <c r="P70" s="3">
        <f t="shared" si="5"/>
        <v>0</v>
      </c>
      <c r="Q70" s="3">
        <f t="shared" si="6"/>
        <v>0</v>
      </c>
      <c r="R70" s="27" t="s">
        <v>330</v>
      </c>
      <c r="T70" s="27" t="s">
        <v>263</v>
      </c>
      <c r="U70" t="str">
        <f t="shared" si="7"/>
        <v>10130150/110516/0000211SB602M13-A Корпус</v>
      </c>
    </row>
    <row r="71" spans="2:21">
      <c r="C71" s="33" t="s">
        <v>398</v>
      </c>
      <c r="D71" s="27" t="s">
        <v>326</v>
      </c>
      <c r="E71" s="7">
        <v>2</v>
      </c>
      <c r="F71" s="8">
        <v>87.93</v>
      </c>
      <c r="G71" s="28">
        <f t="shared" si="4"/>
        <v>175.86</v>
      </c>
      <c r="H71" s="29"/>
      <c r="I71" s="30" t="s">
        <v>334</v>
      </c>
      <c r="J71" s="30">
        <v>6</v>
      </c>
      <c r="K71" s="30"/>
      <c r="L71" s="29"/>
      <c r="M71" s="29"/>
      <c r="N71" s="29"/>
      <c r="O71" s="3">
        <v>313</v>
      </c>
      <c r="P71" s="3">
        <f t="shared" si="5"/>
        <v>0</v>
      </c>
      <c r="Q71" s="3">
        <f t="shared" si="6"/>
        <v>0</v>
      </c>
      <c r="R71" s="27" t="s">
        <v>330</v>
      </c>
      <c r="T71" s="27" t="s">
        <v>263</v>
      </c>
      <c r="U71" t="str">
        <f t="shared" si="7"/>
        <v>10130150/110516/0000211SB611F05-A Корпус</v>
      </c>
    </row>
    <row r="72" spans="2:21">
      <c r="B72"/>
      <c r="C72" s="33" t="s">
        <v>399</v>
      </c>
      <c r="D72" s="27" t="s">
        <v>326</v>
      </c>
      <c r="E72" s="7">
        <v>160</v>
      </c>
      <c r="F72" s="8">
        <v>1.65</v>
      </c>
      <c r="G72" s="28">
        <f t="shared" si="4"/>
        <v>264</v>
      </c>
      <c r="H72" s="29"/>
      <c r="I72" s="30" t="s">
        <v>16</v>
      </c>
      <c r="J72" s="30">
        <v>1</v>
      </c>
      <c r="K72" s="30"/>
      <c r="L72" s="29"/>
      <c r="M72" s="29"/>
      <c r="N72" s="29"/>
      <c r="O72" s="3">
        <v>2598</v>
      </c>
      <c r="P72" s="3">
        <f t="shared" si="5"/>
        <v>0</v>
      </c>
      <c r="Q72" s="3">
        <f t="shared" si="6"/>
        <v>0</v>
      </c>
      <c r="R72" s="27" t="s">
        <v>330</v>
      </c>
      <c r="T72" s="27" t="s">
        <v>263</v>
      </c>
      <c r="U72" t="str">
        <f t="shared" si="7"/>
        <v>10130150/110516/00002118660-248 Контакт</v>
      </c>
    </row>
    <row r="73" spans="2:21">
      <c r="B73"/>
      <c r="C73" s="33" t="s">
        <v>400</v>
      </c>
      <c r="D73" s="27" t="s">
        <v>326</v>
      </c>
      <c r="E73" s="7">
        <v>10</v>
      </c>
      <c r="F73" s="8">
        <v>7.38</v>
      </c>
      <c r="G73" s="28">
        <f t="shared" si="4"/>
        <v>73.8</v>
      </c>
      <c r="H73" s="29"/>
      <c r="I73" s="30" t="s">
        <v>16</v>
      </c>
      <c r="J73" s="30">
        <v>2</v>
      </c>
      <c r="K73" s="30"/>
      <c r="L73" s="29"/>
      <c r="M73" s="29"/>
      <c r="N73" s="29"/>
      <c r="O73" s="3">
        <v>2598</v>
      </c>
      <c r="P73" s="3">
        <f t="shared" si="5"/>
        <v>0</v>
      </c>
      <c r="Q73" s="3">
        <f t="shared" si="6"/>
        <v>0</v>
      </c>
      <c r="R73" s="27" t="s">
        <v>330</v>
      </c>
      <c r="T73" s="27" t="s">
        <v>263</v>
      </c>
      <c r="U73" t="str">
        <f t="shared" si="7"/>
        <v>10130150/110516/0000211SB612-DUMMYCP-A Фиксатор</v>
      </c>
    </row>
    <row r="74" spans="2:21">
      <c r="C74" s="33" t="s">
        <v>73</v>
      </c>
      <c r="D74" s="27" t="s">
        <v>326</v>
      </c>
      <c r="E74" s="7">
        <v>12</v>
      </c>
      <c r="F74" s="8">
        <v>13.55</v>
      </c>
      <c r="G74" s="28">
        <f t="shared" si="4"/>
        <v>162.60000000000002</v>
      </c>
      <c r="H74" s="29"/>
      <c r="I74" s="30" t="s">
        <v>16</v>
      </c>
      <c r="J74" s="30">
        <v>6</v>
      </c>
      <c r="K74" s="30"/>
      <c r="L74" s="29"/>
      <c r="M74" s="29"/>
      <c r="N74" s="29"/>
      <c r="O74" s="3">
        <v>2598</v>
      </c>
      <c r="P74" s="3">
        <f t="shared" si="5"/>
        <v>0</v>
      </c>
      <c r="Q74" s="3">
        <f t="shared" si="6"/>
        <v>0</v>
      </c>
      <c r="R74" s="27" t="s">
        <v>330</v>
      </c>
      <c r="T74" s="27" t="s">
        <v>263</v>
      </c>
      <c r="U74" t="str">
        <f t="shared" si="7"/>
        <v>10130150/110516/00002118533-0ES18N-A</v>
      </c>
    </row>
    <row r="75" spans="2:21">
      <c r="B75"/>
      <c r="C75" s="33" t="s">
        <v>401</v>
      </c>
      <c r="D75" s="27" t="s">
        <v>326</v>
      </c>
      <c r="E75" s="7">
        <v>12</v>
      </c>
      <c r="F75" s="8">
        <v>11.45</v>
      </c>
      <c r="G75" s="28">
        <f t="shared" si="4"/>
        <v>137.39999999999998</v>
      </c>
      <c r="H75" s="29"/>
      <c r="I75" s="30" t="s">
        <v>16</v>
      </c>
      <c r="J75" s="30">
        <v>10</v>
      </c>
      <c r="K75" s="30"/>
      <c r="L75" s="29"/>
      <c r="M75" s="29"/>
      <c r="N75" s="29"/>
      <c r="O75" s="3">
        <v>2598</v>
      </c>
      <c r="P75" s="3">
        <f t="shared" si="5"/>
        <v>0</v>
      </c>
      <c r="Q75" s="3">
        <f t="shared" si="6"/>
        <v>0</v>
      </c>
      <c r="R75" s="27" t="s">
        <v>330</v>
      </c>
      <c r="T75" s="27" t="s">
        <v>263</v>
      </c>
      <c r="U75" t="str">
        <f t="shared" si="7"/>
        <v>10130150/110516/0000211J599ECF17BCY11-Корпус</v>
      </c>
    </row>
    <row r="76" spans="2:21">
      <c r="B76"/>
      <c r="C76" s="33" t="s">
        <v>402</v>
      </c>
      <c r="D76" s="27" t="s">
        <v>326</v>
      </c>
      <c r="E76" s="7">
        <v>3</v>
      </c>
      <c r="F76" s="8">
        <v>44.07</v>
      </c>
      <c r="G76" s="28">
        <f t="shared" si="4"/>
        <v>132.21</v>
      </c>
      <c r="H76" s="29"/>
      <c r="I76" s="30" t="s">
        <v>16</v>
      </c>
      <c r="J76" s="30">
        <v>15</v>
      </c>
      <c r="K76" s="30"/>
      <c r="L76" s="29"/>
      <c r="M76" s="29"/>
      <c r="N76" s="29"/>
      <c r="O76" s="3">
        <v>2598</v>
      </c>
      <c r="P76" s="3">
        <f t="shared" si="5"/>
        <v>0</v>
      </c>
      <c r="Q76" s="3">
        <f t="shared" si="6"/>
        <v>0</v>
      </c>
      <c r="R76" s="27" t="s">
        <v>330</v>
      </c>
      <c r="T76" s="27" t="s">
        <v>263</v>
      </c>
      <c r="U76" t="str">
        <f t="shared" si="7"/>
        <v>10130150/110516/0000211J599ECF6005B17-Корпус</v>
      </c>
    </row>
    <row r="77" spans="2:21">
      <c r="B77" s="6"/>
      <c r="C77" s="26" t="s">
        <v>403</v>
      </c>
      <c r="D77" s="27" t="s">
        <v>326</v>
      </c>
      <c r="E77" s="7">
        <v>161</v>
      </c>
      <c r="F77" s="8">
        <v>0.11</v>
      </c>
      <c r="G77" s="28">
        <f t="shared" si="4"/>
        <v>17.71</v>
      </c>
      <c r="H77" s="29"/>
      <c r="I77" s="30" t="s">
        <v>328</v>
      </c>
      <c r="J77" s="30">
        <v>1</v>
      </c>
      <c r="K77" s="30"/>
      <c r="L77" s="29"/>
      <c r="M77" s="29"/>
      <c r="N77" s="29"/>
      <c r="O77" s="3">
        <v>1000</v>
      </c>
      <c r="P77" s="3">
        <f t="shared" si="5"/>
        <v>0</v>
      </c>
      <c r="Q77" s="3">
        <f t="shared" si="6"/>
        <v>0</v>
      </c>
      <c r="R77" s="27" t="s">
        <v>330</v>
      </c>
      <c r="T77" s="27" t="s">
        <v>294</v>
      </c>
      <c r="U77" t="str">
        <f t="shared" si="7"/>
        <v>10130150/110517/00003178500-5588А крышка Dust cap</v>
      </c>
    </row>
    <row r="78" spans="2:21">
      <c r="B78" s="6"/>
      <c r="C78" s="26" t="s">
        <v>404</v>
      </c>
      <c r="D78" s="27" t="s">
        <v>326</v>
      </c>
      <c r="E78" s="7">
        <v>21</v>
      </c>
      <c r="F78" s="8">
        <v>0.28999999999999998</v>
      </c>
      <c r="G78" s="28">
        <f t="shared" si="4"/>
        <v>6.09</v>
      </c>
      <c r="H78" s="29"/>
      <c r="I78" s="30" t="s">
        <v>334</v>
      </c>
      <c r="J78" s="30">
        <v>2</v>
      </c>
      <c r="K78" s="30"/>
      <c r="L78" s="29"/>
      <c r="M78" s="29"/>
      <c r="N78" s="29"/>
      <c r="O78" s="3">
        <v>2000</v>
      </c>
      <c r="P78" s="3">
        <f t="shared" si="5"/>
        <v>0</v>
      </c>
      <c r="Q78" s="3">
        <f t="shared" si="6"/>
        <v>0</v>
      </c>
      <c r="R78" s="27" t="s">
        <v>330</v>
      </c>
      <c r="T78" s="27" t="s">
        <v>9</v>
      </c>
      <c r="U78" t="str">
        <f t="shared" si="7"/>
        <v>10130150/110613/00041718533-1076 Стопорное кольцо (сталь)</v>
      </c>
    </row>
    <row r="79" spans="2:21">
      <c r="B79"/>
      <c r="C79" s="33" t="s">
        <v>405</v>
      </c>
      <c r="D79" s="27" t="s">
        <v>326</v>
      </c>
      <c r="E79" s="7">
        <v>1</v>
      </c>
      <c r="F79" s="8">
        <v>0.36</v>
      </c>
      <c r="G79" s="28">
        <f t="shared" si="4"/>
        <v>0.36</v>
      </c>
      <c r="H79" s="29"/>
      <c r="I79" s="30" t="s">
        <v>334</v>
      </c>
      <c r="J79" s="30">
        <v>3</v>
      </c>
      <c r="K79" s="30"/>
      <c r="L79" s="29"/>
      <c r="M79" s="29"/>
      <c r="N79" s="29"/>
      <c r="O79" s="3">
        <v>2000</v>
      </c>
      <c r="P79" s="3">
        <f t="shared" si="5"/>
        <v>0</v>
      </c>
      <c r="Q79" s="3">
        <f t="shared" si="6"/>
        <v>0</v>
      </c>
      <c r="R79" s="27" t="s">
        <v>330</v>
      </c>
      <c r="T79" s="27" t="s">
        <v>9</v>
      </c>
      <c r="U79" t="str">
        <f t="shared" si="7"/>
        <v>10130150/110613/00041718533-1078 Стопорное кольцо (сталь)</v>
      </c>
    </row>
    <row r="80" spans="2:21">
      <c r="B80" s="6"/>
      <c r="C80" s="26" t="s">
        <v>227</v>
      </c>
      <c r="D80" s="27" t="s">
        <v>326</v>
      </c>
      <c r="E80" s="7">
        <v>6</v>
      </c>
      <c r="F80" s="8">
        <v>12.46</v>
      </c>
      <c r="G80" s="28">
        <f t="shared" si="4"/>
        <v>74.760000000000005</v>
      </c>
      <c r="H80" s="29"/>
      <c r="I80" s="30" t="s">
        <v>341</v>
      </c>
      <c r="J80" s="30">
        <v>47</v>
      </c>
      <c r="K80" s="30"/>
      <c r="L80" s="29"/>
      <c r="M80" s="29"/>
      <c r="N80" s="29"/>
      <c r="O80" s="3">
        <v>36100</v>
      </c>
      <c r="P80" s="3">
        <f t="shared" si="5"/>
        <v>0</v>
      </c>
      <c r="Q80" s="3">
        <f t="shared" si="6"/>
        <v>0</v>
      </c>
      <c r="R80" s="27" t="s">
        <v>330</v>
      </c>
      <c r="T80" s="27" t="s">
        <v>239</v>
      </c>
      <c r="U80" t="str">
        <f t="shared" si="7"/>
        <v>10130150/120215/00000388533E1808S-A</v>
      </c>
    </row>
    <row r="81" spans="1:21">
      <c r="B81" s="6"/>
      <c r="C81" s="26" t="s">
        <v>406</v>
      </c>
      <c r="D81" s="27" t="s">
        <v>326</v>
      </c>
      <c r="E81" s="7">
        <v>29</v>
      </c>
      <c r="F81" s="8">
        <v>5.94</v>
      </c>
      <c r="G81" s="28">
        <f t="shared" si="4"/>
        <v>172.26000000000002</v>
      </c>
      <c r="H81" s="29"/>
      <c r="I81" s="30" t="s">
        <v>334</v>
      </c>
      <c r="J81" s="30">
        <v>7</v>
      </c>
      <c r="K81" s="30"/>
      <c r="L81" s="29"/>
      <c r="M81" s="29"/>
      <c r="N81" s="29"/>
      <c r="O81" s="3">
        <v>4213</v>
      </c>
      <c r="P81" s="3">
        <f t="shared" si="5"/>
        <v>0</v>
      </c>
      <c r="Q81" s="3">
        <f t="shared" si="6"/>
        <v>0</v>
      </c>
      <c r="R81" s="27" t="s">
        <v>330</v>
      </c>
      <c r="T81" s="27" t="s">
        <v>241</v>
      </c>
      <c r="U81" t="str">
        <f t="shared" si="7"/>
        <v>10130150/120315/00000798591-7111-910-Изолятор</v>
      </c>
    </row>
    <row r="82" spans="1:21">
      <c r="B82" s="6"/>
      <c r="C82" s="26" t="s">
        <v>407</v>
      </c>
      <c r="D82" s="27" t="s">
        <v>326</v>
      </c>
      <c r="E82" s="7">
        <v>73</v>
      </c>
      <c r="F82" s="8">
        <v>3.48</v>
      </c>
      <c r="G82" s="28">
        <f>F82*E82</f>
        <v>254.04</v>
      </c>
      <c r="H82" s="29"/>
      <c r="I82" s="30" t="s">
        <v>327</v>
      </c>
      <c r="J82" s="30">
        <v>3</v>
      </c>
      <c r="K82" s="30"/>
      <c r="L82" s="29"/>
      <c r="M82" s="29"/>
      <c r="N82" s="29"/>
      <c r="O82" s="3">
        <v>8317</v>
      </c>
      <c r="P82" s="3">
        <f t="shared" si="5"/>
        <v>0</v>
      </c>
      <c r="Q82" s="3">
        <f t="shared" si="6"/>
        <v>0</v>
      </c>
      <c r="R82" s="27" t="s">
        <v>330</v>
      </c>
      <c r="T82" s="27" t="s">
        <v>292</v>
      </c>
      <c r="U82" t="str">
        <f t="shared" si="7"/>
        <v>10130150/120417/00002488591-7006-910-Изолятор</v>
      </c>
    </row>
    <row r="83" spans="1:21">
      <c r="A83" s="34"/>
      <c r="B83" s="35"/>
      <c r="C83" s="33" t="s">
        <v>408</v>
      </c>
      <c r="D83" s="27" t="s">
        <v>326</v>
      </c>
      <c r="E83" s="7">
        <v>205</v>
      </c>
      <c r="F83" s="8">
        <v>3.02</v>
      </c>
      <c r="G83" s="28">
        <f>F83*E83</f>
        <v>619.1</v>
      </c>
      <c r="H83" s="29"/>
      <c r="I83" s="30" t="s">
        <v>327</v>
      </c>
      <c r="J83" s="30">
        <v>5</v>
      </c>
      <c r="K83" s="30"/>
      <c r="L83" s="29"/>
      <c r="M83" s="29"/>
      <c r="N83" s="29"/>
      <c r="O83" s="3">
        <v>8317</v>
      </c>
      <c r="P83" s="3">
        <f t="shared" si="5"/>
        <v>0</v>
      </c>
      <c r="Q83" s="3">
        <f t="shared" si="6"/>
        <v>0</v>
      </c>
      <c r="R83" s="27" t="s">
        <v>330</v>
      </c>
      <c r="S83" s="36"/>
      <c r="T83" s="27" t="s">
        <v>292</v>
      </c>
      <c r="U83" t="str">
        <f t="shared" si="7"/>
        <v>10130150/120417/00002488591-7076-910-Изолятор</v>
      </c>
    </row>
    <row r="84" spans="1:21">
      <c r="B84"/>
      <c r="C84" s="33" t="s">
        <v>393</v>
      </c>
      <c r="D84" s="27" t="s">
        <v>326</v>
      </c>
      <c r="E84" s="7">
        <v>20</v>
      </c>
      <c r="F84" s="8">
        <v>10.59</v>
      </c>
      <c r="G84" s="28">
        <f>F84*E84</f>
        <v>211.8</v>
      </c>
      <c r="H84" s="29"/>
      <c r="I84" s="30" t="s">
        <v>327</v>
      </c>
      <c r="J84" s="30">
        <v>10</v>
      </c>
      <c r="K84" s="30"/>
      <c r="L84" s="29"/>
      <c r="M84" s="29"/>
      <c r="N84" s="29"/>
      <c r="O84" s="3">
        <v>8317</v>
      </c>
      <c r="P84" s="3">
        <f t="shared" si="5"/>
        <v>0</v>
      </c>
      <c r="Q84" s="3">
        <f t="shared" si="6"/>
        <v>0</v>
      </c>
      <c r="R84" s="27" t="s">
        <v>330</v>
      </c>
      <c r="T84" s="27" t="s">
        <v>292</v>
      </c>
      <c r="U84" t="str">
        <f t="shared" si="7"/>
        <v>10130150/120417/0000248J599ECF25NCY11-Корпус</v>
      </c>
    </row>
    <row r="85" spans="1:21">
      <c r="B85" s="6"/>
      <c r="C85" s="26" t="s">
        <v>389</v>
      </c>
      <c r="D85" s="27" t="s">
        <v>326</v>
      </c>
      <c r="E85" s="7">
        <v>19</v>
      </c>
      <c r="F85" s="8">
        <v>6.87</v>
      </c>
      <c r="G85" s="28">
        <f t="shared" si="4"/>
        <v>130.53</v>
      </c>
      <c r="H85" s="29"/>
      <c r="I85" s="30" t="s">
        <v>328</v>
      </c>
      <c r="J85" s="30">
        <v>14</v>
      </c>
      <c r="K85" s="30"/>
      <c r="L85" s="29"/>
      <c r="M85" s="29"/>
      <c r="N85" s="29"/>
      <c r="O85" s="3">
        <v>3748</v>
      </c>
      <c r="P85" s="3">
        <f t="shared" si="5"/>
        <v>0</v>
      </c>
      <c r="Q85" s="3">
        <f t="shared" si="6"/>
        <v>0</v>
      </c>
      <c r="R85" s="27" t="s">
        <v>330</v>
      </c>
      <c r="T85" s="27" t="s">
        <v>232</v>
      </c>
      <c r="U85" t="str">
        <f t="shared" si="7"/>
        <v>10130150/121114/0000210J599ECF5016А13-Корпус</v>
      </c>
    </row>
    <row r="86" spans="1:21">
      <c r="B86"/>
      <c r="C86" s="37" t="s">
        <v>409</v>
      </c>
      <c r="D86" s="27" t="s">
        <v>326</v>
      </c>
      <c r="E86" s="7">
        <v>2</v>
      </c>
      <c r="F86" s="8">
        <v>30.29</v>
      </c>
      <c r="G86" s="28">
        <f t="shared" si="4"/>
        <v>60.58</v>
      </c>
      <c r="H86" s="29"/>
      <c r="I86" s="30"/>
      <c r="J86" s="30"/>
      <c r="K86" s="30"/>
      <c r="L86" s="29"/>
      <c r="M86" s="29"/>
      <c r="N86" s="29"/>
      <c r="O86" s="3"/>
      <c r="P86" s="3" t="e">
        <f t="shared" si="5"/>
        <v>#DIV/0!</v>
      </c>
      <c r="Q86" s="3" t="e">
        <f t="shared" si="6"/>
        <v>#DIV/0!</v>
      </c>
      <c r="R86" s="27" t="s">
        <v>330</v>
      </c>
      <c r="T86" s="38" t="s">
        <v>212</v>
      </c>
      <c r="U86" t="str">
        <f t="shared" si="7"/>
        <v>10130150/270214/0000026J599ECF6007B17-Корпус</v>
      </c>
    </row>
    <row r="87" spans="1:21">
      <c r="B87" s="6"/>
      <c r="C87" s="26" t="s">
        <v>410</v>
      </c>
      <c r="D87" s="27" t="s">
        <v>326</v>
      </c>
      <c r="E87" s="7">
        <v>195</v>
      </c>
      <c r="F87" s="8">
        <v>0.11</v>
      </c>
      <c r="G87" s="28">
        <f t="shared" si="4"/>
        <v>21.45</v>
      </c>
      <c r="H87" s="29"/>
      <c r="I87" s="30" t="s">
        <v>328</v>
      </c>
      <c r="J87" s="30">
        <v>18</v>
      </c>
      <c r="K87" s="30"/>
      <c r="L87" s="29"/>
      <c r="M87" s="29"/>
      <c r="N87" s="29"/>
      <c r="O87" s="3">
        <v>42595</v>
      </c>
      <c r="P87" s="3">
        <f t="shared" si="5"/>
        <v>0</v>
      </c>
      <c r="Q87" s="3">
        <f t="shared" si="6"/>
        <v>0</v>
      </c>
      <c r="R87" s="27" t="s">
        <v>330</v>
      </c>
      <c r="T87" s="27" t="s">
        <v>222</v>
      </c>
      <c r="U87" t="str">
        <f t="shared" si="7"/>
        <v>10130150/130814/00001388500-5598 крышка Dust cap</v>
      </c>
    </row>
    <row r="88" spans="1:21">
      <c r="B88"/>
      <c r="C88" s="33" t="s">
        <v>411</v>
      </c>
      <c r="D88" s="27" t="s">
        <v>326</v>
      </c>
      <c r="E88" s="7">
        <v>382</v>
      </c>
      <c r="F88" s="8">
        <v>0.11</v>
      </c>
      <c r="G88" s="28">
        <f t="shared" si="4"/>
        <v>42.02</v>
      </c>
      <c r="H88" s="29"/>
      <c r="I88" s="30" t="s">
        <v>328</v>
      </c>
      <c r="J88" s="30">
        <v>19</v>
      </c>
      <c r="K88" s="30"/>
      <c r="L88" s="29"/>
      <c r="M88" s="29"/>
      <c r="N88" s="29"/>
      <c r="O88" s="3">
        <v>42595</v>
      </c>
      <c r="P88" s="3">
        <f t="shared" si="5"/>
        <v>0</v>
      </c>
      <c r="Q88" s="3">
        <f t="shared" si="6"/>
        <v>0</v>
      </c>
      <c r="R88" s="27" t="s">
        <v>330</v>
      </c>
      <c r="T88" s="27" t="s">
        <v>222</v>
      </c>
      <c r="U88" t="str">
        <f t="shared" si="7"/>
        <v>10130150/130814/00001388500-5600 крышка Dust cap</v>
      </c>
    </row>
    <row r="89" spans="1:21">
      <c r="B89"/>
      <c r="C89" s="33" t="s">
        <v>412</v>
      </c>
      <c r="D89" s="27" t="s">
        <v>326</v>
      </c>
      <c r="E89" s="7">
        <v>32</v>
      </c>
      <c r="F89" s="8">
        <v>0.11</v>
      </c>
      <c r="G89" s="28">
        <f t="shared" si="4"/>
        <v>3.52</v>
      </c>
      <c r="H89" s="29"/>
      <c r="I89" s="30" t="s">
        <v>328</v>
      </c>
      <c r="J89" s="30">
        <v>20</v>
      </c>
      <c r="K89" s="30"/>
      <c r="L89" s="29"/>
      <c r="M89" s="29"/>
      <c r="N89" s="29"/>
      <c r="O89" s="3">
        <v>42595</v>
      </c>
      <c r="P89" s="3">
        <f t="shared" si="5"/>
        <v>0</v>
      </c>
      <c r="Q89" s="3">
        <f t="shared" si="6"/>
        <v>0</v>
      </c>
      <c r="R89" s="27" t="s">
        <v>330</v>
      </c>
      <c r="T89" s="27" t="s">
        <v>222</v>
      </c>
      <c r="U89" t="str">
        <f t="shared" si="7"/>
        <v>10130150/130814/00001388500-5601 крышка Dust cap</v>
      </c>
    </row>
    <row r="90" spans="1:21">
      <c r="B90"/>
      <c r="C90" s="33" t="s">
        <v>413</v>
      </c>
      <c r="D90" s="27" t="s">
        <v>326</v>
      </c>
      <c r="E90" s="7">
        <v>3</v>
      </c>
      <c r="F90" s="8">
        <v>0.15</v>
      </c>
      <c r="G90" s="28">
        <f t="shared" si="4"/>
        <v>0.44999999999999996</v>
      </c>
      <c r="H90" s="29"/>
      <c r="I90" s="30" t="s">
        <v>328</v>
      </c>
      <c r="J90" s="30">
        <v>28</v>
      </c>
      <c r="K90" s="30"/>
      <c r="L90" s="29"/>
      <c r="M90" s="29"/>
      <c r="N90" s="29"/>
      <c r="O90" s="3">
        <v>42595</v>
      </c>
      <c r="P90" s="3">
        <f t="shared" si="5"/>
        <v>0</v>
      </c>
      <c r="Q90" s="3">
        <f t="shared" si="6"/>
        <v>0</v>
      </c>
      <c r="R90" s="27" t="s">
        <v>330</v>
      </c>
      <c r="T90" s="27" t="s">
        <v>222</v>
      </c>
      <c r="U90" t="str">
        <f t="shared" si="7"/>
        <v>10130150/130814/0000138AS 3582-022 Уплотнительное кольцо</v>
      </c>
    </row>
    <row r="91" spans="1:21">
      <c r="B91"/>
      <c r="C91" s="33" t="s">
        <v>414</v>
      </c>
      <c r="D91" s="27" t="s">
        <v>326</v>
      </c>
      <c r="E91" s="7">
        <v>3</v>
      </c>
      <c r="F91" s="8">
        <v>11.26</v>
      </c>
      <c r="G91" s="28">
        <f t="shared" si="4"/>
        <v>33.78</v>
      </c>
      <c r="H91" s="29"/>
      <c r="I91" s="30" t="s">
        <v>328</v>
      </c>
      <c r="J91" s="30">
        <v>35</v>
      </c>
      <c r="K91" s="30"/>
      <c r="L91" s="29"/>
      <c r="M91" s="29"/>
      <c r="N91" s="29"/>
      <c r="O91" s="3">
        <v>42595</v>
      </c>
      <c r="P91" s="3">
        <f t="shared" si="5"/>
        <v>0</v>
      </c>
      <c r="Q91" s="3">
        <f t="shared" si="6"/>
        <v>0</v>
      </c>
      <c r="R91" s="27" t="s">
        <v>330</v>
      </c>
      <c r="T91" s="27" t="s">
        <v>222</v>
      </c>
      <c r="U91" t="str">
        <f t="shared" si="7"/>
        <v>10130150/130814/0000138J599ECF13BDY11-Корпус</v>
      </c>
    </row>
    <row r="92" spans="1:21">
      <c r="B92"/>
      <c r="C92" s="33" t="s">
        <v>415</v>
      </c>
      <c r="D92" s="27" t="s">
        <v>326</v>
      </c>
      <c r="E92" s="7">
        <v>6</v>
      </c>
      <c r="F92" s="8">
        <v>12.22</v>
      </c>
      <c r="G92" s="28">
        <f t="shared" si="4"/>
        <v>73.320000000000007</v>
      </c>
      <c r="H92" s="29"/>
      <c r="I92" s="30" t="s">
        <v>334</v>
      </c>
      <c r="J92" s="30">
        <v>7</v>
      </c>
      <c r="K92" s="30"/>
      <c r="L92" s="29"/>
      <c r="M92" s="29"/>
      <c r="N92" s="29"/>
      <c r="O92" s="3">
        <v>330</v>
      </c>
      <c r="P92" s="3">
        <f t="shared" si="5"/>
        <v>0</v>
      </c>
      <c r="Q92" s="3">
        <f t="shared" si="6"/>
        <v>0</v>
      </c>
      <c r="R92" s="27" t="s">
        <v>330</v>
      </c>
      <c r="T92" s="27" t="s">
        <v>222</v>
      </c>
      <c r="U92" t="str">
        <f t="shared" si="7"/>
        <v>10130150/130814/0000138J599ECF19BCY11-Корпус</v>
      </c>
    </row>
    <row r="93" spans="1:21">
      <c r="B93"/>
      <c r="C93" s="33" t="s">
        <v>416</v>
      </c>
      <c r="D93" s="27" t="s">
        <v>326</v>
      </c>
      <c r="E93" s="7">
        <v>1</v>
      </c>
      <c r="F93" s="8">
        <v>6.44</v>
      </c>
      <c r="G93" s="28">
        <f t="shared" si="4"/>
        <v>6.44</v>
      </c>
      <c r="H93" s="29"/>
      <c r="I93" s="30" t="s">
        <v>356</v>
      </c>
      <c r="J93" s="30">
        <v>42</v>
      </c>
      <c r="K93" s="30"/>
      <c r="L93" s="29"/>
      <c r="M93" s="29"/>
      <c r="N93" s="29"/>
      <c r="O93" s="3">
        <v>170626</v>
      </c>
      <c r="P93" s="3">
        <f t="shared" si="5"/>
        <v>0</v>
      </c>
      <c r="Q93" s="3">
        <f t="shared" si="6"/>
        <v>0</v>
      </c>
      <c r="R93" s="27" t="s">
        <v>330</v>
      </c>
      <c r="T93" s="27" t="s">
        <v>222</v>
      </c>
      <c r="U93" t="str">
        <f t="shared" si="7"/>
        <v>10130150/130814/0000138J599ECF5015А13-Корпус</v>
      </c>
    </row>
    <row r="94" spans="1:21">
      <c r="B94"/>
      <c r="C94" s="33" t="s">
        <v>417</v>
      </c>
      <c r="D94" s="27" t="s">
        <v>326</v>
      </c>
      <c r="E94" s="7">
        <v>3</v>
      </c>
      <c r="F94" s="8">
        <v>0.08</v>
      </c>
      <c r="G94" s="28">
        <f t="shared" si="4"/>
        <v>0.24</v>
      </c>
      <c r="H94" s="29"/>
      <c r="I94" s="30" t="s">
        <v>356</v>
      </c>
      <c r="J94" s="30">
        <v>53</v>
      </c>
      <c r="K94" s="30"/>
      <c r="L94" s="29"/>
      <c r="M94" s="29"/>
      <c r="N94" s="29"/>
      <c r="O94" s="3">
        <v>170626</v>
      </c>
      <c r="P94" s="3">
        <f t="shared" si="5"/>
        <v>0</v>
      </c>
      <c r="Q94" s="3">
        <f t="shared" si="6"/>
        <v>0</v>
      </c>
      <c r="R94" s="27" t="s">
        <v>330</v>
      </c>
      <c r="T94" s="27" t="s">
        <v>222</v>
      </c>
      <c r="U94" t="str">
        <f t="shared" si="7"/>
        <v>10130150/130814/0000138MS90376-18R-Колпачек электросоединителя(пластик)</v>
      </c>
    </row>
    <row r="95" spans="1:21">
      <c r="C95" s="33" t="s">
        <v>418</v>
      </c>
      <c r="D95" s="27" t="s">
        <v>326</v>
      </c>
      <c r="E95" s="7">
        <v>194</v>
      </c>
      <c r="F95" s="8">
        <v>0.54</v>
      </c>
      <c r="G95" s="28">
        <f t="shared" si="4"/>
        <v>104.76</v>
      </c>
      <c r="H95" s="29"/>
      <c r="I95" s="30" t="s">
        <v>356</v>
      </c>
      <c r="J95" s="30">
        <v>67</v>
      </c>
      <c r="K95" s="30"/>
      <c r="L95" s="29"/>
      <c r="M95" s="29"/>
      <c r="N95" s="29"/>
      <c r="O95" s="3">
        <v>170626</v>
      </c>
      <c r="P95" s="3">
        <f t="shared" si="5"/>
        <v>0</v>
      </c>
      <c r="Q95" s="3">
        <f t="shared" si="6"/>
        <v>0</v>
      </c>
      <c r="R95" s="27" t="s">
        <v>330</v>
      </c>
      <c r="T95" s="27" t="s">
        <v>222</v>
      </c>
      <c r="U95" t="str">
        <f t="shared" si="7"/>
        <v>10130150/130814/0000138Поплавок м81969/14-03</v>
      </c>
    </row>
    <row r="96" spans="1:21">
      <c r="B96" s="6"/>
      <c r="C96" s="26" t="s">
        <v>225</v>
      </c>
      <c r="D96" s="27" t="s">
        <v>326</v>
      </c>
      <c r="E96" s="7">
        <v>24</v>
      </c>
      <c r="F96" s="8">
        <v>15.39</v>
      </c>
      <c r="G96" s="28">
        <f t="shared" si="4"/>
        <v>369.36</v>
      </c>
      <c r="H96" s="29"/>
      <c r="I96" s="30" t="s">
        <v>327</v>
      </c>
      <c r="J96" s="30">
        <v>3</v>
      </c>
      <c r="K96" s="30"/>
      <c r="L96" s="29"/>
      <c r="M96" s="29"/>
      <c r="N96" s="29"/>
      <c r="O96" s="3">
        <v>1382</v>
      </c>
      <c r="P96" s="3">
        <f t="shared" si="5"/>
        <v>0</v>
      </c>
      <c r="Q96" s="3">
        <f t="shared" si="6"/>
        <v>0</v>
      </c>
      <c r="R96" s="27" t="s">
        <v>330</v>
      </c>
      <c r="T96" s="27" t="s">
        <v>290</v>
      </c>
      <c r="U96" t="str">
        <f t="shared" si="7"/>
        <v>10130150/140317/00001488533-3ES08N-A</v>
      </c>
    </row>
    <row r="97" spans="2:21">
      <c r="B97" s="6"/>
      <c r="C97" s="26" t="s">
        <v>419</v>
      </c>
      <c r="D97" s="27" t="s">
        <v>326</v>
      </c>
      <c r="E97" s="7">
        <v>50</v>
      </c>
      <c r="F97" s="8">
        <v>1.26</v>
      </c>
      <c r="G97" s="28">
        <f t="shared" si="4"/>
        <v>63</v>
      </c>
      <c r="H97" s="29"/>
      <c r="I97" s="30" t="s">
        <v>328</v>
      </c>
      <c r="J97" s="30">
        <v>2</v>
      </c>
      <c r="K97" s="30"/>
      <c r="L97" s="29"/>
      <c r="M97" s="29"/>
      <c r="N97" s="29"/>
      <c r="O97" s="3">
        <v>1500</v>
      </c>
      <c r="P97" s="3">
        <f t="shared" si="5"/>
        <v>0</v>
      </c>
      <c r="Q97" s="3">
        <f t="shared" si="6"/>
        <v>0</v>
      </c>
      <c r="R97" s="27" t="s">
        <v>330</v>
      </c>
      <c r="T97" s="27" t="s">
        <v>266</v>
      </c>
      <c r="U97" t="str">
        <f t="shared" si="7"/>
        <v>10130150/140616/00002758660-142 Защитная крышка</v>
      </c>
    </row>
    <row r="98" spans="2:21">
      <c r="B98"/>
      <c r="C98" s="33" t="s">
        <v>420</v>
      </c>
      <c r="D98" s="27" t="s">
        <v>326</v>
      </c>
      <c r="E98" s="7">
        <v>50</v>
      </c>
      <c r="F98" s="8">
        <v>3.98</v>
      </c>
      <c r="G98" s="28">
        <f t="shared" si="4"/>
        <v>199</v>
      </c>
      <c r="H98" s="29"/>
      <c r="I98" s="30" t="s">
        <v>327</v>
      </c>
      <c r="J98" s="30">
        <v>1</v>
      </c>
      <c r="K98" s="30"/>
      <c r="L98" s="29"/>
      <c r="M98" s="29"/>
      <c r="N98" s="29"/>
      <c r="O98" s="3">
        <v>580</v>
      </c>
      <c r="P98" s="3">
        <f t="shared" si="5"/>
        <v>0</v>
      </c>
      <c r="Q98" s="3">
        <f t="shared" si="6"/>
        <v>0</v>
      </c>
      <c r="R98" s="27" t="s">
        <v>330</v>
      </c>
      <c r="T98" s="27" t="s">
        <v>266</v>
      </c>
      <c r="U98" t="str">
        <f t="shared" si="7"/>
        <v>10130150/140616/00002758660-566-200-02A/00 Уплотнительная резинка</v>
      </c>
    </row>
    <row r="99" spans="2:21">
      <c r="B99" s="6"/>
      <c r="C99" s="26" t="s">
        <v>94</v>
      </c>
      <c r="D99" s="27" t="s">
        <v>326</v>
      </c>
      <c r="E99" s="7">
        <v>15</v>
      </c>
      <c r="F99" s="8">
        <v>10.14</v>
      </c>
      <c r="G99" s="28">
        <f t="shared" si="4"/>
        <v>152.10000000000002</v>
      </c>
      <c r="H99" s="29"/>
      <c r="I99" s="30" t="s">
        <v>327</v>
      </c>
      <c r="J99" s="30">
        <v>1</v>
      </c>
      <c r="K99" s="30"/>
      <c r="L99" s="29"/>
      <c r="M99" s="29"/>
      <c r="N99" s="29"/>
      <c r="O99" s="3">
        <v>870</v>
      </c>
      <c r="P99" s="3">
        <f t="shared" si="5"/>
        <v>0</v>
      </c>
      <c r="Q99" s="3">
        <f t="shared" si="6"/>
        <v>0</v>
      </c>
      <c r="R99" s="27" t="s">
        <v>330</v>
      </c>
      <c r="T99" s="27" t="s">
        <v>250</v>
      </c>
      <c r="U99" t="str">
        <f t="shared" si="7"/>
        <v>10130150/140815/00002868533E0898P-A</v>
      </c>
    </row>
    <row r="100" spans="2:21">
      <c r="B100" s="6"/>
      <c r="C100" s="26" t="s">
        <v>238</v>
      </c>
      <c r="D100" s="27" t="s">
        <v>326</v>
      </c>
      <c r="E100" s="7">
        <v>18</v>
      </c>
      <c r="F100" s="8">
        <v>10.050000000000001</v>
      </c>
      <c r="G100" s="28">
        <f t="shared" si="4"/>
        <v>180.9</v>
      </c>
      <c r="H100" s="29"/>
      <c r="I100" s="30" t="s">
        <v>328</v>
      </c>
      <c r="J100" s="30">
        <v>1</v>
      </c>
      <c r="K100" s="30"/>
      <c r="L100" s="29"/>
      <c r="M100" s="29"/>
      <c r="N100" s="29"/>
      <c r="O100" s="3">
        <v>110</v>
      </c>
      <c r="P100" s="3">
        <f t="shared" si="5"/>
        <v>0</v>
      </c>
      <c r="Q100" s="3">
        <f t="shared" si="6"/>
        <v>0</v>
      </c>
      <c r="R100" s="27" t="s">
        <v>330</v>
      </c>
      <c r="T100" s="27" t="s">
        <v>287</v>
      </c>
      <c r="U100" t="str">
        <f t="shared" si="7"/>
        <v>10130150/150217/00000868533-0ES126-A</v>
      </c>
    </row>
    <row r="101" spans="2:21">
      <c r="B101"/>
      <c r="C101" s="33" t="s">
        <v>421</v>
      </c>
      <c r="D101" s="27" t="s">
        <v>326</v>
      </c>
      <c r="E101" s="7">
        <v>30</v>
      </c>
      <c r="F101" s="8">
        <v>2.35</v>
      </c>
      <c r="G101" s="28">
        <f t="shared" si="4"/>
        <v>70.5</v>
      </c>
      <c r="H101" s="29"/>
      <c r="I101" s="30" t="s">
        <v>334</v>
      </c>
      <c r="J101" s="30">
        <v>1</v>
      </c>
      <c r="K101" s="30"/>
      <c r="L101" s="29"/>
      <c r="M101" s="29"/>
      <c r="N101" s="29"/>
      <c r="O101" s="3">
        <v>59703</v>
      </c>
      <c r="P101" s="3">
        <f t="shared" si="5"/>
        <v>0</v>
      </c>
      <c r="Q101" s="3">
        <f t="shared" si="6"/>
        <v>0</v>
      </c>
      <c r="R101" s="27" t="s">
        <v>330</v>
      </c>
      <c r="T101" s="27" t="s">
        <v>287</v>
      </c>
      <c r="U101" t="str">
        <f t="shared" si="7"/>
        <v>10130150/150217/00000868533-1004 900 контакт</v>
      </c>
    </row>
    <row r="102" spans="2:21">
      <c r="B102"/>
      <c r="C102" s="33" t="s">
        <v>207</v>
      </c>
      <c r="D102" s="27" t="s">
        <v>326</v>
      </c>
      <c r="E102" s="7">
        <v>4</v>
      </c>
      <c r="F102" s="8">
        <v>10.34</v>
      </c>
      <c r="G102" s="28">
        <f t="shared" si="4"/>
        <v>41.36</v>
      </c>
      <c r="H102" s="29"/>
      <c r="I102" s="30" t="s">
        <v>334</v>
      </c>
      <c r="J102" s="30">
        <v>2</v>
      </c>
      <c r="K102" s="30"/>
      <c r="L102" s="29"/>
      <c r="M102" s="29"/>
      <c r="N102" s="29"/>
      <c r="O102" s="3">
        <v>59703</v>
      </c>
      <c r="P102" s="3">
        <f t="shared" si="5"/>
        <v>0</v>
      </c>
      <c r="Q102" s="3">
        <f t="shared" si="6"/>
        <v>0</v>
      </c>
      <c r="R102" s="27" t="s">
        <v>330</v>
      </c>
      <c r="T102" s="27" t="s">
        <v>287</v>
      </c>
      <c r="U102" t="str">
        <f t="shared" si="7"/>
        <v>10130150/150217/00000868533E1415S-A</v>
      </c>
    </row>
    <row r="103" spans="2:21">
      <c r="B103"/>
      <c r="C103" s="33" t="s">
        <v>208</v>
      </c>
      <c r="D103" s="27" t="s">
        <v>326</v>
      </c>
      <c r="E103" s="7">
        <v>11</v>
      </c>
      <c r="F103" s="9">
        <v>11.3</v>
      </c>
      <c r="G103" s="28">
        <f t="shared" si="4"/>
        <v>124.30000000000001</v>
      </c>
      <c r="H103" s="29"/>
      <c r="I103" s="30" t="s">
        <v>334</v>
      </c>
      <c r="J103" s="30">
        <v>7</v>
      </c>
      <c r="K103" s="30"/>
      <c r="L103" s="29"/>
      <c r="M103" s="29"/>
      <c r="N103" s="29"/>
      <c r="O103" s="3">
        <v>59703</v>
      </c>
      <c r="P103" s="3">
        <f t="shared" si="5"/>
        <v>0</v>
      </c>
      <c r="Q103" s="3">
        <f t="shared" si="6"/>
        <v>0</v>
      </c>
      <c r="R103" s="27" t="s">
        <v>330</v>
      </c>
      <c r="T103" s="27" t="s">
        <v>287</v>
      </c>
      <c r="U103" t="str">
        <f t="shared" si="7"/>
        <v>10130150/150217/00000868533E1624S-A</v>
      </c>
    </row>
    <row r="104" spans="2:21">
      <c r="B104"/>
      <c r="C104" s="33" t="s">
        <v>364</v>
      </c>
      <c r="D104" s="27" t="s">
        <v>326</v>
      </c>
      <c r="E104" s="12">
        <v>14500</v>
      </c>
      <c r="F104" s="11">
        <v>0.121</v>
      </c>
      <c r="G104" s="28">
        <f t="shared" si="4"/>
        <v>1754.5</v>
      </c>
      <c r="H104" s="29"/>
      <c r="I104" s="30" t="s">
        <v>334</v>
      </c>
      <c r="J104" s="30">
        <v>9</v>
      </c>
      <c r="K104" s="30"/>
      <c r="L104" s="29"/>
      <c r="M104" s="29"/>
      <c r="N104" s="29"/>
      <c r="O104" s="3">
        <v>59703</v>
      </c>
      <c r="P104" s="3">
        <f t="shared" si="5"/>
        <v>0</v>
      </c>
      <c r="Q104" s="3">
        <f t="shared" si="6"/>
        <v>0</v>
      </c>
      <c r="R104" s="27" t="s">
        <v>330</v>
      </c>
      <c r="T104" s="27" t="s">
        <v>287</v>
      </c>
      <c r="U104" t="str">
        <f t="shared" si="7"/>
        <v>10130150/150217/00000868660-202 Контакт</v>
      </c>
    </row>
    <row r="105" spans="2:21">
      <c r="B105"/>
      <c r="C105" s="33" t="s">
        <v>422</v>
      </c>
      <c r="D105" s="27" t="s">
        <v>326</v>
      </c>
      <c r="E105" s="7">
        <v>2</v>
      </c>
      <c r="F105" s="9">
        <v>29.6</v>
      </c>
      <c r="G105" s="28">
        <f t="shared" si="4"/>
        <v>59.2</v>
      </c>
      <c r="H105" s="29"/>
      <c r="I105" s="30" t="s">
        <v>334</v>
      </c>
      <c r="J105" s="30">
        <v>12</v>
      </c>
      <c r="K105" s="30"/>
      <c r="L105" s="29"/>
      <c r="M105" s="29"/>
      <c r="N105" s="29"/>
      <c r="O105" s="3">
        <v>59703</v>
      </c>
      <c r="P105" s="3">
        <f t="shared" si="5"/>
        <v>0</v>
      </c>
      <c r="Q105" s="3">
        <f t="shared" si="6"/>
        <v>0</v>
      </c>
      <c r="R105" s="27" t="s">
        <v>330</v>
      </c>
      <c r="T105" s="27" t="s">
        <v>287</v>
      </c>
      <c r="U105" t="str">
        <f t="shared" si="7"/>
        <v>10130150/150217/00000868660-MA0-100-04A/01 Монтажный набор</v>
      </c>
    </row>
    <row r="106" spans="2:21">
      <c r="B106"/>
      <c r="C106" s="33" t="s">
        <v>423</v>
      </c>
      <c r="D106" s="27" t="s">
        <v>326</v>
      </c>
      <c r="E106" s="7">
        <v>7</v>
      </c>
      <c r="F106" s="8">
        <v>6.17</v>
      </c>
      <c r="G106" s="28">
        <f t="shared" si="4"/>
        <v>43.19</v>
      </c>
      <c r="H106" s="29"/>
      <c r="I106" s="30" t="s">
        <v>334</v>
      </c>
      <c r="J106" s="30">
        <v>13</v>
      </c>
      <c r="K106" s="30"/>
      <c r="L106" s="29"/>
      <c r="M106" s="29"/>
      <c r="N106" s="29"/>
      <c r="O106" s="3">
        <v>59703</v>
      </c>
      <c r="P106" s="3">
        <f t="shared" si="5"/>
        <v>0</v>
      </c>
      <c r="Q106" s="3">
        <f t="shared" si="6"/>
        <v>0</v>
      </c>
      <c r="R106" s="27" t="s">
        <v>330</v>
      </c>
      <c r="T106" s="27" t="s">
        <v>287</v>
      </c>
      <c r="U106" t="str">
        <f t="shared" si="7"/>
        <v>10130150/150217/0000086J599ECF5003А11- Корпус</v>
      </c>
    </row>
    <row r="107" spans="2:21">
      <c r="B107"/>
      <c r="C107" s="33" t="s">
        <v>424</v>
      </c>
      <c r="D107" s="27" t="s">
        <v>326</v>
      </c>
      <c r="E107" s="7">
        <v>134</v>
      </c>
      <c r="F107" s="8">
        <v>6.17</v>
      </c>
      <c r="G107" s="28">
        <f t="shared" si="4"/>
        <v>826.78</v>
      </c>
      <c r="H107" s="29"/>
      <c r="I107" s="30" t="s">
        <v>334</v>
      </c>
      <c r="J107" s="30">
        <v>15</v>
      </c>
      <c r="K107" s="30"/>
      <c r="L107" s="29"/>
      <c r="M107" s="29"/>
      <c r="N107" s="29"/>
      <c r="O107" s="3">
        <v>59703</v>
      </c>
      <c r="P107" s="3">
        <f t="shared" si="5"/>
        <v>0</v>
      </c>
      <c r="Q107" s="3">
        <f t="shared" si="6"/>
        <v>0</v>
      </c>
      <c r="R107" s="27" t="s">
        <v>330</v>
      </c>
      <c r="T107" s="27" t="s">
        <v>287</v>
      </c>
      <c r="U107" t="str">
        <f t="shared" si="7"/>
        <v>10130150/150217/0000086J599ECF5003А13-Корпус</v>
      </c>
    </row>
    <row r="108" spans="2:21">
      <c r="B108"/>
      <c r="C108" s="33" t="s">
        <v>425</v>
      </c>
      <c r="D108" s="27" t="s">
        <v>326</v>
      </c>
      <c r="E108" s="7">
        <v>3</v>
      </c>
      <c r="F108" s="8">
        <v>6.53</v>
      </c>
      <c r="G108" s="28">
        <f t="shared" si="4"/>
        <v>19.59</v>
      </c>
      <c r="H108" s="29"/>
      <c r="I108" s="30" t="s">
        <v>334</v>
      </c>
      <c r="J108" s="30">
        <v>16</v>
      </c>
      <c r="K108" s="30"/>
      <c r="L108" s="29"/>
      <c r="M108" s="29"/>
      <c r="N108" s="29"/>
      <c r="O108" s="3">
        <v>59703</v>
      </c>
      <c r="P108" s="3">
        <f t="shared" si="5"/>
        <v>0</v>
      </c>
      <c r="Q108" s="3">
        <f t="shared" si="6"/>
        <v>0</v>
      </c>
      <c r="R108" s="27" t="s">
        <v>330</v>
      </c>
      <c r="T108" s="27" t="s">
        <v>287</v>
      </c>
      <c r="U108" t="str">
        <f t="shared" si="7"/>
        <v>10130150/150217/0000086J599ECF5015А11-Корпус</v>
      </c>
    </row>
    <row r="109" spans="2:21">
      <c r="C109" s="33" t="s">
        <v>426</v>
      </c>
      <c r="D109" s="27" t="s">
        <v>326</v>
      </c>
      <c r="E109" s="7">
        <v>4</v>
      </c>
      <c r="F109" s="8">
        <v>7.49</v>
      </c>
      <c r="G109" s="28">
        <f t="shared" si="4"/>
        <v>29.96</v>
      </c>
      <c r="H109" s="29"/>
      <c r="I109" s="30" t="s">
        <v>334</v>
      </c>
      <c r="J109" s="30">
        <v>22</v>
      </c>
      <c r="K109" s="30"/>
      <c r="L109" s="29"/>
      <c r="M109" s="29"/>
      <c r="N109" s="29"/>
      <c r="O109" s="3">
        <v>59703</v>
      </c>
      <c r="P109" s="3">
        <f t="shared" si="5"/>
        <v>0</v>
      </c>
      <c r="Q109" s="3">
        <f t="shared" si="6"/>
        <v>0</v>
      </c>
      <c r="R109" s="27" t="s">
        <v>330</v>
      </c>
      <c r="T109" s="27" t="s">
        <v>287</v>
      </c>
      <c r="U109" t="str">
        <f t="shared" si="7"/>
        <v>10130150/150217/0000086J599ECF5018А13-Корпус</v>
      </c>
    </row>
    <row r="110" spans="2:21">
      <c r="B110"/>
      <c r="C110" s="33" t="s">
        <v>427</v>
      </c>
      <c r="D110" s="27" t="s">
        <v>326</v>
      </c>
      <c r="E110" s="7">
        <v>2</v>
      </c>
      <c r="F110" s="8">
        <v>55.72</v>
      </c>
      <c r="G110" s="28">
        <f t="shared" si="4"/>
        <v>111.44</v>
      </c>
      <c r="H110" s="29"/>
      <c r="I110" s="30" t="s">
        <v>334</v>
      </c>
      <c r="J110" s="30">
        <v>23</v>
      </c>
      <c r="K110" s="30"/>
      <c r="L110" s="29"/>
      <c r="M110" s="29"/>
      <c r="N110" s="29"/>
      <c r="O110" s="3">
        <v>59703</v>
      </c>
      <c r="P110" s="3">
        <f t="shared" si="5"/>
        <v>0</v>
      </c>
      <c r="Q110" s="3">
        <f t="shared" si="6"/>
        <v>0</v>
      </c>
      <c r="R110" s="27" t="s">
        <v>330</v>
      </c>
      <c r="T110" s="27" t="s">
        <v>287</v>
      </c>
      <c r="U110" t="str">
        <f t="shared" si="7"/>
        <v>10130150/150217/0000086SB611-GS005W2A Изолятор</v>
      </c>
    </row>
    <row r="111" spans="2:21">
      <c r="B111" s="6"/>
      <c r="C111" s="26" t="s">
        <v>428</v>
      </c>
      <c r="D111" s="27" t="s">
        <v>326</v>
      </c>
      <c r="E111" s="7">
        <v>2</v>
      </c>
      <c r="F111" s="8">
        <v>9.58</v>
      </c>
      <c r="G111" s="28">
        <f t="shared" si="4"/>
        <v>19.16</v>
      </c>
      <c r="H111" s="29"/>
      <c r="I111" s="30" t="s">
        <v>328</v>
      </c>
      <c r="J111" s="30">
        <v>101</v>
      </c>
      <c r="K111" s="30"/>
      <c r="L111" s="29"/>
      <c r="M111" s="29"/>
      <c r="N111" s="29"/>
      <c r="O111" s="3">
        <v>14156</v>
      </c>
      <c r="P111" s="3">
        <f t="shared" si="5"/>
        <v>0</v>
      </c>
      <c r="Q111" s="3">
        <f t="shared" si="6"/>
        <v>0</v>
      </c>
      <c r="R111" s="27" t="s">
        <v>330</v>
      </c>
      <c r="T111" s="27" t="s">
        <v>216</v>
      </c>
      <c r="U111" t="str">
        <f t="shared" si="7"/>
        <v>10130150/150514/0000075J599ECF5048A11-Корпус</v>
      </c>
    </row>
    <row r="112" spans="2:21">
      <c r="B112"/>
      <c r="C112" s="33" t="s">
        <v>429</v>
      </c>
      <c r="D112" s="27" t="s">
        <v>326</v>
      </c>
      <c r="E112" s="7">
        <v>3</v>
      </c>
      <c r="F112" s="8">
        <v>13.69</v>
      </c>
      <c r="G112" s="28">
        <f t="shared" si="4"/>
        <v>41.07</v>
      </c>
      <c r="H112" s="29"/>
      <c r="I112" s="30" t="s">
        <v>328</v>
      </c>
      <c r="J112" s="30">
        <v>190</v>
      </c>
      <c r="K112" s="30"/>
      <c r="L112" s="29"/>
      <c r="M112" s="29"/>
      <c r="N112" s="29"/>
      <c r="O112" s="3">
        <v>14156</v>
      </c>
      <c r="P112" s="3">
        <f t="shared" si="5"/>
        <v>0</v>
      </c>
      <c r="Q112" s="3">
        <f t="shared" si="6"/>
        <v>0</v>
      </c>
      <c r="R112" s="27" t="s">
        <v>330</v>
      </c>
      <c r="T112" s="27" t="s">
        <v>216</v>
      </c>
      <c r="U112" t="str">
        <f t="shared" si="7"/>
        <v>10130150/150514/0000075J599EMC6002A17-Корпус</v>
      </c>
    </row>
    <row r="113" spans="2:21">
      <c r="C113" s="33" t="s">
        <v>430</v>
      </c>
      <c r="D113" s="27" t="s">
        <v>326</v>
      </c>
      <c r="E113" s="7">
        <v>3</v>
      </c>
      <c r="F113" s="8">
        <v>4.37</v>
      </c>
      <c r="G113" s="28">
        <f t="shared" si="4"/>
        <v>13.11</v>
      </c>
      <c r="H113" s="29"/>
      <c r="I113" s="30" t="s">
        <v>328</v>
      </c>
      <c r="J113" s="30">
        <v>208</v>
      </c>
      <c r="K113" s="30"/>
      <c r="L113" s="29"/>
      <c r="M113" s="29"/>
      <c r="N113" s="29"/>
      <c r="O113" s="3">
        <v>14156</v>
      </c>
      <c r="P113" s="3">
        <f t="shared" si="5"/>
        <v>0</v>
      </c>
      <c r="Q113" s="3">
        <f t="shared" si="6"/>
        <v>0</v>
      </c>
      <c r="R113" s="27" t="s">
        <v>330</v>
      </c>
      <c r="T113" s="27" t="s">
        <v>216</v>
      </c>
      <c r="U113" t="str">
        <f t="shared" si="7"/>
        <v>10130150/150514/0000075J599EMD09BCY11-Корпус</v>
      </c>
    </row>
    <row r="114" spans="2:21">
      <c r="B114"/>
      <c r="C114" s="33" t="s">
        <v>431</v>
      </c>
      <c r="D114" s="27" t="s">
        <v>326</v>
      </c>
      <c r="E114" s="7">
        <v>1</v>
      </c>
      <c r="F114" s="8">
        <v>5.47</v>
      </c>
      <c r="G114" s="28">
        <f t="shared" si="4"/>
        <v>5.47</v>
      </c>
      <c r="H114" s="29"/>
      <c r="I114" s="30" t="s">
        <v>328</v>
      </c>
      <c r="J114" s="30">
        <v>291</v>
      </c>
      <c r="K114" s="30"/>
      <c r="L114" s="29"/>
      <c r="M114" s="29"/>
      <c r="N114" s="29"/>
      <c r="O114" s="3">
        <v>14156</v>
      </c>
      <c r="P114" s="3">
        <f t="shared" si="5"/>
        <v>0</v>
      </c>
      <c r="Q114" s="3">
        <f t="shared" si="6"/>
        <v>0</v>
      </c>
      <c r="R114" s="27" t="s">
        <v>330</v>
      </c>
      <c r="T114" s="27" t="s">
        <v>216</v>
      </c>
      <c r="U114" t="str">
        <f t="shared" si="7"/>
        <v>10130150/150514/0000075J599EMD23NCY13-Корпус</v>
      </c>
    </row>
    <row r="115" spans="2:21">
      <c r="B115" s="6"/>
      <c r="C115" s="32" t="s">
        <v>228</v>
      </c>
      <c r="D115" s="27" t="s">
        <v>326</v>
      </c>
      <c r="E115" s="7">
        <v>6</v>
      </c>
      <c r="F115" s="8">
        <v>12.57</v>
      </c>
      <c r="G115" s="28">
        <f t="shared" si="4"/>
        <v>75.42</v>
      </c>
      <c r="H115" s="29"/>
      <c r="I115" s="2"/>
      <c r="J115" s="2"/>
      <c r="K115" s="30"/>
      <c r="L115" s="1" t="s">
        <v>16</v>
      </c>
      <c r="M115" s="29"/>
      <c r="N115" s="29"/>
      <c r="O115" s="3"/>
      <c r="P115" s="3" t="e">
        <f t="shared" si="5"/>
        <v>#DIV/0!</v>
      </c>
      <c r="Q115" s="3" t="e">
        <f t="shared" si="6"/>
        <v>#DIV/0!</v>
      </c>
      <c r="R115" s="27" t="s">
        <v>330</v>
      </c>
      <c r="T115" s="27" t="s">
        <v>252</v>
      </c>
      <c r="U115" t="str">
        <f t="shared" si="7"/>
        <v>10130150/150915/00003408533E1814S-A</v>
      </c>
    </row>
    <row r="116" spans="2:21">
      <c r="B116"/>
      <c r="C116" s="33" t="s">
        <v>335</v>
      </c>
      <c r="D116" s="27" t="s">
        <v>326</v>
      </c>
      <c r="E116" s="7">
        <v>9</v>
      </c>
      <c r="F116" s="11">
        <v>0.39400000000000002</v>
      </c>
      <c r="G116" s="28">
        <f t="shared" si="4"/>
        <v>3.5460000000000003</v>
      </c>
      <c r="H116" s="29"/>
      <c r="I116" s="2">
        <v>3</v>
      </c>
      <c r="J116" s="2">
        <v>1</v>
      </c>
      <c r="K116" s="30"/>
      <c r="L116" s="29"/>
      <c r="M116" s="29"/>
      <c r="N116" s="29"/>
      <c r="O116" s="3"/>
      <c r="P116" s="3" t="e">
        <f t="shared" si="5"/>
        <v>#DIV/0!</v>
      </c>
      <c r="Q116" s="3" t="e">
        <f t="shared" si="6"/>
        <v>#DIV/0!</v>
      </c>
      <c r="R116" s="27" t="s">
        <v>330</v>
      </c>
      <c r="T116" s="27" t="s">
        <v>252</v>
      </c>
      <c r="U116" t="str">
        <f t="shared" si="7"/>
        <v>10130150/150915/00003408590-1255 Уплотнительное кольцо</v>
      </c>
    </row>
    <row r="117" spans="2:21">
      <c r="B117" s="6"/>
      <c r="C117" s="26" t="s">
        <v>432</v>
      </c>
      <c r="D117" s="27" t="s">
        <v>326</v>
      </c>
      <c r="E117" s="7">
        <v>66</v>
      </c>
      <c r="F117" s="8">
        <v>0.44</v>
      </c>
      <c r="G117" s="28">
        <f t="shared" si="4"/>
        <v>29.04</v>
      </c>
      <c r="H117" s="29"/>
      <c r="I117" s="30"/>
      <c r="J117" s="30"/>
      <c r="K117" s="30"/>
      <c r="L117" s="29"/>
      <c r="M117" s="29"/>
      <c r="N117" s="29"/>
      <c r="O117" s="3"/>
      <c r="P117" s="3" t="e">
        <f t="shared" si="5"/>
        <v>#DIV/0!</v>
      </c>
      <c r="Q117" s="3" t="e">
        <f t="shared" si="6"/>
        <v>#DIV/0!</v>
      </c>
      <c r="R117" s="27" t="s">
        <v>330</v>
      </c>
      <c r="T117" s="27" t="s">
        <v>128</v>
      </c>
      <c r="U117" t="str">
        <f t="shared" si="7"/>
        <v>10130150/151013/0004234Поплавок м81969/14-11</v>
      </c>
    </row>
    <row r="118" spans="2:21">
      <c r="B118"/>
      <c r="C118" s="33" t="s">
        <v>433</v>
      </c>
      <c r="D118" s="27" t="s">
        <v>326</v>
      </c>
      <c r="E118" s="7">
        <v>9</v>
      </c>
      <c r="F118" s="8">
        <v>0.26</v>
      </c>
      <c r="G118" s="28">
        <f t="shared" si="4"/>
        <v>2.34</v>
      </c>
      <c r="H118" s="29"/>
      <c r="I118" s="30"/>
      <c r="J118" s="30"/>
      <c r="K118" s="30"/>
      <c r="L118" s="29"/>
      <c r="M118" s="29"/>
      <c r="N118" s="29"/>
      <c r="O118" s="3"/>
      <c r="P118" s="3" t="e">
        <f t="shared" si="5"/>
        <v>#DIV/0!</v>
      </c>
      <c r="Q118" s="3" t="e">
        <f t="shared" si="6"/>
        <v>#DIV/0!</v>
      </c>
      <c r="R118" s="27" t="s">
        <v>330</v>
      </c>
      <c r="T118" s="27" t="s">
        <v>128</v>
      </c>
      <c r="U118" t="str">
        <f t="shared" si="7"/>
        <v>10130150/151013/000423470200 крышка Dust cap</v>
      </c>
    </row>
    <row r="119" spans="2:21">
      <c r="B119"/>
      <c r="C119" s="33" t="s">
        <v>432</v>
      </c>
      <c r="D119" s="27" t="s">
        <v>326</v>
      </c>
      <c r="E119" s="7">
        <v>152</v>
      </c>
      <c r="F119" s="8">
        <v>0.44</v>
      </c>
      <c r="G119" s="28">
        <f t="shared" si="4"/>
        <v>66.88</v>
      </c>
      <c r="H119" s="29"/>
      <c r="I119" s="30"/>
      <c r="J119" s="30"/>
      <c r="K119" s="30"/>
      <c r="L119" s="29"/>
      <c r="M119" s="29"/>
      <c r="N119" s="29"/>
      <c r="O119" s="3"/>
      <c r="P119" s="3" t="e">
        <f t="shared" si="5"/>
        <v>#DIV/0!</v>
      </c>
      <c r="Q119" s="3" t="e">
        <f t="shared" si="6"/>
        <v>#DIV/0!</v>
      </c>
      <c r="R119" s="27" t="s">
        <v>330</v>
      </c>
      <c r="T119" s="27" t="s">
        <v>128</v>
      </c>
      <c r="U119" t="str">
        <f t="shared" si="7"/>
        <v>10130150/151013/0004234Поплавок м81969/14-11</v>
      </c>
    </row>
    <row r="120" spans="2:21">
      <c r="B120" s="6"/>
      <c r="C120" s="26" t="s">
        <v>434</v>
      </c>
      <c r="D120" s="27" t="s">
        <v>326</v>
      </c>
      <c r="E120" s="7">
        <v>2</v>
      </c>
      <c r="F120" s="8">
        <v>4.26</v>
      </c>
      <c r="G120" s="28">
        <f t="shared" si="4"/>
        <v>8.52</v>
      </c>
      <c r="H120" s="29"/>
      <c r="I120" s="30"/>
      <c r="J120" s="30"/>
      <c r="K120" s="30"/>
      <c r="L120" s="29"/>
      <c r="M120" s="29"/>
      <c r="N120" s="29"/>
      <c r="O120" s="3"/>
      <c r="P120" s="3" t="e">
        <f t="shared" si="5"/>
        <v>#DIV/0!</v>
      </c>
      <c r="Q120" s="3" t="e">
        <f t="shared" si="6"/>
        <v>#DIV/0!</v>
      </c>
      <c r="R120" s="27" t="s">
        <v>330</v>
      </c>
      <c r="T120" s="27" t="s">
        <v>254</v>
      </c>
      <c r="U120" t="str">
        <f t="shared" si="7"/>
        <v>10130150/151015/0000389J599EMD5012A11-Корпус</v>
      </c>
    </row>
    <row r="121" spans="2:21">
      <c r="B121"/>
      <c r="C121" s="33" t="s">
        <v>435</v>
      </c>
      <c r="D121" s="27" t="s">
        <v>326</v>
      </c>
      <c r="E121" s="7">
        <v>2</v>
      </c>
      <c r="F121" s="8">
        <v>6.79</v>
      </c>
      <c r="G121" s="28">
        <f t="shared" si="4"/>
        <v>13.58</v>
      </c>
      <c r="H121" s="29"/>
      <c r="I121" s="30"/>
      <c r="J121" s="30"/>
      <c r="K121" s="30"/>
      <c r="L121" s="29"/>
      <c r="M121" s="29"/>
      <c r="N121" s="29"/>
      <c r="O121" s="3"/>
      <c r="P121" s="3" t="e">
        <f t="shared" si="5"/>
        <v>#DIV/0!</v>
      </c>
      <c r="Q121" s="3" t="e">
        <f t="shared" si="6"/>
        <v>#DIV/0!</v>
      </c>
      <c r="R121" s="27" t="s">
        <v>330</v>
      </c>
      <c r="T121" s="27" t="s">
        <v>254</v>
      </c>
      <c r="U121" t="str">
        <f t="shared" si="7"/>
        <v>10130150/151015/0000389J599ECF5022A13Корпус</v>
      </c>
    </row>
    <row r="122" spans="2:21">
      <c r="B122"/>
      <c r="C122" s="33" t="s">
        <v>436</v>
      </c>
      <c r="D122" s="27" t="s">
        <v>326</v>
      </c>
      <c r="E122" s="7">
        <v>23</v>
      </c>
      <c r="F122" s="8">
        <v>0.08</v>
      </c>
      <c r="G122" s="28">
        <f t="shared" si="4"/>
        <v>1.84</v>
      </c>
      <c r="H122" s="29"/>
      <c r="I122" s="30"/>
      <c r="J122" s="30"/>
      <c r="K122" s="30"/>
      <c r="L122" s="29"/>
      <c r="M122" s="29"/>
      <c r="N122" s="29"/>
      <c r="O122" s="3"/>
      <c r="P122" s="3" t="e">
        <f t="shared" si="5"/>
        <v>#DIV/0!</v>
      </c>
      <c r="Q122" s="3" t="e">
        <f t="shared" si="6"/>
        <v>#DIV/0!</v>
      </c>
      <c r="R122" s="27" t="s">
        <v>330</v>
      </c>
      <c r="T122" s="27" t="s">
        <v>254</v>
      </c>
      <c r="U122" t="str">
        <f t="shared" si="7"/>
        <v>10130150/151015/0000389MS90376-19R-Колпачек электросоединителя(пластик)</v>
      </c>
    </row>
    <row r="123" spans="2:21">
      <c r="B123"/>
      <c r="C123" s="33" t="s">
        <v>437</v>
      </c>
      <c r="D123" s="27" t="s">
        <v>326</v>
      </c>
      <c r="E123" s="7">
        <v>1</v>
      </c>
      <c r="F123" s="8">
        <v>9.11</v>
      </c>
      <c r="G123" s="28">
        <f t="shared" si="4"/>
        <v>9.11</v>
      </c>
      <c r="H123" s="29"/>
      <c r="I123" s="30"/>
      <c r="J123" s="30"/>
      <c r="K123" s="30"/>
      <c r="L123" s="29"/>
      <c r="M123" s="29"/>
      <c r="N123" s="29"/>
      <c r="O123" s="3"/>
      <c r="P123" s="3" t="e">
        <f t="shared" si="5"/>
        <v>#DIV/0!</v>
      </c>
      <c r="Q123" s="3" t="e">
        <f t="shared" si="6"/>
        <v>#DIV/0!</v>
      </c>
      <c r="R123" s="27" t="s">
        <v>330</v>
      </c>
      <c r="T123" s="27" t="s">
        <v>254</v>
      </c>
      <c r="U123" t="str">
        <f t="shared" si="7"/>
        <v>10130150/151015/00003898591-4126-910-Изолятор</v>
      </c>
    </row>
    <row r="124" spans="2:21">
      <c r="B124" s="6"/>
      <c r="C124" s="26" t="s">
        <v>438</v>
      </c>
      <c r="D124" s="27" t="s">
        <v>326</v>
      </c>
      <c r="E124" s="7">
        <v>33</v>
      </c>
      <c r="F124" s="8">
        <v>4.18</v>
      </c>
      <c r="G124" s="28">
        <f t="shared" si="4"/>
        <v>137.94</v>
      </c>
      <c r="H124" s="29"/>
      <c r="I124" s="30"/>
      <c r="J124" s="30"/>
      <c r="K124" s="30"/>
      <c r="L124" s="29"/>
      <c r="M124" s="29"/>
      <c r="N124" s="29"/>
      <c r="O124" s="3"/>
      <c r="P124" s="3" t="e">
        <f t="shared" si="5"/>
        <v>#DIV/0!</v>
      </c>
      <c r="Q124" s="3" t="e">
        <f t="shared" si="6"/>
        <v>#DIV/0!</v>
      </c>
      <c r="R124" s="27" t="s">
        <v>330</v>
      </c>
      <c r="T124" s="27" t="s">
        <v>283</v>
      </c>
      <c r="U124" t="str">
        <f t="shared" si="7"/>
        <v>10130150/151216/0000681J599EMD09ACY11-Корпус</v>
      </c>
    </row>
    <row r="125" spans="2:21">
      <c r="B125"/>
      <c r="C125" s="33" t="s">
        <v>349</v>
      </c>
      <c r="D125" s="27" t="s">
        <v>326</v>
      </c>
      <c r="E125" s="7">
        <v>41</v>
      </c>
      <c r="F125" s="8">
        <v>7.97</v>
      </c>
      <c r="G125" s="28">
        <f t="shared" si="4"/>
        <v>326.77</v>
      </c>
      <c r="H125" s="29"/>
      <c r="I125" s="30"/>
      <c r="J125" s="30"/>
      <c r="K125" s="30"/>
      <c r="L125" s="29"/>
      <c r="M125" s="29"/>
      <c r="N125" s="29"/>
      <c r="O125" s="3"/>
      <c r="P125" s="3" t="e">
        <f t="shared" si="5"/>
        <v>#DIV/0!</v>
      </c>
      <c r="Q125" s="3" t="e">
        <f t="shared" si="6"/>
        <v>#DIV/0!</v>
      </c>
      <c r="R125" s="27" t="s">
        <v>330</v>
      </c>
      <c r="T125" s="27" t="s">
        <v>283</v>
      </c>
      <c r="U125" t="str">
        <f t="shared" si="7"/>
        <v>10130150/151216/0000681J599ECF13NDY11-Корпус</v>
      </c>
    </row>
    <row r="126" spans="2:21">
      <c r="B126"/>
      <c r="C126" s="33" t="s">
        <v>439</v>
      </c>
      <c r="D126" s="27" t="s">
        <v>326</v>
      </c>
      <c r="E126" s="7">
        <v>4</v>
      </c>
      <c r="F126" s="8">
        <v>35.14</v>
      </c>
      <c r="G126" s="28">
        <f t="shared" si="4"/>
        <v>140.56</v>
      </c>
      <c r="H126" s="29"/>
      <c r="I126" s="30"/>
      <c r="J126" s="30"/>
      <c r="K126" s="30"/>
      <c r="L126" s="29"/>
      <c r="M126" s="29"/>
      <c r="N126" s="29"/>
      <c r="O126" s="3"/>
      <c r="P126" s="3" t="e">
        <f t="shared" si="5"/>
        <v>#DIV/0!</v>
      </c>
      <c r="Q126" s="3" t="e">
        <f t="shared" si="6"/>
        <v>#DIV/0!</v>
      </c>
      <c r="R126" s="27" t="s">
        <v>330</v>
      </c>
      <c r="T126" s="27" t="s">
        <v>283</v>
      </c>
      <c r="U126" t="str">
        <f t="shared" si="7"/>
        <v>10130150/151216/0000681J599EIE-9165-A10 Изолятор</v>
      </c>
    </row>
    <row r="127" spans="2:21">
      <c r="B127"/>
      <c r="C127" s="33" t="s">
        <v>349</v>
      </c>
      <c r="D127" s="27" t="s">
        <v>326</v>
      </c>
      <c r="E127" s="7">
        <v>36</v>
      </c>
      <c r="F127" s="8">
        <v>7.97</v>
      </c>
      <c r="G127" s="28">
        <f t="shared" si="4"/>
        <v>286.92</v>
      </c>
      <c r="H127" s="29"/>
      <c r="I127" s="30"/>
      <c r="J127" s="30"/>
      <c r="K127" s="30"/>
      <c r="L127" s="29"/>
      <c r="M127" s="29"/>
      <c r="N127" s="29"/>
      <c r="O127" s="3"/>
      <c r="P127" s="3" t="e">
        <f t="shared" si="5"/>
        <v>#DIV/0!</v>
      </c>
      <c r="Q127" s="3" t="e">
        <f t="shared" si="6"/>
        <v>#DIV/0!</v>
      </c>
      <c r="R127" s="27" t="s">
        <v>330</v>
      </c>
      <c r="T127" s="27" t="s">
        <v>283</v>
      </c>
      <c r="U127" t="str">
        <f t="shared" si="7"/>
        <v>10130150/151216/0000681J599ECF13NDY11-Корпус</v>
      </c>
    </row>
    <row r="128" spans="2:21">
      <c r="B128" s="6"/>
      <c r="C128" s="26" t="s">
        <v>440</v>
      </c>
      <c r="D128" s="27" t="s">
        <v>326</v>
      </c>
      <c r="E128" s="7">
        <v>33</v>
      </c>
      <c r="F128" s="8">
        <v>0.37</v>
      </c>
      <c r="G128" s="28">
        <f t="shared" si="4"/>
        <v>12.209999999999999</v>
      </c>
      <c r="H128" s="29"/>
      <c r="I128" s="30"/>
      <c r="J128" s="30"/>
      <c r="K128" s="30"/>
      <c r="L128" s="29"/>
      <c r="M128" s="29"/>
      <c r="N128" s="29"/>
      <c r="O128" s="3"/>
      <c r="P128" s="3" t="e">
        <f t="shared" si="5"/>
        <v>#DIV/0!</v>
      </c>
      <c r="Q128" s="3" t="e">
        <f t="shared" si="6"/>
        <v>#DIV/0!</v>
      </c>
      <c r="R128" s="27" t="s">
        <v>330</v>
      </c>
      <c r="T128" s="27" t="s">
        <v>236</v>
      </c>
      <c r="U128" t="str">
        <f t="shared" si="7"/>
        <v>10130150/160115/0000006200-00074-E Стопорное кольцо</v>
      </c>
    </row>
    <row r="129" spans="2:21">
      <c r="B129"/>
      <c r="C129" s="33" t="s">
        <v>441</v>
      </c>
      <c r="D129" s="27" t="s">
        <v>326</v>
      </c>
      <c r="E129" s="7">
        <v>310</v>
      </c>
      <c r="F129" s="8">
        <v>0.03</v>
      </c>
      <c r="G129" s="28">
        <f t="shared" si="4"/>
        <v>9.2999999999999989</v>
      </c>
      <c r="H129" s="29"/>
      <c r="I129" s="30"/>
      <c r="J129" s="30"/>
      <c r="K129" s="30"/>
      <c r="L129" s="29"/>
      <c r="M129" s="29"/>
      <c r="N129" s="29"/>
      <c r="O129" s="3"/>
      <c r="P129" s="3" t="e">
        <f t="shared" si="5"/>
        <v>#DIV/0!</v>
      </c>
      <c r="Q129" s="3" t="e">
        <f t="shared" si="6"/>
        <v>#DIV/0!</v>
      </c>
      <c r="R129" s="27" t="s">
        <v>330</v>
      </c>
      <c r="T129" s="27" t="s">
        <v>236</v>
      </c>
      <c r="U129" t="str">
        <f t="shared" si="7"/>
        <v>10130150/160115/0000006MS27488-20-2 Заглушка для контакта</v>
      </c>
    </row>
    <row r="130" spans="2:21">
      <c r="B130"/>
      <c r="C130" s="33" t="s">
        <v>442</v>
      </c>
      <c r="D130" s="27" t="s">
        <v>326</v>
      </c>
      <c r="E130" s="7">
        <v>3</v>
      </c>
      <c r="F130" s="8">
        <v>11.45</v>
      </c>
      <c r="G130" s="28">
        <f t="shared" ref="G130:G193" si="8">F130*E130</f>
        <v>34.349999999999994</v>
      </c>
      <c r="H130" s="29"/>
      <c r="I130" s="30"/>
      <c r="J130" s="30"/>
      <c r="K130" s="30"/>
      <c r="L130" s="29"/>
      <c r="M130" s="29"/>
      <c r="N130" s="29"/>
      <c r="O130" s="3"/>
      <c r="P130" s="3" t="e">
        <f t="shared" ref="P130:P193" si="9">M130/O130*E130</f>
        <v>#DIV/0!</v>
      </c>
      <c r="Q130" s="3" t="e">
        <f t="shared" ref="Q130:Q193" si="10">N130/O130*E130</f>
        <v>#DIV/0!</v>
      </c>
      <c r="R130" s="27" t="s">
        <v>330</v>
      </c>
      <c r="T130" s="27" t="s">
        <v>236</v>
      </c>
      <c r="U130" t="str">
        <f t="shared" si="7"/>
        <v>10130150/160115/0000006J599ECF17ACY11-Корпус</v>
      </c>
    </row>
    <row r="131" spans="2:21">
      <c r="B131"/>
      <c r="C131" s="33" t="s">
        <v>443</v>
      </c>
      <c r="D131" s="27" t="s">
        <v>326</v>
      </c>
      <c r="E131" s="7">
        <v>12</v>
      </c>
      <c r="F131" s="8">
        <v>0.35</v>
      </c>
      <c r="G131" s="28">
        <f t="shared" si="8"/>
        <v>4.1999999999999993</v>
      </c>
      <c r="H131" s="29"/>
      <c r="I131" s="30"/>
      <c r="J131" s="30"/>
      <c r="K131" s="30"/>
      <c r="L131" s="29"/>
      <c r="M131" s="29"/>
      <c r="N131" s="29"/>
      <c r="O131" s="3"/>
      <c r="P131" s="3" t="e">
        <f t="shared" si="9"/>
        <v>#DIV/0!</v>
      </c>
      <c r="Q131" s="3" t="e">
        <f t="shared" si="10"/>
        <v>#DIV/0!</v>
      </c>
      <c r="R131" s="27" t="s">
        <v>330</v>
      </c>
      <c r="T131" s="27" t="s">
        <v>236</v>
      </c>
      <c r="U131" t="str">
        <f t="shared" ref="U131:U194" si="11">T131&amp;C131</f>
        <v>10130150/160115/0000006MS90376-24R-Колпачек электросоединителя(пластик)</v>
      </c>
    </row>
    <row r="132" spans="2:21">
      <c r="B132"/>
      <c r="C132" s="33" t="s">
        <v>444</v>
      </c>
      <c r="D132" s="27" t="s">
        <v>326</v>
      </c>
      <c r="E132" s="7">
        <v>12</v>
      </c>
      <c r="F132" s="8">
        <v>0.37</v>
      </c>
      <c r="G132" s="28">
        <f t="shared" si="8"/>
        <v>4.4399999999999995</v>
      </c>
      <c r="H132" s="29"/>
      <c r="I132" s="30"/>
      <c r="J132" s="30"/>
      <c r="K132" s="30"/>
      <c r="L132" s="29"/>
      <c r="M132" s="29"/>
      <c r="N132" s="29"/>
      <c r="O132" s="3"/>
      <c r="P132" s="3" t="e">
        <f t="shared" si="9"/>
        <v>#DIV/0!</v>
      </c>
      <c r="Q132" s="3" t="e">
        <f t="shared" si="10"/>
        <v>#DIV/0!</v>
      </c>
      <c r="R132" s="27" t="s">
        <v>330</v>
      </c>
      <c r="T132" s="27" t="s">
        <v>236</v>
      </c>
      <c r="U132" t="str">
        <f t="shared" si="11"/>
        <v>10130150/160115/0000006200-00074-H Стопорное кольцо</v>
      </c>
    </row>
    <row r="133" spans="2:21">
      <c r="B133"/>
      <c r="C133" s="33" t="s">
        <v>445</v>
      </c>
      <c r="D133" s="27" t="s">
        <v>326</v>
      </c>
      <c r="E133" s="7">
        <v>8</v>
      </c>
      <c r="F133" s="8">
        <v>5.31</v>
      </c>
      <c r="G133" s="28">
        <f t="shared" si="8"/>
        <v>42.48</v>
      </c>
      <c r="H133" s="29"/>
      <c r="I133" s="30"/>
      <c r="J133" s="30"/>
      <c r="K133" s="30"/>
      <c r="L133" s="29"/>
      <c r="M133" s="29"/>
      <c r="N133" s="29"/>
      <c r="O133" s="3"/>
      <c r="P133" s="3" t="e">
        <f t="shared" si="9"/>
        <v>#DIV/0!</v>
      </c>
      <c r="Q133" s="3" t="e">
        <f t="shared" si="10"/>
        <v>#DIV/0!</v>
      </c>
      <c r="R133" s="27" t="s">
        <v>330</v>
      </c>
      <c r="T133" s="27" t="s">
        <v>236</v>
      </c>
      <c r="U133" t="str">
        <f t="shared" si="11"/>
        <v>10130150/160115/0000006J599EMD5024A11-Корпус</v>
      </c>
    </row>
    <row r="134" spans="2:21">
      <c r="B134"/>
      <c r="C134" s="33" t="s">
        <v>417</v>
      </c>
      <c r="D134" s="27" t="s">
        <v>326</v>
      </c>
      <c r="E134" s="7">
        <v>9</v>
      </c>
      <c r="F134" s="8">
        <v>0.08</v>
      </c>
      <c r="G134" s="28">
        <f t="shared" si="8"/>
        <v>0.72</v>
      </c>
      <c r="H134" s="29"/>
      <c r="I134" s="30"/>
      <c r="J134" s="30"/>
      <c r="K134" s="30"/>
      <c r="L134" s="29"/>
      <c r="M134" s="29"/>
      <c r="N134" s="29"/>
      <c r="O134" s="3"/>
      <c r="P134" s="3" t="e">
        <f t="shared" si="9"/>
        <v>#DIV/0!</v>
      </c>
      <c r="Q134" s="3" t="e">
        <f t="shared" si="10"/>
        <v>#DIV/0!</v>
      </c>
      <c r="R134" s="27" t="s">
        <v>330</v>
      </c>
      <c r="T134" s="27" t="s">
        <v>236</v>
      </c>
      <c r="U134" t="str">
        <f t="shared" si="11"/>
        <v>10130150/160115/0000006MS90376-18R-Колпачек электросоединителя(пластик)</v>
      </c>
    </row>
    <row r="135" spans="2:21">
      <c r="B135"/>
      <c r="C135" s="33" t="s">
        <v>441</v>
      </c>
      <c r="D135" s="27" t="s">
        <v>326</v>
      </c>
      <c r="E135" s="7">
        <v>250</v>
      </c>
      <c r="F135" s="8">
        <v>0.03</v>
      </c>
      <c r="G135" s="28">
        <f t="shared" si="8"/>
        <v>7.5</v>
      </c>
      <c r="H135" s="29"/>
      <c r="I135" s="30"/>
      <c r="J135" s="30"/>
      <c r="K135" s="30"/>
      <c r="L135" s="29"/>
      <c r="M135" s="29"/>
      <c r="N135" s="29"/>
      <c r="O135" s="3"/>
      <c r="P135" s="3" t="e">
        <f t="shared" si="9"/>
        <v>#DIV/0!</v>
      </c>
      <c r="Q135" s="3" t="e">
        <f t="shared" si="10"/>
        <v>#DIV/0!</v>
      </c>
      <c r="R135" s="27" t="s">
        <v>330</v>
      </c>
      <c r="T135" s="27" t="s">
        <v>236</v>
      </c>
      <c r="U135" t="str">
        <f t="shared" si="11"/>
        <v>10130150/160115/0000006MS27488-20-2 Заглушка для контакта</v>
      </c>
    </row>
    <row r="136" spans="2:21">
      <c r="B136"/>
      <c r="C136" s="33" t="s">
        <v>443</v>
      </c>
      <c r="D136" s="27" t="s">
        <v>326</v>
      </c>
      <c r="E136" s="7">
        <v>25</v>
      </c>
      <c r="F136" s="8">
        <v>0.35</v>
      </c>
      <c r="G136" s="28">
        <f t="shared" si="8"/>
        <v>8.75</v>
      </c>
      <c r="H136" s="29"/>
      <c r="I136" s="30"/>
      <c r="J136" s="30"/>
      <c r="K136" s="30"/>
      <c r="L136" s="29"/>
      <c r="M136" s="29"/>
      <c r="N136" s="29"/>
      <c r="O136" s="3"/>
      <c r="P136" s="3" t="e">
        <f t="shared" si="9"/>
        <v>#DIV/0!</v>
      </c>
      <c r="Q136" s="3" t="e">
        <f t="shared" si="10"/>
        <v>#DIV/0!</v>
      </c>
      <c r="R136" s="27" t="s">
        <v>330</v>
      </c>
      <c r="T136" s="27" t="s">
        <v>236</v>
      </c>
      <c r="U136" t="str">
        <f t="shared" si="11"/>
        <v>10130150/160115/0000006MS90376-24R-Колпачек электросоединителя(пластик)</v>
      </c>
    </row>
    <row r="137" spans="2:21">
      <c r="B137"/>
      <c r="C137" s="33" t="s">
        <v>444</v>
      </c>
      <c r="D137" s="27" t="s">
        <v>326</v>
      </c>
      <c r="E137" s="7">
        <v>5</v>
      </c>
      <c r="F137" s="8">
        <v>0.37</v>
      </c>
      <c r="G137" s="28">
        <f t="shared" si="8"/>
        <v>1.85</v>
      </c>
      <c r="H137" s="29"/>
      <c r="I137" s="30"/>
      <c r="J137" s="30"/>
      <c r="K137" s="30"/>
      <c r="L137" s="29"/>
      <c r="M137" s="29"/>
      <c r="N137" s="29"/>
      <c r="O137" s="3"/>
      <c r="P137" s="3" t="e">
        <f t="shared" si="9"/>
        <v>#DIV/0!</v>
      </c>
      <c r="Q137" s="3" t="e">
        <f t="shared" si="10"/>
        <v>#DIV/0!</v>
      </c>
      <c r="R137" s="27" t="s">
        <v>330</v>
      </c>
      <c r="T137" s="27" t="s">
        <v>236</v>
      </c>
      <c r="U137" t="str">
        <f t="shared" si="11"/>
        <v>10130150/160115/0000006200-00074-H Стопорное кольцо</v>
      </c>
    </row>
    <row r="138" spans="2:21">
      <c r="B138"/>
      <c r="C138" s="33" t="s">
        <v>446</v>
      </c>
      <c r="D138" s="27" t="s">
        <v>326</v>
      </c>
      <c r="E138" s="7">
        <v>4</v>
      </c>
      <c r="F138" s="8">
        <v>7.38</v>
      </c>
      <c r="G138" s="28">
        <f t="shared" si="8"/>
        <v>29.52</v>
      </c>
      <c r="H138" s="29"/>
      <c r="I138" s="30"/>
      <c r="J138" s="30"/>
      <c r="K138" s="30"/>
      <c r="L138" s="29"/>
      <c r="M138" s="29"/>
      <c r="N138" s="29"/>
      <c r="O138" s="3"/>
      <c r="P138" s="3" t="e">
        <f t="shared" si="9"/>
        <v>#DIV/0!</v>
      </c>
      <c r="Q138" s="3" t="e">
        <f t="shared" si="10"/>
        <v>#DIV/0!</v>
      </c>
      <c r="R138" s="27" t="s">
        <v>330</v>
      </c>
      <c r="T138" s="27" t="s">
        <v>236</v>
      </c>
      <c r="U138" t="str">
        <f t="shared" si="11"/>
        <v>10130150/160115/0000006J599ECF5008A11-Корпус</v>
      </c>
    </row>
    <row r="139" spans="2:21">
      <c r="B139"/>
      <c r="C139" s="33" t="s">
        <v>447</v>
      </c>
      <c r="D139" s="27" t="s">
        <v>326</v>
      </c>
      <c r="E139" s="7">
        <v>12</v>
      </c>
      <c r="F139" s="8">
        <v>11.84</v>
      </c>
      <c r="G139" s="28">
        <f t="shared" si="8"/>
        <v>142.07999999999998</v>
      </c>
      <c r="H139" s="29"/>
      <c r="I139" s="30"/>
      <c r="J139" s="30"/>
      <c r="K139" s="30"/>
      <c r="L139" s="29"/>
      <c r="M139" s="29"/>
      <c r="N139" s="29"/>
      <c r="O139" s="3"/>
      <c r="P139" s="3" t="e">
        <f t="shared" si="9"/>
        <v>#DIV/0!</v>
      </c>
      <c r="Q139" s="3" t="e">
        <f t="shared" si="10"/>
        <v>#DIV/0!</v>
      </c>
      <c r="R139" s="27" t="s">
        <v>330</v>
      </c>
      <c r="T139" s="27" t="s">
        <v>236</v>
      </c>
      <c r="U139" t="str">
        <f t="shared" si="11"/>
        <v>10130150/160115/0000006J599ECF15BDY11-Корпус</v>
      </c>
    </row>
    <row r="140" spans="2:21">
      <c r="B140"/>
      <c r="C140" s="33" t="s">
        <v>440</v>
      </c>
      <c r="D140" s="27" t="s">
        <v>326</v>
      </c>
      <c r="E140" s="7">
        <v>139</v>
      </c>
      <c r="F140" s="8">
        <v>0.37</v>
      </c>
      <c r="G140" s="28">
        <f t="shared" si="8"/>
        <v>51.43</v>
      </c>
      <c r="H140" s="29"/>
      <c r="I140" s="30"/>
      <c r="J140" s="30"/>
      <c r="K140" s="30"/>
      <c r="L140" s="29"/>
      <c r="M140" s="29"/>
      <c r="N140" s="29"/>
      <c r="O140" s="3"/>
      <c r="P140" s="3" t="e">
        <f t="shared" si="9"/>
        <v>#DIV/0!</v>
      </c>
      <c r="Q140" s="3" t="e">
        <f t="shared" si="10"/>
        <v>#DIV/0!</v>
      </c>
      <c r="R140" s="27" t="s">
        <v>330</v>
      </c>
      <c r="T140" s="27" t="s">
        <v>236</v>
      </c>
      <c r="U140" t="str">
        <f t="shared" si="11"/>
        <v>10130150/160115/0000006200-00074-E Стопорное кольцо</v>
      </c>
    </row>
    <row r="141" spans="2:21">
      <c r="B141"/>
      <c r="C141" s="33" t="s">
        <v>442</v>
      </c>
      <c r="D141" s="27" t="s">
        <v>326</v>
      </c>
      <c r="E141" s="7">
        <v>7</v>
      </c>
      <c r="F141" s="8">
        <v>11.45</v>
      </c>
      <c r="G141" s="28">
        <f t="shared" si="8"/>
        <v>80.149999999999991</v>
      </c>
      <c r="H141" s="29"/>
      <c r="I141" s="30"/>
      <c r="J141" s="30"/>
      <c r="K141" s="30"/>
      <c r="L141" s="29"/>
      <c r="M141" s="29"/>
      <c r="N141" s="29"/>
      <c r="O141" s="3"/>
      <c r="P141" s="3" t="e">
        <f t="shared" si="9"/>
        <v>#DIV/0!</v>
      </c>
      <c r="Q141" s="3" t="e">
        <f t="shared" si="10"/>
        <v>#DIV/0!</v>
      </c>
      <c r="R141" s="27" t="s">
        <v>330</v>
      </c>
      <c r="T141" s="27" t="s">
        <v>236</v>
      </c>
      <c r="U141" t="str">
        <f t="shared" si="11"/>
        <v>10130150/160115/0000006J599ECF17ACY11-Корпус</v>
      </c>
    </row>
    <row r="142" spans="2:21">
      <c r="B142"/>
      <c r="C142" s="33" t="s">
        <v>448</v>
      </c>
      <c r="D142" s="27" t="s">
        <v>326</v>
      </c>
      <c r="E142" s="7">
        <v>93</v>
      </c>
      <c r="F142" s="8">
        <v>4.51</v>
      </c>
      <c r="G142" s="28">
        <f t="shared" si="8"/>
        <v>419.43</v>
      </c>
      <c r="H142" s="29"/>
      <c r="I142" s="30"/>
      <c r="J142" s="30"/>
      <c r="K142" s="30"/>
      <c r="L142" s="29"/>
      <c r="M142" s="29"/>
      <c r="N142" s="29"/>
      <c r="O142" s="3"/>
      <c r="P142" s="3" t="e">
        <f t="shared" si="9"/>
        <v>#DIV/0!</v>
      </c>
      <c r="Q142" s="3" t="e">
        <f t="shared" si="10"/>
        <v>#DIV/0!</v>
      </c>
      <c r="R142" s="27" t="s">
        <v>330</v>
      </c>
      <c r="T142" s="27" t="s">
        <v>236</v>
      </c>
      <c r="U142" t="str">
        <f t="shared" si="11"/>
        <v>10130150/160115/0000006J599EMD13NCY11-Корпус</v>
      </c>
    </row>
    <row r="143" spans="2:21">
      <c r="B143"/>
      <c r="C143" s="33" t="s">
        <v>445</v>
      </c>
      <c r="D143" s="27" t="s">
        <v>326</v>
      </c>
      <c r="E143" s="7">
        <v>12</v>
      </c>
      <c r="F143" s="8">
        <v>5.31</v>
      </c>
      <c r="G143" s="28">
        <f t="shared" si="8"/>
        <v>63.72</v>
      </c>
      <c r="H143" s="29"/>
      <c r="I143" s="30"/>
      <c r="J143" s="30"/>
      <c r="K143" s="30"/>
      <c r="L143" s="29"/>
      <c r="M143" s="29"/>
      <c r="N143" s="29"/>
      <c r="O143" s="3"/>
      <c r="P143" s="3" t="e">
        <f t="shared" si="9"/>
        <v>#DIV/0!</v>
      </c>
      <c r="Q143" s="3" t="e">
        <f t="shared" si="10"/>
        <v>#DIV/0!</v>
      </c>
      <c r="R143" s="27" t="s">
        <v>330</v>
      </c>
      <c r="T143" s="27" t="s">
        <v>236</v>
      </c>
      <c r="U143" t="str">
        <f t="shared" si="11"/>
        <v>10130150/160115/0000006J599EMD5024A11-Корпус</v>
      </c>
    </row>
    <row r="144" spans="2:21">
      <c r="B144" s="6"/>
      <c r="C144" s="26" t="s">
        <v>449</v>
      </c>
      <c r="D144" s="27" t="s">
        <v>326</v>
      </c>
      <c r="E144" s="7">
        <v>3</v>
      </c>
      <c r="F144" s="8">
        <v>8.27</v>
      </c>
      <c r="G144" s="28">
        <f t="shared" si="8"/>
        <v>24.81</v>
      </c>
      <c r="H144" s="29"/>
      <c r="I144" s="30"/>
      <c r="J144" s="30"/>
      <c r="K144" s="30"/>
      <c r="L144" s="29"/>
      <c r="M144" s="29"/>
      <c r="N144" s="29"/>
      <c r="O144" s="3"/>
      <c r="P144" s="3" t="e">
        <f t="shared" si="9"/>
        <v>#DIV/0!</v>
      </c>
      <c r="Q144" s="3" t="e">
        <f t="shared" si="10"/>
        <v>#DIV/0!</v>
      </c>
      <c r="R144" s="27" t="s">
        <v>330</v>
      </c>
      <c r="T144" s="27" t="s">
        <v>242</v>
      </c>
      <c r="U144" t="str">
        <f t="shared" si="11"/>
        <v>10130150/160315/0000082J599ECF17CCY11-Корпус</v>
      </c>
    </row>
    <row r="145" spans="2:21">
      <c r="B145" s="6"/>
      <c r="C145" s="26" t="s">
        <v>450</v>
      </c>
      <c r="D145" s="27" t="s">
        <v>326</v>
      </c>
      <c r="E145" s="7">
        <v>63</v>
      </c>
      <c r="F145" s="8">
        <v>0.38</v>
      </c>
      <c r="G145" s="28">
        <f t="shared" si="8"/>
        <v>23.94</v>
      </c>
      <c r="H145" s="29"/>
      <c r="I145" s="30"/>
      <c r="J145" s="30"/>
      <c r="K145" s="30"/>
      <c r="L145" s="29"/>
      <c r="M145" s="29"/>
      <c r="N145" s="29"/>
      <c r="O145" s="3"/>
      <c r="P145" s="3" t="e">
        <f t="shared" si="9"/>
        <v>#DIV/0!</v>
      </c>
      <c r="Q145" s="3" t="e">
        <f t="shared" si="10"/>
        <v>#DIV/0!</v>
      </c>
      <c r="R145" s="27" t="s">
        <v>330</v>
      </c>
      <c r="T145" s="27" t="s">
        <v>247</v>
      </c>
      <c r="U145" t="str">
        <f t="shared" si="11"/>
        <v>10130150/160715/0000241200-00074-B Стопорное кольцо</v>
      </c>
    </row>
    <row r="146" spans="2:21">
      <c r="B146" s="6"/>
      <c r="C146" s="26" t="s">
        <v>451</v>
      </c>
      <c r="D146" s="27" t="s">
        <v>326</v>
      </c>
      <c r="E146" s="7">
        <v>105</v>
      </c>
      <c r="F146" s="8">
        <v>0.15</v>
      </c>
      <c r="G146" s="28">
        <f t="shared" si="8"/>
        <v>15.75</v>
      </c>
      <c r="H146" s="29"/>
      <c r="I146" s="30"/>
      <c r="J146" s="30"/>
      <c r="K146" s="30"/>
      <c r="L146" s="29"/>
      <c r="M146" s="29"/>
      <c r="N146" s="29"/>
      <c r="O146" s="3"/>
      <c r="P146" s="3" t="e">
        <f t="shared" si="9"/>
        <v>#DIV/0!</v>
      </c>
      <c r="Q146" s="3" t="e">
        <f t="shared" si="10"/>
        <v>#DIV/0!</v>
      </c>
      <c r="R146" s="27" t="s">
        <v>330</v>
      </c>
      <c r="T146" s="27" t="s">
        <v>285</v>
      </c>
      <c r="U146" t="str">
        <f t="shared" si="11"/>
        <v>10130150/170117/000002170394-Пластиковая упаковка цилиндр.( коробка с крышкой)</v>
      </c>
    </row>
    <row r="147" spans="2:21">
      <c r="B147"/>
      <c r="C147" s="33" t="s">
        <v>452</v>
      </c>
      <c r="D147" s="27" t="s">
        <v>326</v>
      </c>
      <c r="E147" s="7">
        <v>75</v>
      </c>
      <c r="F147" s="8">
        <v>3.21</v>
      </c>
      <c r="G147" s="28">
        <f t="shared" si="8"/>
        <v>240.75</v>
      </c>
      <c r="H147" s="29"/>
      <c r="I147" s="30"/>
      <c r="J147" s="30"/>
      <c r="K147" s="30"/>
      <c r="L147" s="29"/>
      <c r="M147" s="29"/>
      <c r="N147" s="29"/>
      <c r="O147" s="3"/>
      <c r="P147" s="3" t="e">
        <f t="shared" si="9"/>
        <v>#DIV/0!</v>
      </c>
      <c r="Q147" s="3" t="e">
        <f t="shared" si="10"/>
        <v>#DIV/0!</v>
      </c>
      <c r="R147" s="27" t="s">
        <v>330</v>
      </c>
      <c r="T147" s="27" t="s">
        <v>285</v>
      </c>
      <c r="U147" t="str">
        <f t="shared" si="11"/>
        <v>10130150/170117/00000218591-7082-910-Изолятор(держатель)</v>
      </c>
    </row>
    <row r="148" spans="2:21">
      <c r="B148"/>
      <c r="C148" s="33" t="s">
        <v>453</v>
      </c>
      <c r="D148" s="27" t="s">
        <v>326</v>
      </c>
      <c r="E148" s="7">
        <v>31</v>
      </c>
      <c r="F148" s="8">
        <v>4.6399999999999997</v>
      </c>
      <c r="G148" s="28">
        <f t="shared" si="8"/>
        <v>143.84</v>
      </c>
      <c r="H148" s="29"/>
      <c r="I148" s="30"/>
      <c r="J148" s="30"/>
      <c r="K148" s="30"/>
      <c r="L148" s="29"/>
      <c r="M148" s="29"/>
      <c r="N148" s="29"/>
      <c r="O148" s="3"/>
      <c r="P148" s="3" t="e">
        <f t="shared" si="9"/>
        <v>#DIV/0!</v>
      </c>
      <c r="Q148" s="3" t="e">
        <f t="shared" si="10"/>
        <v>#DIV/0!</v>
      </c>
      <c r="R148" s="27" t="s">
        <v>330</v>
      </c>
      <c r="T148" s="27" t="s">
        <v>285</v>
      </c>
      <c r="U148" t="str">
        <f t="shared" si="11"/>
        <v>10130150/170117/0000021J599EMD5016A13-Корпус</v>
      </c>
    </row>
    <row r="149" spans="2:21">
      <c r="B149"/>
      <c r="C149" s="33" t="s">
        <v>454</v>
      </c>
      <c r="D149" s="27" t="s">
        <v>326</v>
      </c>
      <c r="E149" s="7">
        <v>33</v>
      </c>
      <c r="F149" s="8">
        <v>3.66</v>
      </c>
      <c r="G149" s="28">
        <f t="shared" si="8"/>
        <v>120.78</v>
      </c>
      <c r="H149" s="29"/>
      <c r="I149" s="30"/>
      <c r="J149" s="30"/>
      <c r="K149" s="30"/>
      <c r="L149" s="29"/>
      <c r="M149" s="29"/>
      <c r="N149" s="29"/>
      <c r="O149" s="3"/>
      <c r="P149" s="3" t="e">
        <f t="shared" si="9"/>
        <v>#DIV/0!</v>
      </c>
      <c r="Q149" s="3" t="e">
        <f t="shared" si="10"/>
        <v>#DIV/0!</v>
      </c>
      <c r="R149" s="27" t="s">
        <v>330</v>
      </c>
      <c r="T149" s="27" t="s">
        <v>285</v>
      </c>
      <c r="U149" t="str">
        <f t="shared" si="11"/>
        <v>10130150/170117/00000218591-7002-910-Изолятор</v>
      </c>
    </row>
    <row r="150" spans="2:21">
      <c r="B150"/>
      <c r="C150" s="33" t="s">
        <v>455</v>
      </c>
      <c r="D150" s="27" t="s">
        <v>326</v>
      </c>
      <c r="E150" s="7">
        <v>91</v>
      </c>
      <c r="F150" s="8">
        <v>6.13</v>
      </c>
      <c r="G150" s="28">
        <f t="shared" si="8"/>
        <v>557.83000000000004</v>
      </c>
      <c r="H150" s="29"/>
      <c r="I150" s="30"/>
      <c r="J150" s="30"/>
      <c r="K150" s="30"/>
      <c r="L150" s="29"/>
      <c r="M150" s="29"/>
      <c r="N150" s="29"/>
      <c r="O150" s="3"/>
      <c r="P150" s="3" t="e">
        <f t="shared" si="9"/>
        <v>#DIV/0!</v>
      </c>
      <c r="Q150" s="3" t="e">
        <f t="shared" si="10"/>
        <v>#DIV/0!</v>
      </c>
      <c r="R150" s="27" t="s">
        <v>330</v>
      </c>
      <c r="T150" s="27" t="s">
        <v>285</v>
      </c>
      <c r="U150" t="str">
        <f t="shared" si="11"/>
        <v>10130150/170117/00000218591-7057- 910 изолятор Insulat</v>
      </c>
    </row>
    <row r="151" spans="2:21">
      <c r="B151"/>
      <c r="C151" s="33" t="s">
        <v>456</v>
      </c>
      <c r="D151" s="27" t="s">
        <v>326</v>
      </c>
      <c r="E151" s="7">
        <v>12</v>
      </c>
      <c r="F151" s="8">
        <v>8.6300000000000008</v>
      </c>
      <c r="G151" s="28">
        <f t="shared" si="8"/>
        <v>103.56</v>
      </c>
      <c r="H151" s="29"/>
      <c r="I151" s="30"/>
      <c r="J151" s="30"/>
      <c r="K151" s="30"/>
      <c r="L151" s="29"/>
      <c r="M151" s="29"/>
      <c r="N151" s="29"/>
      <c r="O151" s="3"/>
      <c r="P151" s="3" t="e">
        <f t="shared" si="9"/>
        <v>#DIV/0!</v>
      </c>
      <c r="Q151" s="3" t="e">
        <f t="shared" si="10"/>
        <v>#DIV/0!</v>
      </c>
      <c r="R151" s="27" t="s">
        <v>330</v>
      </c>
      <c r="T151" s="27" t="s">
        <v>285</v>
      </c>
      <c r="U151" t="str">
        <f t="shared" si="11"/>
        <v>10130150/170117/0000021J599ECF15ADY11Корпус</v>
      </c>
    </row>
    <row r="152" spans="2:21">
      <c r="B152"/>
      <c r="C152" s="33" t="s">
        <v>392</v>
      </c>
      <c r="D152" s="27" t="s">
        <v>326</v>
      </c>
      <c r="E152" s="7">
        <v>5</v>
      </c>
      <c r="F152" s="8">
        <v>5.34</v>
      </c>
      <c r="G152" s="28">
        <f t="shared" si="8"/>
        <v>26.7</v>
      </c>
      <c r="H152" s="29"/>
      <c r="I152" s="30"/>
      <c r="J152" s="30"/>
      <c r="K152" s="30"/>
      <c r="L152" s="29"/>
      <c r="M152" s="29"/>
      <c r="N152" s="29"/>
      <c r="O152" s="3"/>
      <c r="P152" s="3" t="e">
        <f t="shared" si="9"/>
        <v>#DIV/0!</v>
      </c>
      <c r="Q152" s="3" t="e">
        <f t="shared" si="10"/>
        <v>#DIV/0!</v>
      </c>
      <c r="R152" s="27" t="s">
        <v>330</v>
      </c>
      <c r="T152" s="27" t="s">
        <v>285</v>
      </c>
      <c r="U152" t="str">
        <f t="shared" si="11"/>
        <v>10130150/170117/00000218591-7030- 910 изолятор Insulat</v>
      </c>
    </row>
    <row r="153" spans="2:21">
      <c r="B153"/>
      <c r="C153" s="33" t="s">
        <v>457</v>
      </c>
      <c r="D153" s="27" t="s">
        <v>326</v>
      </c>
      <c r="E153" s="7">
        <v>12</v>
      </c>
      <c r="F153" s="11">
        <v>0.20399999999999999</v>
      </c>
      <c r="G153" s="28">
        <f t="shared" si="8"/>
        <v>2.448</v>
      </c>
      <c r="H153" s="29"/>
      <c r="I153" s="30"/>
      <c r="J153" s="30"/>
      <c r="K153" s="30"/>
      <c r="L153" s="29"/>
      <c r="M153" s="29"/>
      <c r="N153" s="29"/>
      <c r="O153" s="3"/>
      <c r="P153" s="3" t="e">
        <f t="shared" si="9"/>
        <v>#DIV/0!</v>
      </c>
      <c r="Q153" s="3" t="e">
        <f t="shared" si="10"/>
        <v>#DIV/0!</v>
      </c>
      <c r="R153" s="27" t="s">
        <v>330</v>
      </c>
      <c r="T153" s="27" t="s">
        <v>285</v>
      </c>
      <c r="U153" t="str">
        <f t="shared" si="11"/>
        <v>10130150/170117/00000218533-1070 Стопорное кольцо (сталь)</v>
      </c>
    </row>
    <row r="154" spans="2:21">
      <c r="B154"/>
      <c r="C154" s="33" t="s">
        <v>458</v>
      </c>
      <c r="D154" s="27" t="s">
        <v>326</v>
      </c>
      <c r="E154" s="7">
        <v>29</v>
      </c>
      <c r="F154" s="8">
        <v>4.3499999999999996</v>
      </c>
      <c r="G154" s="28">
        <f t="shared" si="8"/>
        <v>126.14999999999999</v>
      </c>
      <c r="H154" s="29"/>
      <c r="I154" s="30"/>
      <c r="J154" s="30"/>
      <c r="K154" s="30"/>
      <c r="L154" s="29"/>
      <c r="M154" s="29"/>
      <c r="N154" s="29"/>
      <c r="O154" s="3"/>
      <c r="P154" s="3" t="e">
        <f t="shared" si="9"/>
        <v>#DIV/0!</v>
      </c>
      <c r="Q154" s="3" t="e">
        <f t="shared" si="10"/>
        <v>#DIV/0!</v>
      </c>
      <c r="R154" s="27" t="s">
        <v>330</v>
      </c>
      <c r="T154" s="27" t="s">
        <v>285</v>
      </c>
      <c r="U154" t="str">
        <f t="shared" si="11"/>
        <v>10130150/170117/00000218591-7089-910-Изолятор</v>
      </c>
    </row>
    <row r="155" spans="2:21">
      <c r="B155"/>
      <c r="C155" s="33" t="s">
        <v>454</v>
      </c>
      <c r="D155" s="27" t="s">
        <v>326</v>
      </c>
      <c r="E155" s="7">
        <v>11</v>
      </c>
      <c r="F155" s="8">
        <v>3.66</v>
      </c>
      <c r="G155" s="28">
        <f t="shared" si="8"/>
        <v>40.260000000000005</v>
      </c>
      <c r="H155" s="29"/>
      <c r="I155" s="30"/>
      <c r="J155" s="30"/>
      <c r="K155" s="30"/>
      <c r="L155" s="29"/>
      <c r="M155" s="29"/>
      <c r="N155" s="29"/>
      <c r="O155" s="3"/>
      <c r="P155" s="3" t="e">
        <f t="shared" si="9"/>
        <v>#DIV/0!</v>
      </c>
      <c r="Q155" s="3" t="e">
        <f t="shared" si="10"/>
        <v>#DIV/0!</v>
      </c>
      <c r="R155" s="27" t="s">
        <v>330</v>
      </c>
      <c r="T155" s="27" t="s">
        <v>285</v>
      </c>
      <c r="U155" t="str">
        <f t="shared" si="11"/>
        <v>10130150/170117/00000218591-7002-910-Изолятор</v>
      </c>
    </row>
    <row r="156" spans="2:21">
      <c r="B156"/>
      <c r="C156" s="33" t="s">
        <v>392</v>
      </c>
      <c r="D156" s="27" t="s">
        <v>326</v>
      </c>
      <c r="E156" s="7">
        <v>15</v>
      </c>
      <c r="F156" s="8">
        <v>5.34</v>
      </c>
      <c r="G156" s="28">
        <f t="shared" si="8"/>
        <v>80.099999999999994</v>
      </c>
      <c r="H156" s="29"/>
      <c r="I156" s="30"/>
      <c r="J156" s="30"/>
      <c r="K156" s="30"/>
      <c r="L156" s="29"/>
      <c r="M156" s="29"/>
      <c r="N156" s="29"/>
      <c r="O156" s="3"/>
      <c r="P156" s="3" t="e">
        <f t="shared" si="9"/>
        <v>#DIV/0!</v>
      </c>
      <c r="Q156" s="3" t="e">
        <f t="shared" si="10"/>
        <v>#DIV/0!</v>
      </c>
      <c r="R156" s="27" t="s">
        <v>330</v>
      </c>
      <c r="T156" s="27" t="s">
        <v>285</v>
      </c>
      <c r="U156" t="str">
        <f t="shared" si="11"/>
        <v>10130150/170117/00000218591-7030- 910 изолятор Insulat</v>
      </c>
    </row>
    <row r="157" spans="2:21">
      <c r="B157"/>
      <c r="C157" s="33" t="s">
        <v>451</v>
      </c>
      <c r="D157" s="27" t="s">
        <v>326</v>
      </c>
      <c r="E157" s="7">
        <v>216</v>
      </c>
      <c r="F157" s="8">
        <v>0.15</v>
      </c>
      <c r="G157" s="28">
        <f t="shared" si="8"/>
        <v>32.4</v>
      </c>
      <c r="H157" s="29"/>
      <c r="I157" s="30"/>
      <c r="J157" s="30"/>
      <c r="K157" s="30"/>
      <c r="L157" s="29"/>
      <c r="M157" s="29"/>
      <c r="N157" s="29"/>
      <c r="O157" s="3"/>
      <c r="P157" s="3" t="e">
        <f t="shared" si="9"/>
        <v>#DIV/0!</v>
      </c>
      <c r="Q157" s="3" t="e">
        <f t="shared" si="10"/>
        <v>#DIV/0!</v>
      </c>
      <c r="R157" s="27" t="s">
        <v>330</v>
      </c>
      <c r="T157" s="27" t="s">
        <v>285</v>
      </c>
      <c r="U157" t="str">
        <f t="shared" si="11"/>
        <v>10130150/170117/000002170394-Пластиковая упаковка цилиндр.( коробка с крышкой)</v>
      </c>
    </row>
    <row r="158" spans="2:21">
      <c r="B158"/>
      <c r="C158" s="33" t="s">
        <v>457</v>
      </c>
      <c r="D158" s="27" t="s">
        <v>326</v>
      </c>
      <c r="E158" s="7">
        <v>24</v>
      </c>
      <c r="F158" s="11">
        <v>0.20399999999999999</v>
      </c>
      <c r="G158" s="28">
        <f t="shared" si="8"/>
        <v>4.8959999999999999</v>
      </c>
      <c r="H158" s="29"/>
      <c r="I158" s="30"/>
      <c r="J158" s="30"/>
      <c r="K158" s="30"/>
      <c r="L158" s="29"/>
      <c r="M158" s="29"/>
      <c r="N158" s="29"/>
      <c r="O158" s="3"/>
      <c r="P158" s="3" t="e">
        <f t="shared" si="9"/>
        <v>#DIV/0!</v>
      </c>
      <c r="Q158" s="3" t="e">
        <f t="shared" si="10"/>
        <v>#DIV/0!</v>
      </c>
      <c r="R158" s="27" t="s">
        <v>330</v>
      </c>
      <c r="T158" s="27" t="s">
        <v>285</v>
      </c>
      <c r="U158" t="str">
        <f t="shared" si="11"/>
        <v>10130150/170117/00000218533-1070 Стопорное кольцо (сталь)</v>
      </c>
    </row>
    <row r="159" spans="2:21">
      <c r="B159"/>
      <c r="C159" s="33" t="s">
        <v>456</v>
      </c>
      <c r="D159" s="27" t="s">
        <v>326</v>
      </c>
      <c r="E159" s="7">
        <v>20</v>
      </c>
      <c r="F159" s="8">
        <v>8.6300000000000008</v>
      </c>
      <c r="G159" s="28">
        <f t="shared" si="8"/>
        <v>172.60000000000002</v>
      </c>
      <c r="H159" s="29"/>
      <c r="I159" s="30"/>
      <c r="J159" s="30"/>
      <c r="K159" s="30"/>
      <c r="L159" s="29"/>
      <c r="M159" s="29"/>
      <c r="N159" s="29"/>
      <c r="O159" s="3"/>
      <c r="P159" s="3" t="e">
        <f t="shared" si="9"/>
        <v>#DIV/0!</v>
      </c>
      <c r="Q159" s="3" t="e">
        <f t="shared" si="10"/>
        <v>#DIV/0!</v>
      </c>
      <c r="R159" s="27" t="s">
        <v>330</v>
      </c>
      <c r="T159" s="27" t="s">
        <v>285</v>
      </c>
      <c r="U159" t="str">
        <f t="shared" si="11"/>
        <v>10130150/170117/0000021J599ECF15ADY11Корпус</v>
      </c>
    </row>
    <row r="160" spans="2:21">
      <c r="B160"/>
      <c r="C160" s="33" t="s">
        <v>452</v>
      </c>
      <c r="D160" s="27" t="s">
        <v>326</v>
      </c>
      <c r="E160" s="7">
        <v>109</v>
      </c>
      <c r="F160" s="8">
        <v>3.21</v>
      </c>
      <c r="G160" s="28">
        <f t="shared" si="8"/>
        <v>349.89</v>
      </c>
      <c r="H160" s="29"/>
      <c r="I160" s="30"/>
      <c r="J160" s="30"/>
      <c r="K160" s="30"/>
      <c r="L160" s="29"/>
      <c r="M160" s="29"/>
      <c r="N160" s="29"/>
      <c r="O160" s="3"/>
      <c r="P160" s="3" t="e">
        <f t="shared" si="9"/>
        <v>#DIV/0!</v>
      </c>
      <c r="Q160" s="3" t="e">
        <f t="shared" si="10"/>
        <v>#DIV/0!</v>
      </c>
      <c r="R160" s="27" t="s">
        <v>330</v>
      </c>
      <c r="T160" s="27" t="s">
        <v>285</v>
      </c>
      <c r="U160" t="str">
        <f t="shared" si="11"/>
        <v>10130150/170117/00000218591-7082-910-Изолятор(держатель)</v>
      </c>
    </row>
    <row r="161" spans="2:21">
      <c r="B161"/>
      <c r="C161" s="33" t="s">
        <v>453</v>
      </c>
      <c r="D161" s="27" t="s">
        <v>326</v>
      </c>
      <c r="E161" s="7">
        <v>5</v>
      </c>
      <c r="F161" s="8">
        <v>4.6399999999999997</v>
      </c>
      <c r="G161" s="28">
        <f t="shared" si="8"/>
        <v>23.2</v>
      </c>
      <c r="H161" s="29"/>
      <c r="I161" s="30"/>
      <c r="J161" s="30"/>
      <c r="K161" s="30"/>
      <c r="L161" s="29"/>
      <c r="M161" s="29"/>
      <c r="N161" s="29"/>
      <c r="O161" s="3"/>
      <c r="P161" s="3" t="e">
        <f t="shared" si="9"/>
        <v>#DIV/0!</v>
      </c>
      <c r="Q161" s="3" t="e">
        <f t="shared" si="10"/>
        <v>#DIV/0!</v>
      </c>
      <c r="R161" s="27" t="s">
        <v>330</v>
      </c>
      <c r="T161" s="27" t="s">
        <v>285</v>
      </c>
      <c r="U161" t="str">
        <f t="shared" si="11"/>
        <v>10130150/170117/0000021J599EMD5016A13-Корпус</v>
      </c>
    </row>
    <row r="162" spans="2:21">
      <c r="B162"/>
      <c r="C162" s="33" t="s">
        <v>459</v>
      </c>
      <c r="D162" s="27" t="s">
        <v>326</v>
      </c>
      <c r="E162" s="7">
        <v>100</v>
      </c>
      <c r="F162" s="8">
        <v>13.91</v>
      </c>
      <c r="G162" s="28">
        <f t="shared" si="8"/>
        <v>1391</v>
      </c>
      <c r="H162" s="29"/>
      <c r="I162" s="30"/>
      <c r="J162" s="30"/>
      <c r="K162" s="30"/>
      <c r="L162" s="29"/>
      <c r="M162" s="29"/>
      <c r="N162" s="29"/>
      <c r="O162" s="3"/>
      <c r="P162" s="3" t="e">
        <f t="shared" si="9"/>
        <v>#DIV/0!</v>
      </c>
      <c r="Q162" s="3" t="e">
        <f t="shared" si="10"/>
        <v>#DIV/0!</v>
      </c>
      <c r="R162" s="27" t="s">
        <v>330</v>
      </c>
      <c r="T162" s="27" t="s">
        <v>285</v>
      </c>
      <c r="U162" t="str">
        <f t="shared" si="11"/>
        <v>10130150/170117/0000021SB602-GP00150-A  Изолятор</v>
      </c>
    </row>
    <row r="163" spans="2:21">
      <c r="B163"/>
      <c r="C163" s="33" t="s">
        <v>460</v>
      </c>
      <c r="D163" s="27" t="s">
        <v>326</v>
      </c>
      <c r="E163" s="7">
        <v>2</v>
      </c>
      <c r="F163" s="8">
        <v>6.94</v>
      </c>
      <c r="G163" s="28">
        <f t="shared" si="8"/>
        <v>13.88</v>
      </c>
      <c r="H163" s="29"/>
      <c r="I163" s="30"/>
      <c r="J163" s="30"/>
      <c r="K163" s="30"/>
      <c r="L163" s="29"/>
      <c r="M163" s="29"/>
      <c r="N163" s="29"/>
      <c r="O163" s="3"/>
      <c r="P163" s="3" t="e">
        <f t="shared" si="9"/>
        <v>#DIV/0!</v>
      </c>
      <c r="Q163" s="3" t="e">
        <f t="shared" si="10"/>
        <v>#DIV/0!</v>
      </c>
      <c r="R163" s="27" t="s">
        <v>330</v>
      </c>
      <c r="T163" s="27" t="s">
        <v>285</v>
      </c>
      <c r="U163" t="str">
        <f t="shared" si="11"/>
        <v>10130150/170117/0000021J599ECF5033A11-Корпус</v>
      </c>
    </row>
    <row r="164" spans="2:21">
      <c r="B164"/>
      <c r="C164" s="33" t="s">
        <v>461</v>
      </c>
      <c r="D164" s="27" t="s">
        <v>326</v>
      </c>
      <c r="E164" s="7">
        <v>20</v>
      </c>
      <c r="F164" s="8">
        <v>2.5099999999999998</v>
      </c>
      <c r="G164" s="28">
        <f t="shared" si="8"/>
        <v>50.199999999999996</v>
      </c>
      <c r="H164" s="29"/>
      <c r="I164" s="30"/>
      <c r="J164" s="30"/>
      <c r="K164" s="30"/>
      <c r="L164" s="29"/>
      <c r="M164" s="29"/>
      <c r="N164" s="29"/>
      <c r="O164" s="3"/>
      <c r="P164" s="3" t="e">
        <f t="shared" si="9"/>
        <v>#DIV/0!</v>
      </c>
      <c r="Q164" s="3" t="e">
        <f t="shared" si="10"/>
        <v>#DIV/0!</v>
      </c>
      <c r="R164" s="27" t="s">
        <v>330</v>
      </c>
      <c r="T164" s="27" t="s">
        <v>285</v>
      </c>
      <c r="U164" t="str">
        <f t="shared" si="11"/>
        <v>10130150/170117/00000218660-66A-300-02A/AA Упаковка</v>
      </c>
    </row>
    <row r="165" spans="2:21">
      <c r="B165" s="6"/>
      <c r="C165" s="26" t="s">
        <v>462</v>
      </c>
      <c r="D165" s="27" t="s">
        <v>326</v>
      </c>
      <c r="E165" s="7">
        <v>2</v>
      </c>
      <c r="F165" s="8">
        <v>7.68</v>
      </c>
      <c r="G165" s="28">
        <f t="shared" si="8"/>
        <v>15.36</v>
      </c>
      <c r="H165" s="29"/>
      <c r="I165" s="30"/>
      <c r="J165" s="30"/>
      <c r="K165" s="30"/>
      <c r="L165" s="29"/>
      <c r="M165" s="29"/>
      <c r="N165" s="29"/>
      <c r="O165" s="3"/>
      <c r="P165" s="3" t="e">
        <f t="shared" si="9"/>
        <v>#DIV/0!</v>
      </c>
      <c r="Q165" s="3" t="e">
        <f t="shared" si="10"/>
        <v>#DIV/0!</v>
      </c>
      <c r="R165" s="27" t="s">
        <v>330</v>
      </c>
      <c r="T165" s="27" t="s">
        <v>213</v>
      </c>
      <c r="U165" t="str">
        <f t="shared" si="11"/>
        <v>10130150/170314/0000037J599ECF5018А11-Корпус</v>
      </c>
    </row>
    <row r="166" spans="2:21">
      <c r="B166"/>
      <c r="C166" s="33" t="s">
        <v>463</v>
      </c>
      <c r="D166" s="27" t="s">
        <v>326</v>
      </c>
      <c r="E166" s="7">
        <v>1</v>
      </c>
      <c r="F166" s="8">
        <v>8.65</v>
      </c>
      <c r="G166" s="28">
        <f t="shared" si="8"/>
        <v>8.65</v>
      </c>
      <c r="H166" s="29"/>
      <c r="I166" s="30"/>
      <c r="J166" s="30"/>
      <c r="K166" s="30"/>
      <c r="L166" s="29"/>
      <c r="M166" s="29"/>
      <c r="N166" s="29"/>
      <c r="O166" s="3"/>
      <c r="P166" s="3" t="e">
        <f t="shared" si="9"/>
        <v>#DIV/0!</v>
      </c>
      <c r="Q166" s="3" t="e">
        <f t="shared" si="10"/>
        <v>#DIV/0!</v>
      </c>
      <c r="R166" s="27" t="s">
        <v>330</v>
      </c>
      <c r="T166" s="27" t="s">
        <v>213</v>
      </c>
      <c r="U166" t="str">
        <f t="shared" si="11"/>
        <v>10130150/170314/0000037J599ECF5039А13-Корпус</v>
      </c>
    </row>
    <row r="167" spans="2:21">
      <c r="B167"/>
      <c r="C167" s="33" t="s">
        <v>464</v>
      </c>
      <c r="D167" s="27" t="s">
        <v>326</v>
      </c>
      <c r="E167" s="7">
        <v>2</v>
      </c>
      <c r="F167" s="8">
        <v>8.48</v>
      </c>
      <c r="G167" s="28">
        <f t="shared" si="8"/>
        <v>16.96</v>
      </c>
      <c r="H167" s="29"/>
      <c r="I167" s="30"/>
      <c r="J167" s="30"/>
      <c r="K167" s="30"/>
      <c r="L167" s="29"/>
      <c r="M167" s="29"/>
      <c r="N167" s="29"/>
      <c r="O167" s="3"/>
      <c r="P167" s="3" t="e">
        <f t="shared" si="9"/>
        <v>#DIV/0!</v>
      </c>
      <c r="Q167" s="3" t="e">
        <f t="shared" si="10"/>
        <v>#DIV/0!</v>
      </c>
      <c r="R167" s="27" t="s">
        <v>330</v>
      </c>
      <c r="T167" s="27" t="s">
        <v>213</v>
      </c>
      <c r="U167" t="str">
        <f t="shared" si="11"/>
        <v>10130150/170314/0000037J599ECF5028A11-Корпус</v>
      </c>
    </row>
    <row r="168" spans="2:21">
      <c r="B168"/>
      <c r="C168" s="33" t="s">
        <v>200</v>
      </c>
      <c r="D168" s="27" t="s">
        <v>326</v>
      </c>
      <c r="E168" s="7">
        <v>6</v>
      </c>
      <c r="F168" s="9">
        <v>10.9</v>
      </c>
      <c r="G168" s="28">
        <f t="shared" si="8"/>
        <v>65.400000000000006</v>
      </c>
      <c r="H168" s="29"/>
      <c r="I168" s="30"/>
      <c r="J168" s="30"/>
      <c r="K168" s="30"/>
      <c r="L168" s="29"/>
      <c r="M168" s="29"/>
      <c r="N168" s="29"/>
      <c r="O168" s="3"/>
      <c r="P168" s="3" t="e">
        <f t="shared" si="9"/>
        <v>#DIV/0!</v>
      </c>
      <c r="Q168" s="3" t="e">
        <f t="shared" si="10"/>
        <v>#DIV/0!</v>
      </c>
      <c r="R168" s="27" t="s">
        <v>330</v>
      </c>
      <c r="T168" s="27" t="s">
        <v>213</v>
      </c>
      <c r="U168" t="str">
        <f t="shared" si="11"/>
        <v>10130150/170314/00000378533-0ES14N-A</v>
      </c>
    </row>
    <row r="169" spans="2:21">
      <c r="B169"/>
      <c r="C169" s="33" t="s">
        <v>375</v>
      </c>
      <c r="D169" s="27" t="s">
        <v>326</v>
      </c>
      <c r="E169" s="7">
        <v>7</v>
      </c>
      <c r="F169" s="8">
        <v>5.14</v>
      </c>
      <c r="G169" s="28">
        <f t="shared" si="8"/>
        <v>35.979999999999997</v>
      </c>
      <c r="H169" s="29"/>
      <c r="I169" s="30"/>
      <c r="J169" s="30"/>
      <c r="K169" s="30"/>
      <c r="L169" s="29"/>
      <c r="M169" s="29"/>
      <c r="N169" s="29"/>
      <c r="O169" s="3"/>
      <c r="P169" s="3" t="e">
        <f t="shared" si="9"/>
        <v>#DIV/0!</v>
      </c>
      <c r="Q169" s="3" t="e">
        <f t="shared" si="10"/>
        <v>#DIV/0!</v>
      </c>
      <c r="R169" s="27" t="s">
        <v>330</v>
      </c>
      <c r="T169" s="27" t="s">
        <v>213</v>
      </c>
      <c r="U169" t="str">
        <f t="shared" si="11"/>
        <v>10130150/170314/00000378591-7016-910-Изолятор</v>
      </c>
    </row>
    <row r="170" spans="2:21">
      <c r="B170"/>
      <c r="C170" s="33" t="s">
        <v>465</v>
      </c>
      <c r="D170" s="27" t="s">
        <v>326</v>
      </c>
      <c r="E170" s="7">
        <v>2</v>
      </c>
      <c r="F170" s="9">
        <v>7.5</v>
      </c>
      <c r="G170" s="28">
        <f t="shared" si="8"/>
        <v>15</v>
      </c>
      <c r="H170" s="29"/>
      <c r="I170" s="30"/>
      <c r="J170" s="30"/>
      <c r="K170" s="30"/>
      <c r="L170" s="29"/>
      <c r="M170" s="29"/>
      <c r="N170" s="29"/>
      <c r="O170" s="3"/>
      <c r="P170" s="3" t="e">
        <f t="shared" si="9"/>
        <v>#DIV/0!</v>
      </c>
      <c r="Q170" s="3" t="e">
        <f t="shared" si="10"/>
        <v>#DIV/0!</v>
      </c>
      <c r="R170" s="27" t="s">
        <v>330</v>
      </c>
      <c r="T170" s="27" t="s">
        <v>213</v>
      </c>
      <c r="U170" t="str">
        <f t="shared" si="11"/>
        <v>10130150/170314/0000037J599ECF5025A11-Корпус</v>
      </c>
    </row>
    <row r="171" spans="2:21">
      <c r="B171"/>
      <c r="C171" s="33" t="s">
        <v>466</v>
      </c>
      <c r="D171" s="27" t="s">
        <v>326</v>
      </c>
      <c r="E171" s="7">
        <v>10</v>
      </c>
      <c r="F171" s="8">
        <v>7.49</v>
      </c>
      <c r="G171" s="28">
        <f t="shared" si="8"/>
        <v>74.900000000000006</v>
      </c>
      <c r="H171" s="29"/>
      <c r="I171" s="30"/>
      <c r="J171" s="30"/>
      <c r="K171" s="30"/>
      <c r="L171" s="29"/>
      <c r="M171" s="29"/>
      <c r="N171" s="29"/>
      <c r="O171" s="3"/>
      <c r="P171" s="3" t="e">
        <f t="shared" si="9"/>
        <v>#DIV/0!</v>
      </c>
      <c r="Q171" s="3" t="e">
        <f t="shared" si="10"/>
        <v>#DIV/0!</v>
      </c>
      <c r="R171" s="27" t="s">
        <v>330</v>
      </c>
      <c r="T171" s="27" t="s">
        <v>213</v>
      </c>
      <c r="U171" t="str">
        <f t="shared" si="11"/>
        <v>10130150/170314/00000378591-4124 910 изолятор Insulat</v>
      </c>
    </row>
    <row r="172" spans="2:21">
      <c r="B172" s="6"/>
      <c r="C172" s="26" t="s">
        <v>220</v>
      </c>
      <c r="D172" s="27" t="s">
        <v>326</v>
      </c>
      <c r="E172" s="7">
        <v>6</v>
      </c>
      <c r="F172" s="8">
        <v>17.28</v>
      </c>
      <c r="G172" s="28">
        <f t="shared" si="8"/>
        <v>103.68</v>
      </c>
      <c r="H172" s="29"/>
      <c r="I172" s="30"/>
      <c r="J172" s="30"/>
      <c r="K172" s="30"/>
      <c r="L172" s="29"/>
      <c r="M172" s="29"/>
      <c r="N172" s="29"/>
      <c r="O172" s="3"/>
      <c r="P172" s="3" t="e">
        <f t="shared" si="9"/>
        <v>#DIV/0!</v>
      </c>
      <c r="Q172" s="3" t="e">
        <f t="shared" si="10"/>
        <v>#DIV/0!</v>
      </c>
      <c r="R172" s="27" t="s">
        <v>330</v>
      </c>
      <c r="T172" s="27" t="s">
        <v>264</v>
      </c>
      <c r="U172" t="str">
        <f t="shared" si="11"/>
        <v>10130150/170516/00002268533-3ES106-A</v>
      </c>
    </row>
    <row r="173" spans="2:21">
      <c r="B173"/>
      <c r="C173" s="33" t="s">
        <v>467</v>
      </c>
      <c r="D173" s="27" t="s">
        <v>326</v>
      </c>
      <c r="E173" s="7">
        <v>3</v>
      </c>
      <c r="F173" s="8">
        <v>10.56</v>
      </c>
      <c r="G173" s="28">
        <f t="shared" si="8"/>
        <v>31.68</v>
      </c>
      <c r="H173" s="29"/>
      <c r="I173" s="30"/>
      <c r="J173" s="30"/>
      <c r="K173" s="30"/>
      <c r="L173" s="29"/>
      <c r="M173" s="29"/>
      <c r="N173" s="29"/>
      <c r="O173" s="3"/>
      <c r="P173" s="3" t="e">
        <f t="shared" si="9"/>
        <v>#DIV/0!</v>
      </c>
      <c r="Q173" s="3" t="e">
        <f t="shared" si="10"/>
        <v>#DIV/0!</v>
      </c>
      <c r="R173" s="27" t="s">
        <v>330</v>
      </c>
      <c r="T173" s="27" t="s">
        <v>264</v>
      </c>
      <c r="U173" t="str">
        <f t="shared" si="11"/>
        <v>10130150/170516/0000226J599XEI-0002A17 корпусные контргайки</v>
      </c>
    </row>
    <row r="174" spans="2:21">
      <c r="B174"/>
      <c r="C174" s="33" t="s">
        <v>468</v>
      </c>
      <c r="D174" s="27" t="s">
        <v>326</v>
      </c>
      <c r="E174" s="7">
        <v>10</v>
      </c>
      <c r="F174" s="8">
        <v>30.32</v>
      </c>
      <c r="G174" s="28">
        <f t="shared" si="8"/>
        <v>303.2</v>
      </c>
      <c r="H174" s="29"/>
      <c r="I174" s="30"/>
      <c r="J174" s="30"/>
      <c r="K174" s="30"/>
      <c r="L174" s="29"/>
      <c r="M174" s="29"/>
      <c r="N174" s="29"/>
      <c r="O174" s="3"/>
      <c r="P174" s="3" t="e">
        <f t="shared" si="9"/>
        <v>#DIV/0!</v>
      </c>
      <c r="Q174" s="3" t="e">
        <f t="shared" si="10"/>
        <v>#DIV/0!</v>
      </c>
      <c r="R174" s="27" t="s">
        <v>330</v>
      </c>
      <c r="T174" s="27" t="s">
        <v>264</v>
      </c>
      <c r="U174" t="str">
        <f t="shared" si="11"/>
        <v>10130150/170516/0000226SB601M05-A Корпус</v>
      </c>
    </row>
    <row r="175" spans="2:21">
      <c r="B175"/>
      <c r="C175" s="33" t="s">
        <v>469</v>
      </c>
      <c r="D175" s="27" t="s">
        <v>326</v>
      </c>
      <c r="E175" s="7">
        <v>170</v>
      </c>
      <c r="F175" s="8">
        <v>3.32</v>
      </c>
      <c r="G175" s="28">
        <f t="shared" si="8"/>
        <v>564.4</v>
      </c>
      <c r="H175" s="29"/>
      <c r="I175" s="30"/>
      <c r="J175" s="30"/>
      <c r="K175" s="30"/>
      <c r="L175" s="29"/>
      <c r="M175" s="29"/>
      <c r="N175" s="29"/>
      <c r="O175" s="3"/>
      <c r="P175" s="3" t="e">
        <f t="shared" si="9"/>
        <v>#DIV/0!</v>
      </c>
      <c r="Q175" s="3" t="e">
        <f t="shared" si="10"/>
        <v>#DIV/0!</v>
      </c>
      <c r="R175" s="27" t="s">
        <v>330</v>
      </c>
      <c r="T175" s="27" t="s">
        <v>264</v>
      </c>
      <c r="U175" t="str">
        <f t="shared" si="11"/>
        <v>10130150/170516/00002268660-250 Контакт</v>
      </c>
    </row>
    <row r="176" spans="2:21">
      <c r="B176" s="6"/>
      <c r="C176" s="26" t="s">
        <v>470</v>
      </c>
      <c r="D176" s="27" t="s">
        <v>326</v>
      </c>
      <c r="E176" s="7">
        <v>13</v>
      </c>
      <c r="F176" s="8">
        <v>4.18</v>
      </c>
      <c r="G176" s="28">
        <f t="shared" si="8"/>
        <v>54.339999999999996</v>
      </c>
      <c r="H176" s="29"/>
      <c r="I176" s="30"/>
      <c r="J176" s="30"/>
      <c r="K176" s="30"/>
      <c r="L176" s="29"/>
      <c r="M176" s="29"/>
      <c r="N176" s="29"/>
      <c r="O176" s="3"/>
      <c r="P176" s="3" t="e">
        <f t="shared" si="9"/>
        <v>#DIV/0!</v>
      </c>
      <c r="Q176" s="3" t="e">
        <f t="shared" si="10"/>
        <v>#DIV/0!</v>
      </c>
      <c r="R176" s="27" t="s">
        <v>330</v>
      </c>
      <c r="T176" s="27" t="s">
        <v>219</v>
      </c>
      <c r="U176" t="str">
        <f t="shared" si="11"/>
        <v>10130150/170714/00001238591-7100-910-Изолятор</v>
      </c>
    </row>
    <row r="177" spans="2:21">
      <c r="B177"/>
      <c r="C177" s="33" t="s">
        <v>471</v>
      </c>
      <c r="D177" s="27" t="s">
        <v>326</v>
      </c>
      <c r="E177" s="7">
        <v>4</v>
      </c>
      <c r="F177" s="8">
        <v>4.55</v>
      </c>
      <c r="G177" s="28">
        <f t="shared" si="8"/>
        <v>18.2</v>
      </c>
      <c r="H177" s="29"/>
      <c r="I177" s="30"/>
      <c r="J177" s="30"/>
      <c r="K177" s="30"/>
      <c r="L177" s="29"/>
      <c r="M177" s="29"/>
      <c r="N177" s="29"/>
      <c r="O177" s="3"/>
      <c r="P177" s="3" t="e">
        <f t="shared" si="9"/>
        <v>#DIV/0!</v>
      </c>
      <c r="Q177" s="3" t="e">
        <f t="shared" si="10"/>
        <v>#DIV/0!</v>
      </c>
      <c r="R177" s="27" t="s">
        <v>330</v>
      </c>
      <c r="T177" s="27" t="s">
        <v>219</v>
      </c>
      <c r="U177" t="str">
        <f t="shared" si="11"/>
        <v>10130150/170714/00001238591-7113-910-Изолятор</v>
      </c>
    </row>
    <row r="178" spans="2:21">
      <c r="B178"/>
      <c r="C178" s="33" t="s">
        <v>472</v>
      </c>
      <c r="D178" s="27" t="s">
        <v>326</v>
      </c>
      <c r="E178" s="7">
        <v>17</v>
      </c>
      <c r="F178" s="8">
        <v>6.08</v>
      </c>
      <c r="G178" s="28">
        <f t="shared" si="8"/>
        <v>103.36</v>
      </c>
      <c r="H178" s="29"/>
      <c r="I178" s="30"/>
      <c r="J178" s="30"/>
      <c r="K178" s="30"/>
      <c r="L178" s="29"/>
      <c r="M178" s="29"/>
      <c r="N178" s="29"/>
      <c r="O178" s="3"/>
      <c r="P178" s="3" t="e">
        <f t="shared" si="9"/>
        <v>#DIV/0!</v>
      </c>
      <c r="Q178" s="3" t="e">
        <f t="shared" si="10"/>
        <v>#DIV/0!</v>
      </c>
      <c r="R178" s="27" t="s">
        <v>330</v>
      </c>
      <c r="T178" s="27" t="s">
        <v>219</v>
      </c>
      <c r="U178" t="str">
        <f t="shared" si="11"/>
        <v>10130150/170714/00001238591-7130-910-Изолятор</v>
      </c>
    </row>
    <row r="179" spans="2:21">
      <c r="B179"/>
      <c r="C179" s="33" t="s">
        <v>473</v>
      </c>
      <c r="D179" s="27" t="s">
        <v>326</v>
      </c>
      <c r="E179" s="7">
        <v>36</v>
      </c>
      <c r="F179" s="8">
        <v>0.56000000000000005</v>
      </c>
      <c r="G179" s="28">
        <f t="shared" si="8"/>
        <v>20.160000000000004</v>
      </c>
      <c r="H179" s="29"/>
      <c r="I179" s="30"/>
      <c r="J179" s="30"/>
      <c r="K179" s="30"/>
      <c r="L179" s="29"/>
      <c r="M179" s="29"/>
      <c r="N179" s="29"/>
      <c r="O179" s="3"/>
      <c r="P179" s="3" t="e">
        <f t="shared" si="9"/>
        <v>#DIV/0!</v>
      </c>
      <c r="Q179" s="3" t="e">
        <f t="shared" si="10"/>
        <v>#DIV/0!</v>
      </c>
      <c r="R179" s="27" t="s">
        <v>330</v>
      </c>
      <c r="T179" s="27" t="s">
        <v>219</v>
      </c>
      <c r="U179" t="str">
        <f t="shared" si="11"/>
        <v>10130150/170714/00001238599-0725- 900  контакт</v>
      </c>
    </row>
    <row r="180" spans="2:21">
      <c r="B180"/>
      <c r="C180" s="33" t="s">
        <v>474</v>
      </c>
      <c r="D180" s="27" t="s">
        <v>326</v>
      </c>
      <c r="E180" s="7">
        <v>44</v>
      </c>
      <c r="F180" s="8">
        <v>5.96</v>
      </c>
      <c r="G180" s="28">
        <f t="shared" si="8"/>
        <v>262.24</v>
      </c>
      <c r="H180" s="29"/>
      <c r="I180" s="30"/>
      <c r="J180" s="30"/>
      <c r="K180" s="30"/>
      <c r="L180" s="29"/>
      <c r="M180" s="29"/>
      <c r="N180" s="29"/>
      <c r="O180" s="3"/>
      <c r="P180" s="3" t="e">
        <f t="shared" si="9"/>
        <v>#DIV/0!</v>
      </c>
      <c r="Q180" s="3" t="e">
        <f t="shared" si="10"/>
        <v>#DIV/0!</v>
      </c>
      <c r="R180" s="27" t="s">
        <v>330</v>
      </c>
      <c r="T180" s="27" t="s">
        <v>219</v>
      </c>
      <c r="U180" t="str">
        <f t="shared" si="11"/>
        <v>10130150/170714/0000123J599ECF5002А11- Корпус</v>
      </c>
    </row>
    <row r="181" spans="2:21">
      <c r="B181"/>
      <c r="C181" s="33" t="s">
        <v>472</v>
      </c>
      <c r="D181" s="27" t="s">
        <v>326</v>
      </c>
      <c r="E181" s="7">
        <v>3</v>
      </c>
      <c r="F181" s="8">
        <v>6.08</v>
      </c>
      <c r="G181" s="28">
        <f t="shared" si="8"/>
        <v>18.240000000000002</v>
      </c>
      <c r="H181" s="29"/>
      <c r="I181" s="30"/>
      <c r="J181" s="30"/>
      <c r="K181" s="30"/>
      <c r="L181" s="29"/>
      <c r="M181" s="29"/>
      <c r="N181" s="29"/>
      <c r="O181" s="3"/>
      <c r="P181" s="3" t="e">
        <f t="shared" si="9"/>
        <v>#DIV/0!</v>
      </c>
      <c r="Q181" s="3" t="e">
        <f t="shared" si="10"/>
        <v>#DIV/0!</v>
      </c>
      <c r="R181" s="27" t="s">
        <v>330</v>
      </c>
      <c r="T181" s="27" t="s">
        <v>219</v>
      </c>
      <c r="U181" t="str">
        <f t="shared" si="11"/>
        <v>10130150/170714/00001238591-7130-910-Изолятор</v>
      </c>
    </row>
    <row r="182" spans="2:21">
      <c r="B182" s="6"/>
      <c r="C182" s="26" t="s">
        <v>475</v>
      </c>
      <c r="D182" s="27" t="s">
        <v>326</v>
      </c>
      <c r="E182" s="7">
        <v>2</v>
      </c>
      <c r="F182" s="10">
        <v>1</v>
      </c>
      <c r="G182" s="28">
        <f t="shared" si="8"/>
        <v>2</v>
      </c>
      <c r="H182" s="29"/>
      <c r="I182" s="30"/>
      <c r="J182" s="30"/>
      <c r="K182" s="30"/>
      <c r="L182" s="29"/>
      <c r="M182" s="29"/>
      <c r="N182" s="29"/>
      <c r="O182" s="3"/>
      <c r="P182" s="3" t="e">
        <f t="shared" si="9"/>
        <v>#DIV/0!</v>
      </c>
      <c r="Q182" s="3" t="e">
        <f t="shared" si="10"/>
        <v>#DIV/0!</v>
      </c>
      <c r="R182" s="27" t="s">
        <v>330</v>
      </c>
      <c r="T182" s="27" t="s">
        <v>260</v>
      </c>
      <c r="U182" t="str">
        <f t="shared" si="11"/>
        <v>10130150/180416/00001708660-66A-100-01A/AA  Упаковка</v>
      </c>
    </row>
    <row r="183" spans="2:21">
      <c r="B183"/>
      <c r="C183" s="33" t="s">
        <v>476</v>
      </c>
      <c r="D183" s="27" t="s">
        <v>326</v>
      </c>
      <c r="E183" s="7">
        <v>2</v>
      </c>
      <c r="F183" s="8">
        <v>0.92</v>
      </c>
      <c r="G183" s="28">
        <f t="shared" si="8"/>
        <v>1.84</v>
      </c>
      <c r="H183" s="29"/>
      <c r="I183" s="30"/>
      <c r="J183" s="30"/>
      <c r="K183" s="30"/>
      <c r="L183" s="29"/>
      <c r="M183" s="29"/>
      <c r="N183" s="29"/>
      <c r="O183" s="3"/>
      <c r="P183" s="3" t="e">
        <f t="shared" si="9"/>
        <v>#DIV/0!</v>
      </c>
      <c r="Q183" s="3" t="e">
        <f t="shared" si="10"/>
        <v>#DIV/0!</v>
      </c>
      <c r="R183" s="27" t="s">
        <v>330</v>
      </c>
      <c r="T183" s="27" t="s">
        <v>260</v>
      </c>
      <c r="U183" t="str">
        <f t="shared" si="11"/>
        <v>10130150/180416/00001708660-236 Контакт</v>
      </c>
    </row>
    <row r="184" spans="2:21">
      <c r="B184"/>
      <c r="C184" s="33" t="s">
        <v>475</v>
      </c>
      <c r="D184" s="27" t="s">
        <v>326</v>
      </c>
      <c r="E184" s="7">
        <v>20</v>
      </c>
      <c r="F184" s="10">
        <v>1</v>
      </c>
      <c r="G184" s="28">
        <f t="shared" si="8"/>
        <v>20</v>
      </c>
      <c r="H184" s="29"/>
      <c r="I184" s="30"/>
      <c r="J184" s="30"/>
      <c r="K184" s="30"/>
      <c r="L184" s="29"/>
      <c r="M184" s="29"/>
      <c r="N184" s="29"/>
      <c r="O184" s="3"/>
      <c r="P184" s="3" t="e">
        <f t="shared" si="9"/>
        <v>#DIV/0!</v>
      </c>
      <c r="Q184" s="3" t="e">
        <f t="shared" si="10"/>
        <v>#DIV/0!</v>
      </c>
      <c r="R184" s="27" t="s">
        <v>330</v>
      </c>
      <c r="T184" s="27" t="s">
        <v>260</v>
      </c>
      <c r="U184" t="str">
        <f t="shared" si="11"/>
        <v>10130150/180416/00001708660-66A-100-01A/AA  Упаковка</v>
      </c>
    </row>
    <row r="185" spans="2:21">
      <c r="B185" s="6"/>
      <c r="C185" s="26" t="s">
        <v>477</v>
      </c>
      <c r="D185" s="27" t="s">
        <v>326</v>
      </c>
      <c r="E185" s="7">
        <v>25</v>
      </c>
      <c r="F185" s="8">
        <v>5.89</v>
      </c>
      <c r="G185" s="28">
        <f t="shared" si="8"/>
        <v>147.25</v>
      </c>
      <c r="H185" s="29"/>
      <c r="I185" s="30"/>
      <c r="J185" s="30"/>
      <c r="K185" s="30"/>
      <c r="L185" s="29"/>
      <c r="M185" s="29"/>
      <c r="N185" s="29"/>
      <c r="O185" s="3"/>
      <c r="P185" s="3" t="e">
        <f t="shared" si="9"/>
        <v>#DIV/0!</v>
      </c>
      <c r="Q185" s="3" t="e">
        <f t="shared" si="10"/>
        <v>#DIV/0!</v>
      </c>
      <c r="R185" s="27" t="s">
        <v>330</v>
      </c>
      <c r="T185" s="27" t="s">
        <v>295</v>
      </c>
      <c r="U185" t="str">
        <f t="shared" si="11"/>
        <v>10130150/180517/0000342J599EMD5039A13-Корпус</v>
      </c>
    </row>
    <row r="186" spans="2:21">
      <c r="B186"/>
      <c r="C186" s="33" t="s">
        <v>374</v>
      </c>
      <c r="D186" s="27" t="s">
        <v>326</v>
      </c>
      <c r="E186" s="7">
        <v>4</v>
      </c>
      <c r="F186" s="8">
        <v>5.89</v>
      </c>
      <c r="G186" s="28">
        <f t="shared" si="8"/>
        <v>23.56</v>
      </c>
      <c r="H186" s="29"/>
      <c r="I186" s="30"/>
      <c r="J186" s="30"/>
      <c r="K186" s="30"/>
      <c r="L186" s="29"/>
      <c r="M186" s="29"/>
      <c r="N186" s="29"/>
      <c r="O186" s="3"/>
      <c r="P186" s="3" t="e">
        <f t="shared" si="9"/>
        <v>#DIV/0!</v>
      </c>
      <c r="Q186" s="3" t="e">
        <f t="shared" si="10"/>
        <v>#DIV/0!</v>
      </c>
      <c r="R186" s="27" t="s">
        <v>330</v>
      </c>
      <c r="T186" s="27" t="s">
        <v>295</v>
      </c>
      <c r="U186" t="str">
        <f t="shared" si="11"/>
        <v>10130150/180517/0000342J599EMD5029A13-Корпус</v>
      </c>
    </row>
    <row r="187" spans="2:21">
      <c r="B187"/>
      <c r="C187" s="33" t="s">
        <v>478</v>
      </c>
      <c r="D187" s="27" t="s">
        <v>326</v>
      </c>
      <c r="E187" s="7">
        <v>4</v>
      </c>
      <c r="F187" s="8">
        <v>8.42</v>
      </c>
      <c r="G187" s="28">
        <f t="shared" si="8"/>
        <v>33.68</v>
      </c>
      <c r="H187" s="29"/>
      <c r="I187" s="30"/>
      <c r="J187" s="30"/>
      <c r="K187" s="30"/>
      <c r="L187" s="29"/>
      <c r="M187" s="29"/>
      <c r="N187" s="29"/>
      <c r="O187" s="3"/>
      <c r="P187" s="3" t="e">
        <f t="shared" si="9"/>
        <v>#DIV/0!</v>
      </c>
      <c r="Q187" s="3" t="e">
        <f t="shared" si="10"/>
        <v>#DIV/0!</v>
      </c>
      <c r="R187" s="27" t="s">
        <v>330</v>
      </c>
      <c r="T187" s="27" t="s">
        <v>295</v>
      </c>
      <c r="U187" t="str">
        <f t="shared" si="11"/>
        <v>10130150/180517/0000342J599ECF5029A13-Корпус</v>
      </c>
    </row>
    <row r="188" spans="2:21">
      <c r="B188" s="6"/>
      <c r="C188" s="26" t="s">
        <v>237</v>
      </c>
      <c r="D188" s="27" t="s">
        <v>326</v>
      </c>
      <c r="E188" s="7">
        <v>375</v>
      </c>
      <c r="F188" s="9">
        <v>2.5</v>
      </c>
      <c r="G188" s="28">
        <f t="shared" si="8"/>
        <v>937.5</v>
      </c>
      <c r="H188" s="29"/>
      <c r="I188" s="30"/>
      <c r="J188" s="30"/>
      <c r="K188" s="30"/>
      <c r="L188" s="29"/>
      <c r="M188" s="29"/>
      <c r="N188" s="29"/>
      <c r="O188" s="3"/>
      <c r="P188" s="3" t="e">
        <f t="shared" si="9"/>
        <v>#DIV/0!</v>
      </c>
      <c r="Q188" s="3" t="e">
        <f t="shared" si="10"/>
        <v>#DIV/0!</v>
      </c>
      <c r="R188" s="27" t="s">
        <v>330</v>
      </c>
      <c r="T188" s="27" t="s">
        <v>257</v>
      </c>
      <c r="U188" t="str">
        <f t="shared" si="11"/>
        <v>10130150/190116/00000078599-5380</v>
      </c>
    </row>
    <row r="189" spans="2:21">
      <c r="B189"/>
      <c r="C189" s="33" t="s">
        <v>224</v>
      </c>
      <c r="D189" s="27" t="s">
        <v>326</v>
      </c>
      <c r="E189" s="7">
        <v>6</v>
      </c>
      <c r="F189" s="8">
        <v>14.56</v>
      </c>
      <c r="G189" s="28">
        <f t="shared" si="8"/>
        <v>87.36</v>
      </c>
      <c r="H189" s="29"/>
      <c r="I189" s="30"/>
      <c r="J189" s="30"/>
      <c r="K189" s="30"/>
      <c r="L189" s="29"/>
      <c r="M189" s="29"/>
      <c r="N189" s="29"/>
      <c r="O189" s="3"/>
      <c r="P189" s="3" t="e">
        <f t="shared" si="9"/>
        <v>#DIV/0!</v>
      </c>
      <c r="Q189" s="3" t="e">
        <f t="shared" si="10"/>
        <v>#DIV/0!</v>
      </c>
      <c r="R189" s="27" t="s">
        <v>330</v>
      </c>
      <c r="T189" s="27" t="s">
        <v>257</v>
      </c>
      <c r="U189" t="str">
        <f t="shared" si="11"/>
        <v>10130150/190116/00000078533-0ES206-A</v>
      </c>
    </row>
    <row r="190" spans="2:21">
      <c r="B190"/>
      <c r="C190" s="33" t="s">
        <v>244</v>
      </c>
      <c r="D190" s="27" t="s">
        <v>326</v>
      </c>
      <c r="E190" s="7">
        <v>9</v>
      </c>
      <c r="F190" s="9">
        <v>16.3</v>
      </c>
      <c r="G190" s="28">
        <f t="shared" si="8"/>
        <v>146.70000000000002</v>
      </c>
      <c r="H190" s="29"/>
      <c r="I190" s="30"/>
      <c r="J190" s="30"/>
      <c r="K190" s="30"/>
      <c r="L190" s="29"/>
      <c r="M190" s="29"/>
      <c r="N190" s="29"/>
      <c r="O190" s="3"/>
      <c r="P190" s="3" t="e">
        <f t="shared" si="9"/>
        <v>#DIV/0!</v>
      </c>
      <c r="Q190" s="3" t="e">
        <f t="shared" si="10"/>
        <v>#DIV/0!</v>
      </c>
      <c r="R190" s="27" t="s">
        <v>330</v>
      </c>
      <c r="T190" s="27" t="s">
        <v>257</v>
      </c>
      <c r="U190" t="str">
        <f t="shared" si="11"/>
        <v>10130150/190116/00000078533E2041P-A</v>
      </c>
    </row>
    <row r="191" spans="2:21">
      <c r="B191"/>
      <c r="C191" s="33" t="s">
        <v>224</v>
      </c>
      <c r="D191" s="27" t="s">
        <v>326</v>
      </c>
      <c r="E191" s="7">
        <v>3</v>
      </c>
      <c r="F191" s="8">
        <v>14.56</v>
      </c>
      <c r="G191" s="28">
        <f t="shared" si="8"/>
        <v>43.68</v>
      </c>
      <c r="H191" s="29"/>
      <c r="I191" s="30"/>
      <c r="J191" s="30"/>
      <c r="K191" s="30"/>
      <c r="L191" s="29"/>
      <c r="M191" s="29"/>
      <c r="N191" s="29"/>
      <c r="O191" s="3"/>
      <c r="P191" s="3" t="e">
        <f t="shared" si="9"/>
        <v>#DIV/0!</v>
      </c>
      <c r="Q191" s="3" t="e">
        <f t="shared" si="10"/>
        <v>#DIV/0!</v>
      </c>
      <c r="R191" s="27" t="s">
        <v>330</v>
      </c>
      <c r="T191" s="27" t="s">
        <v>257</v>
      </c>
      <c r="U191" t="str">
        <f t="shared" si="11"/>
        <v>10130150/190116/00000078533-0ES206-A</v>
      </c>
    </row>
    <row r="192" spans="2:21">
      <c r="B192"/>
      <c r="C192" s="33" t="s">
        <v>237</v>
      </c>
      <c r="D192" s="27" t="s">
        <v>326</v>
      </c>
      <c r="E192" s="7">
        <v>60</v>
      </c>
      <c r="F192" s="9">
        <v>2.5</v>
      </c>
      <c r="G192" s="28">
        <f t="shared" si="8"/>
        <v>150</v>
      </c>
      <c r="H192" s="29"/>
      <c r="I192" s="30"/>
      <c r="J192" s="30"/>
      <c r="K192" s="30"/>
      <c r="L192" s="29"/>
      <c r="M192" s="29"/>
      <c r="N192" s="29"/>
      <c r="O192" s="3"/>
      <c r="P192" s="3" t="e">
        <f t="shared" si="9"/>
        <v>#DIV/0!</v>
      </c>
      <c r="Q192" s="3" t="e">
        <f t="shared" si="10"/>
        <v>#DIV/0!</v>
      </c>
      <c r="R192" s="27" t="s">
        <v>330</v>
      </c>
      <c r="T192" s="27" t="s">
        <v>257</v>
      </c>
      <c r="U192" t="str">
        <f t="shared" si="11"/>
        <v>10130150/190116/00000078599-5380</v>
      </c>
    </row>
    <row r="193" spans="2:21">
      <c r="B193" s="6"/>
      <c r="C193" s="26" t="s">
        <v>434</v>
      </c>
      <c r="D193" s="27" t="s">
        <v>326</v>
      </c>
      <c r="E193" s="7">
        <v>10</v>
      </c>
      <c r="F193" s="8">
        <v>4.26</v>
      </c>
      <c r="G193" s="28">
        <f t="shared" si="8"/>
        <v>42.599999999999994</v>
      </c>
      <c r="H193" s="29"/>
      <c r="I193" s="30"/>
      <c r="J193" s="30"/>
      <c r="K193" s="30"/>
      <c r="L193" s="29"/>
      <c r="M193" s="29"/>
      <c r="N193" s="29"/>
      <c r="O193" s="3"/>
      <c r="P193" s="3" t="e">
        <f t="shared" si="9"/>
        <v>#DIV/0!</v>
      </c>
      <c r="Q193" s="3" t="e">
        <f t="shared" si="10"/>
        <v>#DIV/0!</v>
      </c>
      <c r="R193" s="27" t="s">
        <v>330</v>
      </c>
      <c r="T193" s="27" t="s">
        <v>240</v>
      </c>
      <c r="U193" t="str">
        <f t="shared" si="11"/>
        <v>10130150/190215/0000047J599EMD5012A11-Корпус</v>
      </c>
    </row>
    <row r="194" spans="2:21">
      <c r="B194" s="6"/>
      <c r="C194" s="26" t="s">
        <v>479</v>
      </c>
      <c r="D194" s="27" t="s">
        <v>326</v>
      </c>
      <c r="E194" s="7">
        <v>3</v>
      </c>
      <c r="F194" s="8">
        <v>7.05</v>
      </c>
      <c r="G194" s="28">
        <f t="shared" ref="G194:G257" si="12">F194*E194</f>
        <v>21.15</v>
      </c>
      <c r="H194" s="29"/>
      <c r="I194" s="30"/>
      <c r="J194" s="30"/>
      <c r="K194" s="30"/>
      <c r="L194" s="29"/>
      <c r="M194" s="29"/>
      <c r="N194" s="29"/>
      <c r="O194" s="3"/>
      <c r="P194" s="3" t="e">
        <f t="shared" ref="P194:P257" si="13">M194/O194*E194</f>
        <v>#DIV/0!</v>
      </c>
      <c r="Q194" s="3" t="e">
        <f t="shared" ref="Q194:Q257" si="14">N194/O194*E194</f>
        <v>#DIV/0!</v>
      </c>
      <c r="R194" s="27" t="s">
        <v>330</v>
      </c>
      <c r="T194" s="27" t="s">
        <v>251</v>
      </c>
      <c r="U194" t="str">
        <f t="shared" si="11"/>
        <v>10130150/190815/0000296J599ECF11CDY11-Корпус</v>
      </c>
    </row>
    <row r="195" spans="2:21">
      <c r="B195"/>
      <c r="C195" s="33" t="s">
        <v>480</v>
      </c>
      <c r="D195" s="27" t="s">
        <v>326</v>
      </c>
      <c r="E195" s="7">
        <v>6</v>
      </c>
      <c r="F195" s="8">
        <v>7.05</v>
      </c>
      <c r="G195" s="28">
        <f t="shared" si="12"/>
        <v>42.3</v>
      </c>
      <c r="H195" s="29"/>
      <c r="I195" s="30"/>
      <c r="J195" s="30"/>
      <c r="K195" s="30"/>
      <c r="L195" s="29"/>
      <c r="M195" s="29"/>
      <c r="N195" s="29"/>
      <c r="O195" s="3"/>
      <c r="P195" s="3" t="e">
        <f t="shared" si="13"/>
        <v>#DIV/0!</v>
      </c>
      <c r="Q195" s="3" t="e">
        <f t="shared" si="14"/>
        <v>#DIV/0!</v>
      </c>
      <c r="R195" s="27" t="s">
        <v>330</v>
      </c>
      <c r="T195" s="27" t="s">
        <v>251</v>
      </c>
      <c r="U195" t="str">
        <f t="shared" ref="U195:U258" si="15">T195&amp;C195</f>
        <v>10130150/190815/0000296J599ECF11BDY11-Корпус</v>
      </c>
    </row>
    <row r="196" spans="2:21">
      <c r="B196" s="6"/>
      <c r="C196" s="26" t="s">
        <v>481</v>
      </c>
      <c r="D196" s="27" t="s">
        <v>326</v>
      </c>
      <c r="E196" s="7">
        <v>4</v>
      </c>
      <c r="F196" s="8">
        <v>7.75</v>
      </c>
      <c r="G196" s="28">
        <f t="shared" si="12"/>
        <v>31</v>
      </c>
      <c r="H196" s="29"/>
      <c r="I196" s="30"/>
      <c r="J196" s="30"/>
      <c r="K196" s="30"/>
      <c r="L196" s="29"/>
      <c r="M196" s="29"/>
      <c r="N196" s="29"/>
      <c r="O196" s="3"/>
      <c r="P196" s="3" t="e">
        <f t="shared" si="13"/>
        <v>#DIV/0!</v>
      </c>
      <c r="Q196" s="3" t="e">
        <f t="shared" si="14"/>
        <v>#DIV/0!</v>
      </c>
      <c r="R196" s="27" t="s">
        <v>330</v>
      </c>
      <c r="T196" s="27" t="s">
        <v>278</v>
      </c>
      <c r="U196" t="str">
        <f t="shared" si="15"/>
        <v>10130150/191016/0000529J599ECF5026A13-Корпус</v>
      </c>
    </row>
    <row r="197" spans="2:21">
      <c r="B197" s="6"/>
      <c r="C197" s="26" t="s">
        <v>482</v>
      </c>
      <c r="D197" s="27" t="s">
        <v>483</v>
      </c>
      <c r="E197" s="7">
        <v>1</v>
      </c>
      <c r="F197" s="8"/>
      <c r="G197" s="28">
        <f t="shared" si="12"/>
        <v>0</v>
      </c>
      <c r="H197" s="29"/>
      <c r="I197" s="30"/>
      <c r="J197" s="30"/>
      <c r="K197" s="30"/>
      <c r="L197" s="29"/>
      <c r="M197" s="29"/>
      <c r="N197" s="29"/>
      <c r="O197" s="3"/>
      <c r="P197" s="3" t="e">
        <f t="shared" si="13"/>
        <v>#DIV/0!</v>
      </c>
      <c r="Q197" s="3" t="e">
        <f t="shared" si="14"/>
        <v>#DIV/0!</v>
      </c>
      <c r="R197" s="27" t="s">
        <v>330</v>
      </c>
      <c r="T197" s="27" t="s">
        <v>235</v>
      </c>
      <c r="U197" t="str">
        <f t="shared" si="15"/>
        <v xml:space="preserve">10130150/191214/0000249Комплект для обучения 9659 </v>
      </c>
    </row>
    <row r="198" spans="2:21">
      <c r="B198"/>
      <c r="C198" s="33" t="s">
        <v>484</v>
      </c>
      <c r="D198" s="27" t="s">
        <v>326</v>
      </c>
      <c r="E198" s="7">
        <v>4</v>
      </c>
      <c r="F198" s="8">
        <v>0.11</v>
      </c>
      <c r="G198" s="28">
        <f t="shared" si="12"/>
        <v>0.44</v>
      </c>
      <c r="H198" s="29"/>
      <c r="I198" s="30"/>
      <c r="J198" s="30"/>
      <c r="K198" s="30"/>
      <c r="L198" s="29"/>
      <c r="M198" s="29"/>
      <c r="N198" s="29"/>
      <c r="O198" s="3"/>
      <c r="P198" s="3" t="e">
        <f t="shared" si="13"/>
        <v>#DIV/0!</v>
      </c>
      <c r="Q198" s="3" t="e">
        <f t="shared" si="14"/>
        <v>#DIV/0!</v>
      </c>
      <c r="R198" s="27" t="s">
        <v>330</v>
      </c>
      <c r="T198" s="27" t="s">
        <v>235</v>
      </c>
      <c r="U198" t="str">
        <f t="shared" si="15"/>
        <v>10130150/191214/00002498500-5589А крышка Dust cap</v>
      </c>
    </row>
    <row r="199" spans="2:21">
      <c r="B199" s="6"/>
      <c r="C199" s="26" t="s">
        <v>485</v>
      </c>
      <c r="D199" s="27" t="s">
        <v>326</v>
      </c>
      <c r="E199" s="7">
        <v>6</v>
      </c>
      <c r="F199" s="8">
        <v>14.35</v>
      </c>
      <c r="G199" s="28">
        <f t="shared" si="12"/>
        <v>86.1</v>
      </c>
      <c r="H199" s="29"/>
      <c r="I199" s="30"/>
      <c r="J199" s="30"/>
      <c r="K199" s="30"/>
      <c r="L199" s="29"/>
      <c r="M199" s="29"/>
      <c r="N199" s="29"/>
      <c r="O199" s="3"/>
      <c r="P199" s="3" t="e">
        <f t="shared" si="13"/>
        <v>#DIV/0!</v>
      </c>
      <c r="Q199" s="3" t="e">
        <f t="shared" si="14"/>
        <v>#DIV/0!</v>
      </c>
      <c r="R199" s="27" t="s">
        <v>330</v>
      </c>
      <c r="T199" s="27" t="s">
        <v>217</v>
      </c>
      <c r="U199" t="str">
        <f t="shared" si="15"/>
        <v>10130150/200614/0000098J599EMD6013A17-Корпус</v>
      </c>
    </row>
    <row r="200" spans="2:21">
      <c r="B200"/>
      <c r="C200" s="33" t="s">
        <v>486</v>
      </c>
      <c r="D200" s="27" t="s">
        <v>326</v>
      </c>
      <c r="E200" s="7">
        <v>9</v>
      </c>
      <c r="F200" s="8">
        <v>6.11</v>
      </c>
      <c r="G200" s="28">
        <f t="shared" si="12"/>
        <v>54.99</v>
      </c>
      <c r="H200" s="29"/>
      <c r="I200" s="30"/>
      <c r="J200" s="30"/>
      <c r="K200" s="30"/>
      <c r="L200" s="29"/>
      <c r="M200" s="29"/>
      <c r="N200" s="29"/>
      <c r="O200" s="3"/>
      <c r="P200" s="3" t="e">
        <f t="shared" si="13"/>
        <v>#DIV/0!</v>
      </c>
      <c r="Q200" s="3" t="e">
        <f t="shared" si="14"/>
        <v>#DIV/0!</v>
      </c>
      <c r="R200" s="27" t="s">
        <v>330</v>
      </c>
      <c r="T200" s="27" t="s">
        <v>217</v>
      </c>
      <c r="U200" t="str">
        <f t="shared" si="15"/>
        <v>10130150/200614/0000098J599EMD5028A11-Корпус</v>
      </c>
    </row>
    <row r="201" spans="2:21">
      <c r="B201"/>
      <c r="C201" s="33" t="s">
        <v>445</v>
      </c>
      <c r="D201" s="27" t="s">
        <v>326</v>
      </c>
      <c r="E201" s="7">
        <v>4</v>
      </c>
      <c r="F201" s="8">
        <v>5.31</v>
      </c>
      <c r="G201" s="28">
        <f t="shared" si="12"/>
        <v>21.24</v>
      </c>
      <c r="H201" s="29"/>
      <c r="I201" s="30"/>
      <c r="J201" s="30"/>
      <c r="K201" s="30"/>
      <c r="L201" s="29"/>
      <c r="M201" s="29"/>
      <c r="N201" s="29"/>
      <c r="O201" s="3"/>
      <c r="P201" s="3" t="e">
        <f t="shared" si="13"/>
        <v>#DIV/0!</v>
      </c>
      <c r="Q201" s="3" t="e">
        <f t="shared" si="14"/>
        <v>#DIV/0!</v>
      </c>
      <c r="R201" s="27" t="s">
        <v>330</v>
      </c>
      <c r="T201" s="27" t="s">
        <v>217</v>
      </c>
      <c r="U201" t="str">
        <f t="shared" si="15"/>
        <v>10130150/200614/0000098J599EMD5024A11-Корпус</v>
      </c>
    </row>
    <row r="202" spans="2:21">
      <c r="B202"/>
      <c r="C202" s="33" t="s">
        <v>487</v>
      </c>
      <c r="D202" s="27" t="s">
        <v>326</v>
      </c>
      <c r="E202" s="7">
        <v>1</v>
      </c>
      <c r="F202" s="8">
        <v>34.049999999999997</v>
      </c>
      <c r="G202" s="28">
        <f t="shared" si="12"/>
        <v>34.049999999999997</v>
      </c>
      <c r="H202" s="29"/>
      <c r="I202" s="30"/>
      <c r="J202" s="30"/>
      <c r="K202" s="30"/>
      <c r="L202" s="29"/>
      <c r="M202" s="29"/>
      <c r="N202" s="29"/>
      <c r="O202" s="3"/>
      <c r="P202" s="3" t="e">
        <f t="shared" si="13"/>
        <v>#DIV/0!</v>
      </c>
      <c r="Q202" s="3" t="e">
        <f t="shared" si="14"/>
        <v>#DIV/0!</v>
      </c>
      <c r="R202" s="27" t="s">
        <v>330</v>
      </c>
      <c r="T202" s="27" t="s">
        <v>217</v>
      </c>
      <c r="U202" t="str">
        <f t="shared" si="15"/>
        <v>10130150/200614/0000098J599ECF6009B17-Корпус</v>
      </c>
    </row>
    <row r="203" spans="2:21">
      <c r="B203"/>
      <c r="C203" s="33" t="s">
        <v>488</v>
      </c>
      <c r="D203" s="27" t="s">
        <v>326</v>
      </c>
      <c r="E203" s="7">
        <v>10</v>
      </c>
      <c r="F203" s="8">
        <v>6.93</v>
      </c>
      <c r="G203" s="28">
        <f t="shared" si="12"/>
        <v>69.3</v>
      </c>
      <c r="H203" s="29"/>
      <c r="I203" s="30"/>
      <c r="J203" s="30"/>
      <c r="K203" s="30"/>
      <c r="L203" s="29"/>
      <c r="M203" s="29"/>
      <c r="N203" s="29"/>
      <c r="O203" s="3"/>
      <c r="P203" s="3" t="e">
        <f t="shared" si="13"/>
        <v>#DIV/0!</v>
      </c>
      <c r="Q203" s="3" t="e">
        <f t="shared" si="14"/>
        <v>#DIV/0!</v>
      </c>
      <c r="R203" s="27" t="s">
        <v>330</v>
      </c>
      <c r="T203" s="27" t="s">
        <v>217</v>
      </c>
      <c r="U203" t="str">
        <f t="shared" si="15"/>
        <v>10130150/200614/0000098J599EMD5048A11-Корпус</v>
      </c>
    </row>
    <row r="204" spans="2:21">
      <c r="B204" s="6"/>
      <c r="C204" s="26" t="s">
        <v>489</v>
      </c>
      <c r="D204" s="27" t="s">
        <v>326</v>
      </c>
      <c r="E204" s="7">
        <v>18</v>
      </c>
      <c r="F204" s="8">
        <v>7.35</v>
      </c>
      <c r="G204" s="28">
        <f t="shared" si="12"/>
        <v>132.29999999999998</v>
      </c>
      <c r="H204" s="29"/>
      <c r="I204" s="30"/>
      <c r="J204" s="30"/>
      <c r="K204" s="30"/>
      <c r="L204" s="29"/>
      <c r="M204" s="29"/>
      <c r="N204" s="29"/>
      <c r="O204" s="3"/>
      <c r="P204" s="3" t="e">
        <f t="shared" si="13"/>
        <v>#DIV/0!</v>
      </c>
      <c r="Q204" s="3" t="e">
        <f t="shared" si="14"/>
        <v>#DIV/0!</v>
      </c>
      <c r="R204" s="27" t="s">
        <v>330</v>
      </c>
      <c r="T204" s="27" t="s">
        <v>269</v>
      </c>
      <c r="U204" t="str">
        <f t="shared" si="15"/>
        <v>10130150/200716/00003488660-MA0-300-07A/01 Монтажный набор</v>
      </c>
    </row>
    <row r="205" spans="2:21">
      <c r="B205" s="6"/>
      <c r="C205" s="26" t="s">
        <v>234</v>
      </c>
      <c r="D205" s="27" t="s">
        <v>326</v>
      </c>
      <c r="E205" s="7">
        <v>6</v>
      </c>
      <c r="F205" s="8">
        <v>21.98</v>
      </c>
      <c r="G205" s="28">
        <f t="shared" si="12"/>
        <v>131.88</v>
      </c>
      <c r="H205" s="29"/>
      <c r="I205" s="30"/>
      <c r="J205" s="30"/>
      <c r="K205" s="30"/>
      <c r="L205" s="29"/>
      <c r="M205" s="29"/>
      <c r="N205" s="29"/>
      <c r="O205" s="3"/>
      <c r="P205" s="3" t="e">
        <f t="shared" si="13"/>
        <v>#DIV/0!</v>
      </c>
      <c r="Q205" s="3" t="e">
        <f t="shared" si="14"/>
        <v>#DIV/0!</v>
      </c>
      <c r="R205" s="27" t="s">
        <v>330</v>
      </c>
      <c r="T205" s="27" t="s">
        <v>233</v>
      </c>
      <c r="U205" t="str">
        <f t="shared" si="15"/>
        <v>10130150/201114/00002228533-3ES107-A</v>
      </c>
    </row>
    <row r="206" spans="2:21">
      <c r="B206" s="6"/>
      <c r="C206" s="26" t="s">
        <v>490</v>
      </c>
      <c r="D206" s="27" t="s">
        <v>326</v>
      </c>
      <c r="E206" s="7">
        <v>36</v>
      </c>
      <c r="F206" s="8">
        <v>0.67</v>
      </c>
      <c r="G206" s="28">
        <f t="shared" si="12"/>
        <v>24.12</v>
      </c>
      <c r="H206" s="29"/>
      <c r="I206" s="30"/>
      <c r="J206" s="30"/>
      <c r="K206" s="30"/>
      <c r="L206" s="29"/>
      <c r="M206" s="29"/>
      <c r="N206" s="29"/>
      <c r="O206" s="3"/>
      <c r="P206" s="3" t="e">
        <f t="shared" si="13"/>
        <v>#DIV/0!</v>
      </c>
      <c r="Q206" s="3" t="e">
        <f t="shared" si="14"/>
        <v>#DIV/0!</v>
      </c>
      <c r="R206" s="27" t="s">
        <v>330</v>
      </c>
      <c r="T206" s="27" t="s">
        <v>211</v>
      </c>
      <c r="U206" t="str">
        <f t="shared" si="15"/>
        <v>10130150/210114/00000068590-4571 Уплотнитель</v>
      </c>
    </row>
    <row r="207" spans="2:21">
      <c r="B207"/>
      <c r="C207" s="33" t="s">
        <v>491</v>
      </c>
      <c r="D207" s="27" t="s">
        <v>326</v>
      </c>
      <c r="E207" s="7">
        <v>9</v>
      </c>
      <c r="F207" s="8">
        <v>0.44</v>
      </c>
      <c r="G207" s="28">
        <f t="shared" si="12"/>
        <v>3.96</v>
      </c>
      <c r="H207" s="29"/>
      <c r="I207" s="30"/>
      <c r="J207" s="30"/>
      <c r="K207" s="30"/>
      <c r="L207" s="29"/>
      <c r="M207" s="29"/>
      <c r="N207" s="29"/>
      <c r="O207" s="3"/>
      <c r="P207" s="3" t="e">
        <f t="shared" si="13"/>
        <v>#DIV/0!</v>
      </c>
      <c r="Q207" s="3" t="e">
        <f t="shared" si="14"/>
        <v>#DIV/0!</v>
      </c>
      <c r="R207" s="27" t="s">
        <v>330</v>
      </c>
      <c r="T207" s="27" t="s">
        <v>211</v>
      </c>
      <c r="U207" t="str">
        <f t="shared" si="15"/>
        <v>10130150/210114/00000068590-1251 Уплотнительное кольцо</v>
      </c>
    </row>
    <row r="208" spans="2:21">
      <c r="B208"/>
      <c r="C208" s="33" t="s">
        <v>492</v>
      </c>
      <c r="D208" s="27" t="s">
        <v>326</v>
      </c>
      <c r="E208" s="7">
        <v>1</v>
      </c>
      <c r="F208" s="8">
        <v>7.11</v>
      </c>
      <c r="G208" s="28">
        <f t="shared" si="12"/>
        <v>7.11</v>
      </c>
      <c r="H208" s="29"/>
      <c r="I208" s="30"/>
      <c r="J208" s="30"/>
      <c r="K208" s="30"/>
      <c r="L208" s="29"/>
      <c r="M208" s="29"/>
      <c r="N208" s="29"/>
      <c r="O208" s="3"/>
      <c r="P208" s="3" t="e">
        <f t="shared" si="13"/>
        <v>#DIV/0!</v>
      </c>
      <c r="Q208" s="3" t="e">
        <f t="shared" si="14"/>
        <v>#DIV/0!</v>
      </c>
      <c r="R208" s="27" t="s">
        <v>330</v>
      </c>
      <c r="T208" s="27" t="s">
        <v>211</v>
      </c>
      <c r="U208" t="str">
        <f t="shared" si="15"/>
        <v>10130150/210114/00000068591-7119-910-Изолятор</v>
      </c>
    </row>
    <row r="209" spans="2:21">
      <c r="B209"/>
      <c r="C209" s="33" t="s">
        <v>493</v>
      </c>
      <c r="D209" s="27" t="s">
        <v>326</v>
      </c>
      <c r="E209" s="7">
        <v>12</v>
      </c>
      <c r="F209" s="8">
        <v>0.53</v>
      </c>
      <c r="G209" s="28">
        <f t="shared" si="12"/>
        <v>6.36</v>
      </c>
      <c r="H209" s="29"/>
      <c r="I209" s="30"/>
      <c r="J209" s="30"/>
      <c r="K209" s="30"/>
      <c r="L209" s="29"/>
      <c r="M209" s="29"/>
      <c r="N209" s="29"/>
      <c r="O209" s="3"/>
      <c r="P209" s="3" t="e">
        <f t="shared" si="13"/>
        <v>#DIV/0!</v>
      </c>
      <c r="Q209" s="3" t="e">
        <f t="shared" si="14"/>
        <v>#DIV/0!</v>
      </c>
      <c r="R209" s="27" t="s">
        <v>330</v>
      </c>
      <c r="T209" s="27" t="s">
        <v>211</v>
      </c>
      <c r="U209" t="str">
        <f t="shared" si="15"/>
        <v>10130150/210114/00000068590-1258 Уплотнительное кольцо</v>
      </c>
    </row>
    <row r="210" spans="2:21">
      <c r="B210"/>
      <c r="C210" s="33" t="s">
        <v>493</v>
      </c>
      <c r="D210" s="27" t="s">
        <v>326</v>
      </c>
      <c r="E210" s="7">
        <v>1</v>
      </c>
      <c r="F210" s="8">
        <v>0.53</v>
      </c>
      <c r="G210" s="28">
        <f t="shared" si="12"/>
        <v>0.53</v>
      </c>
      <c r="H210" s="29"/>
      <c r="I210" s="30"/>
      <c r="J210" s="30"/>
      <c r="K210" s="30"/>
      <c r="L210" s="29"/>
      <c r="M210" s="29"/>
      <c r="N210" s="29"/>
      <c r="O210" s="3"/>
      <c r="P210" s="3" t="e">
        <f t="shared" si="13"/>
        <v>#DIV/0!</v>
      </c>
      <c r="Q210" s="3" t="e">
        <f t="shared" si="14"/>
        <v>#DIV/0!</v>
      </c>
      <c r="R210" s="27" t="s">
        <v>330</v>
      </c>
      <c r="T210" s="27" t="s">
        <v>211</v>
      </c>
      <c r="U210" t="str">
        <f t="shared" si="15"/>
        <v>10130150/210114/00000068590-1258 Уплотнительное кольцо</v>
      </c>
    </row>
    <row r="211" spans="2:21">
      <c r="B211"/>
      <c r="C211" s="33" t="s">
        <v>494</v>
      </c>
      <c r="D211" s="27" t="s">
        <v>326</v>
      </c>
      <c r="E211" s="7">
        <v>4</v>
      </c>
      <c r="F211" s="8">
        <v>0.39</v>
      </c>
      <c r="G211" s="28">
        <f t="shared" si="12"/>
        <v>1.56</v>
      </c>
      <c r="H211" s="29"/>
      <c r="I211" s="30"/>
      <c r="J211" s="30"/>
      <c r="K211" s="30"/>
      <c r="L211" s="29"/>
      <c r="M211" s="29"/>
      <c r="N211" s="29"/>
      <c r="O211" s="3"/>
      <c r="P211" s="3" t="e">
        <f t="shared" si="13"/>
        <v>#DIV/0!</v>
      </c>
      <c r="Q211" s="3" t="e">
        <f t="shared" si="14"/>
        <v>#DIV/0!</v>
      </c>
      <c r="R211" s="27" t="s">
        <v>330</v>
      </c>
      <c r="T211" s="27" t="s">
        <v>211</v>
      </c>
      <c r="U211" t="str">
        <f t="shared" si="15"/>
        <v>10130150/210114/0000006J599XJK-0001A00-Стопорное кольцо(сталь)</v>
      </c>
    </row>
    <row r="212" spans="2:21">
      <c r="B212"/>
      <c r="C212" s="33" t="s">
        <v>491</v>
      </c>
      <c r="D212" s="27" t="s">
        <v>326</v>
      </c>
      <c r="E212" s="7">
        <v>17</v>
      </c>
      <c r="F212" s="8">
        <v>0.44</v>
      </c>
      <c r="G212" s="28">
        <f t="shared" si="12"/>
        <v>7.48</v>
      </c>
      <c r="H212" s="29"/>
      <c r="I212" s="30"/>
      <c r="J212" s="30"/>
      <c r="K212" s="30"/>
      <c r="L212" s="29"/>
      <c r="M212" s="29"/>
      <c r="N212" s="29"/>
      <c r="O212" s="3"/>
      <c r="P212" s="3" t="e">
        <f t="shared" si="13"/>
        <v>#DIV/0!</v>
      </c>
      <c r="Q212" s="3" t="e">
        <f t="shared" si="14"/>
        <v>#DIV/0!</v>
      </c>
      <c r="R212" s="27" t="s">
        <v>330</v>
      </c>
      <c r="T212" s="27" t="s">
        <v>211</v>
      </c>
      <c r="U212" t="str">
        <f t="shared" si="15"/>
        <v>10130150/210114/00000068590-1251 Уплотнительное кольцо</v>
      </c>
    </row>
    <row r="213" spans="2:21">
      <c r="B213"/>
      <c r="C213" s="33" t="s">
        <v>495</v>
      </c>
      <c r="D213" s="27" t="s">
        <v>326</v>
      </c>
      <c r="E213" s="7">
        <v>1</v>
      </c>
      <c r="F213" s="8">
        <v>8.85</v>
      </c>
      <c r="G213" s="28">
        <f t="shared" si="12"/>
        <v>8.85</v>
      </c>
      <c r="H213" s="29"/>
      <c r="I213" s="30"/>
      <c r="J213" s="30"/>
      <c r="K213" s="30"/>
      <c r="L213" s="29"/>
      <c r="M213" s="29"/>
      <c r="N213" s="29"/>
      <c r="O213" s="3"/>
      <c r="P213" s="3" t="e">
        <f t="shared" si="13"/>
        <v>#DIV/0!</v>
      </c>
      <c r="Q213" s="3" t="e">
        <f t="shared" si="14"/>
        <v>#DIV/0!</v>
      </c>
      <c r="R213" s="27" t="s">
        <v>330</v>
      </c>
      <c r="T213" s="27" t="s">
        <v>211</v>
      </c>
      <c r="U213" t="str">
        <f t="shared" si="15"/>
        <v>10130150/210114/0000006J599XEI-0001A08 корпусные контргайки</v>
      </c>
    </row>
    <row r="214" spans="2:21">
      <c r="B214" s="6"/>
      <c r="C214" s="26" t="s">
        <v>496</v>
      </c>
      <c r="D214" s="27" t="s">
        <v>326</v>
      </c>
      <c r="E214" s="7">
        <v>4</v>
      </c>
      <c r="F214" s="8">
        <v>11.16</v>
      </c>
      <c r="G214" s="28">
        <f t="shared" si="12"/>
        <v>44.64</v>
      </c>
      <c r="H214" s="29"/>
      <c r="I214" s="30"/>
      <c r="J214" s="30"/>
      <c r="K214" s="30"/>
      <c r="L214" s="29"/>
      <c r="M214" s="29"/>
      <c r="N214" s="29"/>
      <c r="O214" s="3"/>
      <c r="P214" s="3" t="e">
        <f t="shared" si="13"/>
        <v>#DIV/0!</v>
      </c>
      <c r="Q214" s="3" t="e">
        <f t="shared" si="14"/>
        <v>#DIV/0!</v>
      </c>
      <c r="R214" s="27" t="s">
        <v>330</v>
      </c>
      <c r="T214" s="27" t="s">
        <v>288</v>
      </c>
      <c r="U214" t="str">
        <f t="shared" si="15"/>
        <v>10130150/210217/0000103SB611-KS00060-A  Изолятор</v>
      </c>
    </row>
    <row r="215" spans="2:21">
      <c r="B215"/>
      <c r="C215" s="33" t="s">
        <v>71</v>
      </c>
      <c r="D215" s="27" t="s">
        <v>326</v>
      </c>
      <c r="E215" s="7">
        <v>15</v>
      </c>
      <c r="F215" s="8">
        <v>10.050000000000001</v>
      </c>
      <c r="G215" s="28">
        <f t="shared" si="12"/>
        <v>150.75</v>
      </c>
      <c r="H215" s="29"/>
      <c r="I215" s="30"/>
      <c r="J215" s="30"/>
      <c r="K215" s="30"/>
      <c r="L215" s="29"/>
      <c r="M215" s="29"/>
      <c r="N215" s="29"/>
      <c r="O215" s="3"/>
      <c r="P215" s="3" t="e">
        <f t="shared" si="13"/>
        <v>#DIV/0!</v>
      </c>
      <c r="Q215" s="3" t="e">
        <f t="shared" si="14"/>
        <v>#DIV/0!</v>
      </c>
      <c r="R215" s="27" t="s">
        <v>330</v>
      </c>
      <c r="T215" s="27" t="s">
        <v>288</v>
      </c>
      <c r="U215" t="str">
        <f t="shared" si="15"/>
        <v>10130150/210217/00001038533-0ES12N-A</v>
      </c>
    </row>
    <row r="216" spans="2:21">
      <c r="B216"/>
      <c r="C216" s="33" t="s">
        <v>497</v>
      </c>
      <c r="D216" s="27" t="s">
        <v>326</v>
      </c>
      <c r="E216" s="7">
        <v>726</v>
      </c>
      <c r="F216" s="8">
        <v>0.32</v>
      </c>
      <c r="G216" s="28">
        <f t="shared" si="12"/>
        <v>232.32</v>
      </c>
      <c r="H216" s="29"/>
      <c r="I216" s="30"/>
      <c r="J216" s="30"/>
      <c r="K216" s="30"/>
      <c r="L216" s="29"/>
      <c r="M216" s="29"/>
      <c r="N216" s="29"/>
      <c r="O216" s="3"/>
      <c r="P216" s="3" t="e">
        <f t="shared" si="13"/>
        <v>#DIV/0!</v>
      </c>
      <c r="Q216" s="3" t="e">
        <f t="shared" si="14"/>
        <v>#DIV/0!</v>
      </c>
      <c r="R216" s="27" t="s">
        <v>330</v>
      </c>
      <c r="T216" s="27" t="s">
        <v>288</v>
      </c>
      <c r="U216" t="str">
        <f t="shared" si="15"/>
        <v>10130150/210217/00001038533-1011 900 контакт</v>
      </c>
    </row>
    <row r="217" spans="2:21">
      <c r="B217"/>
      <c r="C217" s="33" t="s">
        <v>498</v>
      </c>
      <c r="D217" s="27" t="s">
        <v>326</v>
      </c>
      <c r="E217" s="7">
        <v>12</v>
      </c>
      <c r="F217" s="8">
        <v>1.34</v>
      </c>
      <c r="G217" s="28">
        <f t="shared" si="12"/>
        <v>16.080000000000002</v>
      </c>
      <c r="H217" s="29"/>
      <c r="I217" s="30"/>
      <c r="J217" s="30"/>
      <c r="K217" s="30"/>
      <c r="L217" s="29"/>
      <c r="M217" s="29"/>
      <c r="N217" s="29"/>
      <c r="O217" s="3"/>
      <c r="P217" s="3" t="e">
        <f t="shared" si="13"/>
        <v>#DIV/0!</v>
      </c>
      <c r="Q217" s="3" t="e">
        <f t="shared" si="14"/>
        <v>#DIV/0!</v>
      </c>
      <c r="R217" s="27" t="s">
        <v>330</v>
      </c>
      <c r="T217" s="27" t="s">
        <v>288</v>
      </c>
      <c r="U217" t="str">
        <f t="shared" si="15"/>
        <v>10130150/210217/00001038533-1005 900 контакт</v>
      </c>
    </row>
    <row r="218" spans="2:21">
      <c r="B218"/>
      <c r="C218" s="33" t="s">
        <v>289</v>
      </c>
      <c r="D218" s="27" t="s">
        <v>326</v>
      </c>
      <c r="E218" s="7">
        <v>2</v>
      </c>
      <c r="F218" s="8">
        <v>18.86</v>
      </c>
      <c r="G218" s="28">
        <f t="shared" si="12"/>
        <v>37.72</v>
      </c>
      <c r="H218" s="29"/>
      <c r="I218" s="30"/>
      <c r="J218" s="30"/>
      <c r="K218" s="30"/>
      <c r="L218" s="29"/>
      <c r="M218" s="29"/>
      <c r="N218" s="29"/>
      <c r="O218" s="3"/>
      <c r="P218" s="3" t="e">
        <f t="shared" si="13"/>
        <v>#DIV/0!</v>
      </c>
      <c r="Q218" s="3" t="e">
        <f t="shared" si="14"/>
        <v>#DIV/0!</v>
      </c>
      <c r="R218" s="27" t="s">
        <v>330</v>
      </c>
      <c r="T218" s="27" t="s">
        <v>288</v>
      </c>
      <c r="U218" t="str">
        <f t="shared" si="15"/>
        <v>10130150/210217/0000103J599EIE-9496A10</v>
      </c>
    </row>
    <row r="219" spans="2:21">
      <c r="B219"/>
      <c r="C219" s="33" t="s">
        <v>226</v>
      </c>
      <c r="D219" s="27" t="s">
        <v>326</v>
      </c>
      <c r="E219" s="7">
        <v>6</v>
      </c>
      <c r="F219" s="8">
        <v>18.059999999999999</v>
      </c>
      <c r="G219" s="28">
        <f t="shared" si="12"/>
        <v>108.35999999999999</v>
      </c>
      <c r="H219" s="29"/>
      <c r="I219" s="30"/>
      <c r="J219" s="30"/>
      <c r="K219" s="30"/>
      <c r="L219" s="29"/>
      <c r="M219" s="29"/>
      <c r="N219" s="29"/>
      <c r="O219" s="3"/>
      <c r="P219" s="3" t="e">
        <f t="shared" si="13"/>
        <v>#DIV/0!</v>
      </c>
      <c r="Q219" s="3" t="e">
        <f t="shared" si="14"/>
        <v>#DIV/0!</v>
      </c>
      <c r="R219" s="27" t="s">
        <v>330</v>
      </c>
      <c r="T219" s="27" t="s">
        <v>288</v>
      </c>
      <c r="U219" t="str">
        <f t="shared" si="15"/>
        <v>10130150/210217/00001038533-3ES14N-A</v>
      </c>
    </row>
    <row r="220" spans="2:21">
      <c r="B220"/>
      <c r="C220" s="33" t="s">
        <v>497</v>
      </c>
      <c r="D220" s="27" t="s">
        <v>326</v>
      </c>
      <c r="E220" s="7">
        <v>375</v>
      </c>
      <c r="F220" s="8">
        <v>0.32</v>
      </c>
      <c r="G220" s="28">
        <f t="shared" si="12"/>
        <v>120</v>
      </c>
      <c r="H220" s="29"/>
      <c r="I220" s="30"/>
      <c r="J220" s="30"/>
      <c r="K220" s="30"/>
      <c r="L220" s="29"/>
      <c r="M220" s="29"/>
      <c r="N220" s="29"/>
      <c r="O220" s="3"/>
      <c r="P220" s="3" t="e">
        <f t="shared" si="13"/>
        <v>#DIV/0!</v>
      </c>
      <c r="Q220" s="3" t="e">
        <f t="shared" si="14"/>
        <v>#DIV/0!</v>
      </c>
      <c r="R220" s="27" t="s">
        <v>330</v>
      </c>
      <c r="T220" s="27" t="s">
        <v>288</v>
      </c>
      <c r="U220" t="str">
        <f t="shared" si="15"/>
        <v>10130150/210217/00001038533-1011 900 контакт</v>
      </c>
    </row>
    <row r="221" spans="2:21">
      <c r="B221"/>
      <c r="C221" s="33" t="s">
        <v>206</v>
      </c>
      <c r="D221" s="27" t="s">
        <v>326</v>
      </c>
      <c r="E221" s="7">
        <v>29</v>
      </c>
      <c r="F221" s="8">
        <v>9.5399999999999991</v>
      </c>
      <c r="G221" s="28">
        <f t="shared" si="12"/>
        <v>276.65999999999997</v>
      </c>
      <c r="H221" s="29"/>
      <c r="I221" s="30"/>
      <c r="J221" s="30"/>
      <c r="K221" s="30"/>
      <c r="L221" s="29"/>
      <c r="M221" s="29"/>
      <c r="N221" s="29"/>
      <c r="O221" s="3"/>
      <c r="P221" s="3" t="e">
        <f t="shared" si="13"/>
        <v>#DIV/0!</v>
      </c>
      <c r="Q221" s="3" t="e">
        <f t="shared" si="14"/>
        <v>#DIV/0!</v>
      </c>
      <c r="R221" s="27" t="s">
        <v>330</v>
      </c>
      <c r="T221" s="27" t="s">
        <v>288</v>
      </c>
      <c r="U221" t="str">
        <f t="shared" si="15"/>
        <v>10130150/210217/00001038533E1212S-A</v>
      </c>
    </row>
    <row r="222" spans="2:21">
      <c r="B222"/>
      <c r="C222" s="33" t="s">
        <v>71</v>
      </c>
      <c r="D222" s="27" t="s">
        <v>326</v>
      </c>
      <c r="E222" s="7">
        <v>12</v>
      </c>
      <c r="F222" s="8">
        <v>10.050000000000001</v>
      </c>
      <c r="G222" s="28">
        <f t="shared" si="12"/>
        <v>120.60000000000001</v>
      </c>
      <c r="H222" s="29"/>
      <c r="I222" s="30"/>
      <c r="J222" s="30"/>
      <c r="K222" s="30"/>
      <c r="L222" s="29"/>
      <c r="M222" s="29"/>
      <c r="N222" s="29"/>
      <c r="O222" s="3"/>
      <c r="P222" s="3" t="e">
        <f t="shared" si="13"/>
        <v>#DIV/0!</v>
      </c>
      <c r="Q222" s="3" t="e">
        <f t="shared" si="14"/>
        <v>#DIV/0!</v>
      </c>
      <c r="R222" s="27" t="s">
        <v>330</v>
      </c>
      <c r="T222" s="27" t="s">
        <v>288</v>
      </c>
      <c r="U222" t="str">
        <f t="shared" si="15"/>
        <v>10130150/210217/00001038533-0ES12N-A</v>
      </c>
    </row>
    <row r="223" spans="2:21">
      <c r="B223"/>
      <c r="C223" s="33" t="s">
        <v>499</v>
      </c>
      <c r="D223" s="27" t="s">
        <v>326</v>
      </c>
      <c r="E223" s="7">
        <v>5</v>
      </c>
      <c r="F223" s="8">
        <v>7.32</v>
      </c>
      <c r="G223" s="28">
        <f t="shared" si="12"/>
        <v>36.6</v>
      </c>
      <c r="H223" s="29"/>
      <c r="I223" s="30"/>
      <c r="J223" s="30"/>
      <c r="K223" s="30"/>
      <c r="L223" s="29"/>
      <c r="M223" s="29"/>
      <c r="N223" s="29"/>
      <c r="O223" s="3"/>
      <c r="P223" s="3" t="e">
        <f t="shared" si="13"/>
        <v>#DIV/0!</v>
      </c>
      <c r="Q223" s="3" t="e">
        <f t="shared" si="14"/>
        <v>#DIV/0!</v>
      </c>
      <c r="R223" s="27" t="s">
        <v>330</v>
      </c>
      <c r="T223" s="27" t="s">
        <v>288</v>
      </c>
      <c r="U223" t="str">
        <f t="shared" si="15"/>
        <v>10130150/210217/0000103J599ECF5025A13-Корпус</v>
      </c>
    </row>
    <row r="224" spans="2:21">
      <c r="B224" s="6"/>
      <c r="C224" s="26" t="s">
        <v>500</v>
      </c>
      <c r="D224" s="27" t="s">
        <v>326</v>
      </c>
      <c r="E224" s="7">
        <v>4</v>
      </c>
      <c r="F224" s="8">
        <v>0.57999999999999996</v>
      </c>
      <c r="G224" s="28">
        <f t="shared" si="12"/>
        <v>2.3199999999999998</v>
      </c>
      <c r="H224" s="29"/>
      <c r="I224" s="30"/>
      <c r="J224" s="30"/>
      <c r="K224" s="30"/>
      <c r="L224" s="29"/>
      <c r="M224" s="29"/>
      <c r="N224" s="29"/>
      <c r="O224" s="3"/>
      <c r="P224" s="3" t="e">
        <f t="shared" si="13"/>
        <v>#DIV/0!</v>
      </c>
      <c r="Q224" s="3" t="e">
        <f t="shared" si="14"/>
        <v>#DIV/0!</v>
      </c>
      <c r="R224" s="27" t="s">
        <v>330</v>
      </c>
      <c r="T224" s="27" t="s">
        <v>261</v>
      </c>
      <c r="U224" t="str">
        <f t="shared" si="15"/>
        <v>10130150/210416/00001788660-233 Контакт</v>
      </c>
    </row>
    <row r="225" spans="2:21">
      <c r="B225"/>
      <c r="C225" s="33" t="s">
        <v>501</v>
      </c>
      <c r="D225" s="27" t="s">
        <v>326</v>
      </c>
      <c r="E225" s="7">
        <v>10</v>
      </c>
      <c r="F225" s="8">
        <v>19.989999999999998</v>
      </c>
      <c r="G225" s="28">
        <f t="shared" si="12"/>
        <v>199.89999999999998</v>
      </c>
      <c r="H225" s="29"/>
      <c r="I225" s="30"/>
      <c r="J225" s="30"/>
      <c r="K225" s="30"/>
      <c r="L225" s="29"/>
      <c r="M225" s="29"/>
      <c r="N225" s="29"/>
      <c r="O225" s="3"/>
      <c r="P225" s="3" t="e">
        <f t="shared" si="13"/>
        <v>#DIV/0!</v>
      </c>
      <c r="Q225" s="3" t="e">
        <f t="shared" si="14"/>
        <v>#DIV/0!</v>
      </c>
      <c r="R225" s="27" t="s">
        <v>330</v>
      </c>
      <c r="T225" s="27" t="s">
        <v>261</v>
      </c>
      <c r="U225" t="str">
        <f t="shared" si="15"/>
        <v>10130150/210416/0000178SB601-GP005W2-A  Изолятор</v>
      </c>
    </row>
    <row r="226" spans="2:21">
      <c r="B226"/>
      <c r="C226" s="33" t="s">
        <v>502</v>
      </c>
      <c r="D226" s="27" t="s">
        <v>326</v>
      </c>
      <c r="E226" s="7">
        <v>10</v>
      </c>
      <c r="F226" s="8">
        <v>6.78</v>
      </c>
      <c r="G226" s="28">
        <f t="shared" si="12"/>
        <v>67.8</v>
      </c>
      <c r="H226" s="29"/>
      <c r="I226" s="30"/>
      <c r="J226" s="30"/>
      <c r="K226" s="30"/>
      <c r="L226" s="29"/>
      <c r="M226" s="29"/>
      <c r="N226" s="29"/>
      <c r="O226" s="3"/>
      <c r="P226" s="3" t="e">
        <f t="shared" si="13"/>
        <v>#DIV/0!</v>
      </c>
      <c r="Q226" s="3" t="e">
        <f t="shared" si="14"/>
        <v>#DIV/0!</v>
      </c>
      <c r="R226" s="27" t="s">
        <v>330</v>
      </c>
      <c r="T226" s="27" t="s">
        <v>261</v>
      </c>
      <c r="U226" t="str">
        <f t="shared" si="15"/>
        <v>10130150/210416/00001788660-351 Уплотнительная резинка</v>
      </c>
    </row>
    <row r="227" spans="2:21">
      <c r="B227"/>
      <c r="C227" s="33" t="s">
        <v>503</v>
      </c>
      <c r="D227" s="27" t="s">
        <v>326</v>
      </c>
      <c r="E227" s="7">
        <v>10</v>
      </c>
      <c r="F227" s="8">
        <v>8.5500000000000007</v>
      </c>
      <c r="G227" s="28">
        <f t="shared" si="12"/>
        <v>85.5</v>
      </c>
      <c r="H227" s="29"/>
      <c r="I227" s="30"/>
      <c r="J227" s="30"/>
      <c r="K227" s="30"/>
      <c r="L227" s="29"/>
      <c r="M227" s="29"/>
      <c r="N227" s="29"/>
      <c r="O227" s="3"/>
      <c r="P227" s="3" t="e">
        <f t="shared" si="13"/>
        <v>#DIV/0!</v>
      </c>
      <c r="Q227" s="3" t="e">
        <f t="shared" si="14"/>
        <v>#DIV/0!</v>
      </c>
      <c r="R227" s="27" t="s">
        <v>330</v>
      </c>
      <c r="T227" s="27" t="s">
        <v>261</v>
      </c>
      <c r="U227" t="str">
        <f t="shared" si="15"/>
        <v>10130150/210416/00001788660-350 Уплотнительная резинка</v>
      </c>
    </row>
    <row r="228" spans="2:21">
      <c r="B228"/>
      <c r="C228" s="33" t="s">
        <v>504</v>
      </c>
      <c r="D228" s="27" t="s">
        <v>326</v>
      </c>
      <c r="E228" s="7">
        <v>10</v>
      </c>
      <c r="F228" s="9">
        <v>0.6</v>
      </c>
      <c r="G228" s="28">
        <f t="shared" si="12"/>
        <v>6</v>
      </c>
      <c r="H228" s="29"/>
      <c r="I228" s="30"/>
      <c r="J228" s="30"/>
      <c r="K228" s="30"/>
      <c r="L228" s="29"/>
      <c r="M228" s="29"/>
      <c r="N228" s="29"/>
      <c r="O228" s="3"/>
      <c r="P228" s="3" t="e">
        <f t="shared" si="13"/>
        <v>#DIV/0!</v>
      </c>
      <c r="Q228" s="3" t="e">
        <f t="shared" si="14"/>
        <v>#DIV/0!</v>
      </c>
      <c r="R228" s="27" t="s">
        <v>330</v>
      </c>
      <c r="T228" s="27" t="s">
        <v>261</v>
      </c>
      <c r="U228" t="str">
        <f t="shared" si="15"/>
        <v>10130150/210416/00001788660-140 Защитная крышка</v>
      </c>
    </row>
    <row r="229" spans="2:21">
      <c r="B229"/>
      <c r="C229" s="33" t="s">
        <v>505</v>
      </c>
      <c r="D229" s="27" t="s">
        <v>326</v>
      </c>
      <c r="E229" s="7">
        <v>50</v>
      </c>
      <c r="F229" s="8">
        <v>1.26</v>
      </c>
      <c r="G229" s="28">
        <f t="shared" si="12"/>
        <v>63</v>
      </c>
      <c r="H229" s="29"/>
      <c r="I229" s="30"/>
      <c r="J229" s="30"/>
      <c r="K229" s="30"/>
      <c r="L229" s="29"/>
      <c r="M229" s="29"/>
      <c r="N229" s="29"/>
      <c r="O229" s="3"/>
      <c r="P229" s="3" t="e">
        <f t="shared" si="13"/>
        <v>#DIV/0!</v>
      </c>
      <c r="Q229" s="3" t="e">
        <f t="shared" si="14"/>
        <v>#DIV/0!</v>
      </c>
      <c r="R229" s="27" t="s">
        <v>330</v>
      </c>
      <c r="T229" s="27" t="s">
        <v>261</v>
      </c>
      <c r="U229" t="str">
        <f t="shared" si="15"/>
        <v>10130150/210416/00001788660-143 Защитная крышка</v>
      </c>
    </row>
    <row r="230" spans="2:21">
      <c r="B230" s="6"/>
      <c r="C230" s="26" t="s">
        <v>506</v>
      </c>
      <c r="D230" s="27" t="s">
        <v>326</v>
      </c>
      <c r="E230" s="7">
        <v>4</v>
      </c>
      <c r="F230" s="8">
        <v>6.34</v>
      </c>
      <c r="G230" s="28">
        <f t="shared" si="12"/>
        <v>25.36</v>
      </c>
      <c r="H230" s="29"/>
      <c r="I230" s="30"/>
      <c r="J230" s="30"/>
      <c r="K230" s="30"/>
      <c r="L230" s="29"/>
      <c r="M230" s="29"/>
      <c r="N230" s="29"/>
      <c r="O230" s="3"/>
      <c r="P230" s="3" t="e">
        <f t="shared" si="13"/>
        <v>#DIV/0!</v>
      </c>
      <c r="Q230" s="3" t="e">
        <f t="shared" si="14"/>
        <v>#DIV/0!</v>
      </c>
      <c r="R230" s="27" t="s">
        <v>330</v>
      </c>
      <c r="T230" s="27" t="s">
        <v>293</v>
      </c>
      <c r="U230" t="str">
        <f t="shared" si="15"/>
        <v>10130150/210417/0000270J599ECF5004А13- Корпус</v>
      </c>
    </row>
    <row r="231" spans="2:21">
      <c r="B231"/>
      <c r="C231" s="33" t="s">
        <v>506</v>
      </c>
      <c r="D231" s="27" t="s">
        <v>326</v>
      </c>
      <c r="E231" s="7">
        <v>19</v>
      </c>
      <c r="F231" s="8">
        <v>6.34</v>
      </c>
      <c r="G231" s="28">
        <f t="shared" si="12"/>
        <v>120.46</v>
      </c>
      <c r="H231" s="29"/>
      <c r="I231" s="30"/>
      <c r="J231" s="30"/>
      <c r="K231" s="30"/>
      <c r="L231" s="29"/>
      <c r="M231" s="29"/>
      <c r="N231" s="29"/>
      <c r="O231" s="3"/>
      <c r="P231" s="3" t="e">
        <f t="shared" si="13"/>
        <v>#DIV/0!</v>
      </c>
      <c r="Q231" s="3" t="e">
        <f t="shared" si="14"/>
        <v>#DIV/0!</v>
      </c>
      <c r="R231" s="27" t="s">
        <v>330</v>
      </c>
      <c r="T231" s="27" t="s">
        <v>293</v>
      </c>
      <c r="U231" t="str">
        <f t="shared" si="15"/>
        <v>10130150/210417/0000270J599ECF5004А13- Корпус</v>
      </c>
    </row>
    <row r="232" spans="2:21">
      <c r="B232" s="6"/>
      <c r="C232" s="26" t="s">
        <v>507</v>
      </c>
      <c r="D232" s="27" t="s">
        <v>326</v>
      </c>
      <c r="E232" s="7">
        <v>18</v>
      </c>
      <c r="F232" s="8">
        <v>32.01</v>
      </c>
      <c r="G232" s="28">
        <f t="shared" si="12"/>
        <v>576.17999999999995</v>
      </c>
      <c r="H232" s="29"/>
      <c r="I232" s="30"/>
      <c r="J232" s="30"/>
      <c r="K232" s="30"/>
      <c r="L232" s="29"/>
      <c r="M232" s="29"/>
      <c r="N232" s="29"/>
      <c r="O232" s="3"/>
      <c r="P232" s="3" t="e">
        <f t="shared" si="13"/>
        <v>#DIV/0!</v>
      </c>
      <c r="Q232" s="3" t="e">
        <f t="shared" si="14"/>
        <v>#DIV/0!</v>
      </c>
      <c r="R232" s="27" t="s">
        <v>330</v>
      </c>
      <c r="T232" s="27" t="s">
        <v>274</v>
      </c>
      <c r="U232" t="str">
        <f t="shared" si="15"/>
        <v>10130150/210916/0000479SB603M13-A Корпус</v>
      </c>
    </row>
    <row r="233" spans="2:21">
      <c r="B233" s="6"/>
      <c r="C233" s="26" t="s">
        <v>508</v>
      </c>
      <c r="D233" s="27" t="s">
        <v>326</v>
      </c>
      <c r="E233" s="7">
        <v>2</v>
      </c>
      <c r="F233" s="8">
        <v>7.35</v>
      </c>
      <c r="G233" s="28">
        <f t="shared" si="12"/>
        <v>14.7</v>
      </c>
      <c r="H233" s="29"/>
      <c r="I233" s="30"/>
      <c r="J233" s="30"/>
      <c r="K233" s="30"/>
      <c r="L233" s="29"/>
      <c r="M233" s="29"/>
      <c r="N233" s="29"/>
      <c r="O233" s="3"/>
      <c r="P233" s="3" t="e">
        <f t="shared" si="13"/>
        <v>#DIV/0!</v>
      </c>
      <c r="Q233" s="3" t="e">
        <f t="shared" si="14"/>
        <v>#DIV/0!</v>
      </c>
      <c r="R233" s="27" t="s">
        <v>330</v>
      </c>
      <c r="T233" s="27" t="s">
        <v>231</v>
      </c>
      <c r="U233" t="str">
        <f t="shared" si="15"/>
        <v>10130150/211014/0000191J599ECF5017А11-Корпус</v>
      </c>
    </row>
    <row r="234" spans="2:21">
      <c r="B234"/>
      <c r="C234" s="33" t="s">
        <v>368</v>
      </c>
      <c r="D234" s="27" t="s">
        <v>326</v>
      </c>
      <c r="E234" s="7">
        <v>2</v>
      </c>
      <c r="F234" s="8">
        <v>7.04</v>
      </c>
      <c r="G234" s="28">
        <f t="shared" si="12"/>
        <v>14.08</v>
      </c>
      <c r="H234" s="29"/>
      <c r="I234" s="30"/>
      <c r="J234" s="30"/>
      <c r="K234" s="30"/>
      <c r="L234" s="29"/>
      <c r="M234" s="29"/>
      <c r="N234" s="29"/>
      <c r="O234" s="3"/>
      <c r="P234" s="3" t="e">
        <f t="shared" si="13"/>
        <v>#DIV/0!</v>
      </c>
      <c r="Q234" s="3" t="e">
        <f t="shared" si="14"/>
        <v>#DIV/0!</v>
      </c>
      <c r="R234" s="27" t="s">
        <v>330</v>
      </c>
      <c r="T234" s="27" t="s">
        <v>231</v>
      </c>
      <c r="U234" t="str">
        <f t="shared" si="15"/>
        <v>10130150/211014/0000191J599ECF5007A11-Корпус</v>
      </c>
    </row>
    <row r="235" spans="2:21">
      <c r="B235"/>
      <c r="C235" s="33" t="s">
        <v>368</v>
      </c>
      <c r="D235" s="27" t="s">
        <v>326</v>
      </c>
      <c r="E235" s="7">
        <v>2</v>
      </c>
      <c r="F235" s="8">
        <v>7.04</v>
      </c>
      <c r="G235" s="28">
        <f t="shared" si="12"/>
        <v>14.08</v>
      </c>
      <c r="H235" s="29"/>
      <c r="I235" s="30"/>
      <c r="J235" s="30"/>
      <c r="K235" s="30"/>
      <c r="L235" s="29"/>
      <c r="M235" s="29"/>
      <c r="N235" s="29"/>
      <c r="O235" s="3"/>
      <c r="P235" s="3" t="e">
        <f t="shared" si="13"/>
        <v>#DIV/0!</v>
      </c>
      <c r="Q235" s="3" t="e">
        <f t="shared" si="14"/>
        <v>#DIV/0!</v>
      </c>
      <c r="R235" s="27" t="s">
        <v>330</v>
      </c>
      <c r="T235" s="27" t="s">
        <v>231</v>
      </c>
      <c r="U235" t="str">
        <f t="shared" si="15"/>
        <v>10130150/211014/0000191J599ECF5007A11-Корпус</v>
      </c>
    </row>
    <row r="236" spans="2:21">
      <c r="B236"/>
      <c r="C236" s="33" t="s">
        <v>406</v>
      </c>
      <c r="D236" s="27" t="s">
        <v>326</v>
      </c>
      <c r="E236" s="7">
        <v>23</v>
      </c>
      <c r="F236" s="8">
        <v>5.16</v>
      </c>
      <c r="G236" s="28">
        <f t="shared" si="12"/>
        <v>118.68</v>
      </c>
      <c r="H236" s="29"/>
      <c r="I236" s="30"/>
      <c r="J236" s="30"/>
      <c r="K236" s="30"/>
      <c r="L236" s="29"/>
      <c r="M236" s="29"/>
      <c r="N236" s="29"/>
      <c r="O236" s="3"/>
      <c r="P236" s="3" t="e">
        <f t="shared" si="13"/>
        <v>#DIV/0!</v>
      </c>
      <c r="Q236" s="3" t="e">
        <f t="shared" si="14"/>
        <v>#DIV/0!</v>
      </c>
      <c r="R236" s="27" t="s">
        <v>330</v>
      </c>
      <c r="T236" s="27" t="s">
        <v>231</v>
      </c>
      <c r="U236" t="str">
        <f t="shared" si="15"/>
        <v>10130150/211014/00001918591-7111-910-Изолятор</v>
      </c>
    </row>
    <row r="237" spans="2:21">
      <c r="B237"/>
      <c r="C237" s="33" t="s">
        <v>85</v>
      </c>
      <c r="D237" s="27" t="s">
        <v>326</v>
      </c>
      <c r="E237" s="7">
        <v>3</v>
      </c>
      <c r="F237" s="9">
        <v>14.8</v>
      </c>
      <c r="G237" s="28">
        <f t="shared" si="12"/>
        <v>44.400000000000006</v>
      </c>
      <c r="H237" s="29"/>
      <c r="I237" s="30"/>
      <c r="J237" s="30"/>
      <c r="K237" s="30"/>
      <c r="L237" s="29"/>
      <c r="M237" s="29"/>
      <c r="N237" s="29"/>
      <c r="O237" s="3"/>
      <c r="P237" s="3" t="e">
        <f t="shared" si="13"/>
        <v>#DIV/0!</v>
      </c>
      <c r="Q237" s="3" t="e">
        <f t="shared" si="14"/>
        <v>#DIV/0!</v>
      </c>
      <c r="R237" s="27" t="s">
        <v>330</v>
      </c>
      <c r="T237" s="27" t="s">
        <v>231</v>
      </c>
      <c r="U237" t="str">
        <f t="shared" si="15"/>
        <v>10130150/211014/00001918533-4ES08N-A</v>
      </c>
    </row>
    <row r="238" spans="2:21">
      <c r="B238" s="6"/>
      <c r="C238" s="26" t="s">
        <v>391</v>
      </c>
      <c r="D238" s="27" t="s">
        <v>326</v>
      </c>
      <c r="E238" s="7">
        <v>34</v>
      </c>
      <c r="F238" s="10">
        <v>12</v>
      </c>
      <c r="G238" s="28">
        <f t="shared" si="12"/>
        <v>408</v>
      </c>
      <c r="H238" s="29"/>
      <c r="I238" s="30"/>
      <c r="J238" s="30"/>
      <c r="K238" s="30"/>
      <c r="L238" s="29"/>
      <c r="M238" s="29"/>
      <c r="N238" s="29"/>
      <c r="O238" s="3"/>
      <c r="P238" s="3" t="e">
        <f t="shared" si="13"/>
        <v>#DIV/0!</v>
      </c>
      <c r="Q238" s="3" t="e">
        <f t="shared" si="14"/>
        <v>#DIV/0!</v>
      </c>
      <c r="R238" s="27" t="s">
        <v>330</v>
      </c>
      <c r="T238" s="27" t="s">
        <v>280</v>
      </c>
      <c r="U238" t="str">
        <f t="shared" si="15"/>
        <v>10130150/211116/0000608SB602-GP011С2-A  Изолятор</v>
      </c>
    </row>
    <row r="239" spans="2:21">
      <c r="B239" s="6"/>
      <c r="C239" s="26" t="s">
        <v>80</v>
      </c>
      <c r="D239" s="27" t="s">
        <v>326</v>
      </c>
      <c r="E239" s="7">
        <v>47</v>
      </c>
      <c r="F239" s="8">
        <v>17.149999999999999</v>
      </c>
      <c r="G239" s="28">
        <f t="shared" si="12"/>
        <v>806.05</v>
      </c>
      <c r="H239" s="29"/>
      <c r="I239" s="30"/>
      <c r="J239" s="30"/>
      <c r="K239" s="30"/>
      <c r="L239" s="29"/>
      <c r="M239" s="29"/>
      <c r="N239" s="29"/>
      <c r="O239" s="3"/>
      <c r="P239" s="3" t="e">
        <f t="shared" si="13"/>
        <v>#DIV/0!</v>
      </c>
      <c r="Q239" s="3" t="e">
        <f t="shared" si="14"/>
        <v>#DIV/0!</v>
      </c>
      <c r="R239" s="27" t="s">
        <v>330</v>
      </c>
      <c r="T239" s="27" t="s">
        <v>291</v>
      </c>
      <c r="U239" t="str">
        <f t="shared" si="15"/>
        <v>10130150/220317/00001728533-3ES12N-A</v>
      </c>
    </row>
    <row r="240" spans="2:21">
      <c r="B240" s="6"/>
      <c r="C240" s="26" t="s">
        <v>509</v>
      </c>
      <c r="D240" s="27" t="s">
        <v>326</v>
      </c>
      <c r="E240" s="12">
        <v>2978</v>
      </c>
      <c r="F240" s="8">
        <v>0.17</v>
      </c>
      <c r="G240" s="28">
        <f t="shared" si="12"/>
        <v>506.26000000000005</v>
      </c>
      <c r="H240" s="29"/>
      <c r="I240" s="30"/>
      <c r="J240" s="30"/>
      <c r="K240" s="30"/>
      <c r="L240" s="29"/>
      <c r="M240" s="29"/>
      <c r="N240" s="29"/>
      <c r="O240" s="3"/>
      <c r="P240" s="3" t="e">
        <f t="shared" si="13"/>
        <v>#DIV/0!</v>
      </c>
      <c r="Q240" s="3" t="e">
        <f t="shared" si="14"/>
        <v>#DIV/0!</v>
      </c>
      <c r="R240" s="27" t="s">
        <v>330</v>
      </c>
      <c r="T240" s="27" t="s">
        <v>215</v>
      </c>
      <c r="U240" t="str">
        <f t="shared" si="15"/>
        <v>10130150/230414/0000062M39029/56-351 Контакты</v>
      </c>
    </row>
    <row r="241" spans="2:21">
      <c r="B241"/>
      <c r="C241" s="33" t="s">
        <v>510</v>
      </c>
      <c r="D241" s="27" t="s">
        <v>326</v>
      </c>
      <c r="E241" s="7">
        <v>3</v>
      </c>
      <c r="F241" s="8">
        <v>5.66</v>
      </c>
      <c r="G241" s="28">
        <f t="shared" si="12"/>
        <v>16.98</v>
      </c>
      <c r="H241" s="29"/>
      <c r="I241" s="30"/>
      <c r="J241" s="30"/>
      <c r="K241" s="30"/>
      <c r="L241" s="29"/>
      <c r="M241" s="29"/>
      <c r="N241" s="29"/>
      <c r="O241" s="3"/>
      <c r="P241" s="3" t="e">
        <f t="shared" si="13"/>
        <v>#DIV/0!</v>
      </c>
      <c r="Q241" s="3" t="e">
        <f t="shared" si="14"/>
        <v>#DIV/0!</v>
      </c>
      <c r="R241" s="27" t="s">
        <v>330</v>
      </c>
      <c r="T241" s="27" t="s">
        <v>215</v>
      </c>
      <c r="U241" t="str">
        <f t="shared" si="15"/>
        <v>10130150/230414/0000062J599EMD5026A13-Корпус</v>
      </c>
    </row>
    <row r="242" spans="2:21">
      <c r="B242"/>
      <c r="C242" s="33" t="s">
        <v>463</v>
      </c>
      <c r="D242" s="27" t="s">
        <v>326</v>
      </c>
      <c r="E242" s="7">
        <v>8</v>
      </c>
      <c r="F242" s="8">
        <v>8.65</v>
      </c>
      <c r="G242" s="28">
        <f t="shared" si="12"/>
        <v>69.2</v>
      </c>
      <c r="H242" s="29"/>
      <c r="I242" s="30"/>
      <c r="J242" s="30"/>
      <c r="K242" s="30"/>
      <c r="L242" s="29"/>
      <c r="M242" s="29"/>
      <c r="N242" s="29"/>
      <c r="O242" s="3"/>
      <c r="P242" s="3" t="e">
        <f t="shared" si="13"/>
        <v>#DIV/0!</v>
      </c>
      <c r="Q242" s="3" t="e">
        <f t="shared" si="14"/>
        <v>#DIV/0!</v>
      </c>
      <c r="R242" s="27" t="s">
        <v>330</v>
      </c>
      <c r="T242" s="27" t="s">
        <v>215</v>
      </c>
      <c r="U242" t="str">
        <f t="shared" si="15"/>
        <v>10130150/230414/0000062J599ECF5039А13-Корпус</v>
      </c>
    </row>
    <row r="243" spans="2:21">
      <c r="B243"/>
      <c r="C243" s="33" t="s">
        <v>509</v>
      </c>
      <c r="D243" s="27" t="s">
        <v>326</v>
      </c>
      <c r="E243" s="12">
        <v>4285</v>
      </c>
      <c r="F243" s="8">
        <v>0.17</v>
      </c>
      <c r="G243" s="28">
        <f t="shared" si="12"/>
        <v>728.45</v>
      </c>
      <c r="H243" s="29"/>
      <c r="I243" s="30"/>
      <c r="J243" s="30"/>
      <c r="K243" s="30"/>
      <c r="L243" s="29"/>
      <c r="M243" s="29"/>
      <c r="N243" s="29"/>
      <c r="O243" s="3"/>
      <c r="P243" s="3" t="e">
        <f t="shared" si="13"/>
        <v>#DIV/0!</v>
      </c>
      <c r="Q243" s="3" t="e">
        <f t="shared" si="14"/>
        <v>#DIV/0!</v>
      </c>
      <c r="R243" s="27" t="s">
        <v>330</v>
      </c>
      <c r="T243" s="27" t="s">
        <v>215</v>
      </c>
      <c r="U243" t="str">
        <f t="shared" si="15"/>
        <v>10130150/230414/0000062M39029/56-351 Контакты</v>
      </c>
    </row>
    <row r="244" spans="2:21">
      <c r="B244"/>
      <c r="C244" s="33" t="s">
        <v>511</v>
      </c>
      <c r="D244" s="27" t="s">
        <v>326</v>
      </c>
      <c r="E244" s="7">
        <v>6</v>
      </c>
      <c r="F244" s="8">
        <v>25.56</v>
      </c>
      <c r="G244" s="28">
        <f t="shared" si="12"/>
        <v>153.35999999999999</v>
      </c>
      <c r="H244" s="29"/>
      <c r="I244" s="30"/>
      <c r="J244" s="30"/>
      <c r="K244" s="30"/>
      <c r="L244" s="29"/>
      <c r="M244" s="29"/>
      <c r="N244" s="29"/>
      <c r="O244" s="3"/>
      <c r="P244" s="3" t="e">
        <f t="shared" si="13"/>
        <v>#DIV/0!</v>
      </c>
      <c r="Q244" s="3" t="e">
        <f t="shared" si="14"/>
        <v>#DIV/0!</v>
      </c>
      <c r="R244" s="27" t="s">
        <v>330</v>
      </c>
      <c r="T244" s="27" t="s">
        <v>215</v>
      </c>
      <c r="U244" t="str">
        <f t="shared" si="15"/>
        <v>10130150/230414/0000062J599ECF6004A17-Корпус</v>
      </c>
    </row>
    <row r="245" spans="2:21">
      <c r="B245"/>
      <c r="C245" s="33" t="s">
        <v>463</v>
      </c>
      <c r="D245" s="27" t="s">
        <v>326</v>
      </c>
      <c r="E245" s="7">
        <v>5</v>
      </c>
      <c r="F245" s="8">
        <v>8.65</v>
      </c>
      <c r="G245" s="28">
        <f t="shared" si="12"/>
        <v>43.25</v>
      </c>
      <c r="H245" s="29"/>
      <c r="I245" s="30"/>
      <c r="J245" s="30"/>
      <c r="K245" s="30"/>
      <c r="L245" s="29"/>
      <c r="M245" s="29"/>
      <c r="N245" s="29"/>
      <c r="O245" s="3"/>
      <c r="P245" s="3" t="e">
        <f t="shared" si="13"/>
        <v>#DIV/0!</v>
      </c>
      <c r="Q245" s="3" t="e">
        <f t="shared" si="14"/>
        <v>#DIV/0!</v>
      </c>
      <c r="R245" s="27" t="s">
        <v>330</v>
      </c>
      <c r="T245" s="27" t="s">
        <v>215</v>
      </c>
      <c r="U245" t="str">
        <f t="shared" si="15"/>
        <v>10130150/230414/0000062J599ECF5039А13-Корпус</v>
      </c>
    </row>
    <row r="246" spans="2:21">
      <c r="B246" s="6"/>
      <c r="C246" s="26" t="s">
        <v>203</v>
      </c>
      <c r="D246" s="27" t="s">
        <v>326</v>
      </c>
      <c r="E246" s="7">
        <v>3</v>
      </c>
      <c r="F246" s="8">
        <v>8.3699999999999992</v>
      </c>
      <c r="G246" s="28">
        <f t="shared" si="12"/>
        <v>25.11</v>
      </c>
      <c r="H246" s="29"/>
      <c r="I246" s="30"/>
      <c r="J246" s="30"/>
      <c r="K246" s="30"/>
      <c r="L246" s="29"/>
      <c r="M246" s="29"/>
      <c r="N246" s="29"/>
      <c r="O246" s="3"/>
      <c r="P246" s="3" t="e">
        <f t="shared" si="13"/>
        <v>#DIV/0!</v>
      </c>
      <c r="Q246" s="3" t="e">
        <f t="shared" si="14"/>
        <v>#DIV/0!</v>
      </c>
      <c r="R246" s="27" t="s">
        <v>330</v>
      </c>
      <c r="T246" s="27" t="s">
        <v>248</v>
      </c>
      <c r="U246" t="str">
        <f t="shared" si="15"/>
        <v>10130150/230715/00002498533E0898S-A</v>
      </c>
    </row>
    <row r="247" spans="2:21">
      <c r="B247" s="6"/>
      <c r="C247" s="26" t="s">
        <v>512</v>
      </c>
      <c r="D247" s="27" t="s">
        <v>326</v>
      </c>
      <c r="E247" s="7">
        <v>27</v>
      </c>
      <c r="F247" s="11">
        <v>0.20899999999999999</v>
      </c>
      <c r="G247" s="28">
        <f t="shared" si="12"/>
        <v>5.6429999999999998</v>
      </c>
      <c r="H247" s="29"/>
      <c r="I247" s="30"/>
      <c r="J247" s="30"/>
      <c r="K247" s="30"/>
      <c r="L247" s="29"/>
      <c r="M247" s="29"/>
      <c r="N247" s="29"/>
      <c r="O247" s="3"/>
      <c r="P247" s="3" t="e">
        <f t="shared" si="13"/>
        <v>#DIV/0!</v>
      </c>
      <c r="Q247" s="3" t="e">
        <f t="shared" si="14"/>
        <v>#DIV/0!</v>
      </c>
      <c r="R247" s="27" t="s">
        <v>330</v>
      </c>
      <c r="T247" s="27" t="s">
        <v>296</v>
      </c>
      <c r="U247" t="str">
        <f t="shared" si="15"/>
        <v>10130150/240517/00003508500-5602 крышка Dust cap</v>
      </c>
    </row>
    <row r="248" spans="2:21">
      <c r="B248"/>
      <c r="C248" s="33" t="s">
        <v>513</v>
      </c>
      <c r="D248" s="27" t="s">
        <v>326</v>
      </c>
      <c r="E248" s="7">
        <v>125</v>
      </c>
      <c r="F248" s="11">
        <v>0.437</v>
      </c>
      <c r="G248" s="28">
        <f t="shared" si="12"/>
        <v>54.625</v>
      </c>
      <c r="H248" s="29"/>
      <c r="I248" s="30"/>
      <c r="J248" s="30"/>
      <c r="K248" s="30"/>
      <c r="L248" s="29"/>
      <c r="M248" s="29"/>
      <c r="N248" s="29"/>
      <c r="O248" s="3"/>
      <c r="P248" s="3" t="e">
        <f t="shared" si="13"/>
        <v>#DIV/0!</v>
      </c>
      <c r="Q248" s="3" t="e">
        <f t="shared" si="14"/>
        <v>#DIV/0!</v>
      </c>
      <c r="R248" s="27" t="s">
        <v>330</v>
      </c>
      <c r="T248" s="27" t="s">
        <v>296</v>
      </c>
      <c r="U248" t="str">
        <f t="shared" si="15"/>
        <v>10130150/240517/00003508590-1259 Уплотнительное кольцо</v>
      </c>
    </row>
    <row r="249" spans="2:21">
      <c r="B249"/>
      <c r="C249" s="33" t="s">
        <v>512</v>
      </c>
      <c r="D249" s="27" t="s">
        <v>326</v>
      </c>
      <c r="E249" s="7">
        <v>95</v>
      </c>
      <c r="F249" s="11">
        <v>0.20899999999999999</v>
      </c>
      <c r="G249" s="28">
        <f t="shared" si="12"/>
        <v>19.855</v>
      </c>
      <c r="H249" s="29"/>
      <c r="I249" s="30"/>
      <c r="J249" s="30"/>
      <c r="K249" s="30"/>
      <c r="L249" s="29"/>
      <c r="M249" s="29"/>
      <c r="N249" s="29"/>
      <c r="O249" s="3"/>
      <c r="P249" s="3" t="e">
        <f t="shared" si="13"/>
        <v>#DIV/0!</v>
      </c>
      <c r="Q249" s="3" t="e">
        <f t="shared" si="14"/>
        <v>#DIV/0!</v>
      </c>
      <c r="R249" s="27" t="s">
        <v>330</v>
      </c>
      <c r="T249" s="27" t="s">
        <v>296</v>
      </c>
      <c r="U249" t="str">
        <f t="shared" si="15"/>
        <v>10130150/240517/00003508500-5602 крышка Dust cap</v>
      </c>
    </row>
    <row r="250" spans="2:21">
      <c r="B250" s="6"/>
      <c r="C250" s="26" t="s">
        <v>47</v>
      </c>
      <c r="D250" s="27" t="s">
        <v>326</v>
      </c>
      <c r="E250" s="7">
        <v>36</v>
      </c>
      <c r="F250" s="8">
        <v>5.0199999999999996</v>
      </c>
      <c r="G250" s="28">
        <f t="shared" si="12"/>
        <v>180.71999999999997</v>
      </c>
      <c r="H250" s="29"/>
      <c r="I250" s="30"/>
      <c r="J250" s="30"/>
      <c r="K250" s="30"/>
      <c r="L250" s="29"/>
      <c r="M250" s="29"/>
      <c r="N250" s="29"/>
      <c r="O250" s="3"/>
      <c r="P250" s="3" t="e">
        <f t="shared" si="13"/>
        <v>#DIV/0!</v>
      </c>
      <c r="Q250" s="3" t="e">
        <f t="shared" si="14"/>
        <v>#DIV/0!</v>
      </c>
      <c r="R250" s="27" t="s">
        <v>330</v>
      </c>
      <c r="T250" s="27" t="s">
        <v>229</v>
      </c>
      <c r="U250" t="str">
        <f t="shared" si="15"/>
        <v>10130150/240914/00001638526-1347A 900</v>
      </c>
    </row>
    <row r="251" spans="2:21">
      <c r="B251"/>
      <c r="C251" s="33" t="s">
        <v>209</v>
      </c>
      <c r="D251" s="27" t="s">
        <v>326</v>
      </c>
      <c r="E251" s="7">
        <v>18</v>
      </c>
      <c r="F251" s="8">
        <v>6.53</v>
      </c>
      <c r="G251" s="28">
        <f t="shared" si="12"/>
        <v>117.54</v>
      </c>
      <c r="H251" s="29"/>
      <c r="I251" s="30"/>
      <c r="J251" s="30"/>
      <c r="K251" s="30"/>
      <c r="L251" s="29"/>
      <c r="M251" s="29"/>
      <c r="N251" s="29"/>
      <c r="O251" s="3"/>
      <c r="P251" s="3" t="e">
        <f t="shared" si="13"/>
        <v>#DIV/0!</v>
      </c>
      <c r="Q251" s="3" t="e">
        <f t="shared" si="14"/>
        <v>#DIV/0!</v>
      </c>
      <c r="R251" s="27" t="s">
        <v>330</v>
      </c>
      <c r="T251" s="27" t="s">
        <v>229</v>
      </c>
      <c r="U251" t="str">
        <f t="shared" si="15"/>
        <v>10130150/240914/00001638533R0803S-A</v>
      </c>
    </row>
    <row r="252" spans="2:21">
      <c r="B252" s="6"/>
      <c r="C252" s="26" t="s">
        <v>514</v>
      </c>
      <c r="D252" s="27" t="s">
        <v>326</v>
      </c>
      <c r="E252" s="7">
        <v>102</v>
      </c>
      <c r="F252" s="8">
        <v>0.03</v>
      </c>
      <c r="G252" s="28">
        <f t="shared" si="12"/>
        <v>3.06</v>
      </c>
      <c r="H252" s="29"/>
      <c r="I252" s="30"/>
      <c r="J252" s="30"/>
      <c r="K252" s="30"/>
      <c r="L252" s="29"/>
      <c r="M252" s="29"/>
      <c r="N252" s="29"/>
      <c r="O252" s="3"/>
      <c r="P252" s="3" t="e">
        <f t="shared" si="13"/>
        <v>#DIV/0!</v>
      </c>
      <c r="Q252" s="3" t="e">
        <f t="shared" si="14"/>
        <v>#DIV/0!</v>
      </c>
      <c r="R252" s="27" t="s">
        <v>330</v>
      </c>
      <c r="T252" s="27" t="s">
        <v>253</v>
      </c>
      <c r="U252" t="str">
        <f t="shared" si="15"/>
        <v>10130150/240915/00003578522-389А Заглушка для контакта</v>
      </c>
    </row>
    <row r="253" spans="2:21">
      <c r="B253"/>
      <c r="C253" s="33" t="s">
        <v>514</v>
      </c>
      <c r="D253" s="27" t="s">
        <v>326</v>
      </c>
      <c r="E253" s="7">
        <v>197</v>
      </c>
      <c r="F253" s="8">
        <v>0.03</v>
      </c>
      <c r="G253" s="28">
        <f t="shared" si="12"/>
        <v>5.91</v>
      </c>
      <c r="H253" s="29"/>
      <c r="I253" s="30"/>
      <c r="J253" s="30"/>
      <c r="K253" s="30"/>
      <c r="L253" s="29"/>
      <c r="M253" s="29"/>
      <c r="N253" s="29"/>
      <c r="O253" s="3"/>
      <c r="P253" s="3" t="e">
        <f t="shared" si="13"/>
        <v>#DIV/0!</v>
      </c>
      <c r="Q253" s="3" t="e">
        <f t="shared" si="14"/>
        <v>#DIV/0!</v>
      </c>
      <c r="R253" s="27" t="s">
        <v>330</v>
      </c>
      <c r="T253" s="27" t="s">
        <v>253</v>
      </c>
      <c r="U253" t="str">
        <f t="shared" si="15"/>
        <v>10130150/240915/00003578522-389А Заглушка для контакта</v>
      </c>
    </row>
    <row r="254" spans="2:21">
      <c r="B254"/>
      <c r="C254" s="33" t="s">
        <v>515</v>
      </c>
      <c r="D254" s="27" t="s">
        <v>326</v>
      </c>
      <c r="E254" s="7">
        <v>3</v>
      </c>
      <c r="F254" s="8">
        <v>0.05</v>
      </c>
      <c r="G254" s="28">
        <f t="shared" si="12"/>
        <v>0.15000000000000002</v>
      </c>
      <c r="H254" s="29"/>
      <c r="I254" s="30"/>
      <c r="J254" s="30"/>
      <c r="K254" s="30"/>
      <c r="L254" s="29"/>
      <c r="M254" s="29"/>
      <c r="N254" s="29"/>
      <c r="O254" s="3"/>
      <c r="P254" s="3" t="e">
        <f t="shared" si="13"/>
        <v>#DIV/0!</v>
      </c>
      <c r="Q254" s="3" t="e">
        <f t="shared" si="14"/>
        <v>#DIV/0!</v>
      </c>
      <c r="R254" s="27" t="s">
        <v>330</v>
      </c>
      <c r="T254" s="27" t="s">
        <v>253</v>
      </c>
      <c r="U254" t="str">
        <f t="shared" si="15"/>
        <v>10130150/240915/00003578522-390А Заглушка для контакта</v>
      </c>
    </row>
    <row r="255" spans="2:21">
      <c r="B255" s="6"/>
      <c r="C255" s="26" t="s">
        <v>516</v>
      </c>
      <c r="D255" s="27" t="s">
        <v>326</v>
      </c>
      <c r="E255" s="7">
        <v>10</v>
      </c>
      <c r="F255" s="9">
        <v>3.7</v>
      </c>
      <c r="G255" s="28">
        <f t="shared" si="12"/>
        <v>37</v>
      </c>
      <c r="H255" s="29"/>
      <c r="I255" s="30"/>
      <c r="J255" s="30"/>
      <c r="K255" s="30"/>
      <c r="L255" s="29"/>
      <c r="M255" s="29"/>
      <c r="N255" s="29"/>
      <c r="O255" s="3"/>
      <c r="P255" s="3" t="e">
        <f t="shared" si="13"/>
        <v>#DIV/0!</v>
      </c>
      <c r="Q255" s="3" t="e">
        <f t="shared" si="14"/>
        <v>#DIV/0!</v>
      </c>
      <c r="R255" s="27" t="s">
        <v>330</v>
      </c>
      <c r="T255" s="27" t="s">
        <v>265</v>
      </c>
      <c r="U255" t="str">
        <f t="shared" si="15"/>
        <v>10130150/250516/00002368660-MA0-200-01A/01 Монтажный набор</v>
      </c>
    </row>
    <row r="256" spans="2:21">
      <c r="B256" s="6"/>
      <c r="C256" s="26" t="s">
        <v>517</v>
      </c>
      <c r="D256" s="27" t="s">
        <v>326</v>
      </c>
      <c r="E256" s="7">
        <v>12</v>
      </c>
      <c r="F256" s="8">
        <v>14.02</v>
      </c>
      <c r="G256" s="28">
        <f t="shared" si="12"/>
        <v>168.24</v>
      </c>
      <c r="H256" s="29"/>
      <c r="I256" s="30"/>
      <c r="J256" s="30"/>
      <c r="K256" s="30"/>
      <c r="L256" s="29"/>
      <c r="M256" s="29"/>
      <c r="N256" s="29"/>
      <c r="O256" s="3"/>
      <c r="P256" s="3" t="e">
        <f t="shared" si="13"/>
        <v>#DIV/0!</v>
      </c>
      <c r="Q256" s="3" t="e">
        <f t="shared" si="14"/>
        <v>#DIV/0!</v>
      </c>
      <c r="R256" s="27" t="s">
        <v>330</v>
      </c>
      <c r="T256" s="27" t="s">
        <v>272</v>
      </c>
      <c r="U256" t="str">
        <f t="shared" si="15"/>
        <v>10130150/250816/0000411J599ECF25ACY11-Корпус</v>
      </c>
    </row>
    <row r="257" spans="2:21">
      <c r="B257" s="6"/>
      <c r="C257" s="26" t="s">
        <v>407</v>
      </c>
      <c r="D257" s="27" t="s">
        <v>326</v>
      </c>
      <c r="E257" s="7">
        <v>148</v>
      </c>
      <c r="F257" s="8">
        <v>3.48</v>
      </c>
      <c r="G257" s="28">
        <f t="shared" si="12"/>
        <v>515.04</v>
      </c>
      <c r="H257" s="29"/>
      <c r="I257" s="30"/>
      <c r="J257" s="30"/>
      <c r="K257" s="30"/>
      <c r="L257" s="29"/>
      <c r="M257" s="29"/>
      <c r="N257" s="29"/>
      <c r="O257" s="3"/>
      <c r="P257" s="3" t="e">
        <f t="shared" si="13"/>
        <v>#DIV/0!</v>
      </c>
      <c r="Q257" s="3" t="e">
        <f t="shared" si="14"/>
        <v>#DIV/0!</v>
      </c>
      <c r="R257" s="27" t="s">
        <v>330</v>
      </c>
      <c r="T257" s="27" t="s">
        <v>281</v>
      </c>
      <c r="U257" t="str">
        <f t="shared" si="15"/>
        <v>10130150/251116/00006308591-7006-910-Изолятор</v>
      </c>
    </row>
    <row r="258" spans="2:21">
      <c r="B258"/>
      <c r="C258" s="33" t="s">
        <v>518</v>
      </c>
      <c r="D258" s="27" t="s">
        <v>326</v>
      </c>
      <c r="E258" s="7">
        <v>3</v>
      </c>
      <c r="F258" s="10">
        <v>10</v>
      </c>
      <c r="G258" s="28">
        <f t="shared" ref="G258:G321" si="16">F258*E258</f>
        <v>30</v>
      </c>
      <c r="H258" s="29"/>
      <c r="I258" s="30"/>
      <c r="J258" s="30"/>
      <c r="K258" s="30"/>
      <c r="L258" s="29"/>
      <c r="M258" s="29"/>
      <c r="N258" s="29"/>
      <c r="O258" s="3"/>
      <c r="P258" s="3" t="e">
        <f t="shared" ref="P258:P321" si="17">M258/O258*E258</f>
        <v>#DIV/0!</v>
      </c>
      <c r="Q258" s="3" t="e">
        <f t="shared" ref="Q258:Q321" si="18">N258/O258*E258</f>
        <v>#DIV/0!</v>
      </c>
      <c r="R258" s="27" t="s">
        <v>330</v>
      </c>
      <c r="T258" s="27" t="s">
        <v>281</v>
      </c>
      <c r="U258" t="str">
        <f t="shared" si="15"/>
        <v>10130150/251116/0000630J599EIE-1053-A10 Изолятор</v>
      </c>
    </row>
    <row r="259" spans="2:21">
      <c r="B259" s="6"/>
      <c r="C259" s="26" t="s">
        <v>519</v>
      </c>
      <c r="D259" s="27" t="s">
        <v>326</v>
      </c>
      <c r="E259" s="7">
        <v>12</v>
      </c>
      <c r="F259" s="8">
        <v>1.98</v>
      </c>
      <c r="G259" s="28">
        <f t="shared" si="16"/>
        <v>23.759999999999998</v>
      </c>
      <c r="H259" s="29"/>
      <c r="I259" s="30"/>
      <c r="J259" s="30"/>
      <c r="K259" s="30"/>
      <c r="L259" s="29"/>
      <c r="M259" s="29"/>
      <c r="N259" s="29"/>
      <c r="O259" s="3"/>
      <c r="P259" s="3" t="e">
        <f t="shared" si="17"/>
        <v>#DIV/0!</v>
      </c>
      <c r="Q259" s="3" t="e">
        <f t="shared" si="18"/>
        <v>#DIV/0!</v>
      </c>
      <c r="R259" s="27" t="s">
        <v>330</v>
      </c>
      <c r="T259" s="27" t="s">
        <v>256</v>
      </c>
      <c r="U259" t="str">
        <f t="shared" ref="U259:U322" si="19">T259&amp;C259</f>
        <v>10130150/251215/00005208522-7656 Уплотнительная кольцевая прокладка</v>
      </c>
    </row>
    <row r="260" spans="2:21">
      <c r="B260" s="6"/>
      <c r="C260" s="26" t="s">
        <v>520</v>
      </c>
      <c r="D260" s="27" t="s">
        <v>326</v>
      </c>
      <c r="E260" s="7">
        <v>10</v>
      </c>
      <c r="F260" s="8">
        <v>1.18</v>
      </c>
      <c r="G260" s="28">
        <f t="shared" si="16"/>
        <v>11.799999999999999</v>
      </c>
      <c r="H260" s="29"/>
      <c r="I260" s="30"/>
      <c r="J260" s="30"/>
      <c r="K260" s="30"/>
      <c r="L260" s="29"/>
      <c r="M260" s="29"/>
      <c r="N260" s="29"/>
      <c r="O260" s="3"/>
      <c r="P260" s="3" t="e">
        <f t="shared" si="17"/>
        <v>#DIV/0!</v>
      </c>
      <c r="Q260" s="3" t="e">
        <f t="shared" si="18"/>
        <v>#DIV/0!</v>
      </c>
      <c r="R260" s="27" t="s">
        <v>330</v>
      </c>
      <c r="T260" s="27" t="s">
        <v>262</v>
      </c>
      <c r="U260" t="str">
        <f t="shared" si="19"/>
        <v>10130150/260416/00001908660-141 Защитная крышка</v>
      </c>
    </row>
    <row r="261" spans="2:21">
      <c r="B261" s="6"/>
      <c r="C261" s="26" t="s">
        <v>521</v>
      </c>
      <c r="D261" s="27" t="s">
        <v>326</v>
      </c>
      <c r="E261" s="7">
        <v>63</v>
      </c>
      <c r="F261" s="8">
        <v>4.37</v>
      </c>
      <c r="G261" s="28">
        <f t="shared" si="16"/>
        <v>275.31</v>
      </c>
      <c r="H261" s="29"/>
      <c r="I261" s="30"/>
      <c r="J261" s="30"/>
      <c r="K261" s="30"/>
      <c r="L261" s="29"/>
      <c r="M261" s="29"/>
      <c r="N261" s="29"/>
      <c r="O261" s="3"/>
      <c r="P261" s="3" t="e">
        <f t="shared" si="17"/>
        <v>#DIV/0!</v>
      </c>
      <c r="Q261" s="3" t="e">
        <f t="shared" si="18"/>
        <v>#DIV/0!</v>
      </c>
      <c r="R261" s="27" t="s">
        <v>330</v>
      </c>
      <c r="T261" s="27" t="s">
        <v>522</v>
      </c>
      <c r="U261" t="str">
        <f t="shared" si="19"/>
        <v>10130150/270115/00000016J599EMD09NCY11-Корпус</v>
      </c>
    </row>
    <row r="262" spans="2:21">
      <c r="B262"/>
      <c r="C262" s="33" t="s">
        <v>523</v>
      </c>
      <c r="D262" s="27" t="s">
        <v>326</v>
      </c>
      <c r="E262" s="7">
        <v>6</v>
      </c>
      <c r="F262" s="8">
        <v>0.05</v>
      </c>
      <c r="G262" s="28">
        <f t="shared" si="16"/>
        <v>0.30000000000000004</v>
      </c>
      <c r="H262" s="29"/>
      <c r="I262" s="30"/>
      <c r="J262" s="30"/>
      <c r="K262" s="30"/>
      <c r="L262" s="29"/>
      <c r="M262" s="29"/>
      <c r="N262" s="29"/>
      <c r="O262" s="3"/>
      <c r="P262" s="3" t="e">
        <f t="shared" si="17"/>
        <v>#DIV/0!</v>
      </c>
      <c r="Q262" s="3" t="e">
        <f t="shared" si="18"/>
        <v>#DIV/0!</v>
      </c>
      <c r="R262" s="27" t="s">
        <v>330</v>
      </c>
      <c r="T262" s="27" t="s">
        <v>522</v>
      </c>
      <c r="U262" t="str">
        <f t="shared" si="19"/>
        <v>10130150/270115/000000168522-390A(8533) Заглушка для контакта</v>
      </c>
    </row>
    <row r="263" spans="2:21">
      <c r="B263" s="6"/>
      <c r="C263" s="26" t="s">
        <v>524</v>
      </c>
      <c r="D263" s="27" t="s">
        <v>326</v>
      </c>
      <c r="E263" s="7">
        <v>572</v>
      </c>
      <c r="F263" s="8">
        <v>0.34</v>
      </c>
      <c r="G263" s="28">
        <f t="shared" si="16"/>
        <v>194.48000000000002</v>
      </c>
      <c r="H263" s="29"/>
      <c r="I263" s="30"/>
      <c r="J263" s="30"/>
      <c r="K263" s="30"/>
      <c r="L263" s="29"/>
      <c r="M263" s="29"/>
      <c r="N263" s="29"/>
      <c r="O263" s="3"/>
      <c r="P263" s="3" t="e">
        <f t="shared" si="17"/>
        <v>#DIV/0!</v>
      </c>
      <c r="Q263" s="3" t="e">
        <f t="shared" si="18"/>
        <v>#DIV/0!</v>
      </c>
      <c r="R263" s="27" t="s">
        <v>330</v>
      </c>
      <c r="T263" s="27" t="s">
        <v>212</v>
      </c>
      <c r="U263" t="str">
        <f t="shared" si="19"/>
        <v>10130150/270214/0000026M39029/58-364 Контакты</v>
      </c>
    </row>
    <row r="264" spans="2:21">
      <c r="B264"/>
      <c r="C264" s="33" t="s">
        <v>525</v>
      </c>
      <c r="D264" s="27" t="s">
        <v>326</v>
      </c>
      <c r="E264" s="7">
        <v>562</v>
      </c>
      <c r="F264" s="9">
        <v>0.4</v>
      </c>
      <c r="G264" s="28">
        <f t="shared" si="16"/>
        <v>224.8</v>
      </c>
      <c r="H264" s="29"/>
      <c r="I264" s="30"/>
      <c r="J264" s="30"/>
      <c r="K264" s="30"/>
      <c r="L264" s="29"/>
      <c r="M264" s="29"/>
      <c r="N264" s="29"/>
      <c r="O264" s="3"/>
      <c r="P264" s="3" t="e">
        <f t="shared" si="17"/>
        <v>#DIV/0!</v>
      </c>
      <c r="Q264" s="3" t="e">
        <f t="shared" si="18"/>
        <v>#DIV/0!</v>
      </c>
      <c r="R264" s="27" t="s">
        <v>330</v>
      </c>
      <c r="T264" s="27" t="s">
        <v>212</v>
      </c>
      <c r="U264" t="str">
        <f t="shared" si="19"/>
        <v>10130150/270214/0000026M39029/56-352 Контакты</v>
      </c>
    </row>
    <row r="265" spans="2:21">
      <c r="B265"/>
      <c r="C265" s="33" t="s">
        <v>526</v>
      </c>
      <c r="D265" s="27" t="s">
        <v>326</v>
      </c>
      <c r="E265" s="12">
        <v>2027</v>
      </c>
      <c r="F265" s="9">
        <v>0.1</v>
      </c>
      <c r="G265" s="28">
        <f t="shared" si="16"/>
        <v>202.70000000000002</v>
      </c>
      <c r="H265" s="29"/>
      <c r="I265" s="30"/>
      <c r="J265" s="30"/>
      <c r="K265" s="30"/>
      <c r="L265" s="29"/>
      <c r="M265" s="29"/>
      <c r="N265" s="29"/>
      <c r="O265" s="3"/>
      <c r="P265" s="3" t="e">
        <f t="shared" si="17"/>
        <v>#DIV/0!</v>
      </c>
      <c r="Q265" s="3" t="e">
        <f t="shared" si="18"/>
        <v>#DIV/0!</v>
      </c>
      <c r="R265" s="27" t="s">
        <v>330</v>
      </c>
      <c r="T265" s="27" t="s">
        <v>212</v>
      </c>
      <c r="U265" t="str">
        <f t="shared" si="19"/>
        <v>10130150/270214/0000026M39029/58-363 контакты</v>
      </c>
    </row>
    <row r="266" spans="2:21">
      <c r="B266"/>
      <c r="C266" s="33" t="s">
        <v>527</v>
      </c>
      <c r="D266" s="27" t="s">
        <v>326</v>
      </c>
      <c r="E266" s="7">
        <v>1</v>
      </c>
      <c r="F266" s="8">
        <v>10.85</v>
      </c>
      <c r="G266" s="28">
        <f t="shared" si="16"/>
        <v>10.85</v>
      </c>
      <c r="H266" s="29"/>
      <c r="I266" s="30"/>
      <c r="J266" s="30"/>
      <c r="K266" s="30"/>
      <c r="L266" s="29"/>
      <c r="M266" s="29"/>
      <c r="N266" s="29"/>
      <c r="O266" s="3"/>
      <c r="P266" s="3" t="e">
        <f t="shared" si="17"/>
        <v>#DIV/0!</v>
      </c>
      <c r="Q266" s="3" t="e">
        <f t="shared" si="18"/>
        <v>#DIV/0!</v>
      </c>
      <c r="R266" s="27" t="s">
        <v>330</v>
      </c>
      <c r="T266" s="27" t="s">
        <v>212</v>
      </c>
      <c r="U266" t="str">
        <f t="shared" si="19"/>
        <v>10130150/270214/0000026J599EIE-9146-A10 Изолятор</v>
      </c>
    </row>
    <row r="267" spans="2:21">
      <c r="B267"/>
      <c r="C267" s="33" t="s">
        <v>528</v>
      </c>
      <c r="D267" s="27" t="s">
        <v>326</v>
      </c>
      <c r="E267" s="7">
        <v>144</v>
      </c>
      <c r="F267" s="8">
        <v>0.45</v>
      </c>
      <c r="G267" s="28">
        <f t="shared" si="16"/>
        <v>64.8</v>
      </c>
      <c r="H267" s="29"/>
      <c r="I267" s="30"/>
      <c r="J267" s="30"/>
      <c r="K267" s="30"/>
      <c r="L267" s="29"/>
      <c r="M267" s="29"/>
      <c r="N267" s="29"/>
      <c r="O267" s="3"/>
      <c r="P267" s="3" t="e">
        <f t="shared" si="17"/>
        <v>#DIV/0!</v>
      </c>
      <c r="Q267" s="3" t="e">
        <f t="shared" si="18"/>
        <v>#DIV/0!</v>
      </c>
      <c r="R267" s="27" t="s">
        <v>330</v>
      </c>
      <c r="T267" s="27" t="s">
        <v>212</v>
      </c>
      <c r="U267" t="str">
        <f t="shared" si="19"/>
        <v>10130150/270214/0000026M39029/58-365-Контакты</v>
      </c>
    </row>
    <row r="268" spans="2:21">
      <c r="B268"/>
      <c r="C268" s="33" t="s">
        <v>529</v>
      </c>
      <c r="D268" s="27" t="s">
        <v>326</v>
      </c>
      <c r="E268" s="7">
        <v>144</v>
      </c>
      <c r="F268" s="8">
        <v>0.63</v>
      </c>
      <c r="G268" s="28">
        <f t="shared" si="16"/>
        <v>90.72</v>
      </c>
      <c r="H268" s="29"/>
      <c r="I268" s="30"/>
      <c r="J268" s="30"/>
      <c r="K268" s="30"/>
      <c r="L268" s="29"/>
      <c r="M268" s="29"/>
      <c r="N268" s="29"/>
      <c r="O268" s="3"/>
      <c r="P268" s="3" t="e">
        <f t="shared" si="17"/>
        <v>#DIV/0!</v>
      </c>
      <c r="Q268" s="3" t="e">
        <f t="shared" si="18"/>
        <v>#DIV/0!</v>
      </c>
      <c r="R268" s="27" t="s">
        <v>330</v>
      </c>
      <c r="T268" s="27" t="s">
        <v>212</v>
      </c>
      <c r="U268" t="str">
        <f t="shared" si="19"/>
        <v>10130150/270214/0000026M39029/56-353-Контакты</v>
      </c>
    </row>
    <row r="269" spans="2:21">
      <c r="B269"/>
      <c r="C269" s="33" t="s">
        <v>410</v>
      </c>
      <c r="D269" s="27" t="s">
        <v>326</v>
      </c>
      <c r="E269" s="7">
        <v>12</v>
      </c>
      <c r="F269" s="8">
        <v>0.11</v>
      </c>
      <c r="G269" s="28">
        <f t="shared" si="16"/>
        <v>1.32</v>
      </c>
      <c r="H269" s="29"/>
      <c r="I269" s="30"/>
      <c r="J269" s="30"/>
      <c r="K269" s="30"/>
      <c r="L269" s="29"/>
      <c r="M269" s="29"/>
      <c r="N269" s="29"/>
      <c r="O269" s="3"/>
      <c r="P269" s="3" t="e">
        <f t="shared" si="17"/>
        <v>#DIV/0!</v>
      </c>
      <c r="Q269" s="3" t="e">
        <f t="shared" si="18"/>
        <v>#DIV/0!</v>
      </c>
      <c r="R269" s="27" t="s">
        <v>330</v>
      </c>
      <c r="T269" s="27" t="s">
        <v>212</v>
      </c>
      <c r="U269" t="str">
        <f t="shared" si="19"/>
        <v>10130150/270214/00000268500-5598 крышка Dust cap</v>
      </c>
    </row>
    <row r="270" spans="2:21">
      <c r="B270"/>
      <c r="C270" s="33" t="s">
        <v>530</v>
      </c>
      <c r="D270" s="27" t="s">
        <v>326</v>
      </c>
      <c r="E270" s="7">
        <v>2</v>
      </c>
      <c r="F270" s="8">
        <v>8.48</v>
      </c>
      <c r="G270" s="28">
        <f t="shared" si="16"/>
        <v>16.96</v>
      </c>
      <c r="H270" s="29"/>
      <c r="I270" s="30"/>
      <c r="J270" s="30"/>
      <c r="K270" s="30"/>
      <c r="L270" s="29"/>
      <c r="M270" s="29"/>
      <c r="N270" s="29"/>
      <c r="O270" s="3"/>
      <c r="P270" s="3" t="e">
        <f t="shared" si="17"/>
        <v>#DIV/0!</v>
      </c>
      <c r="Q270" s="3" t="e">
        <f t="shared" si="18"/>
        <v>#DIV/0!</v>
      </c>
      <c r="R270" s="27" t="s">
        <v>330</v>
      </c>
      <c r="T270" s="27" t="s">
        <v>212</v>
      </c>
      <c r="U270" t="str">
        <f t="shared" si="19"/>
        <v>10130150/270214/0000026J599ECF5038A11-Корпус</v>
      </c>
    </row>
    <row r="271" spans="2:21">
      <c r="B271"/>
      <c r="C271" s="33" t="s">
        <v>531</v>
      </c>
      <c r="D271" s="27" t="s">
        <v>326</v>
      </c>
      <c r="E271" s="7">
        <v>6</v>
      </c>
      <c r="F271" s="8">
        <v>2.2200000000000002</v>
      </c>
      <c r="G271" s="28">
        <f t="shared" si="16"/>
        <v>13.32</v>
      </c>
      <c r="H271" s="29"/>
      <c r="I271" s="30"/>
      <c r="J271" s="30"/>
      <c r="K271" s="30"/>
      <c r="L271" s="29"/>
      <c r="M271" s="29"/>
      <c r="N271" s="29"/>
      <c r="O271" s="3"/>
      <c r="P271" s="3" t="e">
        <f t="shared" si="17"/>
        <v>#DIV/0!</v>
      </c>
      <c r="Q271" s="3" t="e">
        <f t="shared" si="18"/>
        <v>#DIV/0!</v>
      </c>
      <c r="R271" s="27" t="s">
        <v>330</v>
      </c>
      <c r="T271" s="27" t="s">
        <v>212</v>
      </c>
      <c r="U271" t="str">
        <f t="shared" si="19"/>
        <v>10130150/270214/00000268522-7927 Уплотнительная кольцевая прокладка</v>
      </c>
    </row>
    <row r="272" spans="2:21">
      <c r="B272"/>
      <c r="C272" s="33" t="s">
        <v>532</v>
      </c>
      <c r="D272" s="27" t="s">
        <v>326</v>
      </c>
      <c r="E272" s="7">
        <v>6</v>
      </c>
      <c r="F272" s="8">
        <v>0.23</v>
      </c>
      <c r="G272" s="28">
        <f t="shared" si="16"/>
        <v>1.3800000000000001</v>
      </c>
      <c r="H272" s="29"/>
      <c r="I272" s="30"/>
      <c r="J272" s="30"/>
      <c r="K272" s="30"/>
      <c r="L272" s="29"/>
      <c r="M272" s="29"/>
      <c r="N272" s="29"/>
      <c r="O272" s="3"/>
      <c r="P272" s="3" t="e">
        <f t="shared" si="17"/>
        <v>#DIV/0!</v>
      </c>
      <c r="Q272" s="3" t="e">
        <f t="shared" si="18"/>
        <v>#DIV/0!</v>
      </c>
      <c r="R272" s="27" t="s">
        <v>330</v>
      </c>
      <c r="T272" s="27" t="s">
        <v>212</v>
      </c>
      <c r="U272" t="str">
        <f t="shared" si="19"/>
        <v>10130150/270214/00000268533-1073 Стопорное кольцо (сталь)</v>
      </c>
    </row>
    <row r="273" spans="2:21">
      <c r="B273"/>
      <c r="C273" s="33" t="s">
        <v>205</v>
      </c>
      <c r="D273" s="27" t="s">
        <v>326</v>
      </c>
      <c r="E273" s="7">
        <v>3</v>
      </c>
      <c r="F273" s="8">
        <v>11.47</v>
      </c>
      <c r="G273" s="28">
        <f t="shared" si="16"/>
        <v>34.410000000000004</v>
      </c>
      <c r="H273" s="29"/>
      <c r="I273" s="30"/>
      <c r="J273" s="30"/>
      <c r="K273" s="30"/>
      <c r="L273" s="29"/>
      <c r="M273" s="29"/>
      <c r="N273" s="29"/>
      <c r="O273" s="3"/>
      <c r="P273" s="3" t="e">
        <f t="shared" si="17"/>
        <v>#DIV/0!</v>
      </c>
      <c r="Q273" s="3" t="e">
        <f t="shared" si="18"/>
        <v>#DIV/0!</v>
      </c>
      <c r="R273" s="27" t="s">
        <v>330</v>
      </c>
      <c r="T273" s="27" t="s">
        <v>212</v>
      </c>
      <c r="U273" t="str">
        <f t="shared" si="19"/>
        <v>10130150/270214/00000268533E1212P-A</v>
      </c>
    </row>
    <row r="274" spans="2:21">
      <c r="B274"/>
      <c r="C274" s="33" t="s">
        <v>533</v>
      </c>
      <c r="D274" s="27" t="s">
        <v>326</v>
      </c>
      <c r="E274" s="7">
        <v>2</v>
      </c>
      <c r="F274" s="8">
        <v>12.99</v>
      </c>
      <c r="G274" s="28">
        <f t="shared" si="16"/>
        <v>25.98</v>
      </c>
      <c r="H274" s="29"/>
      <c r="I274" s="30"/>
      <c r="J274" s="30"/>
      <c r="K274" s="30"/>
      <c r="L274" s="29"/>
      <c r="M274" s="29"/>
      <c r="N274" s="29"/>
      <c r="O274" s="3"/>
      <c r="P274" s="3" t="e">
        <f t="shared" si="17"/>
        <v>#DIV/0!</v>
      </c>
      <c r="Q274" s="3" t="e">
        <f t="shared" si="18"/>
        <v>#DIV/0!</v>
      </c>
      <c r="R274" s="27" t="s">
        <v>330</v>
      </c>
      <c r="T274" s="27" t="s">
        <v>212</v>
      </c>
      <c r="U274" t="str">
        <f t="shared" si="19"/>
        <v>10130150/270214/00000268599-281-111-01A/NZ Спираль</v>
      </c>
    </row>
    <row r="275" spans="2:21">
      <c r="B275"/>
      <c r="C275" s="33" t="s">
        <v>534</v>
      </c>
      <c r="D275" s="27" t="s">
        <v>326</v>
      </c>
      <c r="E275" s="7">
        <v>1</v>
      </c>
      <c r="F275" s="8">
        <v>63.02</v>
      </c>
      <c r="G275" s="28">
        <f t="shared" si="16"/>
        <v>63.02</v>
      </c>
      <c r="H275" s="29"/>
      <c r="I275" s="30"/>
      <c r="J275" s="30"/>
      <c r="K275" s="30"/>
      <c r="L275" s="29"/>
      <c r="M275" s="29"/>
      <c r="N275" s="29"/>
      <c r="O275" s="3"/>
      <c r="P275" s="3" t="e">
        <f t="shared" si="17"/>
        <v>#DIV/0!</v>
      </c>
      <c r="Q275" s="3" t="e">
        <f t="shared" si="18"/>
        <v>#DIV/0!</v>
      </c>
      <c r="R275" s="27" t="s">
        <v>330</v>
      </c>
      <c r="T275" s="27" t="s">
        <v>212</v>
      </c>
      <c r="U275" t="str">
        <f t="shared" si="19"/>
        <v>10130150/270214/0000026J599EIE-9063-A10 Изолятор</v>
      </c>
    </row>
    <row r="276" spans="2:21">
      <c r="B276"/>
      <c r="C276" s="33" t="s">
        <v>535</v>
      </c>
      <c r="D276" s="27" t="s">
        <v>326</v>
      </c>
      <c r="E276" s="7">
        <v>2</v>
      </c>
      <c r="F276" s="8">
        <v>47.86</v>
      </c>
      <c r="G276" s="28">
        <f t="shared" si="16"/>
        <v>95.72</v>
      </c>
      <c r="H276" s="29"/>
      <c r="I276" s="30"/>
      <c r="J276" s="30"/>
      <c r="K276" s="30"/>
      <c r="L276" s="29"/>
      <c r="M276" s="29"/>
      <c r="N276" s="29"/>
      <c r="O276" s="3"/>
      <c r="P276" s="3" t="e">
        <f t="shared" si="17"/>
        <v>#DIV/0!</v>
      </c>
      <c r="Q276" s="3" t="e">
        <f t="shared" si="18"/>
        <v>#DIV/0!</v>
      </c>
      <c r="R276" s="27" t="s">
        <v>330</v>
      </c>
      <c r="T276" s="27" t="s">
        <v>212</v>
      </c>
      <c r="U276" t="str">
        <f t="shared" si="19"/>
        <v>10130150/270214/0000026J599ECF6017B17-Корпус</v>
      </c>
    </row>
    <row r="277" spans="2:21">
      <c r="B277"/>
      <c r="C277" s="33" t="s">
        <v>525</v>
      </c>
      <c r="D277" s="27" t="s">
        <v>326</v>
      </c>
      <c r="E277" s="7">
        <v>974</v>
      </c>
      <c r="F277" s="9">
        <v>0.4</v>
      </c>
      <c r="G277" s="28">
        <f t="shared" si="16"/>
        <v>389.6</v>
      </c>
      <c r="H277" s="29"/>
      <c r="I277" s="30"/>
      <c r="J277" s="30"/>
      <c r="K277" s="30"/>
      <c r="L277" s="29"/>
      <c r="M277" s="29"/>
      <c r="N277" s="29"/>
      <c r="O277" s="3"/>
      <c r="P277" s="3" t="e">
        <f t="shared" si="17"/>
        <v>#DIV/0!</v>
      </c>
      <c r="Q277" s="3" t="e">
        <f t="shared" si="18"/>
        <v>#DIV/0!</v>
      </c>
      <c r="R277" s="27" t="s">
        <v>330</v>
      </c>
      <c r="T277" s="27" t="s">
        <v>212</v>
      </c>
      <c r="U277" t="str">
        <f t="shared" si="19"/>
        <v>10130150/270214/0000026M39029/56-352 Контакты</v>
      </c>
    </row>
    <row r="278" spans="2:21">
      <c r="B278"/>
      <c r="C278" s="33" t="s">
        <v>526</v>
      </c>
      <c r="D278" s="27" t="s">
        <v>326</v>
      </c>
      <c r="E278" s="12">
        <v>1249</v>
      </c>
      <c r="F278" s="9">
        <v>0.1</v>
      </c>
      <c r="G278" s="28">
        <f t="shared" si="16"/>
        <v>124.9</v>
      </c>
      <c r="H278" s="29"/>
      <c r="I278" s="30"/>
      <c r="J278" s="30"/>
      <c r="K278" s="30"/>
      <c r="L278" s="29"/>
      <c r="M278" s="29"/>
      <c r="N278" s="29"/>
      <c r="O278" s="3"/>
      <c r="P278" s="3" t="e">
        <f t="shared" si="17"/>
        <v>#DIV/0!</v>
      </c>
      <c r="Q278" s="3" t="e">
        <f t="shared" si="18"/>
        <v>#DIV/0!</v>
      </c>
      <c r="R278" s="27" t="s">
        <v>330</v>
      </c>
      <c r="T278" s="27" t="s">
        <v>212</v>
      </c>
      <c r="U278" t="str">
        <f t="shared" si="19"/>
        <v>10130150/270214/0000026M39029/58-363 контакты</v>
      </c>
    </row>
    <row r="279" spans="2:21">
      <c r="B279"/>
      <c r="C279" s="33" t="s">
        <v>524</v>
      </c>
      <c r="D279" s="27" t="s">
        <v>326</v>
      </c>
      <c r="E279" s="7">
        <v>143</v>
      </c>
      <c r="F279" s="8">
        <v>0.34</v>
      </c>
      <c r="G279" s="28">
        <f t="shared" si="16"/>
        <v>48.620000000000005</v>
      </c>
      <c r="H279" s="29"/>
      <c r="I279" s="30"/>
      <c r="J279" s="30"/>
      <c r="K279" s="30"/>
      <c r="L279" s="29"/>
      <c r="M279" s="29"/>
      <c r="N279" s="29"/>
      <c r="O279" s="3"/>
      <c r="P279" s="3" t="e">
        <f t="shared" si="17"/>
        <v>#DIV/0!</v>
      </c>
      <c r="Q279" s="3" t="e">
        <f t="shared" si="18"/>
        <v>#DIV/0!</v>
      </c>
      <c r="R279" s="27" t="s">
        <v>330</v>
      </c>
      <c r="T279" s="27" t="s">
        <v>212</v>
      </c>
      <c r="U279" t="str">
        <f t="shared" si="19"/>
        <v>10130150/270214/0000026M39029/58-364 Контакты</v>
      </c>
    </row>
    <row r="280" spans="2:21">
      <c r="B280"/>
      <c r="C280" s="33" t="s">
        <v>532</v>
      </c>
      <c r="D280" s="27" t="s">
        <v>326</v>
      </c>
      <c r="E280" s="7">
        <v>9</v>
      </c>
      <c r="F280" s="8">
        <v>0.23</v>
      </c>
      <c r="G280" s="28">
        <f t="shared" si="16"/>
        <v>2.0700000000000003</v>
      </c>
      <c r="H280" s="29"/>
      <c r="I280" s="30"/>
      <c r="J280" s="30"/>
      <c r="K280" s="30"/>
      <c r="L280" s="29"/>
      <c r="M280" s="29"/>
      <c r="N280" s="29"/>
      <c r="O280" s="3"/>
      <c r="P280" s="3" t="e">
        <f t="shared" si="17"/>
        <v>#DIV/0!</v>
      </c>
      <c r="Q280" s="3" t="e">
        <f t="shared" si="18"/>
        <v>#DIV/0!</v>
      </c>
      <c r="R280" s="27" t="s">
        <v>330</v>
      </c>
      <c r="T280" s="27" t="s">
        <v>212</v>
      </c>
      <c r="U280" t="str">
        <f t="shared" si="19"/>
        <v>10130150/270214/00000268533-1073 Стопорное кольцо (сталь)</v>
      </c>
    </row>
    <row r="281" spans="2:21">
      <c r="B281"/>
      <c r="C281" s="33" t="s">
        <v>109</v>
      </c>
      <c r="D281" s="27" t="s">
        <v>326</v>
      </c>
      <c r="E281" s="7">
        <v>9</v>
      </c>
      <c r="F281" s="8">
        <v>8.02</v>
      </c>
      <c r="G281" s="28">
        <f t="shared" si="16"/>
        <v>72.179999999999993</v>
      </c>
      <c r="H281" s="29"/>
      <c r="I281" s="30"/>
      <c r="J281" s="30"/>
      <c r="K281" s="30"/>
      <c r="L281" s="29"/>
      <c r="M281" s="29"/>
      <c r="N281" s="29"/>
      <c r="O281" s="3"/>
      <c r="P281" s="3" t="e">
        <f t="shared" si="17"/>
        <v>#DIV/0!</v>
      </c>
      <c r="Q281" s="3" t="e">
        <f t="shared" si="18"/>
        <v>#DIV/0!</v>
      </c>
      <c r="R281" s="27" t="s">
        <v>330</v>
      </c>
      <c r="T281" s="27" t="s">
        <v>212</v>
      </c>
      <c r="U281" t="str">
        <f t="shared" si="19"/>
        <v>10130150/270214/00000268533R1415S-A</v>
      </c>
    </row>
    <row r="282" spans="2:21">
      <c r="B282"/>
      <c r="C282" s="33" t="s">
        <v>529</v>
      </c>
      <c r="D282" s="27" t="s">
        <v>326</v>
      </c>
      <c r="E282" s="7">
        <v>244</v>
      </c>
      <c r="F282" s="8">
        <v>0.63</v>
      </c>
      <c r="G282" s="28">
        <f t="shared" si="16"/>
        <v>153.72</v>
      </c>
      <c r="H282" s="29"/>
      <c r="I282" s="30"/>
      <c r="J282" s="30"/>
      <c r="K282" s="30"/>
      <c r="L282" s="29"/>
      <c r="M282" s="29"/>
      <c r="N282" s="29"/>
      <c r="O282" s="3"/>
      <c r="P282" s="3" t="e">
        <f t="shared" si="17"/>
        <v>#DIV/0!</v>
      </c>
      <c r="Q282" s="3" t="e">
        <f t="shared" si="18"/>
        <v>#DIV/0!</v>
      </c>
      <c r="R282" s="27" t="s">
        <v>330</v>
      </c>
      <c r="T282" s="27" t="s">
        <v>212</v>
      </c>
      <c r="U282" t="str">
        <f t="shared" si="19"/>
        <v>10130150/270214/0000026M39029/56-353-Контакты</v>
      </c>
    </row>
    <row r="283" spans="2:21">
      <c r="B283"/>
      <c r="C283" s="33" t="s">
        <v>531</v>
      </c>
      <c r="D283" s="27" t="s">
        <v>326</v>
      </c>
      <c r="E283" s="7">
        <v>9</v>
      </c>
      <c r="F283" s="8">
        <v>2.2200000000000002</v>
      </c>
      <c r="G283" s="28">
        <f t="shared" si="16"/>
        <v>19.98</v>
      </c>
      <c r="H283" s="29"/>
      <c r="I283" s="30"/>
      <c r="J283" s="30"/>
      <c r="K283" s="30"/>
      <c r="L283" s="29"/>
      <c r="M283" s="29"/>
      <c r="N283" s="29"/>
      <c r="O283" s="3"/>
      <c r="P283" s="3" t="e">
        <f t="shared" si="17"/>
        <v>#DIV/0!</v>
      </c>
      <c r="Q283" s="3" t="e">
        <f t="shared" si="18"/>
        <v>#DIV/0!</v>
      </c>
      <c r="R283" s="27" t="s">
        <v>330</v>
      </c>
      <c r="T283" s="27" t="s">
        <v>212</v>
      </c>
      <c r="U283" t="str">
        <f t="shared" si="19"/>
        <v>10130150/270214/00000268522-7927 Уплотнительная кольцевая прокладка</v>
      </c>
    </row>
    <row r="284" spans="2:21">
      <c r="B284"/>
      <c r="C284" s="33" t="s">
        <v>87</v>
      </c>
      <c r="D284" s="27" t="s">
        <v>326</v>
      </c>
      <c r="E284" s="7">
        <v>3</v>
      </c>
      <c r="F284" s="8">
        <v>15.64</v>
      </c>
      <c r="G284" s="28">
        <f t="shared" si="16"/>
        <v>46.92</v>
      </c>
      <c r="H284" s="29"/>
      <c r="I284" s="30"/>
      <c r="J284" s="30"/>
      <c r="K284" s="30"/>
      <c r="L284" s="29"/>
      <c r="M284" s="29"/>
      <c r="N284" s="29"/>
      <c r="O284" s="3"/>
      <c r="P284" s="3" t="e">
        <f t="shared" si="17"/>
        <v>#DIV/0!</v>
      </c>
      <c r="Q284" s="3" t="e">
        <f t="shared" si="18"/>
        <v>#DIV/0!</v>
      </c>
      <c r="R284" s="27" t="s">
        <v>330</v>
      </c>
      <c r="T284" s="27" t="s">
        <v>212</v>
      </c>
      <c r="U284" t="str">
        <f t="shared" si="19"/>
        <v>10130150/270214/00000268533-4ES10N-A</v>
      </c>
    </row>
    <row r="285" spans="2:21">
      <c r="B285"/>
      <c r="C285" s="33" t="s">
        <v>528</v>
      </c>
      <c r="D285" s="27" t="s">
        <v>326</v>
      </c>
      <c r="E285" s="7">
        <v>36</v>
      </c>
      <c r="F285" s="8">
        <v>0.45</v>
      </c>
      <c r="G285" s="28">
        <f t="shared" si="16"/>
        <v>16.2</v>
      </c>
      <c r="H285" s="29"/>
      <c r="I285" s="30"/>
      <c r="J285" s="30"/>
      <c r="K285" s="30"/>
      <c r="L285" s="29"/>
      <c r="M285" s="29"/>
      <c r="N285" s="29"/>
      <c r="O285" s="3"/>
      <c r="P285" s="3" t="e">
        <f t="shared" si="17"/>
        <v>#DIV/0!</v>
      </c>
      <c r="Q285" s="3" t="e">
        <f t="shared" si="18"/>
        <v>#DIV/0!</v>
      </c>
      <c r="R285" s="27" t="s">
        <v>330</v>
      </c>
      <c r="T285" s="27" t="s">
        <v>212</v>
      </c>
      <c r="U285" t="str">
        <f t="shared" si="19"/>
        <v>10130150/270214/0000026M39029/58-365-Контакты</v>
      </c>
    </row>
    <row r="286" spans="2:21">
      <c r="B286"/>
      <c r="C286" s="33" t="s">
        <v>536</v>
      </c>
      <c r="D286" s="27" t="s">
        <v>326</v>
      </c>
      <c r="E286" s="7">
        <v>6</v>
      </c>
      <c r="F286" s="8">
        <v>4.43</v>
      </c>
      <c r="G286" s="28">
        <f t="shared" si="16"/>
        <v>26.58</v>
      </c>
      <c r="H286" s="29"/>
      <c r="I286" s="30"/>
      <c r="J286" s="30"/>
      <c r="K286" s="30"/>
      <c r="L286" s="29"/>
      <c r="M286" s="29"/>
      <c r="N286" s="29"/>
      <c r="O286" s="3"/>
      <c r="P286" s="3" t="e">
        <f t="shared" si="17"/>
        <v>#DIV/0!</v>
      </c>
      <c r="Q286" s="3" t="e">
        <f t="shared" si="18"/>
        <v>#DIV/0!</v>
      </c>
      <c r="R286" s="27" t="s">
        <v>330</v>
      </c>
      <c r="T286" s="27" t="s">
        <v>212</v>
      </c>
      <c r="U286" t="str">
        <f t="shared" si="19"/>
        <v>10130150/270214/0000026J599EMD15BCY11-Корпус</v>
      </c>
    </row>
    <row r="287" spans="2:21">
      <c r="B287" s="6"/>
      <c r="C287" s="26" t="s">
        <v>537</v>
      </c>
      <c r="D287" s="27" t="s">
        <v>326</v>
      </c>
      <c r="E287" s="7">
        <v>2</v>
      </c>
      <c r="F287" s="10">
        <v>3</v>
      </c>
      <c r="G287" s="28">
        <f t="shared" si="16"/>
        <v>6</v>
      </c>
      <c r="H287" s="29"/>
      <c r="I287" s="30"/>
      <c r="J287" s="30"/>
      <c r="K287" s="30"/>
      <c r="L287" s="29"/>
      <c r="M287" s="29"/>
      <c r="N287" s="29"/>
      <c r="O287" s="3"/>
      <c r="P287" s="3" t="e">
        <f t="shared" si="17"/>
        <v>#DIV/0!</v>
      </c>
      <c r="Q287" s="3" t="e">
        <f t="shared" si="18"/>
        <v>#DIV/0!</v>
      </c>
      <c r="R287" s="27" t="s">
        <v>330</v>
      </c>
      <c r="T287" s="27" t="s">
        <v>267</v>
      </c>
      <c r="U287" t="str">
        <f t="shared" si="19"/>
        <v>10130150/270616/00002978660-566-200-01A/00 Уплотнительная резинка</v>
      </c>
    </row>
    <row r="288" spans="2:21">
      <c r="B288" s="6"/>
      <c r="C288" s="26" t="s">
        <v>521</v>
      </c>
      <c r="D288" s="27" t="s">
        <v>326</v>
      </c>
      <c r="E288" s="7">
        <v>15</v>
      </c>
      <c r="F288" s="8">
        <v>4.18</v>
      </c>
      <c r="G288" s="28">
        <f t="shared" si="16"/>
        <v>62.699999999999996</v>
      </c>
      <c r="H288" s="29"/>
      <c r="I288" s="30"/>
      <c r="J288" s="30"/>
      <c r="K288" s="30"/>
      <c r="L288" s="29"/>
      <c r="M288" s="29"/>
      <c r="N288" s="29"/>
      <c r="O288" s="3"/>
      <c r="P288" s="3" t="e">
        <f t="shared" si="17"/>
        <v>#DIV/0!</v>
      </c>
      <c r="Q288" s="3" t="e">
        <f t="shared" si="18"/>
        <v>#DIV/0!</v>
      </c>
      <c r="R288" s="27" t="s">
        <v>330</v>
      </c>
      <c r="T288" s="27" t="s">
        <v>284</v>
      </c>
      <c r="U288" t="str">
        <f t="shared" si="19"/>
        <v>10130150/271216/0000711J599EMD09NCY11-Корпус</v>
      </c>
    </row>
    <row r="289" spans="2:21">
      <c r="B289"/>
      <c r="C289" s="33" t="s">
        <v>538</v>
      </c>
      <c r="D289" s="27" t="s">
        <v>326</v>
      </c>
      <c r="E289" s="7">
        <v>27</v>
      </c>
      <c r="F289" s="11">
        <v>0.218</v>
      </c>
      <c r="G289" s="28">
        <f t="shared" si="16"/>
        <v>5.8860000000000001</v>
      </c>
      <c r="H289" s="29"/>
      <c r="I289" s="30"/>
      <c r="J289" s="30"/>
      <c r="K289" s="30"/>
      <c r="L289" s="29"/>
      <c r="M289" s="29"/>
      <c r="N289" s="29"/>
      <c r="O289" s="3"/>
      <c r="P289" s="3" t="e">
        <f t="shared" si="17"/>
        <v>#DIV/0!</v>
      </c>
      <c r="Q289" s="3" t="e">
        <f t="shared" si="18"/>
        <v>#DIV/0!</v>
      </c>
      <c r="R289" s="27" t="s">
        <v>330</v>
      </c>
      <c r="T289" s="27" t="s">
        <v>284</v>
      </c>
      <c r="U289" t="str">
        <f t="shared" si="19"/>
        <v>10130150/271216/00007118533-1071 Стопорное кольцо (сталь)</v>
      </c>
    </row>
    <row r="290" spans="2:21">
      <c r="B290"/>
      <c r="C290" s="33" t="s">
        <v>539</v>
      </c>
      <c r="D290" s="27" t="s">
        <v>326</v>
      </c>
      <c r="E290" s="7">
        <v>12</v>
      </c>
      <c r="F290" s="8">
        <v>0.25</v>
      </c>
      <c r="G290" s="28">
        <f t="shared" si="16"/>
        <v>3</v>
      </c>
      <c r="H290" s="29"/>
      <c r="I290" s="30"/>
      <c r="J290" s="30"/>
      <c r="K290" s="30"/>
      <c r="L290" s="29"/>
      <c r="M290" s="29"/>
      <c r="N290" s="29"/>
      <c r="O290" s="3"/>
      <c r="P290" s="3" t="e">
        <f t="shared" si="17"/>
        <v>#DIV/0!</v>
      </c>
      <c r="Q290" s="3" t="e">
        <f t="shared" si="18"/>
        <v>#DIV/0!</v>
      </c>
      <c r="R290" s="27" t="s">
        <v>330</v>
      </c>
      <c r="T290" s="27" t="s">
        <v>284</v>
      </c>
      <c r="U290" t="str">
        <f t="shared" si="19"/>
        <v>10130150/271216/00007118533-1074 Стопорное кольцо (сталь)</v>
      </c>
    </row>
    <row r="291" spans="2:21">
      <c r="B291"/>
      <c r="C291" s="33" t="s">
        <v>538</v>
      </c>
      <c r="D291" s="27" t="s">
        <v>326</v>
      </c>
      <c r="E291" s="7">
        <v>39</v>
      </c>
      <c r="F291" s="11">
        <v>0.218</v>
      </c>
      <c r="G291" s="28">
        <f t="shared" si="16"/>
        <v>8.5020000000000007</v>
      </c>
      <c r="H291" s="29"/>
      <c r="I291" s="30"/>
      <c r="J291" s="30"/>
      <c r="K291" s="30"/>
      <c r="L291" s="29"/>
      <c r="M291" s="29"/>
      <c r="N291" s="29"/>
      <c r="O291" s="3"/>
      <c r="P291" s="3" t="e">
        <f t="shared" si="17"/>
        <v>#DIV/0!</v>
      </c>
      <c r="Q291" s="3" t="e">
        <f t="shared" si="18"/>
        <v>#DIV/0!</v>
      </c>
      <c r="R291" s="27" t="s">
        <v>330</v>
      </c>
      <c r="T291" s="27" t="s">
        <v>284</v>
      </c>
      <c r="U291" t="str">
        <f t="shared" si="19"/>
        <v>10130150/271216/00007118533-1071 Стопорное кольцо (сталь)</v>
      </c>
    </row>
    <row r="292" spans="2:21">
      <c r="B292"/>
      <c r="C292" s="33" t="s">
        <v>344</v>
      </c>
      <c r="D292" s="27" t="s">
        <v>326</v>
      </c>
      <c r="E292" s="7">
        <v>51</v>
      </c>
      <c r="F292" s="11">
        <v>0.22600000000000001</v>
      </c>
      <c r="G292" s="28">
        <f t="shared" si="16"/>
        <v>11.526</v>
      </c>
      <c r="H292" s="29"/>
      <c r="I292" s="30"/>
      <c r="J292" s="30"/>
      <c r="K292" s="30"/>
      <c r="L292" s="29"/>
      <c r="M292" s="29"/>
      <c r="N292" s="29"/>
      <c r="O292" s="3"/>
      <c r="P292" s="3" t="e">
        <f t="shared" si="17"/>
        <v>#DIV/0!</v>
      </c>
      <c r="Q292" s="3" t="e">
        <f t="shared" si="18"/>
        <v>#DIV/0!</v>
      </c>
      <c r="R292" s="27" t="s">
        <v>330</v>
      </c>
      <c r="T292" s="27" t="s">
        <v>284</v>
      </c>
      <c r="U292" t="str">
        <f t="shared" si="19"/>
        <v>10130150/271216/00007118533-1072 Стопорное кольцо (сталь)</v>
      </c>
    </row>
    <row r="293" spans="2:21">
      <c r="B293"/>
      <c r="C293" s="33" t="s">
        <v>540</v>
      </c>
      <c r="D293" s="27" t="s">
        <v>326</v>
      </c>
      <c r="E293" s="7">
        <v>10</v>
      </c>
      <c r="F293" s="8">
        <v>6.94</v>
      </c>
      <c r="G293" s="28">
        <f t="shared" si="16"/>
        <v>69.400000000000006</v>
      </c>
      <c r="H293" s="29"/>
      <c r="I293" s="30"/>
      <c r="J293" s="30"/>
      <c r="K293" s="30"/>
      <c r="L293" s="29"/>
      <c r="M293" s="29"/>
      <c r="N293" s="29"/>
      <c r="O293" s="3"/>
      <c r="P293" s="3" t="e">
        <f t="shared" si="17"/>
        <v>#DIV/0!</v>
      </c>
      <c r="Q293" s="3" t="e">
        <f t="shared" si="18"/>
        <v>#DIV/0!</v>
      </c>
      <c r="R293" s="27" t="s">
        <v>330</v>
      </c>
      <c r="T293" s="27" t="s">
        <v>284</v>
      </c>
      <c r="U293" t="str">
        <f t="shared" si="19"/>
        <v>10130150/271216/0000711J599ECF5023A13-Корпус</v>
      </c>
    </row>
    <row r="294" spans="2:21">
      <c r="B294" s="6"/>
      <c r="C294" s="26" t="s">
        <v>507</v>
      </c>
      <c r="D294" s="27" t="s">
        <v>326</v>
      </c>
      <c r="E294" s="7">
        <v>2</v>
      </c>
      <c r="F294" s="8">
        <v>31.01</v>
      </c>
      <c r="G294" s="28">
        <f t="shared" si="16"/>
        <v>62.02</v>
      </c>
      <c r="H294" s="29"/>
      <c r="I294" s="30"/>
      <c r="J294" s="30"/>
      <c r="K294" s="30"/>
      <c r="L294" s="29"/>
      <c r="M294" s="29"/>
      <c r="N294" s="29"/>
      <c r="O294" s="3"/>
      <c r="P294" s="3" t="e">
        <f t="shared" si="17"/>
        <v>#DIV/0!</v>
      </c>
      <c r="Q294" s="3" t="e">
        <f t="shared" si="18"/>
        <v>#DIV/0!</v>
      </c>
      <c r="R294" s="27" t="s">
        <v>330</v>
      </c>
      <c r="T294" s="27" t="s">
        <v>275</v>
      </c>
      <c r="U294" t="str">
        <f t="shared" si="19"/>
        <v>10130150/280916/0000499SB603M13-A Корпус</v>
      </c>
    </row>
    <row r="295" spans="2:21">
      <c r="B295" s="6"/>
      <c r="C295" s="26" t="s">
        <v>201</v>
      </c>
      <c r="D295" s="27" t="s">
        <v>326</v>
      </c>
      <c r="E295" s="7">
        <v>6</v>
      </c>
      <c r="F295" s="8">
        <v>19.68</v>
      </c>
      <c r="G295" s="28">
        <f t="shared" si="16"/>
        <v>118.08</v>
      </c>
      <c r="H295" s="29"/>
      <c r="I295" s="30"/>
      <c r="J295" s="30"/>
      <c r="K295" s="30"/>
      <c r="L295" s="29"/>
      <c r="M295" s="29"/>
      <c r="N295" s="29"/>
      <c r="O295" s="3"/>
      <c r="P295" s="3" t="e">
        <f t="shared" si="17"/>
        <v>#DIV/0!</v>
      </c>
      <c r="Q295" s="3" t="e">
        <f t="shared" si="18"/>
        <v>#DIV/0!</v>
      </c>
      <c r="R295" s="27" t="s">
        <v>330</v>
      </c>
      <c r="T295" s="27" t="s">
        <v>199</v>
      </c>
      <c r="U295" t="str">
        <f t="shared" si="19"/>
        <v>10130150/281013/00042398533-3RS20N-A</v>
      </c>
    </row>
    <row r="296" spans="2:21">
      <c r="B296"/>
      <c r="C296" s="33" t="s">
        <v>75</v>
      </c>
      <c r="D296" s="27" t="s">
        <v>326</v>
      </c>
      <c r="E296" s="7">
        <v>6</v>
      </c>
      <c r="F296" s="8">
        <v>13.72</v>
      </c>
      <c r="G296" s="28">
        <f t="shared" si="16"/>
        <v>82.320000000000007</v>
      </c>
      <c r="H296" s="29"/>
      <c r="I296" s="30"/>
      <c r="J296" s="30"/>
      <c r="K296" s="30"/>
      <c r="L296" s="29"/>
      <c r="M296" s="29"/>
      <c r="N296" s="29"/>
      <c r="O296" s="3"/>
      <c r="P296" s="3" t="e">
        <f t="shared" si="17"/>
        <v>#DIV/0!</v>
      </c>
      <c r="Q296" s="3" t="e">
        <f t="shared" si="18"/>
        <v>#DIV/0!</v>
      </c>
      <c r="R296" s="27" t="s">
        <v>330</v>
      </c>
      <c r="T296" s="27" t="s">
        <v>199</v>
      </c>
      <c r="U296" t="str">
        <f t="shared" si="19"/>
        <v>10130150/281013/00042398533-0ES20N-A</v>
      </c>
    </row>
    <row r="297" spans="2:21">
      <c r="B297" s="6"/>
      <c r="C297" s="26" t="s">
        <v>537</v>
      </c>
      <c r="D297" s="27" t="s">
        <v>326</v>
      </c>
      <c r="E297" s="7">
        <v>48</v>
      </c>
      <c r="F297" s="8">
        <v>4.04</v>
      </c>
      <c r="G297" s="28">
        <f t="shared" si="16"/>
        <v>193.92000000000002</v>
      </c>
      <c r="H297" s="29"/>
      <c r="I297" s="30"/>
      <c r="J297" s="30"/>
      <c r="K297" s="30"/>
      <c r="L297" s="29"/>
      <c r="M297" s="29"/>
      <c r="N297" s="29"/>
      <c r="O297" s="3"/>
      <c r="P297" s="3" t="e">
        <f t="shared" si="17"/>
        <v>#DIV/0!</v>
      </c>
      <c r="Q297" s="3" t="e">
        <f t="shared" si="18"/>
        <v>#DIV/0!</v>
      </c>
      <c r="R297" s="27" t="s">
        <v>330</v>
      </c>
      <c r="T297" s="27" t="s">
        <v>268</v>
      </c>
      <c r="U297" t="str">
        <f t="shared" si="19"/>
        <v>10130150/290616/00003058660-566-200-01A/00 Уплотнительная резинка</v>
      </c>
    </row>
    <row r="298" spans="2:21">
      <c r="B298" s="6"/>
      <c r="C298" s="26" t="s">
        <v>541</v>
      </c>
      <c r="D298" s="27" t="s">
        <v>326</v>
      </c>
      <c r="E298" s="7">
        <v>1</v>
      </c>
      <c r="F298" s="8">
        <v>0.32</v>
      </c>
      <c r="G298" s="28">
        <f t="shared" si="16"/>
        <v>0.32</v>
      </c>
      <c r="H298" s="29"/>
      <c r="I298" s="30"/>
      <c r="J298" s="30"/>
      <c r="K298" s="30"/>
      <c r="L298" s="29"/>
      <c r="M298" s="29"/>
      <c r="N298" s="29"/>
      <c r="O298" s="3"/>
      <c r="P298" s="3" t="e">
        <f t="shared" si="17"/>
        <v>#DIV/0!</v>
      </c>
      <c r="Q298" s="3" t="e">
        <f t="shared" si="18"/>
        <v>#DIV/0!</v>
      </c>
      <c r="R298" s="27" t="s">
        <v>330</v>
      </c>
      <c r="T298" s="27" t="s">
        <v>249</v>
      </c>
      <c r="U298" t="str">
        <f t="shared" si="19"/>
        <v>10130150/290715/0000260J599XJL-0001A00-Стопорное кольцо(сталь)</v>
      </c>
    </row>
    <row r="299" spans="2:21">
      <c r="B299" s="6"/>
      <c r="C299" s="26" t="s">
        <v>542</v>
      </c>
      <c r="D299" s="27" t="s">
        <v>326</v>
      </c>
      <c r="E299" s="12">
        <v>16000</v>
      </c>
      <c r="F299" s="8">
        <v>0.12</v>
      </c>
      <c r="G299" s="28">
        <f t="shared" si="16"/>
        <v>1920</v>
      </c>
      <c r="H299" s="29"/>
      <c r="I299" s="30"/>
      <c r="J299" s="30"/>
      <c r="K299" s="30"/>
      <c r="L299" s="29"/>
      <c r="M299" s="29"/>
      <c r="N299" s="29"/>
      <c r="O299" s="3"/>
      <c r="P299" s="3" t="e">
        <f t="shared" si="17"/>
        <v>#DIV/0!</v>
      </c>
      <c r="Q299" s="3" t="e">
        <f t="shared" si="18"/>
        <v>#DIV/0!</v>
      </c>
      <c r="R299" s="27" t="s">
        <v>330</v>
      </c>
      <c r="T299" s="27" t="s">
        <v>270</v>
      </c>
      <c r="U299" t="str">
        <f t="shared" si="19"/>
        <v>10130150/290716/00003648599-0730- 900  контакт</v>
      </c>
    </row>
    <row r="300" spans="2:21">
      <c r="B300"/>
      <c r="C300" s="33" t="s">
        <v>543</v>
      </c>
      <c r="D300" s="27" t="s">
        <v>326</v>
      </c>
      <c r="E300" s="7">
        <v>140</v>
      </c>
      <c r="F300" s="8">
        <v>2.73</v>
      </c>
      <c r="G300" s="28">
        <f t="shared" si="16"/>
        <v>382.2</v>
      </c>
      <c r="H300" s="29"/>
      <c r="I300" s="30"/>
      <c r="J300" s="30"/>
      <c r="K300" s="30"/>
      <c r="L300" s="29"/>
      <c r="M300" s="29"/>
      <c r="N300" s="29"/>
      <c r="O300" s="3"/>
      <c r="P300" s="3" t="e">
        <f t="shared" si="17"/>
        <v>#DIV/0!</v>
      </c>
      <c r="Q300" s="3" t="e">
        <f t="shared" si="18"/>
        <v>#DIV/0!</v>
      </c>
      <c r="R300" s="27" t="s">
        <v>330</v>
      </c>
      <c r="T300" s="27" t="s">
        <v>270</v>
      </c>
      <c r="U300" t="str">
        <f t="shared" si="19"/>
        <v>10130150/290716/00003648660-249 Контакт</v>
      </c>
    </row>
    <row r="301" spans="2:21">
      <c r="B301" s="6"/>
      <c r="C301" s="26" t="s">
        <v>96</v>
      </c>
      <c r="D301" s="27" t="s">
        <v>326</v>
      </c>
      <c r="E301" s="7">
        <v>8</v>
      </c>
      <c r="F301" s="8">
        <v>9.5399999999999991</v>
      </c>
      <c r="G301" s="28">
        <f t="shared" si="16"/>
        <v>76.319999999999993</v>
      </c>
      <c r="H301" s="29"/>
      <c r="I301" s="30"/>
      <c r="J301" s="30"/>
      <c r="K301" s="30"/>
      <c r="L301" s="29"/>
      <c r="M301" s="29"/>
      <c r="N301" s="29"/>
      <c r="O301" s="3"/>
      <c r="P301" s="3" t="e">
        <f t="shared" si="17"/>
        <v>#DIV/0!</v>
      </c>
      <c r="Q301" s="3" t="e">
        <f t="shared" si="18"/>
        <v>#DIV/0!</v>
      </c>
      <c r="R301" s="27" t="s">
        <v>330</v>
      </c>
      <c r="T301" s="27" t="s">
        <v>243</v>
      </c>
      <c r="U301" t="str">
        <f t="shared" si="19"/>
        <v>10130150/300315/00001028533E1203S-A</v>
      </c>
    </row>
    <row r="302" spans="2:21">
      <c r="B302"/>
      <c r="C302" s="33" t="s">
        <v>544</v>
      </c>
      <c r="D302" s="27" t="s">
        <v>326</v>
      </c>
      <c r="E302" s="7">
        <v>48</v>
      </c>
      <c r="F302" s="8">
        <v>3.19</v>
      </c>
      <c r="G302" s="28">
        <f t="shared" si="16"/>
        <v>153.12</v>
      </c>
      <c r="H302" s="29"/>
      <c r="I302" s="30"/>
      <c r="J302" s="30"/>
      <c r="K302" s="30"/>
      <c r="L302" s="29"/>
      <c r="M302" s="29"/>
      <c r="N302" s="29"/>
      <c r="O302" s="3"/>
      <c r="P302" s="3" t="e">
        <f t="shared" si="17"/>
        <v>#DIV/0!</v>
      </c>
      <c r="Q302" s="3" t="e">
        <f t="shared" si="18"/>
        <v>#DIV/0!</v>
      </c>
      <c r="R302" s="27" t="s">
        <v>330</v>
      </c>
      <c r="T302" s="27" t="s">
        <v>243</v>
      </c>
      <c r="U302" t="str">
        <f t="shared" si="19"/>
        <v>10130150/300315/00001028533-1036 900 контакт</v>
      </c>
    </row>
    <row r="303" spans="2:21">
      <c r="B303" s="6"/>
      <c r="C303" s="26" t="s">
        <v>545</v>
      </c>
      <c r="D303" s="27" t="s">
        <v>326</v>
      </c>
      <c r="E303" s="7">
        <v>3</v>
      </c>
      <c r="F303" s="8">
        <v>14.99</v>
      </c>
      <c r="G303" s="28">
        <f t="shared" si="16"/>
        <v>44.97</v>
      </c>
      <c r="H303" s="29"/>
      <c r="I303" s="30"/>
      <c r="J303" s="30"/>
      <c r="K303" s="30"/>
      <c r="L303" s="29"/>
      <c r="M303" s="29"/>
      <c r="N303" s="29"/>
      <c r="O303" s="3"/>
      <c r="P303" s="3" t="e">
        <f t="shared" si="17"/>
        <v>#DIV/0!</v>
      </c>
      <c r="Q303" s="3" t="e">
        <f t="shared" si="18"/>
        <v>#DIV/0!</v>
      </c>
      <c r="R303" s="27" t="s">
        <v>330</v>
      </c>
      <c r="T303" s="27" t="s">
        <v>259</v>
      </c>
      <c r="U303" t="str">
        <f t="shared" si="19"/>
        <v>10130150/300316/0000141J599ECF5015А35-Корпус</v>
      </c>
    </row>
    <row r="304" spans="2:21">
      <c r="B304" s="6"/>
      <c r="C304" s="26" t="s">
        <v>546</v>
      </c>
      <c r="D304" s="27" t="s">
        <v>326</v>
      </c>
      <c r="E304" s="7">
        <v>12</v>
      </c>
      <c r="F304" s="8">
        <v>3.31</v>
      </c>
      <c r="G304" s="28">
        <f t="shared" si="16"/>
        <v>39.72</v>
      </c>
      <c r="H304" s="29"/>
      <c r="I304" s="30"/>
      <c r="J304" s="30"/>
      <c r="K304" s="30"/>
      <c r="L304" s="29"/>
      <c r="M304" s="29"/>
      <c r="N304" s="29"/>
      <c r="O304" s="3"/>
      <c r="P304" s="3" t="e">
        <f t="shared" si="17"/>
        <v>#DIV/0!</v>
      </c>
      <c r="Q304" s="3" t="e">
        <f t="shared" si="18"/>
        <v>#DIV/0!</v>
      </c>
      <c r="R304" s="27" t="s">
        <v>330</v>
      </c>
      <c r="T304" s="27" t="s">
        <v>218</v>
      </c>
      <c r="U304" t="str">
        <f t="shared" si="19"/>
        <v>10130150/300614/00001068591-7007-910-Изолятор</v>
      </c>
    </row>
    <row r="305" spans="2:21">
      <c r="B305"/>
      <c r="C305" s="33" t="s">
        <v>547</v>
      </c>
      <c r="D305" s="27" t="s">
        <v>326</v>
      </c>
      <c r="E305" s="7">
        <v>4</v>
      </c>
      <c r="F305" s="8">
        <v>7.04</v>
      </c>
      <c r="G305" s="28">
        <f t="shared" si="16"/>
        <v>28.16</v>
      </c>
      <c r="H305" s="29"/>
      <c r="I305" s="30"/>
      <c r="J305" s="30"/>
      <c r="K305" s="30"/>
      <c r="L305" s="29"/>
      <c r="M305" s="29"/>
      <c r="N305" s="29"/>
      <c r="O305" s="3"/>
      <c r="P305" s="3" t="e">
        <f t="shared" si="17"/>
        <v>#DIV/0!</v>
      </c>
      <c r="Q305" s="3" t="e">
        <f t="shared" si="18"/>
        <v>#DIV/0!</v>
      </c>
      <c r="R305" s="27" t="s">
        <v>330</v>
      </c>
      <c r="T305" s="27" t="s">
        <v>218</v>
      </c>
      <c r="U305" t="str">
        <f t="shared" si="19"/>
        <v>10130150/300614/0000106J599ECF5007А13-Корпус</v>
      </c>
    </row>
    <row r="306" spans="2:21">
      <c r="B306"/>
      <c r="C306" s="33" t="s">
        <v>548</v>
      </c>
      <c r="D306" s="27" t="s">
        <v>326</v>
      </c>
      <c r="E306" s="7">
        <v>30</v>
      </c>
      <c r="F306" s="8">
        <v>3.81</v>
      </c>
      <c r="G306" s="28">
        <f t="shared" si="16"/>
        <v>114.3</v>
      </c>
      <c r="H306" s="29"/>
      <c r="I306" s="30"/>
      <c r="J306" s="30"/>
      <c r="K306" s="30"/>
      <c r="L306" s="29"/>
      <c r="M306" s="29"/>
      <c r="N306" s="29"/>
      <c r="O306" s="3"/>
      <c r="P306" s="3" t="e">
        <f t="shared" si="17"/>
        <v>#DIV/0!</v>
      </c>
      <c r="Q306" s="3" t="e">
        <f t="shared" si="18"/>
        <v>#DIV/0!</v>
      </c>
      <c r="R306" s="27" t="s">
        <v>330</v>
      </c>
      <c r="T306" s="27" t="s">
        <v>218</v>
      </c>
      <c r="U306" t="str">
        <f t="shared" si="19"/>
        <v>10130150/300614/00001068591-7013-910-Изолятор</v>
      </c>
    </row>
    <row r="307" spans="2:21">
      <c r="B307"/>
      <c r="C307" s="33" t="s">
        <v>549</v>
      </c>
      <c r="D307" s="27" t="s">
        <v>326</v>
      </c>
      <c r="E307" s="7">
        <v>1</v>
      </c>
      <c r="F307" s="8">
        <v>17.739999999999998</v>
      </c>
      <c r="G307" s="28">
        <f t="shared" si="16"/>
        <v>17.739999999999998</v>
      </c>
      <c r="H307" s="29"/>
      <c r="I307" s="30"/>
      <c r="J307" s="30"/>
      <c r="K307" s="30"/>
      <c r="L307" s="29"/>
      <c r="M307" s="29"/>
      <c r="N307" s="29"/>
      <c r="O307" s="3"/>
      <c r="P307" s="3" t="e">
        <f t="shared" si="17"/>
        <v>#DIV/0!</v>
      </c>
      <c r="Q307" s="3" t="e">
        <f t="shared" si="18"/>
        <v>#DIV/0!</v>
      </c>
      <c r="R307" s="27" t="s">
        <v>330</v>
      </c>
      <c r="T307" s="27" t="s">
        <v>218</v>
      </c>
      <c r="U307" t="str">
        <f t="shared" si="19"/>
        <v>10130150/300614/0000106J599EMD6008A17-Корпус</v>
      </c>
    </row>
    <row r="308" spans="2:21">
      <c r="B308"/>
      <c r="C308" s="33" t="s">
        <v>548</v>
      </c>
      <c r="D308" s="27" t="s">
        <v>326</v>
      </c>
      <c r="E308" s="7">
        <v>8</v>
      </c>
      <c r="F308" s="8">
        <v>3.81</v>
      </c>
      <c r="G308" s="28">
        <f t="shared" si="16"/>
        <v>30.48</v>
      </c>
      <c r="H308" s="29"/>
      <c r="I308" s="30"/>
      <c r="J308" s="30"/>
      <c r="K308" s="30"/>
      <c r="L308" s="29"/>
      <c r="M308" s="29"/>
      <c r="N308" s="29"/>
      <c r="O308" s="3"/>
      <c r="P308" s="3" t="e">
        <f t="shared" si="17"/>
        <v>#DIV/0!</v>
      </c>
      <c r="Q308" s="3" t="e">
        <f t="shared" si="18"/>
        <v>#DIV/0!</v>
      </c>
      <c r="R308" s="27" t="s">
        <v>330</v>
      </c>
      <c r="T308" s="27" t="s">
        <v>218</v>
      </c>
      <c r="U308" t="str">
        <f t="shared" si="19"/>
        <v>10130150/300614/00001068591-7013-910-Изолятор</v>
      </c>
    </row>
    <row r="309" spans="2:21">
      <c r="B309"/>
      <c r="C309" s="33" t="s">
        <v>550</v>
      </c>
      <c r="D309" s="27" t="s">
        <v>326</v>
      </c>
      <c r="E309" s="7">
        <v>3</v>
      </c>
      <c r="F309" s="9">
        <v>5.0999999999999996</v>
      </c>
      <c r="G309" s="28">
        <f t="shared" si="16"/>
        <v>15.299999999999999</v>
      </c>
      <c r="H309" s="29"/>
      <c r="I309" s="30"/>
      <c r="J309" s="30"/>
      <c r="K309" s="30"/>
      <c r="L309" s="29"/>
      <c r="M309" s="29"/>
      <c r="N309" s="29"/>
      <c r="O309" s="3"/>
      <c r="P309" s="3" t="e">
        <f t="shared" si="17"/>
        <v>#DIV/0!</v>
      </c>
      <c r="Q309" s="3" t="e">
        <f t="shared" si="18"/>
        <v>#DIV/0!</v>
      </c>
      <c r="R309" s="27" t="s">
        <v>330</v>
      </c>
      <c r="T309" s="27" t="s">
        <v>218</v>
      </c>
      <c r="U309" t="str">
        <f t="shared" si="19"/>
        <v>10130150/300614/0000106J599EMD5023A13-Корпус</v>
      </c>
    </row>
    <row r="310" spans="2:21">
      <c r="B310"/>
      <c r="C310" s="33" t="s">
        <v>551</v>
      </c>
      <c r="D310" s="27" t="s">
        <v>326</v>
      </c>
      <c r="E310" s="7">
        <v>22</v>
      </c>
      <c r="F310" s="8">
        <v>0.43</v>
      </c>
      <c r="G310" s="28">
        <f t="shared" si="16"/>
        <v>9.4599999999999991</v>
      </c>
      <c r="H310" s="29"/>
      <c r="I310" s="30"/>
      <c r="J310" s="30"/>
      <c r="K310" s="30"/>
      <c r="L310" s="29"/>
      <c r="M310" s="29"/>
      <c r="N310" s="29"/>
      <c r="O310" s="3"/>
      <c r="P310" s="3" t="e">
        <f t="shared" si="17"/>
        <v>#DIV/0!</v>
      </c>
      <c r="Q310" s="3" t="e">
        <f t="shared" si="18"/>
        <v>#DIV/0!</v>
      </c>
      <c r="R310" s="27" t="s">
        <v>330</v>
      </c>
      <c r="T310" s="27" t="s">
        <v>218</v>
      </c>
      <c r="U310" t="str">
        <f t="shared" si="19"/>
        <v>10130150/300614/00001068590-1257 Уплотнительное кольцо</v>
      </c>
    </row>
    <row r="311" spans="2:21">
      <c r="B311"/>
      <c r="C311" s="33" t="s">
        <v>546</v>
      </c>
      <c r="D311" s="27" t="s">
        <v>326</v>
      </c>
      <c r="E311" s="7">
        <v>6</v>
      </c>
      <c r="F311" s="8">
        <v>3.31</v>
      </c>
      <c r="G311" s="28">
        <f t="shared" si="16"/>
        <v>19.86</v>
      </c>
      <c r="H311" s="29"/>
      <c r="I311" s="30"/>
      <c r="J311" s="30"/>
      <c r="K311" s="30"/>
      <c r="L311" s="29"/>
      <c r="M311" s="29"/>
      <c r="N311" s="29"/>
      <c r="O311" s="3"/>
      <c r="P311" s="3" t="e">
        <f t="shared" si="17"/>
        <v>#DIV/0!</v>
      </c>
      <c r="Q311" s="3" t="e">
        <f t="shared" si="18"/>
        <v>#DIV/0!</v>
      </c>
      <c r="R311" s="27" t="s">
        <v>330</v>
      </c>
      <c r="T311" s="27" t="s">
        <v>218</v>
      </c>
      <c r="U311" t="str">
        <f t="shared" si="19"/>
        <v>10130150/300614/00001068591-7007-910-Изолятор</v>
      </c>
    </row>
    <row r="312" spans="2:21">
      <c r="B312" s="6"/>
      <c r="C312" s="26" t="s">
        <v>552</v>
      </c>
      <c r="D312" s="27" t="s">
        <v>326</v>
      </c>
      <c r="E312" s="7">
        <v>25</v>
      </c>
      <c r="F312" s="9">
        <v>5.0999999999999996</v>
      </c>
      <c r="G312" s="28">
        <f t="shared" si="16"/>
        <v>127.49999999999999</v>
      </c>
      <c r="H312" s="29"/>
      <c r="I312" s="30"/>
      <c r="J312" s="30"/>
      <c r="K312" s="30"/>
      <c r="L312" s="29"/>
      <c r="M312" s="29"/>
      <c r="N312" s="29"/>
      <c r="O312" s="3"/>
      <c r="P312" s="3" t="e">
        <f t="shared" si="17"/>
        <v>#DIV/0!</v>
      </c>
      <c r="Q312" s="3" t="e">
        <f t="shared" si="18"/>
        <v>#DIV/0!</v>
      </c>
      <c r="R312" s="27" t="s">
        <v>330</v>
      </c>
      <c r="T312" s="27" t="s">
        <v>298</v>
      </c>
      <c r="U312" t="str">
        <f t="shared" si="19"/>
        <v>10130150/300617/0000457J599EMD5019A13-Корпус</v>
      </c>
    </row>
    <row r="313" spans="2:21">
      <c r="B313" s="6"/>
      <c r="C313" s="26" t="s">
        <v>553</v>
      </c>
      <c r="D313" s="27" t="s">
        <v>326</v>
      </c>
      <c r="E313" s="7">
        <v>6</v>
      </c>
      <c r="F313" s="8">
        <v>5.65</v>
      </c>
      <c r="G313" s="28">
        <f t="shared" si="16"/>
        <v>33.900000000000006</v>
      </c>
      <c r="H313" s="29"/>
      <c r="I313" s="30"/>
      <c r="J313" s="30"/>
      <c r="K313" s="30"/>
      <c r="L313" s="29"/>
      <c r="M313" s="29"/>
      <c r="N313" s="29"/>
      <c r="O313" s="3"/>
      <c r="P313" s="3" t="e">
        <f t="shared" si="17"/>
        <v>#DIV/0!</v>
      </c>
      <c r="Q313" s="3" t="e">
        <f t="shared" si="18"/>
        <v>#DIV/0!</v>
      </c>
      <c r="R313" s="27" t="s">
        <v>330</v>
      </c>
      <c r="T313" s="27" t="s">
        <v>214</v>
      </c>
      <c r="U313" t="str">
        <f t="shared" si="19"/>
        <v>10130150/310314/00000508591-7022- 910 изолятор Insulat</v>
      </c>
    </row>
    <row r="314" spans="2:21">
      <c r="B314"/>
      <c r="C314" s="33" t="s">
        <v>554</v>
      </c>
      <c r="D314" s="27" t="s">
        <v>326</v>
      </c>
      <c r="E314" s="7">
        <v>28</v>
      </c>
      <c r="F314" s="8">
        <v>0.11</v>
      </c>
      <c r="G314" s="28">
        <f t="shared" si="16"/>
        <v>3.08</v>
      </c>
      <c r="H314" s="29"/>
      <c r="I314" s="30"/>
      <c r="J314" s="30"/>
      <c r="K314" s="30"/>
      <c r="L314" s="29"/>
      <c r="M314" s="29"/>
      <c r="N314" s="29"/>
      <c r="O314" s="3"/>
      <c r="P314" s="3" t="e">
        <f t="shared" si="17"/>
        <v>#DIV/0!</v>
      </c>
      <c r="Q314" s="3" t="e">
        <f t="shared" si="18"/>
        <v>#DIV/0!</v>
      </c>
      <c r="R314" s="27" t="s">
        <v>330</v>
      </c>
      <c r="T314" s="27" t="s">
        <v>214</v>
      </c>
      <c r="U314" t="str">
        <f t="shared" si="19"/>
        <v>10130150/310314/00000508500-5592А крышка Dust cap</v>
      </c>
    </row>
    <row r="315" spans="2:21">
      <c r="B315"/>
      <c r="C315" s="33" t="s">
        <v>555</v>
      </c>
      <c r="D315" s="27" t="s">
        <v>326</v>
      </c>
      <c r="E315" s="7">
        <v>9</v>
      </c>
      <c r="F315" s="9">
        <v>0.3</v>
      </c>
      <c r="G315" s="28">
        <f t="shared" si="16"/>
        <v>2.6999999999999997</v>
      </c>
      <c r="H315" s="29"/>
      <c r="I315" s="30"/>
      <c r="J315" s="30"/>
      <c r="K315" s="30"/>
      <c r="L315" s="29"/>
      <c r="M315" s="29"/>
      <c r="N315" s="29"/>
      <c r="O315" s="3"/>
      <c r="P315" s="3" t="e">
        <f t="shared" si="17"/>
        <v>#DIV/0!</v>
      </c>
      <c r="Q315" s="3" t="e">
        <f t="shared" si="18"/>
        <v>#DIV/0!</v>
      </c>
      <c r="R315" s="27" t="s">
        <v>330</v>
      </c>
      <c r="T315" s="27" t="s">
        <v>214</v>
      </c>
      <c r="U315" t="str">
        <f t="shared" si="19"/>
        <v>10130150/310314/0000050J599XJG-0001A00-Стопорное кольцо(сталь)</v>
      </c>
    </row>
    <row r="316" spans="2:21">
      <c r="B316"/>
      <c r="C316" s="33" t="s">
        <v>556</v>
      </c>
      <c r="D316" s="27" t="s">
        <v>326</v>
      </c>
      <c r="E316" s="7">
        <v>3</v>
      </c>
      <c r="F316" s="8">
        <v>0.28999999999999998</v>
      </c>
      <c r="G316" s="28">
        <f t="shared" si="16"/>
        <v>0.86999999999999988</v>
      </c>
      <c r="H316" s="29"/>
      <c r="I316" s="30"/>
      <c r="J316" s="30"/>
      <c r="K316" s="30"/>
      <c r="L316" s="29"/>
      <c r="M316" s="29"/>
      <c r="N316" s="29"/>
      <c r="O316" s="3"/>
      <c r="P316" s="3" t="e">
        <f t="shared" si="17"/>
        <v>#DIV/0!</v>
      </c>
      <c r="Q316" s="3" t="e">
        <f t="shared" si="18"/>
        <v>#DIV/0!</v>
      </c>
      <c r="R316" s="27" t="s">
        <v>330</v>
      </c>
      <c r="T316" s="27" t="s">
        <v>214</v>
      </c>
      <c r="U316" t="str">
        <f t="shared" si="19"/>
        <v>10130150/310314/0000050J599XJH-0001A00-Стопорное кольцо(сталь)</v>
      </c>
    </row>
    <row r="317" spans="2:21">
      <c r="B317"/>
      <c r="C317" s="33" t="s">
        <v>556</v>
      </c>
      <c r="D317" s="27" t="s">
        <v>326</v>
      </c>
      <c r="E317" s="7">
        <v>17</v>
      </c>
      <c r="F317" s="8">
        <v>0.28999999999999998</v>
      </c>
      <c r="G317" s="28">
        <f t="shared" si="16"/>
        <v>4.93</v>
      </c>
      <c r="H317" s="29"/>
      <c r="I317" s="30"/>
      <c r="J317" s="30"/>
      <c r="K317" s="30"/>
      <c r="L317" s="29"/>
      <c r="M317" s="29"/>
      <c r="N317" s="29"/>
      <c r="O317" s="3"/>
      <c r="P317" s="3" t="e">
        <f t="shared" si="17"/>
        <v>#DIV/0!</v>
      </c>
      <c r="Q317" s="3" t="e">
        <f t="shared" si="18"/>
        <v>#DIV/0!</v>
      </c>
      <c r="R317" s="27" t="s">
        <v>330</v>
      </c>
      <c r="T317" s="27" t="s">
        <v>214</v>
      </c>
      <c r="U317" t="str">
        <f t="shared" si="19"/>
        <v>10130150/310314/0000050J599XJH-0001A00-Стопорное кольцо(сталь)</v>
      </c>
    </row>
    <row r="318" spans="2:21">
      <c r="B318"/>
      <c r="C318" s="33" t="s">
        <v>557</v>
      </c>
      <c r="D318" s="27" t="s">
        <v>326</v>
      </c>
      <c r="E318" s="7">
        <v>3</v>
      </c>
      <c r="F318" s="8">
        <v>29.06</v>
      </c>
      <c r="G318" s="28">
        <f t="shared" si="16"/>
        <v>87.179999999999993</v>
      </c>
      <c r="H318" s="29"/>
      <c r="I318" s="30"/>
      <c r="J318" s="30"/>
      <c r="K318" s="30"/>
      <c r="L318" s="29"/>
      <c r="M318" s="29"/>
      <c r="N318" s="29"/>
      <c r="O318" s="3"/>
      <c r="P318" s="3" t="e">
        <f t="shared" si="17"/>
        <v>#DIV/0!</v>
      </c>
      <c r="Q318" s="3" t="e">
        <f t="shared" si="18"/>
        <v>#DIV/0!</v>
      </c>
      <c r="R318" s="27" t="s">
        <v>330</v>
      </c>
      <c r="T318" s="27" t="s">
        <v>214</v>
      </c>
      <c r="U318" t="str">
        <f t="shared" si="19"/>
        <v>10130150/310314/0000050J599ECF6015B17-Корпус</v>
      </c>
    </row>
    <row r="319" spans="2:21">
      <c r="B319"/>
      <c r="C319" s="33" t="s">
        <v>555</v>
      </c>
      <c r="D319" s="27" t="s">
        <v>326</v>
      </c>
      <c r="E319" s="7">
        <v>18</v>
      </c>
      <c r="F319" s="9">
        <v>0.3</v>
      </c>
      <c r="G319" s="28">
        <f t="shared" si="16"/>
        <v>5.3999999999999995</v>
      </c>
      <c r="H319" s="29"/>
      <c r="I319" s="30"/>
      <c r="J319" s="30"/>
      <c r="K319" s="30"/>
      <c r="L319" s="29"/>
      <c r="M319" s="29"/>
      <c r="N319" s="29"/>
      <c r="O319" s="3"/>
      <c r="P319" s="3" t="e">
        <f t="shared" si="17"/>
        <v>#DIV/0!</v>
      </c>
      <c r="Q319" s="3" t="e">
        <f t="shared" si="18"/>
        <v>#DIV/0!</v>
      </c>
      <c r="R319" s="27" t="s">
        <v>330</v>
      </c>
      <c r="T319" s="27" t="s">
        <v>214</v>
      </c>
      <c r="U319" t="str">
        <f t="shared" si="19"/>
        <v>10130150/310314/0000050J599XJG-0001A00-Стопорное кольцо(сталь)</v>
      </c>
    </row>
    <row r="320" spans="2:21">
      <c r="B320"/>
      <c r="C320" s="33" t="s">
        <v>554</v>
      </c>
      <c r="D320" s="27" t="s">
        <v>326</v>
      </c>
      <c r="E320" s="7">
        <v>16</v>
      </c>
      <c r="F320" s="8">
        <v>0.11</v>
      </c>
      <c r="G320" s="28">
        <f t="shared" si="16"/>
        <v>1.76</v>
      </c>
      <c r="H320" s="29"/>
      <c r="I320" s="30"/>
      <c r="J320" s="30"/>
      <c r="K320" s="30"/>
      <c r="L320" s="29"/>
      <c r="M320" s="29"/>
      <c r="N320" s="29"/>
      <c r="O320" s="3"/>
      <c r="P320" s="3" t="e">
        <f t="shared" si="17"/>
        <v>#DIV/0!</v>
      </c>
      <c r="Q320" s="3" t="e">
        <f t="shared" si="18"/>
        <v>#DIV/0!</v>
      </c>
      <c r="R320" s="27" t="s">
        <v>330</v>
      </c>
      <c r="T320" s="27" t="s">
        <v>214</v>
      </c>
      <c r="U320" t="str">
        <f t="shared" si="19"/>
        <v>10130150/310314/00000508500-5592А крышка Dust cap</v>
      </c>
    </row>
    <row r="321" spans="2:21">
      <c r="B321"/>
      <c r="C321" s="33" t="s">
        <v>550</v>
      </c>
      <c r="D321" s="27" t="s">
        <v>326</v>
      </c>
      <c r="E321" s="7">
        <v>7</v>
      </c>
      <c r="F321" s="9">
        <v>5.0999999999999996</v>
      </c>
      <c r="G321" s="28">
        <f t="shared" si="16"/>
        <v>35.699999999999996</v>
      </c>
      <c r="H321" s="29"/>
      <c r="I321" s="30"/>
      <c r="J321" s="30"/>
      <c r="K321" s="30"/>
      <c r="L321" s="29"/>
      <c r="M321" s="29"/>
      <c r="N321" s="29"/>
      <c r="O321" s="3"/>
      <c r="P321" s="3" t="e">
        <f t="shared" si="17"/>
        <v>#DIV/0!</v>
      </c>
      <c r="Q321" s="3" t="e">
        <f t="shared" si="18"/>
        <v>#DIV/0!</v>
      </c>
      <c r="R321" s="27" t="s">
        <v>330</v>
      </c>
      <c r="T321" s="27" t="s">
        <v>214</v>
      </c>
      <c r="U321" t="str">
        <f t="shared" si="19"/>
        <v>10130150/310314/0000050J599EMD5023A13-Корпус</v>
      </c>
    </row>
    <row r="322" spans="2:21">
      <c r="B322"/>
      <c r="C322" s="33" t="s">
        <v>558</v>
      </c>
      <c r="D322" s="27" t="s">
        <v>326</v>
      </c>
      <c r="E322" s="7">
        <v>1</v>
      </c>
      <c r="F322" s="9">
        <v>0.5</v>
      </c>
      <c r="G322" s="28">
        <f t="shared" ref="G322:G327" si="20">F322*E322</f>
        <v>0.5</v>
      </c>
      <c r="H322" s="29"/>
      <c r="I322" s="30"/>
      <c r="J322" s="30"/>
      <c r="K322" s="30"/>
      <c r="L322" s="29"/>
      <c r="M322" s="29"/>
      <c r="N322" s="29"/>
      <c r="O322" s="3"/>
      <c r="P322" s="3" t="e">
        <f t="shared" ref="P322:P327" si="21">M322/O322*E322</f>
        <v>#DIV/0!</v>
      </c>
      <c r="Q322" s="3" t="e">
        <f t="shared" ref="Q322:Q327" si="22">N322/O322*E322</f>
        <v>#DIV/0!</v>
      </c>
      <c r="R322" s="27" t="s">
        <v>330</v>
      </c>
      <c r="T322" s="27" t="s">
        <v>214</v>
      </c>
      <c r="U322" t="str">
        <f t="shared" si="19"/>
        <v>10130150/310314/00000508590-1256 Уплотнительное кольцо</v>
      </c>
    </row>
    <row r="323" spans="2:21">
      <c r="B323"/>
      <c r="C323" s="33" t="s">
        <v>553</v>
      </c>
      <c r="D323" s="27" t="s">
        <v>326</v>
      </c>
      <c r="E323" s="7">
        <v>6</v>
      </c>
      <c r="F323" s="8">
        <v>5.65</v>
      </c>
      <c r="G323" s="28">
        <f t="shared" si="20"/>
        <v>33.900000000000006</v>
      </c>
      <c r="H323" s="29"/>
      <c r="I323" s="30"/>
      <c r="J323" s="30"/>
      <c r="K323" s="30"/>
      <c r="L323" s="29"/>
      <c r="M323" s="29"/>
      <c r="N323" s="29"/>
      <c r="O323" s="3"/>
      <c r="P323" s="3" t="e">
        <f t="shared" si="21"/>
        <v>#DIV/0!</v>
      </c>
      <c r="Q323" s="3" t="e">
        <f t="shared" si="22"/>
        <v>#DIV/0!</v>
      </c>
      <c r="R323" s="27" t="s">
        <v>330</v>
      </c>
      <c r="T323" s="27" t="s">
        <v>214</v>
      </c>
      <c r="U323" t="str">
        <f t="shared" ref="U323:U327" si="23">T323&amp;C323</f>
        <v>10130150/310314/00000508591-7022- 910 изолятор Insulat</v>
      </c>
    </row>
    <row r="324" spans="2:21">
      <c r="B324"/>
      <c r="C324" s="33" t="s">
        <v>491</v>
      </c>
      <c r="D324" s="27" t="s">
        <v>326</v>
      </c>
      <c r="E324" s="7">
        <v>19</v>
      </c>
      <c r="F324" s="8">
        <v>0.44</v>
      </c>
      <c r="G324" s="28">
        <f t="shared" si="20"/>
        <v>8.36</v>
      </c>
      <c r="H324" s="29"/>
      <c r="I324" s="30"/>
      <c r="J324" s="30"/>
      <c r="K324" s="30"/>
      <c r="L324" s="29"/>
      <c r="M324" s="29"/>
      <c r="N324" s="29"/>
      <c r="O324" s="3"/>
      <c r="P324" s="3" t="e">
        <f t="shared" si="21"/>
        <v>#DIV/0!</v>
      </c>
      <c r="Q324" s="3" t="e">
        <f t="shared" si="22"/>
        <v>#DIV/0!</v>
      </c>
      <c r="R324" s="27" t="s">
        <v>330</v>
      </c>
      <c r="T324" s="27" t="s">
        <v>214</v>
      </c>
      <c r="U324" t="str">
        <f t="shared" si="23"/>
        <v>10130150/310314/00000508590-1251 Уплотнительное кольцо</v>
      </c>
    </row>
    <row r="325" spans="2:21">
      <c r="B325"/>
      <c r="C325" s="33" t="s">
        <v>559</v>
      </c>
      <c r="D325" s="27" t="s">
        <v>326</v>
      </c>
      <c r="E325" s="7">
        <v>13</v>
      </c>
      <c r="F325" s="8">
        <v>0.39</v>
      </c>
      <c r="G325" s="28">
        <f t="shared" si="20"/>
        <v>5.07</v>
      </c>
      <c r="H325" s="29"/>
      <c r="I325" s="30"/>
      <c r="J325" s="30"/>
      <c r="K325" s="30"/>
      <c r="L325" s="29"/>
      <c r="M325" s="29"/>
      <c r="N325" s="29"/>
      <c r="O325" s="3"/>
      <c r="P325" s="3" t="e">
        <f t="shared" si="21"/>
        <v>#DIV/0!</v>
      </c>
      <c r="Q325" s="3" t="e">
        <f t="shared" si="22"/>
        <v>#DIV/0!</v>
      </c>
      <c r="R325" s="27" t="s">
        <v>330</v>
      </c>
      <c r="T325" s="27" t="s">
        <v>214</v>
      </c>
      <c r="U325" t="str">
        <f t="shared" si="23"/>
        <v>10130150/310314/000005070201 крышка Dust cap</v>
      </c>
    </row>
    <row r="326" spans="2:21">
      <c r="B326" s="6"/>
      <c r="C326" s="26" t="s">
        <v>363</v>
      </c>
      <c r="D326" s="27" t="s">
        <v>326</v>
      </c>
      <c r="E326" s="7">
        <v>19</v>
      </c>
      <c r="F326" s="8">
        <v>12.89</v>
      </c>
      <c r="G326" s="28">
        <f t="shared" si="20"/>
        <v>244.91000000000003</v>
      </c>
      <c r="H326" s="29"/>
      <c r="I326" s="30"/>
      <c r="J326" s="30"/>
      <c r="K326" s="30"/>
      <c r="L326" s="29"/>
      <c r="M326" s="29"/>
      <c r="N326" s="29"/>
      <c r="O326" s="3"/>
      <c r="P326" s="3" t="e">
        <f t="shared" si="21"/>
        <v>#DIV/0!</v>
      </c>
      <c r="Q326" s="3" t="e">
        <f t="shared" si="22"/>
        <v>#DIV/0!</v>
      </c>
      <c r="R326" s="27" t="s">
        <v>330</v>
      </c>
      <c r="T326" s="27" t="s">
        <v>273</v>
      </c>
      <c r="U326" t="str">
        <f t="shared" si="23"/>
        <v>10130150/310816/0000424SB601-GP00060-A  Изолятор</v>
      </c>
    </row>
    <row r="327" spans="2:21">
      <c r="B327"/>
      <c r="C327" s="33" t="s">
        <v>489</v>
      </c>
      <c r="D327" s="27" t="s">
        <v>326</v>
      </c>
      <c r="E327" s="7">
        <v>2</v>
      </c>
      <c r="F327" s="8">
        <v>7.35</v>
      </c>
      <c r="G327" s="28">
        <f t="shared" si="20"/>
        <v>14.7</v>
      </c>
      <c r="H327" s="29"/>
      <c r="I327" s="30"/>
      <c r="J327" s="30"/>
      <c r="K327" s="30"/>
      <c r="L327" s="29"/>
      <c r="M327" s="29"/>
      <c r="N327" s="29"/>
      <c r="O327" s="3"/>
      <c r="P327" s="3" t="e">
        <f t="shared" si="21"/>
        <v>#DIV/0!</v>
      </c>
      <c r="Q327" s="3" t="e">
        <f t="shared" si="22"/>
        <v>#DIV/0!</v>
      </c>
      <c r="R327" s="27" t="s">
        <v>330</v>
      </c>
      <c r="T327" s="27" t="s">
        <v>273</v>
      </c>
      <c r="U327" t="str">
        <f t="shared" si="23"/>
        <v>10130150/310816/00004248660-MA0-300-07A/01 Монтажный набор</v>
      </c>
    </row>
    <row r="328" spans="2:21">
      <c r="B328"/>
      <c r="G328" s="40">
        <f>SUM(G2:G327)</f>
        <v>38528.611000000048</v>
      </c>
    </row>
  </sheetData>
  <autoFilter ref="A1:T328"/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Исходная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Качалина Наталья Сергеевна</dc:creator>
  <cp:lastModifiedBy>Игорь</cp:lastModifiedBy>
  <dcterms:created xsi:type="dcterms:W3CDTF">2017-11-20T13:58:36Z</dcterms:created>
  <dcterms:modified xsi:type="dcterms:W3CDTF">2017-11-28T18:17:57Z</dcterms:modified>
</cp:coreProperties>
</file>