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1840" windowHeight="10035"/>
  </bookViews>
  <sheets>
    <sheet name="Задания" sheetId="1" r:id="rId1"/>
  </sheets>
  <externalReferences>
    <externalReference r:id="rId2"/>
    <externalReference r:id="rId3"/>
  </externalReferences>
  <definedNames>
    <definedName name="__xlfn_COUNTIFS">NA()</definedName>
    <definedName name="_31_августа_2016_г.">[1]Чер_УЛЗК!$BA$68</definedName>
    <definedName name="_xlnm._FilterDatabase" localSheetId="0" hidden="1">Задания!$A$1:$M$136</definedName>
    <definedName name="_xlnm.Print_Titles" localSheetId="0">Задания!$1:$1</definedName>
    <definedName name="_xlnm.Print_Area" localSheetId="0">Задания!$A$1:$K$2</definedName>
  </definedNames>
  <calcPr calcId="14562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L25" i="1"/>
  <c r="N16" i="1"/>
  <c r="J145" i="1"/>
  <c r="I145" i="1"/>
  <c r="I144" i="1"/>
  <c r="H144" i="1"/>
  <c r="I143" i="1"/>
  <c r="H143" i="1"/>
  <c r="I142" i="1"/>
  <c r="H142" i="1"/>
  <c r="I141" i="1"/>
  <c r="J141" i="1" s="1"/>
  <c r="H141" i="1"/>
  <c r="I140" i="1"/>
  <c r="H140" i="1"/>
  <c r="I139" i="1"/>
  <c r="H139" i="1"/>
  <c r="I138" i="1"/>
  <c r="H138" i="1"/>
  <c r="J137" i="1"/>
  <c r="I137" i="1"/>
  <c r="H137" i="1"/>
  <c r="H145" i="1" s="1"/>
  <c r="J136" i="1"/>
  <c r="H131" i="1"/>
  <c r="L131" i="1" s="1"/>
  <c r="B131" i="1"/>
  <c r="H130" i="1"/>
  <c r="L130" i="1" s="1"/>
  <c r="B130" i="1"/>
  <c r="H129" i="1"/>
  <c r="L129" i="1" s="1"/>
  <c r="B129" i="1"/>
  <c r="H128" i="1"/>
  <c r="L128" i="1" s="1"/>
  <c r="B128" i="1"/>
  <c r="H127" i="1"/>
  <c r="L127" i="1" s="1"/>
  <c r="B127" i="1"/>
  <c r="H126" i="1"/>
  <c r="L126" i="1" s="1"/>
  <c r="B126" i="1"/>
  <c r="H125" i="1"/>
  <c r="L125" i="1" s="1"/>
  <c r="B125" i="1"/>
  <c r="H124" i="1"/>
  <c r="L124" i="1" s="1"/>
  <c r="B124" i="1"/>
  <c r="H123" i="1"/>
  <c r="L123" i="1" s="1"/>
  <c r="B123" i="1"/>
  <c r="H122" i="1"/>
  <c r="L122" i="1" s="1"/>
  <c r="B122" i="1"/>
  <c r="H121" i="1"/>
  <c r="L121" i="1" s="1"/>
  <c r="B121" i="1"/>
  <c r="H120" i="1"/>
  <c r="L120" i="1" s="1"/>
  <c r="B120" i="1"/>
  <c r="H119" i="1"/>
  <c r="L119" i="1" s="1"/>
  <c r="B119" i="1"/>
  <c r="H118" i="1"/>
  <c r="L118" i="1" s="1"/>
  <c r="B118" i="1"/>
  <c r="H117" i="1"/>
  <c r="L117" i="1" s="1"/>
  <c r="B117" i="1"/>
  <c r="H116" i="1"/>
  <c r="L116" i="1" s="1"/>
  <c r="B116" i="1"/>
  <c r="H115" i="1"/>
  <c r="L115" i="1" s="1"/>
  <c r="B115" i="1"/>
  <c r="H114" i="1"/>
  <c r="L114" i="1" s="1"/>
  <c r="B114" i="1"/>
  <c r="H113" i="1"/>
  <c r="L113" i="1" s="1"/>
  <c r="B113" i="1"/>
  <c r="H112" i="1"/>
  <c r="L112" i="1" s="1"/>
  <c r="B112" i="1"/>
  <c r="H111" i="1"/>
  <c r="L111" i="1" s="1"/>
  <c r="B111" i="1"/>
  <c r="H110" i="1"/>
  <c r="L110" i="1" s="1"/>
  <c r="B110" i="1"/>
  <c r="H109" i="1"/>
  <c r="L109" i="1" s="1"/>
  <c r="B109" i="1"/>
  <c r="H108" i="1"/>
  <c r="L108" i="1" s="1"/>
  <c r="B108" i="1"/>
  <c r="H107" i="1"/>
  <c r="L107" i="1" s="1"/>
  <c r="B107" i="1"/>
  <c r="H106" i="1"/>
  <c r="L106" i="1" s="1"/>
  <c r="B106" i="1"/>
  <c r="H105" i="1"/>
  <c r="L105" i="1" s="1"/>
  <c r="B105" i="1"/>
  <c r="H104" i="1"/>
  <c r="L104" i="1" s="1"/>
  <c r="B104" i="1"/>
  <c r="H103" i="1"/>
  <c r="L103" i="1" s="1"/>
  <c r="B103" i="1"/>
  <c r="H102" i="1"/>
  <c r="L102" i="1" s="1"/>
  <c r="B102" i="1"/>
  <c r="H101" i="1"/>
  <c r="L101" i="1" s="1"/>
  <c r="B101" i="1"/>
  <c r="H100" i="1"/>
  <c r="L100" i="1" s="1"/>
  <c r="B100" i="1"/>
  <c r="H99" i="1"/>
  <c r="L99" i="1" s="1"/>
  <c r="B99" i="1"/>
  <c r="H98" i="1"/>
  <c r="L98" i="1" s="1"/>
  <c r="B98" i="1"/>
  <c r="H97" i="1"/>
  <c r="L97" i="1" s="1"/>
  <c r="B97" i="1"/>
  <c r="H96" i="1"/>
  <c r="L96" i="1" s="1"/>
  <c r="B96" i="1"/>
  <c r="H95" i="1"/>
  <c r="L95" i="1" s="1"/>
  <c r="B95" i="1"/>
  <c r="H94" i="1"/>
  <c r="L94" i="1" s="1"/>
  <c r="B94" i="1"/>
  <c r="H93" i="1"/>
  <c r="L93" i="1" s="1"/>
  <c r="B93" i="1"/>
  <c r="H92" i="1"/>
  <c r="L92" i="1" s="1"/>
  <c r="B92" i="1"/>
  <c r="H91" i="1"/>
  <c r="L91" i="1" s="1"/>
  <c r="B91" i="1"/>
  <c r="H90" i="1"/>
  <c r="L90" i="1" s="1"/>
  <c r="B90" i="1"/>
  <c r="H89" i="1"/>
  <c r="L89" i="1" s="1"/>
  <c r="B89" i="1"/>
  <c r="H88" i="1"/>
  <c r="L88" i="1" s="1"/>
  <c r="B88" i="1"/>
  <c r="H87" i="1"/>
  <c r="L87" i="1" s="1"/>
  <c r="B87" i="1"/>
  <c r="H86" i="1"/>
  <c r="L86" i="1" s="1"/>
  <c r="B86" i="1"/>
  <c r="H85" i="1"/>
  <c r="L85" i="1" s="1"/>
  <c r="B85" i="1"/>
  <c r="H84" i="1"/>
  <c r="L84" i="1" s="1"/>
  <c r="B84" i="1"/>
  <c r="H83" i="1"/>
  <c r="L83" i="1" s="1"/>
  <c r="B83" i="1"/>
  <c r="H82" i="1"/>
  <c r="L82" i="1" s="1"/>
  <c r="B82" i="1"/>
  <c r="H81" i="1"/>
  <c r="L81" i="1" s="1"/>
  <c r="B81" i="1"/>
  <c r="H80" i="1"/>
  <c r="L80" i="1" s="1"/>
  <c r="B80" i="1"/>
  <c r="H79" i="1"/>
  <c r="L79" i="1" s="1"/>
  <c r="B79" i="1"/>
  <c r="H78" i="1"/>
  <c r="L78" i="1" s="1"/>
  <c r="B78" i="1"/>
  <c r="H77" i="1"/>
  <c r="L77" i="1" s="1"/>
  <c r="B77" i="1"/>
  <c r="H76" i="1"/>
  <c r="L76" i="1" s="1"/>
  <c r="B76" i="1"/>
  <c r="H75" i="1"/>
  <c r="L75" i="1" s="1"/>
  <c r="B75" i="1"/>
  <c r="H74" i="1"/>
  <c r="L74" i="1" s="1"/>
  <c r="B74" i="1"/>
  <c r="H73" i="1"/>
  <c r="L73" i="1" s="1"/>
  <c r="B73" i="1"/>
  <c r="H72" i="1"/>
  <c r="L72" i="1" s="1"/>
  <c r="B72" i="1"/>
  <c r="H71" i="1"/>
  <c r="L71" i="1" s="1"/>
  <c r="B71" i="1"/>
  <c r="H70" i="1"/>
  <c r="L70" i="1" s="1"/>
  <c r="B70" i="1"/>
  <c r="H69" i="1"/>
  <c r="L69" i="1" s="1"/>
  <c r="B69" i="1"/>
  <c r="H68" i="1"/>
  <c r="L68" i="1" s="1"/>
  <c r="H67" i="1"/>
  <c r="L67" i="1" s="1"/>
  <c r="H66" i="1"/>
  <c r="B66" i="1"/>
  <c r="H65" i="1"/>
  <c r="B65" i="1"/>
  <c r="H64" i="1"/>
  <c r="L64" i="1" s="1"/>
  <c r="H63" i="1"/>
  <c r="L63" i="1" s="1"/>
  <c r="H62" i="1"/>
  <c r="L62" i="1" s="1"/>
  <c r="B62" i="1"/>
  <c r="H61" i="1"/>
  <c r="L61" i="1" s="1"/>
  <c r="H60" i="1"/>
  <c r="L60" i="1" s="1"/>
  <c r="H59" i="1"/>
  <c r="B59" i="1"/>
  <c r="H58" i="1"/>
  <c r="B58" i="1"/>
  <c r="H57" i="1"/>
  <c r="L57" i="1" s="1"/>
  <c r="B57" i="1"/>
  <c r="H56" i="1"/>
  <c r="B56" i="1"/>
  <c r="H55" i="1"/>
  <c r="B55" i="1"/>
  <c r="H54" i="1"/>
  <c r="L54" i="1" s="1"/>
  <c r="H53" i="1"/>
  <c r="B53" i="1"/>
  <c r="H52" i="1"/>
  <c r="L52" i="1" s="1"/>
  <c r="H51" i="1"/>
  <c r="L51" i="1" s="1"/>
  <c r="H50" i="1"/>
  <c r="L50" i="1" s="1"/>
  <c r="H49" i="1"/>
  <c r="B49" i="1"/>
  <c r="H48" i="1"/>
  <c r="L48" i="1" s="1"/>
  <c r="H47" i="1"/>
  <c r="B47" i="1"/>
  <c r="H46" i="1"/>
  <c r="L46" i="1" s="1"/>
  <c r="B46" i="1"/>
  <c r="B48" i="1" s="1"/>
  <c r="H45" i="1"/>
  <c r="L45" i="1" s="1"/>
  <c r="H44" i="1"/>
  <c r="L44" i="1" s="1"/>
  <c r="H43" i="1"/>
  <c r="L43" i="1" s="1"/>
  <c r="H42" i="1"/>
  <c r="L42" i="1" s="1"/>
  <c r="H41" i="1"/>
  <c r="B41" i="1"/>
  <c r="H40" i="1"/>
  <c r="L40" i="1" s="1"/>
  <c r="H39" i="1"/>
  <c r="B39" i="1"/>
  <c r="H38" i="1"/>
  <c r="L38" i="1" s="1"/>
  <c r="H37" i="1"/>
  <c r="L37" i="1" s="1"/>
  <c r="H36" i="1"/>
  <c r="B36" i="1"/>
  <c r="H35" i="1"/>
  <c r="B35" i="1"/>
  <c r="H34" i="1"/>
  <c r="L34" i="1" s="1"/>
  <c r="B34" i="1"/>
  <c r="H33" i="1"/>
  <c r="L33" i="1" s="1"/>
  <c r="H32" i="1"/>
  <c r="B32" i="1"/>
  <c r="H31" i="1"/>
  <c r="B31" i="1"/>
  <c r="H30" i="1"/>
  <c r="L30" i="1" s="1"/>
  <c r="L31" i="1" s="1"/>
  <c r="L32" i="1" s="1"/>
  <c r="H29" i="1"/>
  <c r="L29" i="1" s="1"/>
  <c r="H28" i="1"/>
  <c r="B28" i="1"/>
  <c r="H27" i="1"/>
  <c r="B27" i="1"/>
  <c r="H26" i="1"/>
  <c r="L26" i="1" s="1"/>
  <c r="L27" i="1" s="1"/>
  <c r="L28" i="1" s="1"/>
  <c r="H25" i="1"/>
  <c r="L24" i="1"/>
  <c r="H24" i="1"/>
  <c r="L23" i="1"/>
  <c r="H23" i="1"/>
  <c r="B22" i="1"/>
  <c r="H21" i="1"/>
  <c r="B21" i="1"/>
  <c r="H20" i="1"/>
  <c r="L20" i="1" s="1"/>
  <c r="L21" i="1" s="1"/>
  <c r="L22" i="1" s="1"/>
  <c r="B20" i="1"/>
  <c r="H19" i="1"/>
  <c r="L19" i="1" s="1"/>
  <c r="H18" i="1"/>
  <c r="L18" i="1" s="1"/>
  <c r="L17" i="1"/>
  <c r="H17" i="1"/>
  <c r="H16" i="1"/>
  <c r="B16" i="1"/>
  <c r="H15" i="1"/>
  <c r="L15" i="1" s="1"/>
  <c r="L16" i="1" s="1"/>
  <c r="B14" i="1"/>
  <c r="H13" i="1"/>
  <c r="B13" i="1"/>
  <c r="H12" i="1"/>
  <c r="L12" i="1" s="1"/>
  <c r="L13" i="1" s="1"/>
  <c r="L14" i="1" s="1"/>
  <c r="H11" i="1"/>
  <c r="L11" i="1" s="1"/>
  <c r="L10" i="1"/>
  <c r="H10" i="1"/>
  <c r="L9" i="1"/>
  <c r="H9" i="1"/>
  <c r="H8" i="1"/>
  <c r="L8" i="1" s="1"/>
  <c r="H6" i="1"/>
  <c r="L6" i="1" s="1"/>
  <c r="L7" i="1" s="1"/>
  <c r="B5" i="1"/>
  <c r="H4" i="1"/>
  <c r="B4" i="1"/>
  <c r="H3" i="1"/>
  <c r="B3" i="1"/>
  <c r="L41" i="1" l="1"/>
  <c r="L55" i="1"/>
  <c r="L65" i="1"/>
  <c r="L49" i="1"/>
  <c r="H133" i="1"/>
  <c r="H134" i="1"/>
  <c r="D134" i="1" s="1"/>
  <c r="L35" i="1"/>
  <c r="J144" i="1"/>
  <c r="L56" i="1"/>
  <c r="L58" i="1"/>
  <c r="L66" i="1"/>
  <c r="D133" i="1"/>
  <c r="L36" i="1"/>
  <c r="L39" i="1"/>
  <c r="L53" i="1"/>
  <c r="L47" i="1"/>
  <c r="L59" i="1"/>
  <c r="B37" i="1"/>
  <c r="B50" i="1"/>
  <c r="H135" i="1"/>
  <c r="D135" i="1" s="1"/>
  <c r="J138" i="1"/>
  <c r="B23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J139" i="1"/>
  <c r="J143" i="1"/>
  <c r="B6" i="1"/>
  <c r="B38" i="1"/>
  <c r="B40" i="1"/>
  <c r="B51" i="1"/>
  <c r="B60" i="1"/>
  <c r="J142" i="1"/>
  <c r="L3" i="1"/>
  <c r="J140" i="1"/>
  <c r="B63" i="1" l="1"/>
  <c r="B61" i="1"/>
  <c r="B52" i="1"/>
  <c r="B64" i="1"/>
  <c r="B67" i="1" s="1"/>
  <c r="B68" i="1" s="1"/>
  <c r="B54" i="1"/>
  <c r="M133" i="1"/>
  <c r="B24" i="1"/>
  <c r="L4" i="1"/>
  <c r="L5" i="1" s="1"/>
  <c r="B42" i="1"/>
  <c r="B43" i="1" s="1"/>
  <c r="B8" i="1"/>
  <c r="B9" i="1"/>
  <c r="H136" i="1"/>
  <c r="D136" i="1" s="1"/>
  <c r="I133" i="1" s="1"/>
  <c r="J133" i="1" s="1"/>
  <c r="I135" i="1" l="1"/>
  <c r="J135" i="1" s="1"/>
  <c r="B45" i="1"/>
  <c r="B44" i="1"/>
  <c r="L132" i="1"/>
  <c r="L133" i="1" s="1"/>
  <c r="B25" i="1"/>
  <c r="I136" i="1"/>
  <c r="I134" i="1"/>
  <c r="J134" i="1" s="1"/>
  <c r="B10" i="1"/>
  <c r="B11" i="1" l="1"/>
  <c r="B12" i="1"/>
  <c r="B26" i="1"/>
  <c r="B29" i="1" s="1"/>
  <c r="B30" i="1" s="1"/>
  <c r="B33" i="1" s="1"/>
  <c r="B15" i="1" l="1"/>
  <c r="B17" i="1" s="1"/>
  <c r="B18" i="1" s="1"/>
  <c r="B19" i="1" s="1"/>
</calcChain>
</file>

<file path=xl/sharedStrings.xml><?xml version="1.0" encoding="utf-8"?>
<sst xmlns="http://schemas.openxmlformats.org/spreadsheetml/2006/main" count="197" uniqueCount="109">
  <si>
    <t>Дата</t>
  </si>
  <si>
    <t>№ п/п</t>
  </si>
  <si>
    <t>Подразделение</t>
  </si>
  <si>
    <t>Наименование оборудования подразделения</t>
  </si>
  <si>
    <t>Работы начаты (ч:мин)</t>
  </si>
  <si>
    <t>Работы окон-чены (ч:мин)</t>
  </si>
  <si>
    <t>Всего затрачено времени на ремонт (ч:мин)</t>
  </si>
  <si>
    <t>Описание проведенных работ работниками Отдела главного механика.</t>
  </si>
  <si>
    <t>Работы выполнил ФИО</t>
  </si>
  <si>
    <t>С заданием ознакомлен (подпись)</t>
  </si>
  <si>
    <t>Время, затраченное на ремонт</t>
  </si>
  <si>
    <t>Итого затрачено на ед.оборуд, ч/час</t>
  </si>
  <si>
    <t>Затраченные з/ч и материалы</t>
  </si>
  <si>
    <t>Кол-во</t>
  </si>
  <si>
    <t>Ед. измерения</t>
  </si>
  <si>
    <t>Перерыв на обед:</t>
  </si>
  <si>
    <t>Транспортер 8</t>
  </si>
  <si>
    <t>Ремонт букс барабана.</t>
  </si>
  <si>
    <t>Марченко В.А.</t>
  </si>
  <si>
    <t>Бунин А.В.</t>
  </si>
  <si>
    <t>Алимов Ш.О.</t>
  </si>
  <si>
    <t>Р</t>
  </si>
  <si>
    <t>Медосмотр</t>
  </si>
  <si>
    <t>Медосмотр КСТ</t>
  </si>
  <si>
    <t>Виноградов В.Ю.</t>
  </si>
  <si>
    <t>Чумачев В.С.</t>
  </si>
  <si>
    <t>Знаки</t>
  </si>
  <si>
    <t>Изготовление информ. Знаков для камазистов.</t>
  </si>
  <si>
    <t>Обработка шеек валов после наплавки.</t>
  </si>
  <si>
    <t>Жидков Е.В.</t>
  </si>
  <si>
    <t>К</t>
  </si>
  <si>
    <t>Пресс ДГ1</t>
  </si>
  <si>
    <t>Сборка малого и ремонт большого прессов.</t>
  </si>
  <si>
    <t>Титов В.И.</t>
  </si>
  <si>
    <t>Весы</t>
  </si>
  <si>
    <t>Ремонт платформы.</t>
  </si>
  <si>
    <t>Киселев Н.В.</t>
  </si>
  <si>
    <t>Транспортировка, сборка барабана тележки. Установка барабана на тележку.</t>
  </si>
  <si>
    <t>Нория 2</t>
  </si>
  <si>
    <t>Демонтаж подшипников с промежуточной шестерни. Чистка редуктора. Подготовка к сборке.</t>
  </si>
  <si>
    <t>Самохвал В.И.</t>
  </si>
  <si>
    <t>Лаврентьев В.А.</t>
  </si>
  <si>
    <t>Персс ДГ1</t>
  </si>
  <si>
    <t>Изготовление новой крышки (см. выше)</t>
  </si>
  <si>
    <t>АС 28, АС 29</t>
  </si>
  <si>
    <t>ЦОЛы - залатка дыр</t>
  </si>
  <si>
    <t>Соленов А.А.</t>
  </si>
  <si>
    <t>Изготовление пальцев на полумуфту.</t>
  </si>
  <si>
    <t>Монтаж барабана сбрасывающей тележки. ТО тележки. Замена подшипника еще на одном барабане.</t>
  </si>
  <si>
    <t>Ремонт хомута крепления матрицы. Помощь прессовщику в установке оснастки.</t>
  </si>
  <si>
    <t>Неволин М.А.</t>
  </si>
  <si>
    <t>Изготовление пальцев для прессов.</t>
  </si>
  <si>
    <t>АС 10</t>
  </si>
  <si>
    <t>Ремонт вентилятора совместно с электриком.</t>
  </si>
  <si>
    <t>Чистка картера редуктора.</t>
  </si>
  <si>
    <t>Транспортер 9</t>
  </si>
  <si>
    <t>ТО сбрасывающей тележки транспортера. Изготовление дополнительной опорной пластины под буксу барабана.</t>
  </si>
  <si>
    <t>Дробилка 10</t>
  </si>
  <si>
    <t>Замена мягких вставок.</t>
  </si>
  <si>
    <t>Сборка промежуточного вала: вал, шестерня, подшипники. Подготовка редуктора к сборке.</t>
  </si>
  <si>
    <t>Ремонт вала барабана: углубление шпон-паза. Обработка вала после наплавки.</t>
  </si>
  <si>
    <t>Траснпортер 9</t>
  </si>
  <si>
    <t>Ремонт сбрасывающей тележки.</t>
  </si>
  <si>
    <t>Точка приема 17, скл.СОС</t>
  </si>
  <si>
    <t>Монтаж штанов от перекидного клапана. Модернизация самотечной трубы.</t>
  </si>
  <si>
    <t>Нечитайлов С.Ю.</t>
  </si>
  <si>
    <t>Транспортер скл.17-Точка приема</t>
  </si>
  <si>
    <t>Срезание болтов крепления бортов для осмотра ленты и его возможной поклейки.</t>
  </si>
  <si>
    <t>Помощь в монтаже (см.п.7)</t>
  </si>
  <si>
    <t>Изготовление оправки. Изготовление резиновых колец для муфты.</t>
  </si>
  <si>
    <t>Ремонт полумуфты.</t>
  </si>
  <si>
    <t>Транспортировка шестерни с валом и полумуфты на головку нории. Подгтовка редуктора к сборке.</t>
  </si>
  <si>
    <t>Изготовление шпонки. Прогонка резьбы в валу для болтового крепления стопорной шайбы. Монтаж полумуфты. Обжимка болтами.</t>
  </si>
  <si>
    <t>Выравнивание вала барабана. Изготовление крышки, прокладки, гайки прижима подшипника.</t>
  </si>
  <si>
    <t>Цепные тр-ры подъезд 1, 2</t>
  </si>
  <si>
    <t>Выставления зазоров жалюзей приемки зерна.</t>
  </si>
  <si>
    <t>Монтаж самотечной трубы. Изготовление поддерживающих уголков.</t>
  </si>
  <si>
    <t>Сборка приводного механизма</t>
  </si>
  <si>
    <t>Уборка на головке нории. Чистка корпуса редуктора.</t>
  </si>
  <si>
    <t>Замена подшипников первичного вала.</t>
  </si>
  <si>
    <t>Транспортер скл. 16</t>
  </si>
  <si>
    <t>Замена транспортерной ленты (140 м).</t>
  </si>
  <si>
    <t>ТО транспортера, замена/ремонт роликов.</t>
  </si>
  <si>
    <t>Участие в обучении НСУ</t>
  </si>
  <si>
    <t>Лаборатория</t>
  </si>
  <si>
    <t>Изготовление совков снятия проб.</t>
  </si>
  <si>
    <t>Изготовление кольца прижимного.</t>
  </si>
  <si>
    <t>числовое выражение часов</t>
  </si>
  <si>
    <t>итого ч.</t>
  </si>
  <si>
    <t>% от общего кол-ва затраченных часов по журналу</t>
  </si>
  <si>
    <t>% от табеля</t>
  </si>
  <si>
    <t>1</t>
  </si>
  <si>
    <t>РМЦ</t>
  </si>
  <si>
    <t>Мельница №1</t>
  </si>
  <si>
    <t>М1</t>
  </si>
  <si>
    <t>Произ.уч. №2</t>
  </si>
  <si>
    <t>2</t>
  </si>
  <si>
    <t>Соевый цех</t>
  </si>
  <si>
    <t>С</t>
  </si>
  <si>
    <t>Произ.уч. №3</t>
  </si>
  <si>
    <t>3</t>
  </si>
  <si>
    <t>Мельница №2</t>
  </si>
  <si>
    <t>М2</t>
  </si>
  <si>
    <t>Пекарня №1</t>
  </si>
  <si>
    <t>П1</t>
  </si>
  <si>
    <t>Пекарня №3</t>
  </si>
  <si>
    <t>П3</t>
  </si>
  <si>
    <t>учтено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</si>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</sst>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h:mm;@"/>
    <numFmt numFmtId="166" formatCode="[h]:mm:ss;@"/>
    <numFmt numFmtId="168" formatCode="[h]:mm;@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1"/>
      <color rgb="FFFFC000"/>
      <name val="Calibri"/>
      <family val="2"/>
      <charset val="204"/>
      <scheme val="minor"/>
    </font>
    <font>
      <b/>
      <sz val="11"/>
      <color rgb="FF09E52E"/>
      <name val="Calibri"/>
      <family val="2"/>
      <charset val="204"/>
      <scheme val="minor"/>
    </font>
    <font>
      <sz val="11"/>
      <color rgb="FF09E52E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rgb="FFFC2C8A"/>
      <name val="Calibri"/>
      <family val="2"/>
      <charset val="204"/>
      <scheme val="minor"/>
    </font>
    <font>
      <sz val="11"/>
      <color rgb="FFFC2C8A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sz val="12"/>
      <color theme="1"/>
      <name val="Times New Roman"/>
      <family val="2"/>
      <charset val="204"/>
    </font>
    <font>
      <sz val="9"/>
      <name val="Arial Cyr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3" fillId="5" borderId="0">
      <alignment horizontal="right" vertical="top"/>
    </xf>
    <xf numFmtId="0" fontId="24" fillId="5" borderId="0">
      <alignment horizontal="center" vertical="center"/>
    </xf>
    <xf numFmtId="0" fontId="24" fillId="5" borderId="0">
      <alignment horizontal="center" vertical="center"/>
    </xf>
    <xf numFmtId="0" fontId="24" fillId="5" borderId="0">
      <alignment horizontal="left"/>
    </xf>
    <xf numFmtId="0" fontId="24" fillId="5" borderId="0">
      <alignment horizontal="center"/>
    </xf>
    <xf numFmtId="0" fontId="24" fillId="5" borderId="0">
      <alignment horizontal="left" vertical="center"/>
    </xf>
    <xf numFmtId="0" fontId="24" fillId="5" borderId="0">
      <alignment horizontal="center" vertical="center"/>
    </xf>
    <xf numFmtId="0" fontId="24" fillId="5" borderId="0">
      <alignment horizontal="left" vertical="center"/>
    </xf>
    <xf numFmtId="0" fontId="24" fillId="5" borderId="0">
      <alignment horizontal="right" vertical="center"/>
    </xf>
    <xf numFmtId="0" fontId="24" fillId="5" borderId="0">
      <alignment horizontal="center" vertical="top"/>
    </xf>
    <xf numFmtId="0" fontId="24" fillId="5" borderId="0">
      <alignment horizontal="right"/>
    </xf>
    <xf numFmtId="0" fontId="24" fillId="5" borderId="0">
      <alignment horizontal="left" vertical="center"/>
    </xf>
    <xf numFmtId="0" fontId="24" fillId="5" borderId="0">
      <alignment horizontal="right" vertical="center"/>
    </xf>
    <xf numFmtId="0" fontId="24" fillId="5" borderId="0">
      <alignment horizontal="center" vertical="top"/>
    </xf>
    <xf numFmtId="0" fontId="24" fillId="5" borderId="0">
      <alignment horizontal="left"/>
    </xf>
    <xf numFmtId="0" fontId="24" fillId="5" borderId="0">
      <alignment horizontal="left" vertical="center"/>
    </xf>
    <xf numFmtId="0" fontId="24" fillId="5" borderId="0">
      <alignment horizontal="right" vertical="center"/>
    </xf>
    <xf numFmtId="0" fontId="24" fillId="5" borderId="0">
      <alignment horizontal="left" vertical="center"/>
    </xf>
    <xf numFmtId="0" fontId="24" fillId="5" borderId="0">
      <alignment horizontal="center"/>
    </xf>
    <xf numFmtId="0" fontId="24" fillId="5" borderId="0">
      <alignment horizontal="left" vertical="top"/>
    </xf>
    <xf numFmtId="0" fontId="24" fillId="5" borderId="0">
      <alignment horizontal="right" vertical="center"/>
    </xf>
    <xf numFmtId="0" fontId="24" fillId="5" borderId="0">
      <alignment horizontal="right" vertical="center"/>
    </xf>
    <xf numFmtId="0" fontId="24" fillId="5" borderId="0">
      <alignment horizontal="center" vertical="top"/>
    </xf>
    <xf numFmtId="0" fontId="24" fillId="5" borderId="0">
      <alignment horizontal="center"/>
    </xf>
    <xf numFmtId="0" fontId="24" fillId="5" borderId="0">
      <alignment horizontal="center" vertical="center"/>
    </xf>
    <xf numFmtId="0" fontId="24" fillId="5" borderId="0">
      <alignment horizontal="center" vertical="center"/>
    </xf>
    <xf numFmtId="0" fontId="24" fillId="5" borderId="0">
      <alignment horizontal="center" vertical="center"/>
    </xf>
    <xf numFmtId="0" fontId="24" fillId="5" borderId="0">
      <alignment horizontal="center" vertical="center"/>
    </xf>
    <xf numFmtId="0" fontId="25" fillId="5" borderId="0">
      <alignment horizontal="center" vertical="center"/>
    </xf>
    <xf numFmtId="0" fontId="24" fillId="5" borderId="0">
      <alignment horizontal="left"/>
    </xf>
    <xf numFmtId="0" fontId="24" fillId="5" borderId="0">
      <alignment horizontal="center" vertical="top"/>
    </xf>
    <xf numFmtId="0" fontId="24" fillId="5" borderId="0">
      <alignment horizontal="center"/>
    </xf>
    <xf numFmtId="0" fontId="24" fillId="5" borderId="0">
      <alignment horizontal="left" vertical="top"/>
    </xf>
    <xf numFmtId="0" fontId="24" fillId="5" borderId="0">
      <alignment horizontal="left" vertical="center"/>
    </xf>
    <xf numFmtId="0" fontId="26" fillId="0" borderId="0"/>
    <xf numFmtId="0" fontId="27" fillId="0" borderId="0"/>
    <xf numFmtId="0" fontId="28" fillId="0" borderId="0"/>
    <xf numFmtId="0" fontId="26" fillId="0" borderId="0"/>
    <xf numFmtId="0" fontId="29" fillId="0" borderId="0"/>
    <xf numFmtId="0" fontId="30" fillId="0" borderId="0"/>
  </cellStyleXfs>
  <cellXfs count="215">
    <xf numFmtId="0" fontId="0" fillId="0" borderId="0" xfId="0"/>
    <xf numFmtId="164" fontId="0" fillId="0" borderId="0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textRotation="90" wrapText="1"/>
    </xf>
    <xf numFmtId="0" fontId="0" fillId="0" borderId="0" xfId="0" applyNumberForma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center" wrapText="1"/>
    </xf>
    <xf numFmtId="0" fontId="0" fillId="3" borderId="0" xfId="0" applyNumberFormat="1" applyFill="1" applyBorder="1" applyAlignment="1">
      <alignment horizontal="center" vertical="center" textRotation="90" wrapText="1"/>
    </xf>
    <xf numFmtId="165" fontId="0" fillId="0" borderId="0" xfId="0" applyNumberForma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 textRotation="90" wrapText="1"/>
    </xf>
    <xf numFmtId="165" fontId="0" fillId="4" borderId="0" xfId="0" applyNumberForma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textRotation="90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right" vertical="center" wrapText="1"/>
    </xf>
    <xf numFmtId="0" fontId="0" fillId="3" borderId="2" xfId="0" applyNumberFormat="1" applyFill="1" applyBorder="1" applyAlignment="1">
      <alignment horizontal="center" vertical="center" textRotation="90" wrapText="1"/>
    </xf>
    <xf numFmtId="165" fontId="3" fillId="0" borderId="2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4" fontId="4" fillId="0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3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165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3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165" fontId="5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3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165" fontId="7" fillId="0" borderId="0" xfId="0" applyNumberFormat="1" applyFont="1" applyFill="1" applyBorder="1" applyAlignment="1">
      <alignment horizontal="center" vertical="center"/>
    </xf>
    <xf numFmtId="165" fontId="7" fillId="4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5" fontId="5" fillId="4" borderId="0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3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top"/>
    </xf>
    <xf numFmtId="165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3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165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5" fontId="0" fillId="4" borderId="0" xfId="0" applyNumberFormat="1" applyFill="1" applyBorder="1" applyAlignment="1">
      <alignment horizontal="center" vertical="center"/>
    </xf>
    <xf numFmtId="2" fontId="1" fillId="0" borderId="0" xfId="0" applyNumberFormat="1" applyFont="1" applyBorder="1" applyAlignment="1">
      <alignment vertical="center"/>
    </xf>
    <xf numFmtId="49" fontId="1" fillId="3" borderId="0" xfId="0" applyNumberFormat="1" applyFont="1" applyFill="1" applyBorder="1" applyAlignment="1">
      <alignment horizontal="center" vertical="center"/>
    </xf>
    <xf numFmtId="166" fontId="1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6" fontId="5" fillId="4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49" fontId="7" fillId="3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49" fontId="0" fillId="3" borderId="0" xfId="0" applyNumberFormat="1" applyFill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vertical="center"/>
    </xf>
    <xf numFmtId="49" fontId="2" fillId="3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right" vertical="top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3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right" vertical="top"/>
    </xf>
    <xf numFmtId="2" fontId="10" fillId="0" borderId="0" xfId="0" applyNumberFormat="1" applyFont="1" applyBorder="1" applyAlignment="1">
      <alignment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4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3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right" vertical="top"/>
    </xf>
    <xf numFmtId="2" fontId="12" fillId="0" borderId="0" xfId="0" applyNumberFormat="1" applyFont="1" applyBorder="1" applyAlignment="1">
      <alignment vertical="center"/>
    </xf>
    <xf numFmtId="165" fontId="12" fillId="0" borderId="0" xfId="0" applyNumberFormat="1" applyFont="1" applyFill="1" applyBorder="1" applyAlignment="1">
      <alignment horizontal="center" vertical="center"/>
    </xf>
    <xf numFmtId="165" fontId="12" fillId="4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3" borderId="0" xfId="0" applyNumberFormat="1" applyFont="1" applyFill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166" fontId="14" fillId="0" borderId="0" xfId="0" applyNumberFormat="1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right" vertical="top"/>
    </xf>
    <xf numFmtId="2" fontId="14" fillId="0" borderId="0" xfId="0" applyNumberFormat="1" applyFont="1" applyBorder="1" applyAlignment="1">
      <alignment vertical="center"/>
    </xf>
    <xf numFmtId="165" fontId="14" fillId="0" borderId="0" xfId="0" applyNumberFormat="1" applyFont="1" applyFill="1" applyBorder="1" applyAlignment="1">
      <alignment horizontal="center" vertical="center"/>
    </xf>
    <xf numFmtId="165" fontId="14" fillId="4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3" borderId="0" xfId="0" applyNumberFormat="1" applyFont="1" applyFill="1" applyBorder="1" applyAlignment="1">
      <alignment horizontal="center" vertical="center"/>
    </xf>
    <xf numFmtId="165" fontId="16" fillId="0" borderId="0" xfId="0" applyNumberFormat="1" applyFont="1" applyBorder="1" applyAlignment="1">
      <alignment horizontal="center" vertical="center"/>
    </xf>
    <xf numFmtId="166" fontId="16" fillId="0" borderId="0" xfId="0" applyNumberFormat="1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right" vertical="top"/>
    </xf>
    <xf numFmtId="2" fontId="16" fillId="0" borderId="0" xfId="0" applyNumberFormat="1" applyFont="1" applyBorder="1" applyAlignment="1">
      <alignment vertical="center"/>
    </xf>
    <xf numFmtId="165" fontId="16" fillId="0" borderId="0" xfId="0" applyNumberFormat="1" applyFont="1" applyFill="1" applyBorder="1" applyAlignment="1">
      <alignment horizontal="center" vertical="center"/>
    </xf>
    <xf numFmtId="165" fontId="16" fillId="4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3" borderId="0" xfId="0" applyNumberFormat="1" applyFont="1" applyFill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right" vertical="top"/>
    </xf>
    <xf numFmtId="2" fontId="18" fillId="0" borderId="0" xfId="0" applyNumberFormat="1" applyFont="1" applyBorder="1" applyAlignment="1">
      <alignment vertical="center"/>
    </xf>
    <xf numFmtId="165" fontId="18" fillId="0" borderId="0" xfId="0" applyNumberFormat="1" applyFont="1" applyFill="1" applyBorder="1" applyAlignment="1">
      <alignment horizontal="center" vertical="center"/>
    </xf>
    <xf numFmtId="165" fontId="18" fillId="4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3" borderId="0" xfId="0" applyNumberFormat="1" applyFont="1" applyFill="1" applyBorder="1" applyAlignment="1">
      <alignment horizontal="center" vertical="center"/>
    </xf>
    <xf numFmtId="165" fontId="20" fillId="0" borderId="0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right" vertical="top"/>
    </xf>
    <xf numFmtId="2" fontId="20" fillId="0" borderId="0" xfId="0" applyNumberFormat="1" applyFont="1" applyBorder="1" applyAlignment="1">
      <alignment vertical="center"/>
    </xf>
    <xf numFmtId="165" fontId="20" fillId="0" borderId="0" xfId="0" applyNumberFormat="1" applyFont="1" applyFill="1" applyBorder="1" applyAlignment="1">
      <alignment horizontal="center" vertical="center"/>
    </xf>
    <xf numFmtId="165" fontId="20" fillId="4" borderId="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22" fillId="2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3" borderId="0" xfId="0" applyNumberFormat="1" applyFont="1" applyFill="1" applyBorder="1" applyAlignment="1">
      <alignment horizontal="center" vertical="center"/>
    </xf>
    <xf numFmtId="165" fontId="22" fillId="0" borderId="0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22" fillId="4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5" fontId="4" fillId="0" borderId="5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vertical="top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166" fontId="0" fillId="0" borderId="0" xfId="0" applyNumberFormat="1" applyBorder="1" applyAlignment="1">
      <alignment vertical="center"/>
    </xf>
    <xf numFmtId="166" fontId="0" fillId="0" borderId="0" xfId="0" applyNumberFormat="1" applyFill="1" applyBorder="1" applyAlignment="1">
      <alignment horizontal="center" vertical="center"/>
    </xf>
    <xf numFmtId="166" fontId="0" fillId="4" borderId="0" xfId="0" applyNumberFormat="1" applyFill="1" applyBorder="1" applyAlignment="1">
      <alignment horizontal="center" vertical="center"/>
    </xf>
    <xf numFmtId="166" fontId="12" fillId="0" borderId="0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8" fontId="1" fillId="4" borderId="0" xfId="0" applyNumberFormat="1" applyFont="1" applyFill="1" applyBorder="1" applyAlignment="1">
      <alignment horizontal="center" vertical="center"/>
    </xf>
  </cellXfs>
  <cellStyles count="41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19" xfId="12"/>
    <cellStyle name="S2" xfId="13"/>
    <cellStyle name="S20" xfId="14"/>
    <cellStyle name="S21" xfId="15"/>
    <cellStyle name="S22" xfId="16"/>
    <cellStyle name="S23" xfId="17"/>
    <cellStyle name="S24" xfId="18"/>
    <cellStyle name="S25" xfId="19"/>
    <cellStyle name="S26" xfId="20"/>
    <cellStyle name="S27" xfId="21"/>
    <cellStyle name="S28" xfId="22"/>
    <cellStyle name="S29" xfId="23"/>
    <cellStyle name="S3" xfId="24"/>
    <cellStyle name="S30" xfId="25"/>
    <cellStyle name="S31" xfId="26"/>
    <cellStyle name="S32" xfId="27"/>
    <cellStyle name="S33" xfId="28"/>
    <cellStyle name="S4" xfId="29"/>
    <cellStyle name="S5" xfId="30"/>
    <cellStyle name="S6" xfId="31"/>
    <cellStyle name="S7" xfId="32"/>
    <cellStyle name="S8" xfId="33"/>
    <cellStyle name="S9" xfId="34"/>
    <cellStyle name="Обычный" xfId="0" builtinId="0"/>
    <cellStyle name="Обычный 2" xfId="35"/>
    <cellStyle name="Обычный 2 2" xfId="36"/>
    <cellStyle name="Обычный 2 3" xfId="37"/>
    <cellStyle name="Обычный 3" xfId="38"/>
    <cellStyle name="Обычный 4" xfId="39"/>
    <cellStyle name="Обычный 5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77;&#1083;&#1100;%20&#1043;&#1083;&#1072;&#1074;&#1052;&#1077;&#1093;%202017.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44;&#1086;&#1082;&#1091;&#1084;&#1077;&#1085;&#1090;&#1099;/Rabota/&#1058;&#1072;&#1073;&#1077;&#1083;&#1080;%20&#1080;%20&#1087;&#1077;&#1088;&#1089;&#1086;&#1085;&#1072;&#1083;/2017_11_&#1090;&#1072;&#1073;&#1077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р_УЛЗК"/>
      <sheetName val="Чер_КСТ"/>
    </sheetNames>
    <sheetDataSet>
      <sheetData sheetId="0">
        <row r="68">
          <cell r="BA68">
            <v>42782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Чер_УЛЗК"/>
      <sheetName val="Чер_УЛЗК_Чер"/>
      <sheetName val="Чер_УЛЗК-С"/>
      <sheetName val="Чер_КСТ"/>
      <sheetName val="Чер_КСТ_Чер"/>
      <sheetName val="Чер_КСТ-С"/>
      <sheetName val="Граф-факт"/>
      <sheetName val="Граф-факт в ОУП"/>
      <sheetName val="УЛЗК_Мол"/>
      <sheetName val="КСТ_Мол"/>
      <sheetName val="Премия"/>
      <sheetName val="Задания"/>
      <sheetName val="ВремяГлМех"/>
      <sheetName val="КСТ_МедОсмотр"/>
    </sheetNames>
    <sheetDataSet>
      <sheetData sheetId="0"/>
      <sheetData sheetId="1">
        <row r="116">
          <cell r="AQ116">
            <v>1889</v>
          </cell>
        </row>
      </sheetData>
      <sheetData sheetId="2"/>
      <sheetData sheetId="3"/>
      <sheetData sheetId="4">
        <row r="84">
          <cell r="AQ84">
            <v>1280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549"/>
  <sheetViews>
    <sheetView showZeros="0" tabSelected="1" zoomScale="80" zoomScaleNormal="80" workbookViewId="0">
      <pane ySplit="1" topLeftCell="A2" activePane="bottomLeft" state="frozen"/>
      <selection pane="bottomLeft" activeCell="M3" sqref="M3"/>
    </sheetView>
  </sheetViews>
  <sheetFormatPr defaultRowHeight="15" x14ac:dyDescent="0.25"/>
  <cols>
    <col min="1" max="1" width="8.85546875" style="33" bestFit="1" customWidth="1"/>
    <col min="2" max="2" width="3.85546875" style="72" customWidth="1"/>
    <col min="3" max="3" width="4" style="73" bestFit="1" customWidth="1"/>
    <col min="4" max="4" width="25.28515625" style="41" customWidth="1"/>
    <col min="5" max="5" width="4.7109375" style="74" customWidth="1"/>
    <col min="6" max="6" width="7.140625" style="75" bestFit="1" customWidth="1"/>
    <col min="7" max="7" width="6.85546875" style="75" bestFit="1" customWidth="1"/>
    <col min="8" max="8" width="9.85546875" style="75" bestFit="1" customWidth="1"/>
    <col min="9" max="9" width="67.140625" style="41" customWidth="1"/>
    <col min="10" max="10" width="17.28515625" style="41" customWidth="1"/>
    <col min="11" max="11" width="9.42578125" style="41" customWidth="1"/>
    <col min="12" max="12" width="11.28515625" style="76" customWidth="1"/>
    <col min="13" max="13" width="9.85546875" style="77" customWidth="1"/>
    <col min="14" max="14" width="18.140625" style="41" customWidth="1"/>
    <col min="15" max="15" width="4.42578125" style="42" customWidth="1"/>
    <col min="16" max="16" width="4" style="42" customWidth="1"/>
    <col min="17" max="16384" width="9.140625" style="201"/>
  </cols>
  <sheetData>
    <row r="1" spans="1:16" s="8" customFormat="1" ht="93.7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2</v>
      </c>
      <c r="F1" s="6" t="s">
        <v>4</v>
      </c>
      <c r="G1" s="6" t="s">
        <v>5</v>
      </c>
      <c r="H1" s="6" t="s">
        <v>6</v>
      </c>
      <c r="I1" s="7" t="s">
        <v>7</v>
      </c>
      <c r="J1" s="8" t="s">
        <v>8</v>
      </c>
      <c r="K1" s="6" t="s">
        <v>9</v>
      </c>
      <c r="L1" s="9" t="s">
        <v>10</v>
      </c>
      <c r="M1" s="10" t="s">
        <v>11</v>
      </c>
      <c r="N1" s="8" t="s">
        <v>12</v>
      </c>
      <c r="O1" s="11" t="s">
        <v>13</v>
      </c>
      <c r="P1" s="11" t="s">
        <v>14</v>
      </c>
    </row>
    <row r="2" spans="1:16" s="8" customFormat="1" ht="15" customHeight="1" x14ac:dyDescent="0.25">
      <c r="A2" s="12"/>
      <c r="B2" s="13"/>
      <c r="C2" s="14"/>
      <c r="D2" s="15" t="s">
        <v>15</v>
      </c>
      <c r="E2" s="16"/>
      <c r="F2" s="17">
        <v>0.5</v>
      </c>
      <c r="G2" s="17">
        <v>0.54166666666666663</v>
      </c>
      <c r="H2" s="18"/>
      <c r="I2" s="19"/>
      <c r="J2" s="20"/>
      <c r="K2" s="20"/>
      <c r="L2" s="21"/>
      <c r="M2" s="22"/>
      <c r="N2" s="20"/>
      <c r="O2" s="23"/>
      <c r="P2" s="23"/>
    </row>
    <row r="3" spans="1:16" s="27" customFormat="1" x14ac:dyDescent="0.25">
      <c r="A3" s="24">
        <v>42887</v>
      </c>
      <c r="B3" s="25">
        <f>IF(LEN(A3),1,IF(C3,MAX(INDEX(B2:B$3,LOOKUP(,-1/LEN(A$3:A3),ROW(A$3:A3))-2):INDEX(B2:B$3,ROW()-3))+1,""))</f>
        <v>1</v>
      </c>
      <c r="C3" s="26">
        <v>1</v>
      </c>
      <c r="D3" s="27" t="s">
        <v>16</v>
      </c>
      <c r="E3" s="28"/>
      <c r="F3" s="29">
        <v>0.33333333333333331</v>
      </c>
      <c r="G3" s="29">
        <v>0.41666666666666669</v>
      </c>
      <c r="H3" s="29">
        <f>IF(F3&lt;=F$2,IF(G3&lt;=F$2,G3-F3,G3-F3-(G$2-F$2)),IF(G3&gt;F$2,G3-F3,""))</f>
        <v>8.333333333333337E-2</v>
      </c>
      <c r="I3" s="30" t="s">
        <v>17</v>
      </c>
      <c r="J3" s="27" t="s">
        <v>18</v>
      </c>
      <c r="L3" s="31">
        <f t="shared" ref="L3:L10" si="0">IF(H3,SUMPRODUCT(SIGN(LEN(C3))*SIGN(LEN(J3))*H3),IF(LEN(J3),L2,0))</f>
        <v>8.333333333333337E-2</v>
      </c>
      <c r="M3" s="214">
        <f>IFERROR(IF(B3,SUM(L3:INDEX(L3:$L$68,IFERROR(MATCH(B3+1,B3:$B$68,)-1,1))),""),"")</f>
        <v>0.25000000000000011</v>
      </c>
      <c r="N3" s="213"/>
      <c r="O3" s="32"/>
      <c r="P3" s="32"/>
    </row>
    <row r="4" spans="1:16" s="27" customFormat="1" x14ac:dyDescent="0.25">
      <c r="A4" s="24"/>
      <c r="B4" s="25" t="str">
        <f>IF(LEN(A4),1,IF(C4,MAX(INDEX(B3:B$3,LOOKUP(,-1/LEN(A$3:A4),ROW(A$3:A4))-2):INDEX(B3:B$3,ROW()-3))+1,""))</f>
        <v/>
      </c>
      <c r="C4" s="26"/>
      <c r="E4" s="28"/>
      <c r="F4" s="29"/>
      <c r="G4" s="29"/>
      <c r="H4" s="29">
        <f>IF(F4&lt;=F$2,IF(G4&lt;=F$2,G4-F4,G4-F4-(G$2-F$2)),IF(G4&gt;F$2,G4-F4,""))</f>
        <v>0</v>
      </c>
      <c r="I4" s="30"/>
      <c r="J4" s="27" t="s">
        <v>19</v>
      </c>
      <c r="L4" s="31">
        <f t="shared" si="0"/>
        <v>8.333333333333337E-2</v>
      </c>
      <c r="M4" s="214" t="str">
        <f>IFERROR(IF(B4,SUM(L4:INDEX(L4:$L$68,IFERROR(MATCH(B4+1,B4:$B$68,)-1,1))),""),"")</f>
        <v/>
      </c>
      <c r="N4" s="213"/>
      <c r="O4" s="32"/>
      <c r="P4" s="32"/>
    </row>
    <row r="5" spans="1:16" s="27" customFormat="1" x14ac:dyDescent="0.25">
      <c r="A5" s="24"/>
      <c r="B5" s="25" t="str">
        <f>IF(LEN(A5),1,IF(OR(LEN(C5),LEN(E5)),MAX(INDEX(B$3:B4,LOOKUP(,-1/LEN(A$3:A5),ROW(A$3:A5))-2):INDEX(B$3:B4,ROW()-3))+1,""))</f>
        <v/>
      </c>
      <c r="C5" s="26"/>
      <c r="E5" s="28"/>
      <c r="F5" s="29"/>
      <c r="G5" s="29"/>
      <c r="H5" s="29"/>
      <c r="I5" s="30"/>
      <c r="J5" s="27" t="s">
        <v>20</v>
      </c>
      <c r="L5" s="31">
        <f t="shared" si="0"/>
        <v>8.333333333333337E-2</v>
      </c>
      <c r="M5" s="214" t="str">
        <f>IFERROR(IF(B5,SUM(L5:INDEX(L5:$L$68,IFERROR(MATCH(B5+1,B5:$B$68,)-1,1))),""),"")</f>
        <v/>
      </c>
      <c r="N5" s="213"/>
      <c r="O5" s="32"/>
      <c r="P5" s="32"/>
    </row>
    <row r="6" spans="1:16" s="41" customFormat="1" x14ac:dyDescent="0.25">
      <c r="A6" s="33"/>
      <c r="B6" s="34">
        <f>IF(LEN(A6),1,IF(OR(LEN(C6),LEN(E6)),MAX(INDEX(B$3:B5,LOOKUP(,-1/LEN(A$3:A6),ROW(A$3:A6))-2):INDEX(B$3:B5,ROW()-3))+1,""))</f>
        <v>2</v>
      </c>
      <c r="C6" s="35" t="s">
        <v>21</v>
      </c>
      <c r="D6" s="36" t="s">
        <v>22</v>
      </c>
      <c r="E6" s="37"/>
      <c r="F6" s="38">
        <v>0.33333333333333331</v>
      </c>
      <c r="G6" s="38">
        <v>0.70833333333333337</v>
      </c>
      <c r="H6" s="38">
        <f>IF(F6&lt;=F$2,IF(G6&lt;=F$2,G6-F6,G6-F6-(G$2-F$2)),IF(G6&gt;F$2,G6-F6,""))</f>
        <v>0.33333333333333343</v>
      </c>
      <c r="I6" s="39" t="s">
        <v>23</v>
      </c>
      <c r="J6" s="36" t="s">
        <v>24</v>
      </c>
      <c r="K6" s="36"/>
      <c r="L6" s="40">
        <f t="shared" si="0"/>
        <v>0.33333333333333343</v>
      </c>
      <c r="M6" s="214">
        <f>IFERROR(IF(B6,SUM(L6:INDEX(L6:$L$68,IFERROR(MATCH(B6+1,B6:$B$68,)-1,1))),""),"")</f>
        <v>0.66666666666666685</v>
      </c>
      <c r="N6" s="213"/>
      <c r="O6" s="42"/>
      <c r="P6" s="42"/>
    </row>
    <row r="7" spans="1:16" s="41" customFormat="1" x14ac:dyDescent="0.25">
      <c r="A7" s="33"/>
      <c r="B7" s="34"/>
      <c r="C7" s="35"/>
      <c r="D7" s="36"/>
      <c r="E7" s="37"/>
      <c r="F7" s="38"/>
      <c r="G7" s="38"/>
      <c r="H7" s="38"/>
      <c r="I7" s="39"/>
      <c r="J7" s="36" t="s">
        <v>25</v>
      </c>
      <c r="K7" s="36"/>
      <c r="L7" s="40">
        <f t="shared" si="0"/>
        <v>0.33333333333333343</v>
      </c>
      <c r="M7" s="214" t="str">
        <f>IFERROR(IF(B7,SUM(L7:INDEX(L7:$L$68,IFERROR(MATCH(B7+1,B7:$B$68,)-1,1))),""),"")</f>
        <v/>
      </c>
      <c r="N7" s="213"/>
      <c r="O7" s="42"/>
      <c r="P7" s="42"/>
    </row>
    <row r="8" spans="1:16" s="41" customFormat="1" x14ac:dyDescent="0.25">
      <c r="A8" s="33"/>
      <c r="B8" s="34">
        <f>IF(LEN(A8),1,IF(OR(LEN(C8),LEN(E8)),MAX(INDEX(B$3:B7,LOOKUP(,-1/LEN(A$3:A8),ROW(A$3:A8))-2):INDEX(B$3:B7,ROW()-3))+1,""))</f>
        <v>3</v>
      </c>
      <c r="C8" s="35" t="s">
        <v>21</v>
      </c>
      <c r="D8" s="36" t="s">
        <v>26</v>
      </c>
      <c r="E8" s="37"/>
      <c r="F8" s="38">
        <v>0.41666666666666669</v>
      </c>
      <c r="G8" s="38">
        <v>0.5</v>
      </c>
      <c r="H8" s="38">
        <f>IF(F8&lt;=F$2,IF(G8&lt;=F$2,G8-F8,G8-F8-(G$2-F$2)),IF(G8&gt;F$2,G8-F8,""))</f>
        <v>8.3333333333333315E-2</v>
      </c>
      <c r="I8" s="39" t="s">
        <v>27</v>
      </c>
      <c r="J8" s="36" t="s">
        <v>18</v>
      </c>
      <c r="K8" s="36"/>
      <c r="L8" s="40">
        <f t="shared" si="0"/>
        <v>8.3333333333333315E-2</v>
      </c>
      <c r="M8" s="214">
        <f>IFERROR(IF(B8,SUM(L8:INDEX(L8:$L$68,IFERROR(MATCH(B8+1,B8:$B$68,)-1,1))),""),"")</f>
        <v>8.3333333333333315E-2</v>
      </c>
      <c r="N8" s="213"/>
      <c r="O8" s="42"/>
      <c r="P8" s="42"/>
    </row>
    <row r="9" spans="1:16" s="27" customFormat="1" x14ac:dyDescent="0.25">
      <c r="A9" s="24"/>
      <c r="B9" s="25">
        <f>IF(LEN(A9),1,IF(OR(LEN(C9),LEN(E9)),MAX(INDEX(B$3:B8,LOOKUP(,-1/LEN(A$3:A9),ROW(A$3:A9))-2):INDEX(B$3:B8,ROW()-3))+1,""))</f>
        <v>4</v>
      </c>
      <c r="C9" s="26">
        <v>1</v>
      </c>
      <c r="D9" s="27" t="s">
        <v>16</v>
      </c>
      <c r="E9" s="28"/>
      <c r="F9" s="29">
        <v>0.33333333333333331</v>
      </c>
      <c r="G9" s="29">
        <v>0.41666666666666669</v>
      </c>
      <c r="H9" s="29">
        <f>IF(F9&lt;=F$2,IF(G9&lt;=F$2,G9-F9,G9-F9-(G$2-F$2)),IF(G9&gt;F$2,G9-F9,""))</f>
        <v>8.333333333333337E-2</v>
      </c>
      <c r="I9" s="30" t="s">
        <v>28</v>
      </c>
      <c r="J9" s="27" t="s">
        <v>29</v>
      </c>
      <c r="L9" s="31">
        <f t="shared" si="0"/>
        <v>8.333333333333337E-2</v>
      </c>
      <c r="M9" s="214">
        <f>IFERROR(IF(B9,SUM(L9:INDEX(L9:$L$68,IFERROR(MATCH(B9+1,B9:$B$68,)-1,1))),""),"")</f>
        <v>8.333333333333337E-2</v>
      </c>
      <c r="N9" s="213"/>
      <c r="O9" s="32"/>
      <c r="P9" s="32"/>
    </row>
    <row r="10" spans="1:16" s="46" customFormat="1" ht="15" customHeight="1" x14ac:dyDescent="0.25">
      <c r="A10" s="43"/>
      <c r="B10" s="44">
        <f>IF(LEN(A10),1,IF(OR(LEN(C10),LEN(E10)),MAX(INDEX(B$3:B9,LOOKUP(,-1/LEN(A$3:A10),ROW(A$3:A10))-2):INDEX(B$3:B9,ROW()-3))+1,""))</f>
        <v>5</v>
      </c>
      <c r="C10" s="45" t="s">
        <v>30</v>
      </c>
      <c r="D10" s="46" t="s">
        <v>31</v>
      </c>
      <c r="E10" s="47"/>
      <c r="F10" s="48">
        <v>0.33333333333333331</v>
      </c>
      <c r="G10" s="48">
        <v>0.70833333333333337</v>
      </c>
      <c r="H10" s="48">
        <f>IF(F10&lt;=F$2,IF(G10&lt;=F$2,G10-F10,G10-F10-(G$2-F$2)),IF(G10&gt;F$2,G10-F10,""))</f>
        <v>0.33333333333333343</v>
      </c>
      <c r="I10" s="49" t="s">
        <v>32</v>
      </c>
      <c r="J10" s="46" t="s">
        <v>33</v>
      </c>
      <c r="L10" s="50">
        <f t="shared" si="0"/>
        <v>0.33333333333333343</v>
      </c>
      <c r="M10" s="214">
        <f>IFERROR(IF(B10,SUM(L10:INDEX(L10:$L$68,IFERROR(MATCH(B10+1,B10:$B$68,)-1,1))),""),"")</f>
        <v>0.33333333333333343</v>
      </c>
      <c r="N10" s="213"/>
      <c r="O10" s="52"/>
      <c r="P10" s="52"/>
    </row>
    <row r="11" spans="1:16" s="27" customFormat="1" x14ac:dyDescent="0.25">
      <c r="A11" s="24"/>
      <c r="B11" s="25">
        <f>IF(LEN(A11),1,IF(OR(LEN(C11),LEN(E11)),MAX(INDEX(B$3:B10,LOOKUP(,-1/LEN(A$3:A11),ROW(A$3:A11))-2):INDEX(B$3:B10,ROW()-3))+1,""))</f>
        <v>6</v>
      </c>
      <c r="C11" s="26">
        <v>1</v>
      </c>
      <c r="D11" s="27" t="s">
        <v>34</v>
      </c>
      <c r="E11" s="28"/>
      <c r="F11" s="29">
        <v>0.33333333333333331</v>
      </c>
      <c r="G11" s="29">
        <v>0.70833333333333337</v>
      </c>
      <c r="H11" s="29">
        <f t="shared" ref="H11:H21" si="1">IF(F11&lt;=F$2,IF(G11&lt;=F$2,G11-F11,G11-F11-(G$2-F$2)),IF(G11&gt;F$2,G11-F11,""))</f>
        <v>0.33333333333333343</v>
      </c>
      <c r="I11" s="30" t="s">
        <v>35</v>
      </c>
      <c r="J11" s="27" t="s">
        <v>36</v>
      </c>
      <c r="L11" s="31">
        <f>IF(H11,SUMPRODUCT(SIGN(LEN(C11))*SIGN(LEN(J11))*H11),IF(LEN(J11),#REF!,0))</f>
        <v>0.33333333333333343</v>
      </c>
      <c r="M11" s="214">
        <f>IFERROR(IF(B11,SUM(L11:INDEX(L11:$L$68,IFERROR(MATCH(B11+1,B11:$B$68,)-1,1))),""),"")</f>
        <v>0.33333333333333343</v>
      </c>
      <c r="N11" s="213"/>
      <c r="O11" s="32"/>
      <c r="P11" s="32"/>
    </row>
    <row r="12" spans="1:16" s="27" customFormat="1" ht="15" customHeight="1" x14ac:dyDescent="0.25">
      <c r="A12" s="24"/>
      <c r="B12" s="25">
        <f>IF(LEN(A12),1,IF(OR(LEN(C12),LEN(E12)),MAX(INDEX(B$3:B11,LOOKUP(,-1/LEN(A$3:A12),ROW(A$3:A12))-2):INDEX(B$3:B11,ROW()-3))+1,""))</f>
        <v>7</v>
      </c>
      <c r="C12" s="26">
        <v>1</v>
      </c>
      <c r="D12" s="27" t="s">
        <v>16</v>
      </c>
      <c r="E12" s="28"/>
      <c r="F12" s="29">
        <v>0.45833333333333331</v>
      </c>
      <c r="G12" s="29">
        <v>0.70833333333333337</v>
      </c>
      <c r="H12" s="29">
        <f t="shared" si="1"/>
        <v>0.20833333333333343</v>
      </c>
      <c r="I12" s="30" t="s">
        <v>37</v>
      </c>
      <c r="J12" s="27" t="s">
        <v>18</v>
      </c>
      <c r="L12" s="31">
        <f>IF(H12,SUMPRODUCT(SIGN(LEN(C12))*SIGN(LEN(J12))*H12),IF(LEN(J12),L11,0))</f>
        <v>0.20833333333333343</v>
      </c>
      <c r="M12" s="214">
        <f>IFERROR(IF(B12,SUM(L12:INDEX(L12:$L$68,IFERROR(MATCH(B12+1,B12:$B$68,)-1,1))),""),"")</f>
        <v>0.62500000000000022</v>
      </c>
      <c r="N12" s="213"/>
      <c r="O12" s="32"/>
      <c r="P12" s="32"/>
    </row>
    <row r="13" spans="1:16" s="27" customFormat="1" x14ac:dyDescent="0.25">
      <c r="A13" s="24"/>
      <c r="B13" s="25" t="str">
        <f>IF(LEN(A13),1,IF(OR(LEN(C13),LEN(E13)),MAX(INDEX(B$3:B12,LOOKUP(,-1/LEN(A$3:A13),ROW(A$3:A13))-2):INDEX(B$3:B12,ROW()-3))+1,""))</f>
        <v/>
      </c>
      <c r="C13" s="26"/>
      <c r="E13" s="28"/>
      <c r="F13" s="29"/>
      <c r="G13" s="29"/>
      <c r="H13" s="29">
        <f t="shared" si="1"/>
        <v>0</v>
      </c>
      <c r="I13" s="30"/>
      <c r="J13" s="27" t="s">
        <v>19</v>
      </c>
      <c r="L13" s="31">
        <f>IF(H13,SUMPRODUCT(SIGN(LEN(C13))*SIGN(LEN(J13))*H13),IF(LEN(J13),L12,0))</f>
        <v>0.20833333333333343</v>
      </c>
      <c r="M13" s="214" t="str">
        <f>IFERROR(IF(B13,SUM(L13:INDEX(L13:$L$68,IFERROR(MATCH(B13+1,B13:$B$68,)-1,1))),""),"")</f>
        <v/>
      </c>
      <c r="N13" s="213"/>
      <c r="O13" s="32"/>
      <c r="P13" s="32"/>
    </row>
    <row r="14" spans="1:16" s="27" customFormat="1" x14ac:dyDescent="0.25">
      <c r="A14" s="24"/>
      <c r="B14" s="25" t="str">
        <f>IF(LEN(A14),1,IF(OR(LEN(C14),LEN(E14)),MAX(INDEX(B$3:B13,LOOKUP(,-1/LEN(A$3:A14),ROW(A$3:A14))-2):INDEX(B$3:B13,ROW()-3))+1,""))</f>
        <v/>
      </c>
      <c r="C14" s="26"/>
      <c r="E14" s="28"/>
      <c r="F14" s="29"/>
      <c r="G14" s="29"/>
      <c r="H14" s="29"/>
      <c r="I14" s="30"/>
      <c r="J14" s="27" t="s">
        <v>20</v>
      </c>
      <c r="L14" s="31">
        <f>IF(H14,SUMPRODUCT(SIGN(LEN(C14))*SIGN(LEN(J14))*H14),IF(LEN(J14),L13,0))</f>
        <v>0.20833333333333343</v>
      </c>
      <c r="M14" s="214" t="str">
        <f>IFERROR(IF(B14,SUM(L14:INDEX(L14:$L$68,IFERROR(MATCH(B14+1,B14:$B$68,)-1,1))),""),"")</f>
        <v/>
      </c>
      <c r="N14" s="213"/>
      <c r="O14" s="32"/>
      <c r="P14" s="32"/>
    </row>
    <row r="15" spans="1:16" s="27" customFormat="1" x14ac:dyDescent="0.25">
      <c r="A15" s="24"/>
      <c r="B15" s="25">
        <f>IF(LEN(A15),1,IF(OR(LEN(C15),LEN(E15)),MAX(INDEX(B$3:B14,LOOKUP(,-1/LEN(A$3:A15),ROW(A$3:A15))-2):INDEX(B$3:B14,ROW()-3))+1,""))</f>
        <v>8</v>
      </c>
      <c r="C15" s="26">
        <v>1</v>
      </c>
      <c r="D15" s="27" t="s">
        <v>38</v>
      </c>
      <c r="E15" s="28"/>
      <c r="F15" s="29">
        <v>0.33333333333333331</v>
      </c>
      <c r="G15" s="29">
        <v>0.70833333333333337</v>
      </c>
      <c r="H15" s="29">
        <f t="shared" si="1"/>
        <v>0.33333333333333343</v>
      </c>
      <c r="I15" s="30" t="s">
        <v>39</v>
      </c>
      <c r="J15" s="27" t="s">
        <v>40</v>
      </c>
      <c r="L15" s="31">
        <f>IF(H15,SUMPRODUCT(SIGN(LEN(C15))*SIGN(LEN(J15))*H15),IF(LEN(J15),L14,0))</f>
        <v>0.33333333333333343</v>
      </c>
      <c r="M15" s="214">
        <f>IFERROR(IF(B15,SUM(L15:INDEX(L15:$L$68,IFERROR(MATCH(B15+1,B15:$B$68,)-1,1))),""),"")</f>
        <v>0.66666666666666685</v>
      </c>
      <c r="N15" s="213"/>
      <c r="O15" s="32"/>
      <c r="P15" s="32"/>
    </row>
    <row r="16" spans="1:16" s="27" customFormat="1" x14ac:dyDescent="0.25">
      <c r="A16" s="24"/>
      <c r="B16" s="25" t="str">
        <f>IF(LEN(A16),1,IF(OR(LEN(C16),LEN(E16)),MAX(INDEX(B$3:B15,LOOKUP(,-1/LEN(A$3:A16),ROW(A$3:A16))-2):INDEX(B$3:B15,ROW()-3))+1,""))</f>
        <v/>
      </c>
      <c r="C16" s="26"/>
      <c r="E16" s="28"/>
      <c r="F16" s="29"/>
      <c r="G16" s="29"/>
      <c r="H16" s="29">
        <f t="shared" si="1"/>
        <v>0</v>
      </c>
      <c r="I16" s="30"/>
      <c r="J16" s="27" t="s">
        <v>41</v>
      </c>
      <c r="L16" s="31">
        <f>IF(H16,SUMPRODUCT(SIGN(LEN(C16))*SIGN(LEN(J16))*H16),IF(LEN(J16),L15,0))</f>
        <v>0.33333333333333343</v>
      </c>
      <c r="M16" s="214" t="str">
        <f>IFERROR(IF(B16,SUM(L16:INDEX(L16:$L$68,IFERROR(MATCH(B16+1,B16:$B$68,)-1,1))),""),"")</f>
        <v/>
      </c>
      <c r="N16" s="213" t="str">
        <f>IFERROR(IF(B16,SUM(L16:INDEX(L16:$L$68,MATCH(B16+1,B16:$B$68,)-1))),"")</f>
        <v/>
      </c>
      <c r="O16" s="32"/>
      <c r="P16" s="32"/>
    </row>
    <row r="17" spans="1:16" s="46" customFormat="1" ht="15" customHeight="1" x14ac:dyDescent="0.25">
      <c r="A17" s="43"/>
      <c r="B17" s="44">
        <f>IF(LEN(A17),1,IF(OR(LEN(C17),LEN(E17)),MAX(INDEX(B$3:B16,LOOKUP(,-1/LEN(A$3:A17),ROW(A$3:A17))-2):INDEX(B$3:B16,ROW()-3))+1,""))</f>
        <v>9</v>
      </c>
      <c r="C17" s="45" t="s">
        <v>30</v>
      </c>
      <c r="D17" s="46" t="s">
        <v>42</v>
      </c>
      <c r="E17" s="47"/>
      <c r="F17" s="48">
        <v>0.41666666666666669</v>
      </c>
      <c r="G17" s="48">
        <v>0.5</v>
      </c>
      <c r="H17" s="48">
        <f t="shared" si="1"/>
        <v>8.3333333333333315E-2</v>
      </c>
      <c r="I17" s="49" t="s">
        <v>43</v>
      </c>
      <c r="J17" s="46" t="s">
        <v>29</v>
      </c>
      <c r="L17" s="50">
        <f>IF(H17,SUMPRODUCT(SIGN(LEN(C17))*SIGN(LEN(J17))*H17),IF(LEN(J17),#REF!,0))</f>
        <v>8.3333333333333315E-2</v>
      </c>
      <c r="M17" s="214">
        <f>IFERROR(IF(B17,SUM(L17:INDEX(L17:$L$68,IFERROR(MATCH(B17+1,B17:$B$68,)-1,1))),""),"")</f>
        <v>8.3333333333333315E-2</v>
      </c>
      <c r="O17" s="52"/>
      <c r="P17" s="52"/>
    </row>
    <row r="18" spans="1:16" s="27" customFormat="1" x14ac:dyDescent="0.25">
      <c r="A18" s="24"/>
      <c r="B18" s="25">
        <f>IF(LEN(A18),1,IF(OR(LEN(C18),LEN(E18)),MAX(INDEX(B$3:B17,LOOKUP(,-1/LEN(A$3:A18),ROW(A$3:A18))-2):INDEX(B$3:B17,ROW()-3))+1,""))</f>
        <v>10</v>
      </c>
      <c r="C18" s="26">
        <v>1</v>
      </c>
      <c r="D18" s="27" t="s">
        <v>44</v>
      </c>
      <c r="E18" s="28"/>
      <c r="F18" s="29">
        <v>0.33333333333333331</v>
      </c>
      <c r="G18" s="29">
        <v>0.70833333333333337</v>
      </c>
      <c r="H18" s="29">
        <f>IF(F18&lt;=F$2,IF(G18&lt;=F$2,G18-F18,G18-F18-(G$2-F$2)),IF(G18&gt;F$2,G18-F18,""))</f>
        <v>0.33333333333333343</v>
      </c>
      <c r="I18" s="30" t="s">
        <v>45</v>
      </c>
      <c r="J18" s="27" t="s">
        <v>46</v>
      </c>
      <c r="L18" s="31">
        <f>IF(H18,SUMPRODUCT(SIGN(LEN(C18))*SIGN(LEN(J18))*H18),IF(LEN(J18),#REF!,0))</f>
        <v>0.33333333333333343</v>
      </c>
      <c r="M18" s="214">
        <f>IFERROR(IF(B18,SUM(L18:INDEX(L18:$L$68,IFERROR(MATCH(B18+1,B18:$B$68,)-1,1))),""),"")</f>
        <v>0.33333333333333343</v>
      </c>
      <c r="O18" s="32"/>
      <c r="P18" s="32"/>
    </row>
    <row r="19" spans="1:16" s="27" customFormat="1" x14ac:dyDescent="0.25">
      <c r="A19" s="24"/>
      <c r="B19" s="25">
        <f>IF(LEN(A19),1,IF(OR(LEN(C19),LEN(E19)),MAX(INDEX(B$3:B18,LOOKUP(,-1/LEN(A$3:A19),ROW(A$3:A19))-2):INDEX(B$3:B18,ROW()-3))+1,""))</f>
        <v>11</v>
      </c>
      <c r="C19" s="26">
        <v>1</v>
      </c>
      <c r="D19" s="27" t="s">
        <v>38</v>
      </c>
      <c r="E19" s="28"/>
      <c r="F19" s="29">
        <v>0.54166666666666663</v>
      </c>
      <c r="G19" s="29">
        <v>0.70833333333333337</v>
      </c>
      <c r="H19" s="29">
        <f t="shared" si="1"/>
        <v>0.16666666666666674</v>
      </c>
      <c r="I19" s="30" t="s">
        <v>47</v>
      </c>
      <c r="J19" s="27" t="s">
        <v>29</v>
      </c>
      <c r="L19" s="31">
        <f>IF(H19,SUMPRODUCT(SIGN(LEN(C19))*SIGN(LEN(J19))*H19),IF(LEN(J19),L17,0))</f>
        <v>0.16666666666666674</v>
      </c>
      <c r="M19" s="214">
        <f>IFERROR(IF(B19,SUM(L19:INDEX(L19:$L$68,IFERROR(MATCH(B19+1,B19:$B$68,)-1,1))),""),"")</f>
        <v>0.16666666666666674</v>
      </c>
      <c r="O19" s="32"/>
      <c r="P19" s="32"/>
    </row>
    <row r="20" spans="1:16" s="27" customFormat="1" x14ac:dyDescent="0.25">
      <c r="A20" s="24">
        <v>42888</v>
      </c>
      <c r="B20" s="25">
        <f>IF(LEN(A20),1,IF(OR(LEN(C20),LEN(E20)),MAX(INDEX(B$3:B19,LOOKUP(,-1/LEN(A$3:A20),ROW(A$3:A20))-2):INDEX(B$3:B19,ROW()-3))+1,""))</f>
        <v>1</v>
      </c>
      <c r="C20" s="26">
        <v>1</v>
      </c>
      <c r="D20" s="27" t="s">
        <v>16</v>
      </c>
      <c r="E20" s="28"/>
      <c r="F20" s="29">
        <v>0.33333333333333331</v>
      </c>
      <c r="G20" s="29">
        <v>0.41666666666666669</v>
      </c>
      <c r="H20" s="29">
        <f t="shared" si="1"/>
        <v>8.333333333333337E-2</v>
      </c>
      <c r="I20" s="30" t="s">
        <v>48</v>
      </c>
      <c r="J20" s="27" t="s">
        <v>18</v>
      </c>
      <c r="L20" s="31">
        <f>IF(H20,SUMPRODUCT(SIGN(LEN(C20))*SIGN(LEN(J20))*H20),IF(LEN(J20),#REF!,0))</f>
        <v>8.333333333333337E-2</v>
      </c>
      <c r="M20" s="214">
        <f>IFERROR(IF(B20,SUM(L20:INDEX(L20:$L$68,IFERROR(MATCH(B20+1,B20:$B$68,)-1,1))),""),"")</f>
        <v>0.25000000000000011</v>
      </c>
      <c r="O20" s="32"/>
      <c r="P20" s="32"/>
    </row>
    <row r="21" spans="1:16" s="27" customFormat="1" x14ac:dyDescent="0.25">
      <c r="A21" s="24"/>
      <c r="B21" s="25" t="str">
        <f>IF(LEN(A21),1,IF(OR(LEN(C21),LEN(E21)),MAX(INDEX(B$3:B20,LOOKUP(,-1/LEN(A$3:A21),ROW(A$3:A21))-2):INDEX(B$3:B20,ROW()-3))+1,""))</f>
        <v/>
      </c>
      <c r="C21" s="26"/>
      <c r="E21" s="28"/>
      <c r="F21" s="29"/>
      <c r="G21" s="29"/>
      <c r="H21" s="29">
        <f t="shared" si="1"/>
        <v>0</v>
      </c>
      <c r="I21" s="30"/>
      <c r="J21" s="27" t="s">
        <v>19</v>
      </c>
      <c r="L21" s="31">
        <f>IF(H21,SUMPRODUCT(SIGN(LEN(C21))*SIGN(LEN(J21))*H21),IF(LEN(J21),L20,0))</f>
        <v>8.333333333333337E-2</v>
      </c>
      <c r="M21" s="214" t="str">
        <f>IFERROR(IF(B21,SUM(L21:INDEX(L21:$L$68,IFERROR(MATCH(B21+1,B21:$B$68,)-1,1))),""),"")</f>
        <v/>
      </c>
      <c r="O21" s="32"/>
      <c r="P21" s="32"/>
    </row>
    <row r="22" spans="1:16" s="27" customFormat="1" x14ac:dyDescent="0.25">
      <c r="A22" s="24"/>
      <c r="B22" s="25" t="str">
        <f>IF(LEN(A22),1,IF(OR(LEN(C22),LEN(E22)),MAX(INDEX(B$3:B21,LOOKUP(,-1/LEN(A$3:A22),ROW(A$3:A22))-2):INDEX(B$3:B21,ROW()-3))+1,""))</f>
        <v/>
      </c>
      <c r="C22" s="26"/>
      <c r="E22" s="28"/>
      <c r="F22" s="29"/>
      <c r="G22" s="29"/>
      <c r="H22" s="29"/>
      <c r="I22" s="30"/>
      <c r="J22" s="27" t="s">
        <v>20</v>
      </c>
      <c r="L22" s="31">
        <f>IF(H22,SUMPRODUCT(SIGN(LEN(C22))*SIGN(LEN(J22))*H22),IF(LEN(J22),L21,0))</f>
        <v>8.333333333333337E-2</v>
      </c>
      <c r="M22" s="214" t="str">
        <f>IFERROR(IF(B22,SUM(L22:INDEX(L22:$L$68,IFERROR(MATCH(B22+1,B22:$B$68,)-1,1))),""),"")</f>
        <v/>
      </c>
      <c r="O22" s="32"/>
      <c r="P22" s="32"/>
    </row>
    <row r="23" spans="1:16" s="46" customFormat="1" ht="15" customHeight="1" x14ac:dyDescent="0.25">
      <c r="A23" s="43"/>
      <c r="B23" s="44">
        <f>IF(LEN(A23),1,IF(OR(LEN(C23),LEN(E23)),MAX(INDEX(B$3:B22,LOOKUP(,-1/LEN(A$3:A23),ROW(A$3:A23))-2):INDEX(B$3:B22,ROW()-3))+1,""))</f>
        <v>2</v>
      </c>
      <c r="C23" s="45" t="s">
        <v>30</v>
      </c>
      <c r="D23" s="46" t="s">
        <v>31</v>
      </c>
      <c r="E23" s="47"/>
      <c r="F23" s="48">
        <v>0.33333333333333331</v>
      </c>
      <c r="G23" s="48">
        <v>0.58333333333333337</v>
      </c>
      <c r="H23" s="48">
        <f t="shared" ref="H23:H54" si="2">IF(F23&lt;=F$2,IF(G23&lt;=F$2,G23-F23,G23-F23-(G$2-F$2)),IF(G23&gt;F$2,G23-F23,""))</f>
        <v>0.20833333333333343</v>
      </c>
      <c r="I23" s="49" t="s">
        <v>49</v>
      </c>
      <c r="J23" s="46" t="s">
        <v>50</v>
      </c>
      <c r="L23" s="50">
        <f>IF(H23,SUMPRODUCT(SIGN(LEN(C23))*SIGN(LEN(J23))*H23),IF(LEN(J23),L22,0))</f>
        <v>0.20833333333333343</v>
      </c>
      <c r="M23" s="214">
        <f>IFERROR(IF(B23,SUM(L23:INDEX(L23:$L$68,IFERROR(MATCH(B23+1,B23:$B$68,)-1,1))),""),"")</f>
        <v>0.20833333333333343</v>
      </c>
      <c r="O23" s="52"/>
      <c r="P23" s="52"/>
    </row>
    <row r="24" spans="1:16" s="46" customFormat="1" x14ac:dyDescent="0.25">
      <c r="A24" s="43"/>
      <c r="B24" s="44">
        <f>IF(LEN(A24),1,IF(OR(LEN(C24),LEN(E24)),MAX(INDEX(B$3:B23,LOOKUP(,-1/LEN(A$3:A24),ROW(A$3:A24))-2):INDEX(B$3:B23,ROW()-3))+1,""))</f>
        <v>3</v>
      </c>
      <c r="C24" s="45" t="s">
        <v>30</v>
      </c>
      <c r="D24" s="46" t="s">
        <v>31</v>
      </c>
      <c r="E24" s="47"/>
      <c r="F24" s="48">
        <v>0.33333333333333331</v>
      </c>
      <c r="G24" s="48">
        <v>0.41666666666666669</v>
      </c>
      <c r="H24" s="48">
        <f t="shared" si="2"/>
        <v>8.333333333333337E-2</v>
      </c>
      <c r="I24" s="49" t="s">
        <v>51</v>
      </c>
      <c r="J24" s="46" t="s">
        <v>29</v>
      </c>
      <c r="L24" s="50">
        <f>IF(H24,SUMPRODUCT(SIGN(LEN(C24))*SIGN(LEN(J24))*H24),IF(LEN(J24),L23,0))</f>
        <v>8.333333333333337E-2</v>
      </c>
      <c r="M24" s="214">
        <f>IFERROR(IF(B24,SUM(L24:INDEX(L24:$L$68,IFERROR(MATCH(B24+1,B24:$B$68,)-1,1))),""),"")</f>
        <v>8.333333333333337E-2</v>
      </c>
      <c r="O24" s="52"/>
      <c r="P24" s="52"/>
    </row>
    <row r="25" spans="1:16" s="27" customFormat="1" x14ac:dyDescent="0.25">
      <c r="A25" s="24"/>
      <c r="B25" s="25">
        <f>IF(LEN(A25),1,IF(OR(LEN(C25),LEN(E25)),MAX(INDEX(B$3:B24,LOOKUP(,-1/LEN(A$3:A25),ROW(A$3:A25))-2):INDEX(B$3:B24,ROW()-3))+1,""))</f>
        <v>4</v>
      </c>
      <c r="C25" s="26">
        <v>1</v>
      </c>
      <c r="D25" s="27" t="s">
        <v>52</v>
      </c>
      <c r="E25" s="28"/>
      <c r="F25" s="29">
        <v>0.33333333333333331</v>
      </c>
      <c r="G25" s="29">
        <v>0.70833333333333337</v>
      </c>
      <c r="H25" s="29">
        <f t="shared" si="2"/>
        <v>0.33333333333333343</v>
      </c>
      <c r="I25" s="30" t="s">
        <v>53</v>
      </c>
      <c r="J25" s="27" t="s">
        <v>41</v>
      </c>
      <c r="L25" s="31">
        <f>IF(H25,SUMPRODUCT(SIGN(LEN(C25))*SIGN(LEN(J25))*H25),IF(LEN(J25),#REF!,0))</f>
        <v>0.33333333333333343</v>
      </c>
      <c r="M25" s="214">
        <f>IFERROR(IF(B25,SUM(L25:INDEX(L25:$L$68,IFERROR(MATCH(B25+1,B25:$B$68,)-1,1))),""),"")</f>
        <v>0.33333333333333343</v>
      </c>
      <c r="O25" s="32"/>
      <c r="P25" s="32"/>
    </row>
    <row r="26" spans="1:16" s="27" customFormat="1" x14ac:dyDescent="0.25">
      <c r="A26" s="24"/>
      <c r="B26" s="25">
        <f>IF(LEN(A26),1,IF(OR(LEN(C26),LEN(E26)),MAX(INDEX(B$3:B25,LOOKUP(,-1/LEN(A$3:A26),ROW(A$3:A26))-2):INDEX(B$3:B25,ROW()-3))+1,""))</f>
        <v>5</v>
      </c>
      <c r="C26" s="26">
        <v>1</v>
      </c>
      <c r="D26" s="27" t="s">
        <v>38</v>
      </c>
      <c r="E26" s="28"/>
      <c r="F26" s="29">
        <v>0.33333333333333331</v>
      </c>
      <c r="G26" s="29">
        <v>0.70833333333333337</v>
      </c>
      <c r="H26" s="29">
        <f t="shared" si="2"/>
        <v>0.33333333333333343</v>
      </c>
      <c r="I26" s="30" t="s">
        <v>54</v>
      </c>
      <c r="J26" s="27" t="s">
        <v>40</v>
      </c>
      <c r="L26" s="31">
        <f>IF(H26,SUMPRODUCT(SIGN(LEN(C26))*SIGN(LEN(J26))*H26),IF(LEN(J26),L25,0))</f>
        <v>0.33333333333333343</v>
      </c>
      <c r="M26" s="214">
        <f>IFERROR(IF(B26,SUM(L26:INDEX(L26:$L$68,IFERROR(MATCH(B26+1,B26:$B$68,)-1,1))),""),"")</f>
        <v>1.0000000000000002</v>
      </c>
      <c r="O26" s="32"/>
      <c r="P26" s="32"/>
    </row>
    <row r="27" spans="1:16" s="27" customFormat="1" ht="15" customHeight="1" x14ac:dyDescent="0.25">
      <c r="A27" s="24"/>
      <c r="B27" s="25" t="str">
        <f>IF(LEN(A27),1,IF(OR(LEN(C27),LEN(E27)),MAX(INDEX(B$3:B26,LOOKUP(,-1/LEN(A$3:A27),ROW(A$3:A27))-2):INDEX(B$3:B26,ROW()-3))+1,""))</f>
        <v/>
      </c>
      <c r="C27" s="26"/>
      <c r="E27" s="28"/>
      <c r="F27" s="29"/>
      <c r="G27" s="29"/>
      <c r="H27" s="29">
        <f t="shared" si="2"/>
        <v>0</v>
      </c>
      <c r="I27" s="30"/>
      <c r="J27" s="27" t="s">
        <v>25</v>
      </c>
      <c r="L27" s="31">
        <f>IF(H27,SUMPRODUCT(SIGN(LEN(C27))*SIGN(LEN(J27))*H27),IF(LEN(J27),L26,0))</f>
        <v>0.33333333333333343</v>
      </c>
      <c r="M27" s="214" t="str">
        <f>IFERROR(IF(B27,SUM(L27:INDEX(L27:$L$68,IFERROR(MATCH(B27+1,B27:$B$68,)-1,1))),""),"")</f>
        <v/>
      </c>
      <c r="O27" s="32"/>
      <c r="P27" s="32"/>
    </row>
    <row r="28" spans="1:16" s="27" customFormat="1" x14ac:dyDescent="0.25">
      <c r="A28" s="24"/>
      <c r="B28" s="25" t="str">
        <f>IF(LEN(A28),1,IF(OR(LEN(C28),LEN(E28)),MAX(INDEX(B$3:B27,LOOKUP(,-1/LEN(A$3:A28),ROW(A$3:A28))-2):INDEX(B$3:B27,ROW()-3))+1,""))</f>
        <v/>
      </c>
      <c r="C28" s="26"/>
      <c r="E28" s="28"/>
      <c r="F28" s="29"/>
      <c r="G28" s="29"/>
      <c r="H28" s="29">
        <f t="shared" si="2"/>
        <v>0</v>
      </c>
      <c r="I28" s="30"/>
      <c r="J28" s="27" t="s">
        <v>24</v>
      </c>
      <c r="L28" s="31">
        <f>IF(H28,SUMPRODUCT(SIGN(LEN(C28))*SIGN(LEN(J28))*H28),IF(LEN(J28),L27,0))</f>
        <v>0.33333333333333343</v>
      </c>
      <c r="M28" s="214" t="str">
        <f>IFERROR(IF(B28,SUM(L28:INDEX(L28:$L$68,IFERROR(MATCH(B28+1,B28:$B$68,)-1,1))),""),"")</f>
        <v/>
      </c>
      <c r="O28" s="32"/>
      <c r="P28" s="32"/>
    </row>
    <row r="29" spans="1:16" s="41" customFormat="1" ht="15" customHeight="1" x14ac:dyDescent="0.25">
      <c r="A29" s="33"/>
      <c r="B29" s="25">
        <f>IF(LEN(A29),1,IF(OR(LEN(C29),LEN(E29)),MAX(INDEX(B$3:B28,LOOKUP(,-1/LEN(A$3:A29),ROW(A$3:A29))-2):INDEX(B$3:B28,ROW()-3))+1,""))</f>
        <v>6</v>
      </c>
      <c r="C29" s="26">
        <v>1</v>
      </c>
      <c r="D29" s="27" t="s">
        <v>44</v>
      </c>
      <c r="E29" s="28"/>
      <c r="F29" s="29">
        <v>0.33333333333333331</v>
      </c>
      <c r="G29" s="29">
        <v>0.70833333333333337</v>
      </c>
      <c r="H29" s="29">
        <f t="shared" si="2"/>
        <v>0.33333333333333343</v>
      </c>
      <c r="I29" s="30" t="s">
        <v>45</v>
      </c>
      <c r="J29" s="27" t="s">
        <v>46</v>
      </c>
      <c r="K29" s="36"/>
      <c r="L29" s="31">
        <f>IF(H29,SUMPRODUCT(SIGN(LEN(C29))*SIGN(LEN(J29))*H29),IF(LEN(J29),#REF!,0))</f>
        <v>0.33333333333333343</v>
      </c>
      <c r="M29" s="214">
        <f>IFERROR(IF(B29,SUM(L29:INDEX(L29:$L$68,IFERROR(MATCH(B29+1,B29:$B$68,)-1,1))),""),"")</f>
        <v>0.33333333333333343</v>
      </c>
      <c r="O29" s="42"/>
      <c r="P29" s="42"/>
    </row>
    <row r="30" spans="1:16" s="27" customFormat="1" x14ac:dyDescent="0.25">
      <c r="A30" s="24"/>
      <c r="B30" s="25">
        <f>IF(LEN(A30),1,IF(OR(LEN(C30),LEN(E30)),MAX(INDEX(B$3:B29,LOOKUP(,-1/LEN(A$3:A30),ROW(A$3:A30))-2):INDEX(B$3:B29,ROW()-3))+1,""))</f>
        <v>7</v>
      </c>
      <c r="C30" s="26">
        <v>1</v>
      </c>
      <c r="D30" s="27" t="s">
        <v>55</v>
      </c>
      <c r="E30" s="28"/>
      <c r="F30" s="29">
        <v>0.41666666666666669</v>
      </c>
      <c r="G30" s="29">
        <v>0.70833333333333337</v>
      </c>
      <c r="H30" s="29">
        <f t="shared" si="2"/>
        <v>0.25000000000000006</v>
      </c>
      <c r="I30" s="30" t="s">
        <v>56</v>
      </c>
      <c r="J30" s="27" t="s">
        <v>18</v>
      </c>
      <c r="L30" s="31">
        <f>IF(H30,SUMPRODUCT(SIGN(LEN(C30))*SIGN(LEN(J30))*H30),IF(LEN(J30),#REF!,0))</f>
        <v>0.25000000000000006</v>
      </c>
      <c r="M30" s="214">
        <f>IFERROR(IF(B30,SUM(L30:INDEX(L30:$L$68,IFERROR(MATCH(B30+1,B30:$B$68,)-1,1))),""),"")</f>
        <v>0.75000000000000022</v>
      </c>
      <c r="O30" s="32"/>
      <c r="P30" s="32"/>
    </row>
    <row r="31" spans="1:16" s="27" customFormat="1" x14ac:dyDescent="0.25">
      <c r="A31" s="24"/>
      <c r="B31" s="25" t="str">
        <f>IF(LEN(A31),1,IF(OR(LEN(C31),LEN(E31)),MAX(INDEX(B$3:B30,LOOKUP(,-1/LEN(A$3:A31),ROW(A$3:A31))-2):INDEX(B$3:B30,ROW()-3))+1,""))</f>
        <v/>
      </c>
      <c r="C31" s="26"/>
      <c r="E31" s="28"/>
      <c r="F31" s="29"/>
      <c r="G31" s="29"/>
      <c r="H31" s="29">
        <f t="shared" si="2"/>
        <v>0</v>
      </c>
      <c r="I31" s="30"/>
      <c r="J31" s="27" t="s">
        <v>20</v>
      </c>
      <c r="L31" s="31">
        <f>IF(H31,SUMPRODUCT(SIGN(LEN(C31))*SIGN(LEN(J31))*H31),IF(LEN(J31),L30,0))</f>
        <v>0.25000000000000006</v>
      </c>
      <c r="M31" s="214" t="str">
        <f>IFERROR(IF(B31,SUM(L31:INDEX(L31:$L$68,IFERROR(MATCH(B31+1,B31:$B$68,)-1,1))),""),"")</f>
        <v/>
      </c>
      <c r="O31" s="32"/>
      <c r="P31" s="32"/>
    </row>
    <row r="32" spans="1:16" s="27" customFormat="1" x14ac:dyDescent="0.25">
      <c r="A32" s="24"/>
      <c r="B32" s="25" t="str">
        <f>IF(LEN(A32),1,IF(OR(LEN(C32),LEN(E32)),MAX(INDEX(B$3:B31,LOOKUP(,-1/LEN(A$3:A32),ROW(A$3:A32))-2):INDEX(B$3:B31,ROW()-3))+1,""))</f>
        <v/>
      </c>
      <c r="C32" s="26"/>
      <c r="E32" s="28"/>
      <c r="F32" s="29"/>
      <c r="G32" s="29"/>
      <c r="H32" s="29">
        <f t="shared" si="2"/>
        <v>0</v>
      </c>
      <c r="I32" s="30"/>
      <c r="J32" s="27" t="s">
        <v>19</v>
      </c>
      <c r="L32" s="31">
        <f>IF(H32,SUMPRODUCT(SIGN(LEN(C32))*SIGN(LEN(J32))*H32),IF(LEN(J32),L31,0))</f>
        <v>0.25000000000000006</v>
      </c>
      <c r="M32" s="214" t="str">
        <f>IFERROR(IF(B32,SUM(L32:INDEX(L32:$L$68,IFERROR(MATCH(B32+1,B32:$B$68,)-1,1))),""),"")</f>
        <v/>
      </c>
      <c r="O32" s="32"/>
      <c r="P32" s="32"/>
    </row>
    <row r="33" spans="1:16" s="46" customFormat="1" ht="15.75" thickBot="1" x14ac:dyDescent="0.3">
      <c r="A33" s="54"/>
      <c r="B33" s="55">
        <f>IF(LEN(A33),1,IF(OR(LEN(C33),LEN(E33)),MAX(INDEX(B$3:B32,LOOKUP(,-1/LEN(A$3:A33),ROW(A$3:A33))-2):INDEX(B$3:B32,ROW()-3))+1,""))</f>
        <v>8</v>
      </c>
      <c r="C33" s="56" t="s">
        <v>30</v>
      </c>
      <c r="D33" s="57" t="s">
        <v>57</v>
      </c>
      <c r="E33" s="58"/>
      <c r="F33" s="59">
        <v>0.58333333333333337</v>
      </c>
      <c r="G33" s="59">
        <v>0.625</v>
      </c>
      <c r="H33" s="59">
        <f t="shared" si="2"/>
        <v>4.166666666666663E-2</v>
      </c>
      <c r="I33" s="60" t="s">
        <v>58</v>
      </c>
      <c r="J33" s="57" t="s">
        <v>50</v>
      </c>
      <c r="K33" s="57"/>
      <c r="L33" s="61">
        <f>IF(H33,SUMPRODUCT(SIGN(LEN(C33))*SIGN(LEN(J33))*H33),IF(LEN(J33),L32,0))</f>
        <v>4.166666666666663E-2</v>
      </c>
      <c r="M33" s="214">
        <f>IFERROR(IF(B33,SUM(L33:INDEX(L33:$L$68,IFERROR(MATCH(B33+1,B33:$B$68,)-1,1))),""),"")</f>
        <v>4.166666666666663E-2</v>
      </c>
      <c r="N33" s="57"/>
      <c r="O33" s="62"/>
      <c r="P33" s="62"/>
    </row>
    <row r="34" spans="1:16" s="27" customFormat="1" ht="15.75" thickTop="1" x14ac:dyDescent="0.25">
      <c r="A34" s="24">
        <v>42891</v>
      </c>
      <c r="B34" s="25">
        <f>IF(LEN(A34),1,IF(OR(LEN(C34),LEN(E34)),MAX(INDEX(B$3:B33,LOOKUP(,-1/LEN(A$3:A34),ROW(A$3:A34))-2):INDEX(B$3:B33,ROW()-3))+1,""))</f>
        <v>1</v>
      </c>
      <c r="C34" s="26">
        <v>1</v>
      </c>
      <c r="D34" s="27" t="s">
        <v>38</v>
      </c>
      <c r="E34" s="28"/>
      <c r="F34" s="29">
        <v>0.33333333333333331</v>
      </c>
      <c r="G34" s="29">
        <v>0.70833333333333337</v>
      </c>
      <c r="H34" s="29">
        <f t="shared" si="2"/>
        <v>0.33333333333333343</v>
      </c>
      <c r="I34" s="30" t="s">
        <v>59</v>
      </c>
      <c r="J34" s="27" t="s">
        <v>40</v>
      </c>
      <c r="L34" s="31">
        <f>IF(H34,SUMPRODUCT(SIGN(LEN(C34))*SIGN(LEN(J34))*H34),IF(LEN(J34),#REF!,0))</f>
        <v>0.33333333333333343</v>
      </c>
      <c r="M34" s="214">
        <f>IFERROR(IF(B34,SUM(L34:INDEX(L34:$L$68,IFERROR(MATCH(B34+1,B34:$B$68,)-1,1))),""),"")</f>
        <v>1.0000000000000002</v>
      </c>
      <c r="O34" s="32"/>
      <c r="P34" s="32"/>
    </row>
    <row r="35" spans="1:16" s="27" customFormat="1" x14ac:dyDescent="0.25">
      <c r="A35" s="24"/>
      <c r="B35" s="25" t="str">
        <f>IF(LEN(A35),1,IF(OR(LEN(C35),LEN(E35)),MAX(INDEX(B$3:B34,LOOKUP(,-1/LEN(A$3:A35),ROW(A$3:A35))-2):INDEX(B$3:B34,ROW()-3))+1,""))</f>
        <v/>
      </c>
      <c r="C35" s="26"/>
      <c r="E35" s="28"/>
      <c r="F35" s="29"/>
      <c r="G35" s="29"/>
      <c r="H35" s="29">
        <f t="shared" si="2"/>
        <v>0</v>
      </c>
      <c r="I35" s="30"/>
      <c r="J35" s="27" t="s">
        <v>25</v>
      </c>
      <c r="L35" s="31">
        <f>IF(H35,SUMPRODUCT(SIGN(LEN(C35))*SIGN(LEN(J35))*H35),IF(LEN(J35),L34,0))</f>
        <v>0.33333333333333343</v>
      </c>
      <c r="M35" s="214" t="str">
        <f>IFERROR(IF(B35,SUM(L35:INDEX(L35:$L$68,IFERROR(MATCH(B35+1,B35:$B$68,)-1,1))),""),"")</f>
        <v/>
      </c>
      <c r="O35" s="32"/>
      <c r="P35" s="32"/>
    </row>
    <row r="36" spans="1:16" s="27" customFormat="1" x14ac:dyDescent="0.25">
      <c r="A36" s="24"/>
      <c r="B36" s="25" t="str">
        <f>IF(LEN(A36),1,IF(OR(LEN(C36),LEN(E36)),MAX(INDEX(B$3:B35,LOOKUP(,-1/LEN(A$3:A36),ROW(A$3:A36))-2):INDEX(B$3:B35,ROW()-3))+1,""))</f>
        <v/>
      </c>
      <c r="C36" s="26"/>
      <c r="E36" s="28"/>
      <c r="F36" s="29"/>
      <c r="G36" s="29"/>
      <c r="H36" s="29">
        <f t="shared" si="2"/>
        <v>0</v>
      </c>
      <c r="I36" s="30"/>
      <c r="J36" s="27" t="s">
        <v>24</v>
      </c>
      <c r="L36" s="31">
        <f>IF(H36,SUMPRODUCT(SIGN(LEN(C36))*SIGN(LEN(J36))*H36),IF(LEN(J36),L35,0))</f>
        <v>0.33333333333333343</v>
      </c>
      <c r="M36" s="214" t="str">
        <f>IFERROR(IF(B36,SUM(L36:INDEX(L36:$L$68,IFERROR(MATCH(B36+1,B36:$B$68,)-1,1))),""),"")</f>
        <v/>
      </c>
      <c r="O36" s="32"/>
      <c r="P36" s="32"/>
    </row>
    <row r="37" spans="1:16" s="27" customFormat="1" x14ac:dyDescent="0.25">
      <c r="A37" s="24"/>
      <c r="B37" s="25">
        <f>IF(LEN(A37),1,IF(OR(LEN(C37),LEN(E37)),MAX(INDEX(B$3:B36,LOOKUP(,-1/LEN(A$3:A37),ROW(A$3:A37))-2):INDEX(B$3:B36,ROW()-3))+1,""))</f>
        <v>2</v>
      </c>
      <c r="C37" s="26">
        <v>1</v>
      </c>
      <c r="D37" s="27" t="s">
        <v>38</v>
      </c>
      <c r="E37" s="28"/>
      <c r="F37" s="29">
        <v>0.33333333333333331</v>
      </c>
      <c r="G37" s="29">
        <v>0.70833333333333337</v>
      </c>
      <c r="H37" s="29">
        <f t="shared" si="2"/>
        <v>0.33333333333333343</v>
      </c>
      <c r="I37" s="30" t="s">
        <v>60</v>
      </c>
      <c r="J37" s="27" t="s">
        <v>18</v>
      </c>
      <c r="L37" s="31">
        <f>IF(H37,SUMPRODUCT(SIGN(LEN(C37))*SIGN(LEN(J37))*H37),IF(LEN(J37),L36,0))</f>
        <v>0.33333333333333343</v>
      </c>
      <c r="M37" s="214">
        <f>IFERROR(IF(B37,SUM(L37:INDEX(L37:$L$68,IFERROR(MATCH(B37+1,B37:$B$68,)-1,1))),""),"")</f>
        <v>0.33333333333333343</v>
      </c>
      <c r="O37" s="32"/>
      <c r="P37" s="32"/>
    </row>
    <row r="38" spans="1:16" s="27" customFormat="1" x14ac:dyDescent="0.25">
      <c r="A38" s="24"/>
      <c r="B38" s="25">
        <f>IF(LEN(A38),1,IF(OR(LEN(C38),LEN(E38)),MAX(INDEX(B$3:B37,LOOKUP(,-1/LEN(A$3:A38),ROW(A$3:A38))-2):INDEX(B$3:B37,ROW()-3))+1,""))</f>
        <v>3</v>
      </c>
      <c r="C38" s="26">
        <v>1</v>
      </c>
      <c r="D38" s="27" t="s">
        <v>61</v>
      </c>
      <c r="E38" s="28"/>
      <c r="F38" s="29">
        <v>0.33333333333333331</v>
      </c>
      <c r="G38" s="29">
        <v>0.70833333333333337</v>
      </c>
      <c r="H38" s="29">
        <f t="shared" si="2"/>
        <v>0.33333333333333343</v>
      </c>
      <c r="I38" s="30" t="s">
        <v>62</v>
      </c>
      <c r="J38" s="27" t="s">
        <v>19</v>
      </c>
      <c r="L38" s="31">
        <f>IF(H38,SUMPRODUCT(SIGN(LEN(C38))*SIGN(LEN(J38))*H38),IF(LEN(J38),#REF!,0))</f>
        <v>0.33333333333333343</v>
      </c>
      <c r="M38" s="214">
        <f>IFERROR(IF(B38,SUM(L38:INDEX(L38:$L$68,IFERROR(MATCH(B38+1,B38:$B$68,)-1,1))),""),"")</f>
        <v>0.66666666666666685</v>
      </c>
      <c r="O38" s="32"/>
      <c r="P38" s="32"/>
    </row>
    <row r="39" spans="1:16" s="27" customFormat="1" x14ac:dyDescent="0.25">
      <c r="A39" s="24"/>
      <c r="B39" s="25" t="str">
        <f>IF(LEN(A39),1,IF(OR(LEN(C39),LEN(E39)),MAX(INDEX(B$3:B38,LOOKUP(,-1/LEN(A$3:A39),ROW(A$3:A39))-2):INDEX(B$3:B38,ROW()-3))+1,""))</f>
        <v/>
      </c>
      <c r="C39" s="26"/>
      <c r="E39" s="28"/>
      <c r="F39" s="29"/>
      <c r="G39" s="29"/>
      <c r="H39" s="29">
        <f t="shared" si="2"/>
        <v>0</v>
      </c>
      <c r="I39" s="30"/>
      <c r="J39" s="27" t="s">
        <v>41</v>
      </c>
      <c r="L39" s="31">
        <f>IF(H39,SUMPRODUCT(SIGN(LEN(C39))*SIGN(LEN(J39))*H39),IF(LEN(J39),L38,0))</f>
        <v>0.33333333333333343</v>
      </c>
      <c r="M39" s="214" t="str">
        <f>IFERROR(IF(B39,SUM(L39:INDEX(L39:$L$68,IFERROR(MATCH(B39+1,B39:$B$68,)-1,1))),""),"")</f>
        <v/>
      </c>
      <c r="O39" s="32"/>
      <c r="P39" s="32"/>
    </row>
    <row r="40" spans="1:16" s="27" customFormat="1" x14ac:dyDescent="0.25">
      <c r="A40" s="24"/>
      <c r="B40" s="25">
        <f>IF(LEN(A40),1,IF(OR(LEN(C40),LEN(E40)),MAX(INDEX(B$3:B39,LOOKUP(,-1/LEN(A$3:A40),ROW(A$3:A40))-2):INDEX(B$3:B39,ROW()-3))+1,""))</f>
        <v>4</v>
      </c>
      <c r="C40" s="26">
        <v>1</v>
      </c>
      <c r="D40" s="27" t="s">
        <v>63</v>
      </c>
      <c r="E40" s="28"/>
      <c r="F40" s="29">
        <v>0.33333333333333331</v>
      </c>
      <c r="G40" s="29">
        <v>0.70833333333333337</v>
      </c>
      <c r="H40" s="29">
        <f t="shared" si="2"/>
        <v>0.33333333333333343</v>
      </c>
      <c r="I40" s="30" t="s">
        <v>64</v>
      </c>
      <c r="J40" s="27" t="s">
        <v>65</v>
      </c>
      <c r="L40" s="31">
        <f>IF(H40,SUMPRODUCT(SIGN(LEN(C40))*SIGN(LEN(J40))*H40),IF(LEN(J40),L39,0))</f>
        <v>0.33333333333333343</v>
      </c>
      <c r="M40" s="214">
        <f>IFERROR(IF(B40,SUM(L40:INDEX(L40:$L$68,IFERROR(MATCH(B40+1,B40:$B$68,)-1,1))),""),"")</f>
        <v>0.66666666666666685</v>
      </c>
      <c r="O40" s="32"/>
      <c r="P40" s="32"/>
    </row>
    <row r="41" spans="1:16" s="27" customFormat="1" x14ac:dyDescent="0.25">
      <c r="A41" s="24"/>
      <c r="B41" s="25" t="str">
        <f>IF(LEN(A41),1,IF(OR(LEN(C41),LEN(E41)),MAX(INDEX(B$3:B40,LOOKUP(,-1/LEN(A$3:A41),ROW(A$3:A41))-2):INDEX(B$3:B40,ROW()-3))+1,""))</f>
        <v/>
      </c>
      <c r="C41" s="26"/>
      <c r="E41" s="28"/>
      <c r="F41" s="29"/>
      <c r="G41" s="29"/>
      <c r="H41" s="29">
        <f t="shared" si="2"/>
        <v>0</v>
      </c>
      <c r="I41" s="30"/>
      <c r="J41" s="27" t="s">
        <v>20</v>
      </c>
      <c r="L41" s="31">
        <f>IF(H41,SUMPRODUCT(SIGN(LEN(C41))*SIGN(LEN(J41))*H41),IF(LEN(J41),L40,0))</f>
        <v>0.33333333333333343</v>
      </c>
      <c r="M41" s="214" t="str">
        <f>IFERROR(IF(B41,SUM(L41:INDEX(L41:$L$68,IFERROR(MATCH(B41+1,B41:$B$68,)-1,1))),""),"")</f>
        <v/>
      </c>
      <c r="O41" s="32"/>
      <c r="P41" s="32"/>
    </row>
    <row r="42" spans="1:16" s="27" customFormat="1" ht="15" customHeight="1" x14ac:dyDescent="0.25">
      <c r="A42" s="24"/>
      <c r="B42" s="25">
        <f>IF(LEN(A42),1,IF(OR(LEN(C42),LEN(E42)),MAX(INDEX(B$3:B41,LOOKUP(,-1/LEN(A$3:A42),ROW(A$3:A42))-2):INDEX(B$3:B41,ROW()-3))+1,""))</f>
        <v>5</v>
      </c>
      <c r="C42" s="26">
        <v>1</v>
      </c>
      <c r="D42" s="27" t="s">
        <v>66</v>
      </c>
      <c r="E42" s="28"/>
      <c r="F42" s="29">
        <v>0.33333333333333331</v>
      </c>
      <c r="G42" s="29">
        <v>0.5</v>
      </c>
      <c r="H42" s="29">
        <f t="shared" si="2"/>
        <v>0.16666666666666669</v>
      </c>
      <c r="I42" s="30" t="s">
        <v>67</v>
      </c>
      <c r="J42" s="27" t="s">
        <v>36</v>
      </c>
      <c r="L42" s="31">
        <f>IF(H42,SUMPRODUCT(SIGN(LEN(C42))*SIGN(LEN(J42))*H42),IF(LEN(J42),L41,0))</f>
        <v>0.16666666666666669</v>
      </c>
      <c r="M42" s="214">
        <f>IFERROR(IF(B42,SUM(L42:INDEX(L42:$L$68,IFERROR(MATCH(B42+1,B42:$B$68,)-1,1))),""),"")</f>
        <v>0.16666666666666669</v>
      </c>
      <c r="O42" s="32"/>
      <c r="P42" s="32"/>
    </row>
    <row r="43" spans="1:16" s="27" customFormat="1" x14ac:dyDescent="0.25">
      <c r="A43" s="24"/>
      <c r="B43" s="25">
        <f>IF(LEN(A43),1,IF(OR(LEN(C43),LEN(E43)),MAX(INDEX(B$3:B42,LOOKUP(,-1/LEN(A$3:A43),ROW(A$3:A43))-2):INDEX(B$3:B42,ROW()-3))+1,""))</f>
        <v>6</v>
      </c>
      <c r="C43" s="26">
        <v>1</v>
      </c>
      <c r="D43" s="27" t="s">
        <v>63</v>
      </c>
      <c r="E43" s="28"/>
      <c r="F43" s="29">
        <v>0.54166666666666663</v>
      </c>
      <c r="G43" s="29">
        <v>0.625</v>
      </c>
      <c r="H43" s="29">
        <f t="shared" si="2"/>
        <v>8.333333333333337E-2</v>
      </c>
      <c r="I43" s="30" t="s">
        <v>68</v>
      </c>
      <c r="J43" s="27" t="s">
        <v>36</v>
      </c>
      <c r="L43" s="31">
        <f>IF(H43,SUMPRODUCT(SIGN(LEN(C43))*SIGN(LEN(J43))*H43),IF(LEN(J43),L42,0))</f>
        <v>8.333333333333337E-2</v>
      </c>
      <c r="M43" s="214">
        <f>IFERROR(IF(B43,SUM(L43:INDEX(L43:$L$68,IFERROR(MATCH(B43+1,B43:$B$68,)-1,1))),""),"")</f>
        <v>8.333333333333337E-2</v>
      </c>
      <c r="O43" s="32"/>
      <c r="P43" s="32"/>
    </row>
    <row r="44" spans="1:16" s="27" customFormat="1" x14ac:dyDescent="0.25">
      <c r="A44" s="24"/>
      <c r="B44" s="25">
        <f>IF(LEN(A44),1,IF(OR(LEN(C44),LEN(E44)),MAX(INDEX(B$3:B43,LOOKUP(,-1/LEN(A$3:A44),ROW(A$3:A44))-2):INDEX(B$3:B43,ROW()-3))+1,""))</f>
        <v>7</v>
      </c>
      <c r="C44" s="26">
        <v>1</v>
      </c>
      <c r="D44" s="27" t="s">
        <v>38</v>
      </c>
      <c r="E44" s="28"/>
      <c r="F44" s="29">
        <v>0.33333333333333331</v>
      </c>
      <c r="G44" s="29">
        <v>0.41666666666666669</v>
      </c>
      <c r="H44" s="29">
        <f t="shared" si="2"/>
        <v>8.333333333333337E-2</v>
      </c>
      <c r="I44" s="30" t="s">
        <v>69</v>
      </c>
      <c r="J44" s="27" t="s">
        <v>29</v>
      </c>
      <c r="L44" s="31">
        <f>IF(H44,SUMPRODUCT(SIGN(LEN(C44))*SIGN(LEN(J44))*H44),IF(LEN(J44),#REF!,0))</f>
        <v>8.333333333333337E-2</v>
      </c>
      <c r="M44" s="214">
        <f>IFERROR(IF(B44,SUM(L44:INDEX(L44:$L$68,IFERROR(MATCH(B44+1,B44:$B$68,)-1,1))),""),"")</f>
        <v>8.333333333333337E-2</v>
      </c>
      <c r="O44" s="32"/>
      <c r="P44" s="32"/>
    </row>
    <row r="45" spans="1:16" s="27" customFormat="1" x14ac:dyDescent="0.25">
      <c r="A45" s="63"/>
      <c r="B45" s="64">
        <f>IF(LEN(A45),1,IF(OR(LEN(C45),LEN(E45)),MAX(INDEX(B$3:B44,LOOKUP(,-1/LEN(A$3:A45),ROW(A$3:A45))-2):INDEX(B$3:B44,ROW()-3))+1,""))</f>
        <v>8</v>
      </c>
      <c r="C45" s="65">
        <v>1</v>
      </c>
      <c r="D45" s="66" t="s">
        <v>38</v>
      </c>
      <c r="E45" s="67"/>
      <c r="F45" s="68">
        <v>0.41666666666666669</v>
      </c>
      <c r="G45" s="68">
        <v>0.70833333333333337</v>
      </c>
      <c r="H45" s="68">
        <f t="shared" si="2"/>
        <v>0.25000000000000006</v>
      </c>
      <c r="I45" s="69" t="s">
        <v>70</v>
      </c>
      <c r="J45" s="66" t="s">
        <v>29</v>
      </c>
      <c r="K45" s="66"/>
      <c r="L45" s="70">
        <f>IF(H45,SUMPRODUCT(SIGN(LEN(C45))*SIGN(LEN(J45))*H45),IF(LEN(J45),L44,0))</f>
        <v>0.25000000000000006</v>
      </c>
      <c r="M45" s="214">
        <f>IFERROR(IF(B45,SUM(L45:INDEX(L45:$L$68,IFERROR(MATCH(B45+1,B45:$B$68,)-1,1))),""),"")</f>
        <v>0.25000000000000006</v>
      </c>
      <c r="N45" s="66"/>
      <c r="O45" s="71"/>
      <c r="P45" s="71"/>
    </row>
    <row r="46" spans="1:16" s="27" customFormat="1" x14ac:dyDescent="0.25">
      <c r="A46" s="24">
        <v>42892</v>
      </c>
      <c r="B46" s="25">
        <f>IF(LEN(A46),1,IF(OR(LEN(C46),LEN(E46)),MAX(INDEX(B$3:B45,LOOKUP(,-1/LEN(A$3:A46),ROW(A$3:A46))-2):INDEX(B$3:B45,ROW()-3))+1,""))</f>
        <v>1</v>
      </c>
      <c r="C46" s="26">
        <v>1</v>
      </c>
      <c r="D46" s="27" t="s">
        <v>38</v>
      </c>
      <c r="E46" s="28"/>
      <c r="F46" s="29">
        <v>0.33333333333333331</v>
      </c>
      <c r="G46" s="29">
        <v>0.70833333333333337</v>
      </c>
      <c r="H46" s="29">
        <f t="shared" si="2"/>
        <v>0.33333333333333343</v>
      </c>
      <c r="I46" s="30" t="s">
        <v>71</v>
      </c>
      <c r="J46" s="27" t="s">
        <v>40</v>
      </c>
      <c r="L46" s="31">
        <f>IF(H46,SUMPRODUCT(SIGN(LEN(C46))*SIGN(LEN(J46))*H46),IF(LEN(J46),L45,0))</f>
        <v>0.33333333333333343</v>
      </c>
      <c r="M46" s="214">
        <f>IFERROR(IF(B46,SUM(L46:INDEX(L46:$L$68,IFERROR(MATCH(B46+1,B46:$B$68,)-1,1))),""),"")</f>
        <v>0.66666666666666685</v>
      </c>
      <c r="O46" s="32"/>
      <c r="P46" s="32"/>
    </row>
    <row r="47" spans="1:16" s="27" customFormat="1" ht="15" customHeight="1" x14ac:dyDescent="0.25">
      <c r="A47" s="24"/>
      <c r="B47" s="25" t="str">
        <f>IF(LEN(A47),1,IF(OR(LEN(C47),LEN(E47)),MAX(INDEX(B$3:B27,LOOKUP(,-1/LEN(A$3:A47),ROW(A$3:A47))-2):INDEX(B$3:B27,ROW()-3))+1,""))</f>
        <v/>
      </c>
      <c r="C47" s="26"/>
      <c r="E47" s="28"/>
      <c r="F47" s="29"/>
      <c r="G47" s="29"/>
      <c r="H47" s="29">
        <f t="shared" si="2"/>
        <v>0</v>
      </c>
      <c r="I47" s="30"/>
      <c r="J47" s="27" t="s">
        <v>25</v>
      </c>
      <c r="L47" s="31">
        <f>IF(H47,SUMPRODUCT(SIGN(LEN(C47))*SIGN(LEN(J47))*H47),IF(LEN(J47),L27,0))</f>
        <v>0.33333333333333343</v>
      </c>
      <c r="M47" s="214" t="str">
        <f>IFERROR(IF(B47,SUM(L47:INDEX(L47:$L$68,IFERROR(MATCH(B47+1,B47:$B$68,)-1,1))),""),"")</f>
        <v/>
      </c>
      <c r="O47" s="32"/>
      <c r="P47" s="32"/>
    </row>
    <row r="48" spans="1:16" s="27" customFormat="1" x14ac:dyDescent="0.25">
      <c r="A48" s="24"/>
      <c r="B48" s="25">
        <f>IF(LEN(A48),1,IF(OR(LEN(C48),LEN(E48)),MAX(INDEX(B$3:B47,LOOKUP(,-1/LEN(A$3:A48),ROW(A$3:A48))-2):INDEX(B$3:B47,ROW()-3))+1,""))</f>
        <v>2</v>
      </c>
      <c r="C48" s="26">
        <v>1</v>
      </c>
      <c r="D48" s="27" t="s">
        <v>38</v>
      </c>
      <c r="E48" s="28"/>
      <c r="F48" s="29">
        <v>0.33333333333333331</v>
      </c>
      <c r="G48" s="29">
        <v>0.70833333333333337</v>
      </c>
      <c r="H48" s="29">
        <f t="shared" si="2"/>
        <v>0.33333333333333343</v>
      </c>
      <c r="I48" s="30" t="s">
        <v>72</v>
      </c>
      <c r="J48" s="27" t="s">
        <v>24</v>
      </c>
      <c r="L48" s="31">
        <f>IF(H48,SUMPRODUCT(SIGN(LEN(C48))*SIGN(LEN(J48))*H48),IF(LEN(J48),#REF!,0))</f>
        <v>0.33333333333333343</v>
      </c>
      <c r="M48" s="214">
        <f>IFERROR(IF(B48,SUM(L48:INDEX(L48:$L$68,IFERROR(MATCH(B48+1,B48:$B$68,)-1,1))),""),"")</f>
        <v>0.66666666666666685</v>
      </c>
      <c r="O48" s="32"/>
      <c r="P48" s="32"/>
    </row>
    <row r="49" spans="1:16" s="27" customFormat="1" x14ac:dyDescent="0.25">
      <c r="A49" s="24"/>
      <c r="B49" s="25" t="str">
        <f>IF(LEN(A49),1,IF(OR(LEN(C49),LEN(E49)),MAX(INDEX(B$3:B48,LOOKUP(,-1/LEN(A$3:A49),ROW(A$3:A49))-2):INDEX(B$3:B48,ROW()-3))+1,""))</f>
        <v/>
      </c>
      <c r="C49" s="26"/>
      <c r="E49" s="28"/>
      <c r="F49" s="29"/>
      <c r="G49" s="29"/>
      <c r="H49" s="29">
        <f t="shared" si="2"/>
        <v>0</v>
      </c>
      <c r="I49" s="30"/>
      <c r="J49" s="27" t="s">
        <v>18</v>
      </c>
      <c r="L49" s="31">
        <f>IF(H49,SUMPRODUCT(SIGN(LEN(C49))*SIGN(LEN(J49))*H49),IF(LEN(J49),L48,0))</f>
        <v>0.33333333333333343</v>
      </c>
      <c r="M49" s="214" t="str">
        <f>IFERROR(IF(B49,SUM(L49:INDEX(L49:$L$68,IFERROR(MATCH(B49+1,B49:$B$68,)-1,1))),""),"")</f>
        <v/>
      </c>
      <c r="O49" s="32"/>
      <c r="P49" s="32"/>
    </row>
    <row r="50" spans="1:16" s="27" customFormat="1" x14ac:dyDescent="0.25">
      <c r="A50" s="24"/>
      <c r="B50" s="25">
        <f>IF(LEN(A50),1,IF(OR(LEN(C50),LEN(E50)),MAX(INDEX(B$3:B49,LOOKUP(,-1/LEN(A$3:A50),ROW(A$3:A50))-2):INDEX(B$3:B49,ROW()-3))+1,""))</f>
        <v>3</v>
      </c>
      <c r="C50" s="26">
        <v>1</v>
      </c>
      <c r="D50" s="27" t="s">
        <v>55</v>
      </c>
      <c r="E50" s="28"/>
      <c r="F50" s="29">
        <v>0.33333333333333331</v>
      </c>
      <c r="G50" s="29">
        <v>0.70833333333333337</v>
      </c>
      <c r="H50" s="29">
        <f t="shared" si="2"/>
        <v>0.33333333333333343</v>
      </c>
      <c r="I50" s="30" t="s">
        <v>73</v>
      </c>
      <c r="J50" s="27" t="s">
        <v>19</v>
      </c>
      <c r="L50" s="31">
        <f>IF(H50,SUMPRODUCT(SIGN(LEN(C50))*SIGN(LEN(J50))*H50),IF(LEN(J50),L49,0))</f>
        <v>0.33333333333333343</v>
      </c>
      <c r="M50" s="214">
        <f>IFERROR(IF(B50,SUM(L50:INDEX(L50:$L$68,IFERROR(MATCH(B50+1,B50:$B$68,)-1,1))),""),"")</f>
        <v>0.33333333333333343</v>
      </c>
      <c r="O50" s="32"/>
      <c r="P50" s="32"/>
    </row>
    <row r="51" spans="1:16" s="27" customFormat="1" ht="15" customHeight="1" x14ac:dyDescent="0.25">
      <c r="A51" s="24"/>
      <c r="B51" s="25">
        <f>IF(LEN(A51),1,IF(OR(LEN(C51),LEN(E51)),MAX(INDEX(B$3:B50,LOOKUP(,-1/LEN(A$3:A51),ROW(A$3:A51))-2):INDEX(B$3:B50,ROW()-3))+1,""))</f>
        <v>4</v>
      </c>
      <c r="C51" s="26">
        <v>1</v>
      </c>
      <c r="D51" s="27" t="s">
        <v>74</v>
      </c>
      <c r="E51" s="28"/>
      <c r="F51" s="29">
        <v>0.33333333333333331</v>
      </c>
      <c r="G51" s="29">
        <v>0.70833333333333337</v>
      </c>
      <c r="H51" s="29">
        <f t="shared" si="2"/>
        <v>0.33333333333333343</v>
      </c>
      <c r="I51" s="30" t="s">
        <v>75</v>
      </c>
      <c r="J51" s="27" t="s">
        <v>41</v>
      </c>
      <c r="L51" s="31">
        <f>IF(H51,SUMPRODUCT(SIGN(LEN(C51))*SIGN(LEN(J51))*H51),IF(LEN(J51),#REF!,0))</f>
        <v>0.33333333333333343</v>
      </c>
      <c r="M51" s="214">
        <f>IFERROR(IF(B51,SUM(L51:INDEX(L51:$L$68,IFERROR(MATCH(B51+1,B51:$B$68,)-1,1))),""),"")</f>
        <v>0.33333333333333343</v>
      </c>
      <c r="O51" s="32"/>
      <c r="P51" s="32"/>
    </row>
    <row r="52" spans="1:16" s="27" customFormat="1" ht="15" customHeight="1" x14ac:dyDescent="0.25">
      <c r="A52" s="24"/>
      <c r="B52" s="25">
        <f>IF(LEN(A52),1,IF(OR(LEN(C52),LEN(E52)),MAX(INDEX(B$3:B51,LOOKUP(,-1/LEN(A$3:A52),ROW(A$3:A52))-2):INDEX(B$3:B51,ROW()-3))+1,""))</f>
        <v>5</v>
      </c>
      <c r="C52" s="26">
        <v>1</v>
      </c>
      <c r="D52" s="27" t="s">
        <v>63</v>
      </c>
      <c r="E52" s="28"/>
      <c r="F52" s="29">
        <v>0.33333333333333331</v>
      </c>
      <c r="G52" s="29">
        <v>0.70833333333333337</v>
      </c>
      <c r="H52" s="29">
        <f t="shared" si="2"/>
        <v>0.33333333333333343</v>
      </c>
      <c r="I52" s="30" t="s">
        <v>76</v>
      </c>
      <c r="J52" s="27" t="s">
        <v>20</v>
      </c>
      <c r="L52" s="31">
        <f>IF(H52,SUMPRODUCT(SIGN(LEN(C52))*SIGN(LEN(J52))*H52),IF(LEN(J52),#REF!,0))</f>
        <v>0.33333333333333343</v>
      </c>
      <c r="M52" s="214">
        <f>IFERROR(IF(B52,SUM(L52:INDEX(L52:$L$68,IFERROR(MATCH(B52+1,B52:$B$68,)-1,1))),""),"")</f>
        <v>0.66666666666666685</v>
      </c>
      <c r="O52" s="32"/>
      <c r="P52" s="32"/>
    </row>
    <row r="53" spans="1:16" s="27" customFormat="1" x14ac:dyDescent="0.25">
      <c r="A53" s="24"/>
      <c r="B53" s="25" t="str">
        <f>IF(LEN(A53),1,IF(OR(LEN(C53),LEN(E53)),MAX(INDEX(B$3:B52,LOOKUP(,-1/LEN(A$3:A53),ROW(A$3:A53))-2):INDEX(B$3:B52,ROW()-3))+1,""))</f>
        <v/>
      </c>
      <c r="C53" s="26"/>
      <c r="E53" s="28"/>
      <c r="F53" s="29"/>
      <c r="G53" s="29"/>
      <c r="H53" s="29">
        <f t="shared" si="2"/>
        <v>0</v>
      </c>
      <c r="I53" s="30"/>
      <c r="J53" s="27" t="s">
        <v>65</v>
      </c>
      <c r="L53" s="31">
        <f>IF(H53,SUMPRODUCT(SIGN(LEN(C53))*SIGN(LEN(J53))*H53),IF(LEN(J53),L52,0))</f>
        <v>0.33333333333333343</v>
      </c>
      <c r="M53" s="214" t="str">
        <f>IFERROR(IF(B53,SUM(L53:INDEX(L53:$L$68,IFERROR(MATCH(B53+1,B53:$B$68,)-1,1))),""),"")</f>
        <v/>
      </c>
      <c r="O53" s="32"/>
      <c r="P53" s="32"/>
    </row>
    <row r="54" spans="1:16" s="27" customFormat="1" x14ac:dyDescent="0.25">
      <c r="A54" s="24"/>
      <c r="B54" s="25">
        <f>IF(LEN(A54),1,IF(OR(LEN(C54),LEN(E54)),MAX(INDEX(B$3:B53,LOOKUP(,-1/LEN(A$3:A54),ROW(A$3:A54))-2):INDEX(B$3:B53,ROW()-3))+1,""))</f>
        <v>6</v>
      </c>
      <c r="C54" s="26">
        <v>1</v>
      </c>
      <c r="D54" s="27" t="s">
        <v>38</v>
      </c>
      <c r="E54" s="28"/>
      <c r="F54" s="29">
        <v>0.70833333333333337</v>
      </c>
      <c r="G54" s="29">
        <v>0.875</v>
      </c>
      <c r="H54" s="29">
        <f t="shared" si="2"/>
        <v>0.16666666666666663</v>
      </c>
      <c r="I54" s="30" t="s">
        <v>77</v>
      </c>
      <c r="J54" s="27" t="s">
        <v>18</v>
      </c>
      <c r="L54" s="31">
        <f>IF(H54,SUMPRODUCT(SIGN(LEN(C54))*SIGN(LEN(J54))*H54),IF(LEN(J54),#REF!,0))</f>
        <v>0.16666666666666663</v>
      </c>
      <c r="M54" s="214">
        <f>IFERROR(IF(B54,SUM(L54:INDEX(L54:$L$68,IFERROR(MATCH(B54+1,B54:$B$68,)-1,1))),""),"")</f>
        <v>2.7500000000000004</v>
      </c>
      <c r="O54" s="32"/>
      <c r="P54" s="32"/>
    </row>
    <row r="55" spans="1:16" s="27" customFormat="1" x14ac:dyDescent="0.25">
      <c r="A55" s="24"/>
      <c r="B55" s="25" t="str">
        <f>IF(LEN(A55),1,IF(OR(LEN(C55),LEN(E55)),MAX(INDEX(B$3:B54,LOOKUP(,-1/LEN(A$3:A55),ROW(A$3:A55))-2):INDEX(B$3:B54,ROW()-3))+1,""))</f>
        <v/>
      </c>
      <c r="C55" s="26"/>
      <c r="E55" s="28"/>
      <c r="F55" s="29"/>
      <c r="G55" s="29"/>
      <c r="H55" s="29">
        <f>IF(F55&lt;=F$2,IF(G55&lt;=F$2,G55-F55,G55-F55-(G$2-F$2)),IF(G55&gt;F$2,G55-F55,""))</f>
        <v>0</v>
      </c>
      <c r="I55" s="30"/>
      <c r="J55" s="27" t="s">
        <v>33</v>
      </c>
      <c r="L55" s="31">
        <f>IF(H55,SUMPRODUCT(SIGN(LEN(C55))*SIGN(LEN(J55))*H55),IF(LEN(J55),L54,0))</f>
        <v>0.16666666666666663</v>
      </c>
      <c r="M55" s="214" t="str">
        <f>IFERROR(IF(B55,SUM(L55:INDEX(L55:$L$68,IFERROR(MATCH(B55+1,B55:$B$68,)-1,1))),""),"")</f>
        <v/>
      </c>
      <c r="O55" s="32"/>
      <c r="P55" s="32"/>
    </row>
    <row r="56" spans="1:16" s="27" customFormat="1" x14ac:dyDescent="0.25">
      <c r="A56" s="63"/>
      <c r="B56" s="64" t="str">
        <f>IF(LEN(A56),1,IF(OR(LEN(C56),LEN(E56)),MAX(INDEX(B$3:B55,LOOKUP(,-1/LEN(A$3:A56),ROW(A$3:A56))-2):INDEX(B$3:B55,ROW()-3))+1,""))</f>
        <v/>
      </c>
      <c r="C56" s="65"/>
      <c r="D56" s="66"/>
      <c r="E56" s="67"/>
      <c r="F56" s="68"/>
      <c r="G56" s="68"/>
      <c r="H56" s="68">
        <f t="shared" ref="H56:H119" si="3">IF(F56&lt;=F$2,IF(G56&lt;=F$2,G56-F56,G56-F56-(G$2-F$2)),IF(G56&gt;F$2,G56-F56,""))</f>
        <v>0</v>
      </c>
      <c r="I56" s="69"/>
      <c r="J56" s="66" t="s">
        <v>20</v>
      </c>
      <c r="K56" s="66"/>
      <c r="L56" s="70">
        <f>IF(H56,SUMPRODUCT(SIGN(LEN(C56))*SIGN(LEN(J56))*H56),IF(LEN(J56),L55,0))</f>
        <v>0.16666666666666663</v>
      </c>
      <c r="M56" s="214" t="str">
        <f>IFERROR(IF(B56,SUM(L56:INDEX(L56:$L$68,IFERROR(MATCH(B56+1,B56:$B$68,)-1,1))),""),"")</f>
        <v/>
      </c>
      <c r="N56" s="66"/>
      <c r="O56" s="71"/>
      <c r="P56" s="71"/>
    </row>
    <row r="57" spans="1:16" s="27" customFormat="1" x14ac:dyDescent="0.25">
      <c r="A57" s="24">
        <v>42923</v>
      </c>
      <c r="B57" s="25">
        <f>IF(LEN(A57),1,IF(OR(LEN(C57),LEN(E57)),MAX(INDEX(B$3:B56,LOOKUP(,-1/LEN(A$3:A57),ROW(A$3:A57))-2):INDEX(B$3:B56,ROW()-3))+1,""))</f>
        <v>1</v>
      </c>
      <c r="C57" s="26">
        <v>1</v>
      </c>
      <c r="D57" s="27" t="s">
        <v>38</v>
      </c>
      <c r="E57" s="28"/>
      <c r="F57" s="29">
        <v>0.33333333333333331</v>
      </c>
      <c r="G57" s="29">
        <v>0.41666666666666669</v>
      </c>
      <c r="H57" s="29">
        <f t="shared" si="3"/>
        <v>8.333333333333337E-2</v>
      </c>
      <c r="I57" s="30" t="s">
        <v>78</v>
      </c>
      <c r="J57" s="27" t="s">
        <v>40</v>
      </c>
      <c r="L57" s="31">
        <f>IF(H57,SUMPRODUCT(SIGN(LEN(C57))*SIGN(LEN(J57))*H57),IF(LEN(J57),L56,0))</f>
        <v>8.333333333333337E-2</v>
      </c>
      <c r="M57" s="214">
        <f>IFERROR(IF(B57,SUM(L57:INDEX(L57:$L$68,IFERROR(MATCH(B57+1,B57:$B$68,)-1,1))),""),"")</f>
        <v>0.25000000000000011</v>
      </c>
      <c r="O57" s="32"/>
      <c r="P57" s="32"/>
    </row>
    <row r="58" spans="1:16" s="27" customFormat="1" x14ac:dyDescent="0.25">
      <c r="A58" s="24"/>
      <c r="B58" s="25" t="str">
        <f>IF(LEN(A58),1,IF(OR(LEN(C58),LEN(E58)),MAX(INDEX(B$3:B57,LOOKUP(,-1/LEN(A$3:A58),ROW(A$3:A58))-2):INDEX(B$3:B57,ROW()-3))+1,""))</f>
        <v/>
      </c>
      <c r="C58" s="26"/>
      <c r="E58" s="28"/>
      <c r="F58" s="29"/>
      <c r="G58" s="29"/>
      <c r="H58" s="29">
        <f t="shared" si="3"/>
        <v>0</v>
      </c>
      <c r="I58" s="30"/>
      <c r="J58" s="27" t="s">
        <v>25</v>
      </c>
      <c r="L58" s="31">
        <f>IF(H58,SUMPRODUCT(SIGN(LEN(C58))*SIGN(LEN(J58))*H58),IF(LEN(J58),L57,0))</f>
        <v>8.333333333333337E-2</v>
      </c>
      <c r="M58" s="214" t="str">
        <f>IFERROR(IF(B58,SUM(L58:INDEX(L58:$L$68,IFERROR(MATCH(B58+1,B58:$B$68,)-1,1))),""),"")</f>
        <v/>
      </c>
      <c r="O58" s="32"/>
      <c r="P58" s="32"/>
    </row>
    <row r="59" spans="1:16" s="27" customFormat="1" ht="15" customHeight="1" x14ac:dyDescent="0.25">
      <c r="A59" s="24"/>
      <c r="B59" s="25" t="str">
        <f>IF(LEN(A59),1,IF(OR(LEN(C59),LEN(E59)),MAX(INDEX(B$3:B58,LOOKUP(,-1/LEN(A$3:A59),ROW(A$3:A59))-2):INDEX(B$3:B58,ROW()-3))+1,""))</f>
        <v/>
      </c>
      <c r="C59" s="26"/>
      <c r="E59" s="28"/>
      <c r="F59" s="29"/>
      <c r="G59" s="29"/>
      <c r="H59" s="29">
        <f t="shared" si="3"/>
        <v>0</v>
      </c>
      <c r="I59" s="30"/>
      <c r="J59" s="27" t="s">
        <v>24</v>
      </c>
      <c r="L59" s="31">
        <f>IF(H59,SUMPRODUCT(SIGN(LEN(C59))*SIGN(LEN(J59))*H59),IF(LEN(J59),L58,0))</f>
        <v>8.333333333333337E-2</v>
      </c>
      <c r="M59" s="214" t="str">
        <f>IFERROR(IF(B59,SUM(L59:INDEX(L59:$L$68,IFERROR(MATCH(B59+1,B59:$B$68,)-1,1))),""),"")</f>
        <v/>
      </c>
      <c r="O59" s="32"/>
      <c r="P59" s="32"/>
    </row>
    <row r="60" spans="1:16" s="46" customFormat="1" ht="15" customHeight="1" x14ac:dyDescent="0.25">
      <c r="A60" s="43"/>
      <c r="B60" s="44">
        <f>IF(LEN(A60),1,IF(OR(LEN(C60),LEN(E60)),MAX(INDEX(B$3:B59,LOOKUP(,-1/LEN(A$3:A60),ROW(A$3:A60))-2):INDEX(B$3:B59,ROW()-3))+1,""))</f>
        <v>2</v>
      </c>
      <c r="C60" s="45" t="s">
        <v>30</v>
      </c>
      <c r="D60" s="46" t="s">
        <v>31</v>
      </c>
      <c r="E60" s="47"/>
      <c r="F60" s="48">
        <v>0.33333333333333331</v>
      </c>
      <c r="G60" s="48">
        <v>0.70833333333333337</v>
      </c>
      <c r="H60" s="48">
        <f t="shared" si="3"/>
        <v>0.33333333333333343</v>
      </c>
      <c r="I60" s="49" t="s">
        <v>79</v>
      </c>
      <c r="J60" s="46" t="s">
        <v>18</v>
      </c>
      <c r="L60" s="50">
        <f>IF(H60,SUMPRODUCT(SIGN(LEN(C60))*SIGN(LEN(J60))*H60),IF(LEN(J60),L39,0))</f>
        <v>0.33333333333333343</v>
      </c>
      <c r="M60" s="214">
        <f>IFERROR(IF(B60,SUM(L60:INDEX(L60:$L$68,IFERROR(MATCH(B60+1,B60:$B$68,)-1,1))),""),"")</f>
        <v>0.33333333333333343</v>
      </c>
      <c r="O60" s="52"/>
      <c r="P60" s="52"/>
    </row>
    <row r="61" spans="1:16" s="27" customFormat="1" x14ac:dyDescent="0.25">
      <c r="A61" s="24"/>
      <c r="B61" s="25">
        <f>IF(LEN(A61),1,IF(OR(LEN(C61),LEN(E61)),MAX(INDEX(B$3:B60,LOOKUP(,-1/LEN(A$3:A61),ROW(A$3:A61))-2):INDEX(B$3:B60,ROW()-3))+1,""))</f>
        <v>3</v>
      </c>
      <c r="C61" s="26">
        <v>1</v>
      </c>
      <c r="D61" s="27" t="s">
        <v>80</v>
      </c>
      <c r="E61" s="28"/>
      <c r="F61" s="29">
        <v>0.41666666666666669</v>
      </c>
      <c r="G61" s="29">
        <v>0.70833333333333337</v>
      </c>
      <c r="H61" s="29">
        <f t="shared" si="3"/>
        <v>0.25000000000000006</v>
      </c>
      <c r="I61" s="30" t="s">
        <v>81</v>
      </c>
      <c r="J61" s="27" t="s">
        <v>20</v>
      </c>
      <c r="L61" s="31">
        <f>IF(H61,SUMPRODUCT(SIGN(LEN(C61))*SIGN(LEN(J61))*H61),IF(LEN(J61),#REF!,0))</f>
        <v>0.25000000000000006</v>
      </c>
      <c r="M61" s="214">
        <f>IFERROR(IF(B61,SUM(L61:INDEX(L61:$L$68,IFERROR(MATCH(B61+1,B61:$B$68,)-1,1))),""),"")</f>
        <v>0.25000000000000006</v>
      </c>
      <c r="O61" s="32"/>
      <c r="P61" s="32"/>
    </row>
    <row r="62" spans="1:16" s="27" customFormat="1" x14ac:dyDescent="0.25">
      <c r="A62" s="24"/>
      <c r="B62" s="25" t="str">
        <f>IF(LEN(A62),1,IF(OR(LEN(C62),LEN(E62)),MAX(INDEX(B$3:B61,LOOKUP(,-1/LEN(A$3:A62),ROW(A$3:A62))-2):INDEX(B$3:B61,ROW()-3))+1,""))</f>
        <v/>
      </c>
      <c r="C62" s="26"/>
      <c r="E62" s="28"/>
      <c r="F62" s="29"/>
      <c r="G62" s="29"/>
      <c r="H62" s="29">
        <f t="shared" si="3"/>
        <v>0</v>
      </c>
      <c r="I62" s="30"/>
      <c r="L62" s="31">
        <f t="shared" ref="L62:L68" si="4">IF(H62,SUMPRODUCT(SIGN(LEN(C62))*SIGN(LEN(J62))*H62),IF(LEN(J62),L61,0))</f>
        <v>0</v>
      </c>
      <c r="M62" s="214" t="str">
        <f>IFERROR(IF(B62,SUM(L62:INDEX(L62:$L$68,IFERROR(MATCH(B62+1,B62:$B$68,)-1,1))),""),"")</f>
        <v/>
      </c>
      <c r="O62" s="32"/>
      <c r="P62" s="32"/>
    </row>
    <row r="63" spans="1:16" s="27" customFormat="1" x14ac:dyDescent="0.25">
      <c r="A63" s="24"/>
      <c r="B63" s="25">
        <f>IF(LEN(A63),1,IF(OR(LEN(C63),LEN(E63)),MAX(INDEX(B$3:B62,LOOKUP(,-1/LEN(A$3:A63),ROW(A$3:A63))-2):INDEX(B$3:B62,ROW()-3))+1,""))</f>
        <v>4</v>
      </c>
      <c r="C63" s="26">
        <v>1</v>
      </c>
      <c r="D63" s="27" t="s">
        <v>55</v>
      </c>
      <c r="E63" s="28"/>
      <c r="F63" s="29">
        <v>0.33333333333333331</v>
      </c>
      <c r="G63" s="29">
        <v>0.70833333333333337</v>
      </c>
      <c r="H63" s="29">
        <f t="shared" si="3"/>
        <v>0.33333333333333343</v>
      </c>
      <c r="I63" s="30" t="s">
        <v>82</v>
      </c>
      <c r="J63" s="27" t="s">
        <v>19</v>
      </c>
      <c r="L63" s="31">
        <f t="shared" si="4"/>
        <v>0.33333333333333343</v>
      </c>
      <c r="M63" s="214">
        <f>IFERROR(IF(B63,SUM(L63:INDEX(L63:$L$68,IFERROR(MATCH(B63+1,B63:$B$68,)-1,1))),""),"")</f>
        <v>0.33333333333333343</v>
      </c>
      <c r="O63" s="32"/>
      <c r="P63" s="32"/>
    </row>
    <row r="64" spans="1:16" s="27" customFormat="1" ht="15" customHeight="1" x14ac:dyDescent="0.25">
      <c r="A64" s="24"/>
      <c r="B64" s="25">
        <f>IF(LEN(A64),1,IF(OR(LEN(C64),LEN(E64)),MAX(INDEX(B$3:B63,LOOKUP(,-1/LEN(A$3:A64),ROW(A$3:A64))-2):INDEX(B$3:B63,ROW()-3))+1,""))</f>
        <v>5</v>
      </c>
      <c r="C64" s="26">
        <v>1</v>
      </c>
      <c r="D64" s="27" t="s">
        <v>63</v>
      </c>
      <c r="E64" s="28"/>
      <c r="F64" s="29">
        <v>0.41666666666666669</v>
      </c>
      <c r="G64" s="29">
        <v>0.70833333333333337</v>
      </c>
      <c r="H64" s="29">
        <f t="shared" si="3"/>
        <v>0.25000000000000006</v>
      </c>
      <c r="I64" s="30" t="s">
        <v>83</v>
      </c>
      <c r="J64" s="27" t="s">
        <v>40</v>
      </c>
      <c r="L64" s="31">
        <f t="shared" si="4"/>
        <v>0.25000000000000006</v>
      </c>
      <c r="M64" s="214">
        <f>IFERROR(IF(B64,SUM(L64:INDEX(L64:$L$68,IFERROR(MATCH(B64+1,B64:$B$68,)-1,1))),""),"")</f>
        <v>0.75000000000000022</v>
      </c>
      <c r="O64" s="32"/>
      <c r="P64" s="32"/>
    </row>
    <row r="65" spans="1:16" s="27" customFormat="1" ht="15" customHeight="1" x14ac:dyDescent="0.25">
      <c r="A65" s="24"/>
      <c r="B65" s="25" t="str">
        <f>IF(LEN(A65),1,IF(OR(LEN(C65),LEN(E65)),MAX(INDEX(B$3:B64,LOOKUP(,-1/LEN(A$3:A65),ROW(A$3:A65))-2):INDEX(B$3:B64,ROW()-3))+1,""))</f>
        <v/>
      </c>
      <c r="C65" s="26"/>
      <c r="E65" s="28"/>
      <c r="F65" s="29"/>
      <c r="G65" s="29"/>
      <c r="H65" s="29">
        <f t="shared" si="3"/>
        <v>0</v>
      </c>
      <c r="I65" s="30"/>
      <c r="J65" s="27" t="s">
        <v>25</v>
      </c>
      <c r="L65" s="31">
        <f t="shared" si="4"/>
        <v>0.25000000000000006</v>
      </c>
      <c r="M65" s="214" t="str">
        <f>IFERROR(IF(B65,SUM(L65:INDEX(L65:$L$68,IFERROR(MATCH(B65+1,B65:$B$68,)-1,1))),""),"")</f>
        <v/>
      </c>
      <c r="O65" s="32"/>
      <c r="P65" s="32"/>
    </row>
    <row r="66" spans="1:16" s="27" customFormat="1" x14ac:dyDescent="0.25">
      <c r="A66" s="24"/>
      <c r="B66" s="25" t="str">
        <f>IF(LEN(A66),1,IF(OR(LEN(C66),LEN(E66)),MAX(INDEX(B$3:B65,LOOKUP(,-1/LEN(A$3:A66),ROW(A$3:A66))-2):INDEX(B$3:B65,ROW()-3))+1,""))</f>
        <v/>
      </c>
      <c r="C66" s="26"/>
      <c r="E66" s="28"/>
      <c r="F66" s="29"/>
      <c r="G66" s="29"/>
      <c r="H66" s="29">
        <f t="shared" si="3"/>
        <v>0</v>
      </c>
      <c r="I66" s="30"/>
      <c r="J66" s="27" t="s">
        <v>24</v>
      </c>
      <c r="L66" s="31">
        <f t="shared" si="4"/>
        <v>0.25000000000000006</v>
      </c>
      <c r="M66" s="214" t="str">
        <f>IFERROR(IF(B66,SUM(L66:INDEX(L66:$L$68,IFERROR(MATCH(B66+1,B66:$B$68,)-1,1))),""),"")</f>
        <v/>
      </c>
      <c r="O66" s="32"/>
      <c r="P66" s="32"/>
    </row>
    <row r="67" spans="1:16" s="41" customFormat="1" x14ac:dyDescent="0.25">
      <c r="A67" s="33"/>
      <c r="B67" s="34">
        <f>IF(LEN(A67),1,IF(OR(LEN(C67),LEN(E67)),MAX(INDEX(B$3:B66,LOOKUP(,-1/LEN(A$3:A67),ROW(A$3:A67))-2):INDEX(B$3:B66,ROW()-3))+1,""))</f>
        <v>6</v>
      </c>
      <c r="C67" s="35" t="s">
        <v>21</v>
      </c>
      <c r="D67" s="36" t="s">
        <v>84</v>
      </c>
      <c r="E67" s="37"/>
      <c r="F67" s="38">
        <v>0.33333333333333331</v>
      </c>
      <c r="G67" s="38">
        <v>0.70833333333333337</v>
      </c>
      <c r="H67" s="38">
        <f t="shared" si="3"/>
        <v>0.33333333333333343</v>
      </c>
      <c r="I67" s="39" t="s">
        <v>85</v>
      </c>
      <c r="J67" s="36" t="s">
        <v>46</v>
      </c>
      <c r="K67" s="36"/>
      <c r="L67" s="40">
        <f t="shared" si="4"/>
        <v>0.33333333333333343</v>
      </c>
      <c r="M67" s="214">
        <f>IFERROR(IF(B67,SUM(L67:INDEX(L67:$L$68,IFERROR(MATCH(B67+1,B67:$B$68,)-1,1))),""),"")</f>
        <v>0.33333333333333343</v>
      </c>
      <c r="O67" s="42"/>
      <c r="P67" s="42"/>
    </row>
    <row r="68" spans="1:16" s="46" customFormat="1" x14ac:dyDescent="0.25">
      <c r="A68" s="43"/>
      <c r="B68" s="44">
        <f>IF(LEN(A68),1,IF(OR(LEN(C68),LEN(E68)),MAX(INDEX(B$3:B67,LOOKUP(,-1/LEN(A$3:A68),ROW(A$3:A68))-2):INDEX(B$3:B67,ROW()-3))+1,""))</f>
        <v>7</v>
      </c>
      <c r="C68" s="45" t="s">
        <v>30</v>
      </c>
      <c r="D68" s="46" t="s">
        <v>31</v>
      </c>
      <c r="E68" s="47"/>
      <c r="F68" s="48">
        <v>0.33333333333333331</v>
      </c>
      <c r="G68" s="48">
        <v>0.41666666666666669</v>
      </c>
      <c r="H68" s="48">
        <f t="shared" si="3"/>
        <v>8.333333333333337E-2</v>
      </c>
      <c r="I68" s="49" t="s">
        <v>86</v>
      </c>
      <c r="J68" s="46" t="s">
        <v>29</v>
      </c>
      <c r="L68" s="50">
        <f t="shared" si="4"/>
        <v>8.333333333333337E-2</v>
      </c>
      <c r="M68" s="214">
        <f>IFERROR(IF(B68,SUM(L68:INDEX(L68:$L$68,IFERROR(MATCH(B68+1,B68:$B$68,)-1,1))),""),"")</f>
        <v>8.333333333333337E-2</v>
      </c>
      <c r="O68" s="52"/>
      <c r="P68" s="52"/>
    </row>
    <row r="69" spans="1:16" s="41" customFormat="1" x14ac:dyDescent="0.25">
      <c r="A69" s="33"/>
      <c r="B69" s="34" t="str">
        <f>IF(LEN(A69),1,IF(OR(LEN(C69),LEN(E69)),MAX(INDEX(B$3:B35,LOOKUP(,-1/LEN(A$3:A69),ROW(A$3:A69))-2):INDEX(B$3:B35,ROW()-3))+1,""))</f>
        <v/>
      </c>
      <c r="C69" s="35"/>
      <c r="D69" s="36"/>
      <c r="E69" s="37"/>
      <c r="F69" s="38"/>
      <c r="G69" s="38"/>
      <c r="H69" s="38">
        <f t="shared" si="3"/>
        <v>0</v>
      </c>
      <c r="I69" s="39"/>
      <c r="J69" s="36"/>
      <c r="K69" s="36"/>
      <c r="L69" s="40">
        <f>IF(H69,SUMPRODUCT(SIGN(LEN(C69))*SIGN(LEN(J69))*H69),IF(LEN(J69),L35,0))</f>
        <v>0</v>
      </c>
      <c r="M69" s="53">
        <f>IF(H69,SUMPRODUCT(SIGN(LEN(E69))*SIGN(LEN(J69))*H69),IF(LEN(J69),M35,0))</f>
        <v>0</v>
      </c>
      <c r="O69" s="42"/>
      <c r="P69" s="42"/>
    </row>
    <row r="70" spans="1:16" s="41" customFormat="1" x14ac:dyDescent="0.25">
      <c r="A70" s="33"/>
      <c r="B70" s="34" t="str">
        <f>IF(LEN(A70),1,IF(OR(LEN(C70),LEN(E70)),MAX(INDEX(B$3:B69,LOOKUP(,-1/LEN(A$3:A70),ROW(A$3:A70))-2):INDEX(B$3:B69,ROW()-3))+1,""))</f>
        <v/>
      </c>
      <c r="C70" s="35"/>
      <c r="D70" s="36"/>
      <c r="E70" s="37"/>
      <c r="F70" s="38"/>
      <c r="G70" s="38"/>
      <c r="H70" s="38">
        <f t="shared" si="3"/>
        <v>0</v>
      </c>
      <c r="I70" s="39"/>
      <c r="J70" s="36"/>
      <c r="K70" s="36"/>
      <c r="L70" s="40">
        <f t="shared" ref="L70:L75" si="5">IF(H70,SUMPRODUCT(SIGN(LEN(C70))*SIGN(LEN(J70))*H70),IF(LEN(J70),L69,0))</f>
        <v>0</v>
      </c>
      <c r="M70" s="53">
        <f t="shared" ref="M70:M75" si="6">IF(H70,SUMPRODUCT(SIGN(LEN(E70))*SIGN(LEN(J70))*H70),IF(LEN(J70),M69,0))</f>
        <v>0</v>
      </c>
      <c r="O70" s="42"/>
      <c r="P70" s="42"/>
    </row>
    <row r="71" spans="1:16" s="41" customFormat="1" x14ac:dyDescent="0.25">
      <c r="A71" s="33"/>
      <c r="B71" s="34" t="str">
        <f>IF(LEN(A71),1,IF(OR(LEN(C71),LEN(E71)),MAX(INDEX(B$3:B70,LOOKUP(,-1/LEN(A$3:A71),ROW(A$3:A71))-2):INDEX(B$3:B70,ROW()-3))+1,""))</f>
        <v/>
      </c>
      <c r="C71" s="35"/>
      <c r="D71" s="36"/>
      <c r="E71" s="37"/>
      <c r="F71" s="38"/>
      <c r="G71" s="38"/>
      <c r="H71" s="38">
        <f t="shared" si="3"/>
        <v>0</v>
      </c>
      <c r="I71" s="39"/>
      <c r="J71" s="36"/>
      <c r="K71" s="36"/>
      <c r="L71" s="40">
        <f t="shared" si="5"/>
        <v>0</v>
      </c>
      <c r="M71" s="53">
        <f t="shared" si="6"/>
        <v>0</v>
      </c>
      <c r="O71" s="42"/>
      <c r="P71" s="42"/>
    </row>
    <row r="72" spans="1:16" s="41" customFormat="1" x14ac:dyDescent="0.25">
      <c r="A72" s="33"/>
      <c r="B72" s="34" t="str">
        <f>IF(LEN(A72),1,IF(OR(LEN(C72),LEN(E72)),MAX(INDEX(B$3:B71,LOOKUP(,-1/LEN(A$3:A72),ROW(A$3:A72))-2):INDEX(B$3:B71,ROW()-3))+1,""))</f>
        <v/>
      </c>
      <c r="C72" s="35"/>
      <c r="D72" s="36"/>
      <c r="E72" s="37"/>
      <c r="F72" s="38"/>
      <c r="G72" s="38"/>
      <c r="H72" s="38">
        <f t="shared" si="3"/>
        <v>0</v>
      </c>
      <c r="I72" s="39"/>
      <c r="J72" s="36"/>
      <c r="K72" s="36"/>
      <c r="L72" s="40">
        <f t="shared" si="5"/>
        <v>0</v>
      </c>
      <c r="M72" s="53">
        <f t="shared" si="6"/>
        <v>0</v>
      </c>
      <c r="O72" s="42"/>
      <c r="P72" s="42"/>
    </row>
    <row r="73" spans="1:16" s="41" customFormat="1" x14ac:dyDescent="0.25">
      <c r="A73" s="33"/>
      <c r="B73" s="34" t="str">
        <f>IF(LEN(A73),1,IF(OR(LEN(C73),LEN(E73)),MAX(INDEX(B$3:B72,LOOKUP(,-1/LEN(A$3:A73),ROW(A$3:A73))-2):INDEX(B$3:B72,ROW()-3))+1,""))</f>
        <v/>
      </c>
      <c r="C73" s="35"/>
      <c r="D73" s="36"/>
      <c r="E73" s="37"/>
      <c r="F73" s="38"/>
      <c r="G73" s="38"/>
      <c r="H73" s="38">
        <f t="shared" si="3"/>
        <v>0</v>
      </c>
      <c r="I73" s="39"/>
      <c r="J73" s="36"/>
      <c r="K73" s="36"/>
      <c r="L73" s="40">
        <f t="shared" si="5"/>
        <v>0</v>
      </c>
      <c r="M73" s="53">
        <f t="shared" si="6"/>
        <v>0</v>
      </c>
      <c r="O73" s="42"/>
      <c r="P73" s="42"/>
    </row>
    <row r="74" spans="1:16" s="41" customFormat="1" ht="15" customHeight="1" x14ac:dyDescent="0.25">
      <c r="A74" s="33"/>
      <c r="B74" s="34" t="str">
        <f>IF(LEN(A74),1,IF(OR(LEN(C74),LEN(E74)),MAX(INDEX(B$3:B73,LOOKUP(,-1/LEN(A$3:A74),ROW(A$3:A74))-2):INDEX(B$3:B73,ROW()-3))+1,""))</f>
        <v/>
      </c>
      <c r="C74" s="35"/>
      <c r="D74" s="36"/>
      <c r="E74" s="37"/>
      <c r="F74" s="38"/>
      <c r="G74" s="38"/>
      <c r="H74" s="38">
        <f t="shared" si="3"/>
        <v>0</v>
      </c>
      <c r="I74" s="39"/>
      <c r="J74" s="36"/>
      <c r="K74" s="36"/>
      <c r="L74" s="40">
        <f t="shared" si="5"/>
        <v>0</v>
      </c>
      <c r="M74" s="53">
        <f t="shared" si="6"/>
        <v>0</v>
      </c>
      <c r="O74" s="42"/>
      <c r="P74" s="42"/>
    </row>
    <row r="75" spans="1:16" s="41" customFormat="1" x14ac:dyDescent="0.25">
      <c r="A75" s="33"/>
      <c r="B75" s="34" t="str">
        <f>IF(LEN(A75),1,IF(OR(LEN(C75),LEN(E75)),MAX(INDEX(B$3:B74,LOOKUP(,-1/LEN(A$3:A75),ROW(A$3:A75))-2):INDEX(B$3:B74,ROW()-3))+1,""))</f>
        <v/>
      </c>
      <c r="C75" s="35"/>
      <c r="D75" s="36"/>
      <c r="E75" s="37"/>
      <c r="F75" s="38"/>
      <c r="G75" s="38"/>
      <c r="H75" s="38">
        <f t="shared" si="3"/>
        <v>0</v>
      </c>
      <c r="I75" s="39"/>
      <c r="J75" s="36"/>
      <c r="K75" s="36"/>
      <c r="L75" s="40">
        <f t="shared" si="5"/>
        <v>0</v>
      </c>
      <c r="M75" s="53">
        <f t="shared" si="6"/>
        <v>0</v>
      </c>
      <c r="O75" s="42"/>
      <c r="P75" s="42"/>
    </row>
    <row r="76" spans="1:16" s="41" customFormat="1" x14ac:dyDescent="0.25">
      <c r="A76" s="33"/>
      <c r="B76" s="34" t="str">
        <f>IF(LEN(A76),1,IF(OR(LEN(C76),LEN(E76)),MAX(INDEX(B$3:B39,LOOKUP(,-1/LEN(A$3:A76),ROW(A$3:A76))-2):INDEX(B$3:B39,ROW()-3))+1,""))</f>
        <v/>
      </c>
      <c r="C76" s="35"/>
      <c r="D76" s="36"/>
      <c r="E76" s="37"/>
      <c r="F76" s="38"/>
      <c r="G76" s="38"/>
      <c r="H76" s="38">
        <f t="shared" si="3"/>
        <v>0</v>
      </c>
      <c r="I76" s="39"/>
      <c r="J76" s="36"/>
      <c r="K76" s="36"/>
      <c r="L76" s="40">
        <f>IF(H76,SUMPRODUCT(SIGN(LEN(C76))*SIGN(LEN(J76))*H76),IF(LEN(J76),L39,0))</f>
        <v>0</v>
      </c>
      <c r="M76" s="53">
        <f>IF(H76,SUMPRODUCT(SIGN(LEN(E76))*SIGN(LEN(J76))*H76),IF(LEN(J76),M39,0))</f>
        <v>0</v>
      </c>
      <c r="O76" s="42"/>
      <c r="P76" s="42"/>
    </row>
    <row r="77" spans="1:16" s="41" customFormat="1" x14ac:dyDescent="0.25">
      <c r="A77" s="33"/>
      <c r="B77" s="34" t="str">
        <f>IF(LEN(A77),1,IF(OR(LEN(C77),LEN(E77)),MAX(INDEX(B$3:B76,LOOKUP(,-1/LEN(A$3:A77),ROW(A$3:A77))-2):INDEX(B$3:B76,ROW()-3))+1,""))</f>
        <v/>
      </c>
      <c r="C77" s="35"/>
      <c r="D77" s="36"/>
      <c r="E77" s="37"/>
      <c r="F77" s="38"/>
      <c r="G77" s="38"/>
      <c r="H77" s="38">
        <f t="shared" si="3"/>
        <v>0</v>
      </c>
      <c r="I77" s="39"/>
      <c r="J77" s="36"/>
      <c r="K77" s="36"/>
      <c r="L77" s="40">
        <f t="shared" ref="L77:L82" si="7">IF(H77,SUMPRODUCT(SIGN(LEN(C77))*SIGN(LEN(J77))*H77),IF(LEN(J77),L76,0))</f>
        <v>0</v>
      </c>
      <c r="M77" s="53">
        <f t="shared" ref="M77:M82" si="8">IF(H77,SUMPRODUCT(SIGN(LEN(E77))*SIGN(LEN(J77))*H77),IF(LEN(J77),M76,0))</f>
        <v>0</v>
      </c>
      <c r="O77" s="42"/>
      <c r="P77" s="42"/>
    </row>
    <row r="78" spans="1:16" s="41" customFormat="1" x14ac:dyDescent="0.25">
      <c r="A78" s="33"/>
      <c r="B78" s="34" t="str">
        <f>IF(LEN(A78),1,IF(OR(LEN(C78),LEN(E78)),MAX(INDEX(B$3:B77,LOOKUP(,-1/LEN(A$3:A78),ROW(A$3:A78))-2):INDEX(B$3:B77,ROW()-3))+1,""))</f>
        <v/>
      </c>
      <c r="C78" s="35"/>
      <c r="D78" s="36"/>
      <c r="E78" s="37"/>
      <c r="F78" s="38"/>
      <c r="G78" s="38"/>
      <c r="H78" s="38">
        <f t="shared" si="3"/>
        <v>0</v>
      </c>
      <c r="I78" s="39"/>
      <c r="J78" s="36"/>
      <c r="K78" s="36"/>
      <c r="L78" s="40">
        <f t="shared" si="7"/>
        <v>0</v>
      </c>
      <c r="M78" s="53">
        <f t="shared" si="8"/>
        <v>0</v>
      </c>
      <c r="O78" s="42"/>
      <c r="P78" s="42"/>
    </row>
    <row r="79" spans="1:16" s="41" customFormat="1" x14ac:dyDescent="0.25">
      <c r="A79" s="33"/>
      <c r="B79" s="34" t="str">
        <f>IF(LEN(A79),1,IF(OR(LEN(C79),LEN(E79)),MAX(INDEX(B$3:B78,LOOKUP(,-1/LEN(A$3:A79),ROW(A$3:A79))-2):INDEX(B$3:B78,ROW()-3))+1,""))</f>
        <v/>
      </c>
      <c r="C79" s="35"/>
      <c r="D79" s="36"/>
      <c r="E79" s="37"/>
      <c r="F79" s="38"/>
      <c r="G79" s="38"/>
      <c r="H79" s="38">
        <f t="shared" si="3"/>
        <v>0</v>
      </c>
      <c r="I79" s="39"/>
      <c r="J79" s="36"/>
      <c r="K79" s="36"/>
      <c r="L79" s="40">
        <f t="shared" si="7"/>
        <v>0</v>
      </c>
      <c r="M79" s="53">
        <f t="shared" si="8"/>
        <v>0</v>
      </c>
      <c r="O79" s="42"/>
      <c r="P79" s="42"/>
    </row>
    <row r="80" spans="1:16" s="41" customFormat="1" x14ac:dyDescent="0.25">
      <c r="A80" s="33"/>
      <c r="B80" s="34" t="str">
        <f>IF(LEN(A80),1,IF(OR(LEN(C80),LEN(E80)),MAX(INDEX(B$3:B79,LOOKUP(,-1/LEN(A$3:A80),ROW(A$3:A80))-2):INDEX(B$3:B79,ROW()-3))+1,""))</f>
        <v/>
      </c>
      <c r="C80" s="35"/>
      <c r="D80" s="36"/>
      <c r="E80" s="37"/>
      <c r="F80" s="38"/>
      <c r="G80" s="38"/>
      <c r="H80" s="38">
        <f t="shared" si="3"/>
        <v>0</v>
      </c>
      <c r="I80" s="39"/>
      <c r="J80" s="36"/>
      <c r="K80" s="36"/>
      <c r="L80" s="40">
        <f t="shared" si="7"/>
        <v>0</v>
      </c>
      <c r="M80" s="53">
        <f t="shared" si="8"/>
        <v>0</v>
      </c>
      <c r="O80" s="42"/>
      <c r="P80" s="42"/>
    </row>
    <row r="81" spans="1:16" s="41" customFormat="1" ht="15" customHeight="1" x14ac:dyDescent="0.25">
      <c r="A81" s="33"/>
      <c r="B81" s="34" t="str">
        <f>IF(LEN(A81),1,IF(OR(LEN(C81),LEN(E81)),MAX(INDEX(B$3:B80,LOOKUP(,-1/LEN(A$3:A81),ROW(A$3:A81))-2):INDEX(B$3:B80,ROW()-3))+1,""))</f>
        <v/>
      </c>
      <c r="C81" s="35"/>
      <c r="D81" s="36"/>
      <c r="E81" s="37"/>
      <c r="F81" s="38"/>
      <c r="G81" s="38"/>
      <c r="H81" s="38">
        <f t="shared" si="3"/>
        <v>0</v>
      </c>
      <c r="I81" s="39"/>
      <c r="J81" s="36"/>
      <c r="K81" s="36"/>
      <c r="L81" s="40">
        <f t="shared" si="7"/>
        <v>0</v>
      </c>
      <c r="M81" s="53">
        <f t="shared" si="8"/>
        <v>0</v>
      </c>
      <c r="O81" s="42"/>
      <c r="P81" s="42"/>
    </row>
    <row r="82" spans="1:16" s="41" customFormat="1" x14ac:dyDescent="0.25">
      <c r="A82" s="33"/>
      <c r="B82" s="34" t="str">
        <f>IF(LEN(A82),1,IF(OR(LEN(C82),LEN(E82)),MAX(INDEX(B$3:B81,LOOKUP(,-1/LEN(A$3:A82),ROW(A$3:A82))-2):INDEX(B$3:B81,ROW()-3))+1,""))</f>
        <v/>
      </c>
      <c r="C82" s="35"/>
      <c r="D82" s="36"/>
      <c r="E82" s="37"/>
      <c r="F82" s="38"/>
      <c r="G82" s="38"/>
      <c r="H82" s="38">
        <f t="shared" si="3"/>
        <v>0</v>
      </c>
      <c r="I82" s="39"/>
      <c r="J82" s="36"/>
      <c r="K82" s="36"/>
      <c r="L82" s="40">
        <f t="shared" si="7"/>
        <v>0</v>
      </c>
      <c r="M82" s="53">
        <f t="shared" si="8"/>
        <v>0</v>
      </c>
      <c r="O82" s="42"/>
      <c r="P82" s="42"/>
    </row>
    <row r="83" spans="1:16" s="41" customFormat="1" x14ac:dyDescent="0.25">
      <c r="A83" s="33"/>
      <c r="B83" s="34" t="str">
        <f>IF(LEN(A83),1,IF(OR(LEN(C83),LEN(E83)),MAX(INDEX(B$3:B43,LOOKUP(,-1/LEN(A$3:A83),ROW(A$3:A83))-2):INDEX(B$3:B43,ROW()-3))+1,""))</f>
        <v/>
      </c>
      <c r="C83" s="35"/>
      <c r="D83" s="36"/>
      <c r="E83" s="37"/>
      <c r="F83" s="38"/>
      <c r="G83" s="38"/>
      <c r="H83" s="38">
        <f t="shared" si="3"/>
        <v>0</v>
      </c>
      <c r="I83" s="39"/>
      <c r="J83" s="36"/>
      <c r="K83" s="36"/>
      <c r="L83" s="40">
        <f>IF(H83,SUMPRODUCT(SIGN(LEN(C83))*SIGN(LEN(J83))*H83),IF(LEN(J83),#REF!,0))</f>
        <v>0</v>
      </c>
      <c r="M83" s="53">
        <f>IF(H83,SUMPRODUCT(SIGN(LEN(E83))*SIGN(LEN(J83))*H83),IF(LEN(J83),#REF!,0))</f>
        <v>0</v>
      </c>
      <c r="O83" s="42"/>
      <c r="P83" s="42"/>
    </row>
    <row r="84" spans="1:16" s="41" customFormat="1" x14ac:dyDescent="0.25">
      <c r="A84" s="33"/>
      <c r="B84" s="34" t="str">
        <f>IF(LEN(A84),1,IF(OR(LEN(C84),LEN(E84)),MAX(INDEX(B$3:B83,LOOKUP(,-1/LEN(A$3:A84),ROW(A$3:A84))-2):INDEX(B$3:B83,ROW()-3))+1,""))</f>
        <v/>
      </c>
      <c r="C84" s="35"/>
      <c r="D84" s="36"/>
      <c r="E84" s="37"/>
      <c r="F84" s="38"/>
      <c r="G84" s="38"/>
      <c r="H84" s="38">
        <f t="shared" si="3"/>
        <v>0</v>
      </c>
      <c r="I84" s="39"/>
      <c r="J84" s="36"/>
      <c r="K84" s="36"/>
      <c r="L84" s="40">
        <f t="shared" ref="L84:L89" si="9">IF(H84,SUMPRODUCT(SIGN(LEN(C84))*SIGN(LEN(J84))*H84),IF(LEN(J84),L83,0))</f>
        <v>0</v>
      </c>
      <c r="M84" s="53">
        <f t="shared" ref="M84:M89" si="10">IF(H84,SUMPRODUCT(SIGN(LEN(E84))*SIGN(LEN(J84))*H84),IF(LEN(J84),M83,0))</f>
        <v>0</v>
      </c>
      <c r="O84" s="42"/>
      <c r="P84" s="42"/>
    </row>
    <row r="85" spans="1:16" s="41" customFormat="1" x14ac:dyDescent="0.25">
      <c r="A85" s="33"/>
      <c r="B85" s="34" t="str">
        <f>IF(LEN(A85),1,IF(OR(LEN(C85),LEN(E85)),MAX(INDEX(B$3:B84,LOOKUP(,-1/LEN(A$3:A85),ROW(A$3:A85))-2):INDEX(B$3:B84,ROW()-3))+1,""))</f>
        <v/>
      </c>
      <c r="C85" s="35"/>
      <c r="D85" s="36"/>
      <c r="E85" s="37"/>
      <c r="F85" s="38"/>
      <c r="G85" s="38"/>
      <c r="H85" s="38">
        <f t="shared" si="3"/>
        <v>0</v>
      </c>
      <c r="I85" s="39"/>
      <c r="J85" s="36"/>
      <c r="K85" s="36"/>
      <c r="L85" s="40">
        <f t="shared" si="9"/>
        <v>0</v>
      </c>
      <c r="M85" s="53">
        <f t="shared" si="10"/>
        <v>0</v>
      </c>
      <c r="O85" s="42"/>
      <c r="P85" s="42"/>
    </row>
    <row r="86" spans="1:16" s="41" customFormat="1" x14ac:dyDescent="0.25">
      <c r="A86" s="33"/>
      <c r="B86" s="34" t="str">
        <f>IF(LEN(A86),1,IF(OR(LEN(C86),LEN(E86)),MAX(INDEX(B$3:B85,LOOKUP(,-1/LEN(A$3:A86),ROW(A$3:A86))-2):INDEX(B$3:B85,ROW()-3))+1,""))</f>
        <v/>
      </c>
      <c r="C86" s="35"/>
      <c r="D86" s="36"/>
      <c r="E86" s="37"/>
      <c r="F86" s="38"/>
      <c r="G86" s="38"/>
      <c r="H86" s="38">
        <f t="shared" si="3"/>
        <v>0</v>
      </c>
      <c r="I86" s="39"/>
      <c r="J86" s="36"/>
      <c r="K86" s="36"/>
      <c r="L86" s="40">
        <f t="shared" si="9"/>
        <v>0</v>
      </c>
      <c r="M86" s="53">
        <f t="shared" si="10"/>
        <v>0</v>
      </c>
      <c r="O86" s="42"/>
      <c r="P86" s="42"/>
    </row>
    <row r="87" spans="1:16" s="41" customFormat="1" x14ac:dyDescent="0.25">
      <c r="A87" s="33"/>
      <c r="B87" s="34" t="str">
        <f>IF(LEN(A87),1,IF(OR(LEN(C87),LEN(E87)),MAX(INDEX(B$3:B86,LOOKUP(,-1/LEN(A$3:A87),ROW(A$3:A87))-2):INDEX(B$3:B86,ROW()-3))+1,""))</f>
        <v/>
      </c>
      <c r="C87" s="35"/>
      <c r="D87" s="36"/>
      <c r="E87" s="37"/>
      <c r="F87" s="38"/>
      <c r="G87" s="38"/>
      <c r="H87" s="38">
        <f t="shared" si="3"/>
        <v>0</v>
      </c>
      <c r="I87" s="39"/>
      <c r="J87" s="36"/>
      <c r="K87" s="36"/>
      <c r="L87" s="40">
        <f t="shared" si="9"/>
        <v>0</v>
      </c>
      <c r="M87" s="53">
        <f t="shared" si="10"/>
        <v>0</v>
      </c>
      <c r="O87" s="42"/>
      <c r="P87" s="42"/>
    </row>
    <row r="88" spans="1:16" s="41" customFormat="1" ht="15" customHeight="1" x14ac:dyDescent="0.25">
      <c r="A88" s="33"/>
      <c r="B88" s="34" t="str">
        <f>IF(LEN(A88),1,IF(OR(LEN(C88),LEN(E88)),MAX(INDEX(B$3:B87,LOOKUP(,-1/LEN(A$3:A88),ROW(A$3:A88))-2):INDEX(B$3:B87,ROW()-3))+1,""))</f>
        <v/>
      </c>
      <c r="C88" s="35"/>
      <c r="D88" s="36"/>
      <c r="E88" s="37"/>
      <c r="F88" s="38"/>
      <c r="G88" s="38"/>
      <c r="H88" s="38">
        <f t="shared" si="3"/>
        <v>0</v>
      </c>
      <c r="I88" s="39"/>
      <c r="J88" s="36"/>
      <c r="K88" s="36"/>
      <c r="L88" s="40">
        <f t="shared" si="9"/>
        <v>0</v>
      </c>
      <c r="M88" s="53">
        <f t="shared" si="10"/>
        <v>0</v>
      </c>
      <c r="O88" s="42"/>
      <c r="P88" s="42"/>
    </row>
    <row r="89" spans="1:16" s="41" customFormat="1" x14ac:dyDescent="0.25">
      <c r="A89" s="33"/>
      <c r="B89" s="34" t="str">
        <f>IF(LEN(A89),1,IF(OR(LEN(C89),LEN(E89)),MAX(INDEX(B$3:B88,LOOKUP(,-1/LEN(A$3:A89),ROW(A$3:A89))-2):INDEX(B$3:B88,ROW()-3))+1,""))</f>
        <v/>
      </c>
      <c r="C89" s="35"/>
      <c r="D89" s="36"/>
      <c r="E89" s="37"/>
      <c r="F89" s="38"/>
      <c r="G89" s="38"/>
      <c r="H89" s="38">
        <f t="shared" si="3"/>
        <v>0</v>
      </c>
      <c r="I89" s="39"/>
      <c r="J89" s="36"/>
      <c r="K89" s="36"/>
      <c r="L89" s="40">
        <f t="shared" si="9"/>
        <v>0</v>
      </c>
      <c r="M89" s="53">
        <f t="shared" si="10"/>
        <v>0</v>
      </c>
      <c r="O89" s="42"/>
      <c r="P89" s="42"/>
    </row>
    <row r="90" spans="1:16" s="41" customFormat="1" x14ac:dyDescent="0.25">
      <c r="A90" s="33"/>
      <c r="B90" s="34" t="str">
        <f>IF(LEN(A90),1,IF(OR(LEN(C90),LEN(E90)),MAX(INDEX(B$3:B46,LOOKUP(,-1/LEN(A$3:A90),ROW(A$3:A90))-2):INDEX(B$3:B46,ROW()-3))+1,""))</f>
        <v/>
      </c>
      <c r="C90" s="35"/>
      <c r="D90" s="36"/>
      <c r="E90" s="37"/>
      <c r="F90" s="38"/>
      <c r="G90" s="38"/>
      <c r="H90" s="38">
        <f t="shared" si="3"/>
        <v>0</v>
      </c>
      <c r="I90" s="39"/>
      <c r="J90" s="36"/>
      <c r="K90" s="36"/>
      <c r="L90" s="40">
        <f>IF(H90,SUMPRODUCT(SIGN(LEN(C90))*SIGN(LEN(J90))*H90),IF(LEN(J90),L46,0))</f>
        <v>0</v>
      </c>
      <c r="M90" s="53">
        <f>IF(H90,SUMPRODUCT(SIGN(LEN(E90))*SIGN(LEN(J90))*H90),IF(LEN(J90),M46,0))</f>
        <v>0</v>
      </c>
      <c r="O90" s="42"/>
      <c r="P90" s="42"/>
    </row>
    <row r="91" spans="1:16" s="41" customFormat="1" x14ac:dyDescent="0.25">
      <c r="A91" s="33"/>
      <c r="B91" s="34" t="str">
        <f>IF(LEN(A91),1,IF(OR(LEN(C91),LEN(E91)),MAX(INDEX(B$3:B90,LOOKUP(,-1/LEN(A$3:A91),ROW(A$3:A91))-2):INDEX(B$3:B90,ROW()-3))+1,""))</f>
        <v/>
      </c>
      <c r="C91" s="35"/>
      <c r="D91" s="36"/>
      <c r="E91" s="37"/>
      <c r="F91" s="38"/>
      <c r="G91" s="38"/>
      <c r="H91" s="38">
        <f t="shared" si="3"/>
        <v>0</v>
      </c>
      <c r="I91" s="39"/>
      <c r="J91" s="36"/>
      <c r="K91" s="36"/>
      <c r="L91" s="40">
        <f t="shared" ref="L91:L96" si="11">IF(H91,SUMPRODUCT(SIGN(LEN(C91))*SIGN(LEN(J91))*H91),IF(LEN(J91),L90,0))</f>
        <v>0</v>
      </c>
      <c r="M91" s="53">
        <f t="shared" ref="M91:M96" si="12">IF(H91,SUMPRODUCT(SIGN(LEN(E91))*SIGN(LEN(J91))*H91),IF(LEN(J91),M90,0))</f>
        <v>0</v>
      </c>
      <c r="O91" s="42"/>
      <c r="P91" s="42"/>
    </row>
    <row r="92" spans="1:16" s="41" customFormat="1" x14ac:dyDescent="0.25">
      <c r="A92" s="33"/>
      <c r="B92" s="34" t="str">
        <f>IF(LEN(A92),1,IF(OR(LEN(C92),LEN(E92)),MAX(INDEX(B$3:B91,LOOKUP(,-1/LEN(A$3:A92),ROW(A$3:A92))-2):INDEX(B$3:B91,ROW()-3))+1,""))</f>
        <v/>
      </c>
      <c r="C92" s="35"/>
      <c r="D92" s="36"/>
      <c r="E92" s="37"/>
      <c r="F92" s="38"/>
      <c r="G92" s="38"/>
      <c r="H92" s="38">
        <f t="shared" si="3"/>
        <v>0</v>
      </c>
      <c r="I92" s="39"/>
      <c r="J92" s="36"/>
      <c r="K92" s="36"/>
      <c r="L92" s="40">
        <f t="shared" si="11"/>
        <v>0</v>
      </c>
      <c r="M92" s="53">
        <f t="shared" si="12"/>
        <v>0</v>
      </c>
      <c r="O92" s="42"/>
      <c r="P92" s="42"/>
    </row>
    <row r="93" spans="1:16" s="41" customFormat="1" x14ac:dyDescent="0.25">
      <c r="A93" s="33"/>
      <c r="B93" s="34" t="str">
        <f>IF(LEN(A93),1,IF(OR(LEN(C93),LEN(E93)),MAX(INDEX(B$3:B92,LOOKUP(,-1/LEN(A$3:A93),ROW(A$3:A93))-2):INDEX(B$3:B92,ROW()-3))+1,""))</f>
        <v/>
      </c>
      <c r="C93" s="35"/>
      <c r="D93" s="36"/>
      <c r="E93" s="37"/>
      <c r="F93" s="38"/>
      <c r="G93" s="38"/>
      <c r="H93" s="38">
        <f t="shared" si="3"/>
        <v>0</v>
      </c>
      <c r="I93" s="39"/>
      <c r="J93" s="36"/>
      <c r="K93" s="36"/>
      <c r="L93" s="40">
        <f t="shared" si="11"/>
        <v>0</v>
      </c>
      <c r="M93" s="53">
        <f t="shared" si="12"/>
        <v>0</v>
      </c>
      <c r="O93" s="42"/>
      <c r="P93" s="42"/>
    </row>
    <row r="94" spans="1:16" s="41" customFormat="1" x14ac:dyDescent="0.25">
      <c r="A94" s="33"/>
      <c r="B94" s="34" t="str">
        <f>IF(LEN(A94),1,IF(OR(LEN(C94),LEN(E94)),MAX(INDEX(B$3:B93,LOOKUP(,-1/LEN(A$3:A94),ROW(A$3:A94))-2):INDEX(B$3:B93,ROW()-3))+1,""))</f>
        <v/>
      </c>
      <c r="C94" s="35"/>
      <c r="D94" s="36"/>
      <c r="E94" s="37"/>
      <c r="F94" s="38"/>
      <c r="G94" s="38"/>
      <c r="H94" s="38">
        <f t="shared" si="3"/>
        <v>0</v>
      </c>
      <c r="I94" s="39"/>
      <c r="J94" s="36"/>
      <c r="K94" s="36"/>
      <c r="L94" s="40">
        <f t="shared" si="11"/>
        <v>0</v>
      </c>
      <c r="M94" s="53">
        <f t="shared" si="12"/>
        <v>0</v>
      </c>
      <c r="O94" s="42"/>
      <c r="P94" s="42"/>
    </row>
    <row r="95" spans="1:16" s="41" customFormat="1" ht="15" customHeight="1" x14ac:dyDescent="0.25">
      <c r="A95" s="33"/>
      <c r="B95" s="34" t="str">
        <f>IF(LEN(A95),1,IF(OR(LEN(C95),LEN(E95)),MAX(INDEX(B$3:B94,LOOKUP(,-1/LEN(A$3:A95),ROW(A$3:A95))-2):INDEX(B$3:B94,ROW()-3))+1,""))</f>
        <v/>
      </c>
      <c r="C95" s="35"/>
      <c r="D95" s="36"/>
      <c r="E95" s="37"/>
      <c r="F95" s="38"/>
      <c r="G95" s="38"/>
      <c r="H95" s="38">
        <f t="shared" si="3"/>
        <v>0</v>
      </c>
      <c r="I95" s="39"/>
      <c r="J95" s="36"/>
      <c r="K95" s="36"/>
      <c r="L95" s="40">
        <f t="shared" si="11"/>
        <v>0</v>
      </c>
      <c r="M95" s="53">
        <f t="shared" si="12"/>
        <v>0</v>
      </c>
      <c r="O95" s="42"/>
      <c r="P95" s="42"/>
    </row>
    <row r="96" spans="1:16" s="41" customFormat="1" x14ac:dyDescent="0.25">
      <c r="A96" s="33"/>
      <c r="B96" s="34" t="str">
        <f>IF(LEN(A96),1,IF(OR(LEN(C96),LEN(E96)),MAX(INDEX(B$3:B95,LOOKUP(,-1/LEN(A$3:A96),ROW(A$3:A96))-2):INDEX(B$3:B95,ROW()-3))+1,""))</f>
        <v/>
      </c>
      <c r="C96" s="35"/>
      <c r="D96" s="36"/>
      <c r="E96" s="37"/>
      <c r="F96" s="38"/>
      <c r="G96" s="38"/>
      <c r="H96" s="38">
        <f t="shared" si="3"/>
        <v>0</v>
      </c>
      <c r="I96" s="39"/>
      <c r="J96" s="36"/>
      <c r="K96" s="36"/>
      <c r="L96" s="40">
        <f t="shared" si="11"/>
        <v>0</v>
      </c>
      <c r="M96" s="53">
        <f t="shared" si="12"/>
        <v>0</v>
      </c>
      <c r="O96" s="42"/>
      <c r="P96" s="42"/>
    </row>
    <row r="97" spans="1:16" s="41" customFormat="1" x14ac:dyDescent="0.25">
      <c r="A97" s="33"/>
      <c r="B97" s="34" t="str">
        <f>IF(LEN(A97),1,IF(OR(LEN(C97),LEN(E97)),MAX(INDEX(B$3:B52,LOOKUP(,-1/LEN(A$3:A97),ROW(A$3:A97))-2):INDEX(B$3:B52,ROW()-3))+1,""))</f>
        <v/>
      </c>
      <c r="C97" s="35"/>
      <c r="D97" s="36"/>
      <c r="E97" s="37"/>
      <c r="F97" s="38"/>
      <c r="G97" s="38"/>
      <c r="H97" s="38">
        <f t="shared" si="3"/>
        <v>0</v>
      </c>
      <c r="I97" s="39"/>
      <c r="J97" s="36"/>
      <c r="K97" s="36"/>
      <c r="L97" s="40">
        <f>IF(H97,SUMPRODUCT(SIGN(LEN(C97))*SIGN(LEN(J97))*H97),IF(LEN(J97),L52,0))</f>
        <v>0</v>
      </c>
      <c r="M97" s="53">
        <f>IF(H97,SUMPRODUCT(SIGN(LEN(E97))*SIGN(LEN(J97))*H97),IF(LEN(J97),M52,0))</f>
        <v>0</v>
      </c>
      <c r="O97" s="42"/>
      <c r="P97" s="42"/>
    </row>
    <row r="98" spans="1:16" s="41" customFormat="1" x14ac:dyDescent="0.25">
      <c r="A98" s="33"/>
      <c r="B98" s="34" t="str">
        <f>IF(LEN(A98),1,IF(OR(LEN(C98),LEN(E98)),MAX(INDEX(B$3:B97,LOOKUP(,-1/LEN(A$3:A98),ROW(A$3:A98))-2):INDEX(B$3:B97,ROW()-3))+1,""))</f>
        <v/>
      </c>
      <c r="C98" s="35"/>
      <c r="D98" s="36"/>
      <c r="E98" s="37"/>
      <c r="F98" s="38"/>
      <c r="G98" s="38"/>
      <c r="H98" s="38">
        <f t="shared" si="3"/>
        <v>0</v>
      </c>
      <c r="I98" s="39"/>
      <c r="J98" s="36"/>
      <c r="K98" s="36"/>
      <c r="L98" s="40">
        <f t="shared" ref="L98:L103" si="13">IF(H98,SUMPRODUCT(SIGN(LEN(C98))*SIGN(LEN(J98))*H98),IF(LEN(J98),L97,0))</f>
        <v>0</v>
      </c>
      <c r="M98" s="53">
        <f t="shared" ref="M98:M103" si="14">IF(H98,SUMPRODUCT(SIGN(LEN(E98))*SIGN(LEN(J98))*H98),IF(LEN(J98),M97,0))</f>
        <v>0</v>
      </c>
      <c r="O98" s="42"/>
      <c r="P98" s="42"/>
    </row>
    <row r="99" spans="1:16" s="41" customFormat="1" x14ac:dyDescent="0.25">
      <c r="A99" s="33"/>
      <c r="B99" s="34" t="str">
        <f>IF(LEN(A99),1,IF(OR(LEN(C99),LEN(E99)),MAX(INDEX(B$3:B98,LOOKUP(,-1/LEN(A$3:A99),ROW(A$3:A99))-2):INDEX(B$3:B98,ROW()-3))+1,""))</f>
        <v/>
      </c>
      <c r="C99" s="35"/>
      <c r="D99" s="36"/>
      <c r="E99" s="37"/>
      <c r="F99" s="38"/>
      <c r="G99" s="38"/>
      <c r="H99" s="38">
        <f t="shared" si="3"/>
        <v>0</v>
      </c>
      <c r="I99" s="39"/>
      <c r="J99" s="36"/>
      <c r="K99" s="36"/>
      <c r="L99" s="40">
        <f t="shared" si="13"/>
        <v>0</v>
      </c>
      <c r="M99" s="53">
        <f t="shared" si="14"/>
        <v>0</v>
      </c>
      <c r="O99" s="42"/>
      <c r="P99" s="42"/>
    </row>
    <row r="100" spans="1:16" s="41" customFormat="1" x14ac:dyDescent="0.25">
      <c r="A100" s="33"/>
      <c r="B100" s="34" t="str">
        <f>IF(LEN(A100),1,IF(OR(LEN(C100),LEN(E100)),MAX(INDEX(B$3:B99,LOOKUP(,-1/LEN(A$3:A100),ROW(A$3:A100))-2):INDEX(B$3:B99,ROW()-3))+1,""))</f>
        <v/>
      </c>
      <c r="C100" s="35"/>
      <c r="D100" s="36"/>
      <c r="E100" s="37"/>
      <c r="F100" s="38"/>
      <c r="G100" s="38"/>
      <c r="H100" s="38">
        <f t="shared" si="3"/>
        <v>0</v>
      </c>
      <c r="I100" s="39"/>
      <c r="J100" s="36"/>
      <c r="K100" s="36"/>
      <c r="L100" s="40">
        <f t="shared" si="13"/>
        <v>0</v>
      </c>
      <c r="M100" s="53">
        <f t="shared" si="14"/>
        <v>0</v>
      </c>
      <c r="O100" s="42"/>
      <c r="P100" s="42"/>
    </row>
    <row r="101" spans="1:16" s="41" customFormat="1" x14ac:dyDescent="0.25">
      <c r="A101" s="33"/>
      <c r="B101" s="34" t="str">
        <f>IF(LEN(A101),1,IF(OR(LEN(C101),LEN(E101)),MAX(INDEX(B$3:B100,LOOKUP(,-1/LEN(A$3:A101),ROW(A$3:A101))-2):INDEX(B$3:B100,ROW()-3))+1,""))</f>
        <v/>
      </c>
      <c r="C101" s="35"/>
      <c r="D101" s="36"/>
      <c r="E101" s="37"/>
      <c r="F101" s="38"/>
      <c r="G101" s="38"/>
      <c r="H101" s="38">
        <f t="shared" si="3"/>
        <v>0</v>
      </c>
      <c r="I101" s="39"/>
      <c r="J101" s="36"/>
      <c r="K101" s="36"/>
      <c r="L101" s="40">
        <f t="shared" si="13"/>
        <v>0</v>
      </c>
      <c r="M101" s="53">
        <f t="shared" si="14"/>
        <v>0</v>
      </c>
      <c r="O101" s="42"/>
      <c r="P101" s="42"/>
    </row>
    <row r="102" spans="1:16" s="41" customFormat="1" ht="15" customHeight="1" x14ac:dyDescent="0.25">
      <c r="A102" s="33"/>
      <c r="B102" s="34" t="str">
        <f>IF(LEN(A102),1,IF(OR(LEN(C102),LEN(E102)),MAX(INDEX(B$3:B101,LOOKUP(,-1/LEN(A$3:A102),ROW(A$3:A102))-2):INDEX(B$3:B101,ROW()-3))+1,""))</f>
        <v/>
      </c>
      <c r="C102" s="35"/>
      <c r="D102" s="36"/>
      <c r="E102" s="37"/>
      <c r="F102" s="38"/>
      <c r="G102" s="38"/>
      <c r="H102" s="38">
        <f t="shared" si="3"/>
        <v>0</v>
      </c>
      <c r="I102" s="39"/>
      <c r="J102" s="36"/>
      <c r="K102" s="36"/>
      <c r="L102" s="40">
        <f t="shared" si="13"/>
        <v>0</v>
      </c>
      <c r="M102" s="53">
        <f t="shared" si="14"/>
        <v>0</v>
      </c>
      <c r="O102" s="42"/>
      <c r="P102" s="42"/>
    </row>
    <row r="103" spans="1:16" s="41" customFormat="1" x14ac:dyDescent="0.25">
      <c r="A103" s="33"/>
      <c r="B103" s="34" t="str">
        <f>IF(LEN(A103),1,IF(OR(LEN(C103),LEN(E103)),MAX(INDEX(B$3:B102,LOOKUP(,-1/LEN(A$3:A103),ROW(A$3:A103))-2):INDEX(B$3:B102,ROW()-3))+1,""))</f>
        <v/>
      </c>
      <c r="C103" s="35"/>
      <c r="D103" s="36"/>
      <c r="E103" s="37"/>
      <c r="F103" s="38"/>
      <c r="G103" s="38"/>
      <c r="H103" s="38">
        <f t="shared" si="3"/>
        <v>0</v>
      </c>
      <c r="I103" s="39"/>
      <c r="J103" s="36"/>
      <c r="K103" s="36"/>
      <c r="L103" s="40">
        <f t="shared" si="13"/>
        <v>0</v>
      </c>
      <c r="M103" s="53">
        <f t="shared" si="14"/>
        <v>0</v>
      </c>
      <c r="O103" s="42"/>
      <c r="P103" s="42"/>
    </row>
    <row r="104" spans="1:16" s="41" customFormat="1" x14ac:dyDescent="0.25">
      <c r="A104" s="33"/>
      <c r="B104" s="34" t="str">
        <f>IF(LEN(A104),1,IF(OR(LEN(C104),LEN(E104)),MAX(INDEX(B$3:B53,LOOKUP(,-1/LEN(A$3:A104),ROW(A$3:A104))-2):INDEX(B$3:B53,ROW()-3))+1,""))</f>
        <v/>
      </c>
      <c r="C104" s="35"/>
      <c r="D104" s="36"/>
      <c r="E104" s="37"/>
      <c r="F104" s="38"/>
      <c r="G104" s="38"/>
      <c r="H104" s="38">
        <f t="shared" si="3"/>
        <v>0</v>
      </c>
      <c r="I104" s="39"/>
      <c r="J104" s="36"/>
      <c r="K104" s="36"/>
      <c r="L104" s="40">
        <f>IF(H104,SUMPRODUCT(SIGN(LEN(C104))*SIGN(LEN(J104))*H104),IF(LEN(J104),#REF!,0))</f>
        <v>0</v>
      </c>
      <c r="M104" s="53">
        <f>IF(H104,SUMPRODUCT(SIGN(LEN(E104))*SIGN(LEN(J104))*H104),IF(LEN(J104),#REF!,0))</f>
        <v>0</v>
      </c>
      <c r="O104" s="42"/>
      <c r="P104" s="42"/>
    </row>
    <row r="105" spans="1:16" s="41" customFormat="1" x14ac:dyDescent="0.25">
      <c r="A105" s="33"/>
      <c r="B105" s="34" t="str">
        <f>IF(LEN(A105),1,IF(OR(LEN(C105),LEN(E105)),MAX(INDEX(B$3:B104,LOOKUP(,-1/LEN(A$3:A105),ROW(A$3:A105))-2):INDEX(B$3:B104,ROW()-3))+1,""))</f>
        <v/>
      </c>
      <c r="C105" s="35"/>
      <c r="D105" s="36"/>
      <c r="E105" s="37"/>
      <c r="F105" s="38"/>
      <c r="G105" s="38"/>
      <c r="H105" s="38">
        <f t="shared" si="3"/>
        <v>0</v>
      </c>
      <c r="I105" s="39"/>
      <c r="J105" s="36"/>
      <c r="K105" s="36"/>
      <c r="L105" s="40">
        <f t="shared" ref="L105:L110" si="15">IF(H105,SUMPRODUCT(SIGN(LEN(C105))*SIGN(LEN(J105))*H105),IF(LEN(J105),L104,0))</f>
        <v>0</v>
      </c>
      <c r="M105" s="53">
        <f t="shared" ref="M105:M110" si="16">IF(H105,SUMPRODUCT(SIGN(LEN(E105))*SIGN(LEN(J105))*H105),IF(LEN(J105),M104,0))</f>
        <v>0</v>
      </c>
      <c r="O105" s="42"/>
      <c r="P105" s="42"/>
    </row>
    <row r="106" spans="1:16" s="41" customFormat="1" x14ac:dyDescent="0.25">
      <c r="A106" s="33"/>
      <c r="B106" s="34" t="str">
        <f>IF(LEN(A106),1,IF(OR(LEN(C106),LEN(E106)),MAX(INDEX(B$3:B105,LOOKUP(,-1/LEN(A$3:A106),ROW(A$3:A106))-2):INDEX(B$3:B105,ROW()-3))+1,""))</f>
        <v/>
      </c>
      <c r="C106" s="35"/>
      <c r="D106" s="36"/>
      <c r="E106" s="37"/>
      <c r="F106" s="38"/>
      <c r="G106" s="38"/>
      <c r="H106" s="38">
        <f t="shared" si="3"/>
        <v>0</v>
      </c>
      <c r="I106" s="39"/>
      <c r="J106" s="36"/>
      <c r="K106" s="36"/>
      <c r="L106" s="40">
        <f t="shared" si="15"/>
        <v>0</v>
      </c>
      <c r="M106" s="53">
        <f t="shared" si="16"/>
        <v>0</v>
      </c>
      <c r="O106" s="42"/>
      <c r="P106" s="42"/>
    </row>
    <row r="107" spans="1:16" s="41" customFormat="1" x14ac:dyDescent="0.25">
      <c r="A107" s="33"/>
      <c r="B107" s="34" t="str">
        <f>IF(LEN(A107),1,IF(OR(LEN(C107),LEN(E107)),MAX(INDEX(B$3:B106,LOOKUP(,-1/LEN(A$3:A107),ROW(A$3:A107))-2):INDEX(B$3:B106,ROW()-3))+1,""))</f>
        <v/>
      </c>
      <c r="C107" s="35"/>
      <c r="D107" s="36"/>
      <c r="E107" s="37"/>
      <c r="F107" s="38"/>
      <c r="G107" s="38"/>
      <c r="H107" s="38">
        <f t="shared" si="3"/>
        <v>0</v>
      </c>
      <c r="I107" s="39"/>
      <c r="J107" s="36"/>
      <c r="K107" s="36"/>
      <c r="L107" s="40">
        <f t="shared" si="15"/>
        <v>0</v>
      </c>
      <c r="M107" s="53">
        <f t="shared" si="16"/>
        <v>0</v>
      </c>
      <c r="O107" s="42"/>
      <c r="P107" s="42"/>
    </row>
    <row r="108" spans="1:16" s="41" customFormat="1" x14ac:dyDescent="0.25">
      <c r="A108" s="33"/>
      <c r="B108" s="34" t="str">
        <f>IF(LEN(A108),1,IF(OR(LEN(C108),LEN(E108)),MAX(INDEX(B$3:B107,LOOKUP(,-1/LEN(A$3:A108),ROW(A$3:A108))-2):INDEX(B$3:B107,ROW()-3))+1,""))</f>
        <v/>
      </c>
      <c r="C108" s="35"/>
      <c r="D108" s="36"/>
      <c r="E108" s="37"/>
      <c r="F108" s="38"/>
      <c r="G108" s="38"/>
      <c r="H108" s="38">
        <f t="shared" si="3"/>
        <v>0</v>
      </c>
      <c r="I108" s="39"/>
      <c r="J108" s="36"/>
      <c r="K108" s="36"/>
      <c r="L108" s="40">
        <f t="shared" si="15"/>
        <v>0</v>
      </c>
      <c r="M108" s="53">
        <f t="shared" si="16"/>
        <v>0</v>
      </c>
      <c r="O108" s="42"/>
      <c r="P108" s="42"/>
    </row>
    <row r="109" spans="1:16" s="41" customFormat="1" ht="15" customHeight="1" x14ac:dyDescent="0.25">
      <c r="A109" s="33"/>
      <c r="B109" s="34" t="str">
        <f>IF(LEN(A109),1,IF(OR(LEN(C109),LEN(E109)),MAX(INDEX(B$3:B108,LOOKUP(,-1/LEN(A$3:A109),ROW(A$3:A109))-2):INDEX(B$3:B108,ROW()-3))+1,""))</f>
        <v/>
      </c>
      <c r="C109" s="35"/>
      <c r="D109" s="36"/>
      <c r="E109" s="37"/>
      <c r="F109" s="38"/>
      <c r="G109" s="38"/>
      <c r="H109" s="38">
        <f t="shared" si="3"/>
        <v>0</v>
      </c>
      <c r="I109" s="39"/>
      <c r="J109" s="36"/>
      <c r="K109" s="36"/>
      <c r="L109" s="40">
        <f t="shared" si="15"/>
        <v>0</v>
      </c>
      <c r="M109" s="53">
        <f t="shared" si="16"/>
        <v>0</v>
      </c>
      <c r="O109" s="42"/>
      <c r="P109" s="42"/>
    </row>
    <row r="110" spans="1:16" s="41" customFormat="1" x14ac:dyDescent="0.25">
      <c r="A110" s="33"/>
      <c r="B110" s="34" t="str">
        <f>IF(LEN(A110),1,IF(OR(LEN(C110),LEN(E110)),MAX(INDEX(B$3:B109,LOOKUP(,-1/LEN(A$3:A110),ROW(A$3:A110))-2):INDEX(B$3:B109,ROW()-3))+1,""))</f>
        <v/>
      </c>
      <c r="C110" s="35"/>
      <c r="D110" s="36"/>
      <c r="E110" s="37"/>
      <c r="F110" s="38"/>
      <c r="G110" s="38"/>
      <c r="H110" s="38">
        <f t="shared" si="3"/>
        <v>0</v>
      </c>
      <c r="I110" s="39"/>
      <c r="J110" s="36"/>
      <c r="K110" s="36"/>
      <c r="L110" s="40">
        <f t="shared" si="15"/>
        <v>0</v>
      </c>
      <c r="M110" s="53">
        <f t="shared" si="16"/>
        <v>0</v>
      </c>
      <c r="O110" s="42"/>
      <c r="P110" s="42"/>
    </row>
    <row r="111" spans="1:16" s="41" customFormat="1" x14ac:dyDescent="0.25">
      <c r="A111" s="33"/>
      <c r="B111" s="34" t="str">
        <f>IF(LEN(A111),1,IF(OR(LEN(C111),LEN(E111)),MAX(INDEX(B$3:B60,LOOKUP(,-1/LEN(A$3:A111),ROW(A$3:A111))-2):INDEX(B$3:B60,ROW()-3))+1,""))</f>
        <v/>
      </c>
      <c r="C111" s="35"/>
      <c r="D111" s="36"/>
      <c r="E111" s="37"/>
      <c r="F111" s="38"/>
      <c r="G111" s="38"/>
      <c r="H111" s="38">
        <f t="shared" si="3"/>
        <v>0</v>
      </c>
      <c r="I111" s="39"/>
      <c r="J111" s="36"/>
      <c r="K111" s="36"/>
      <c r="L111" s="40">
        <f>IF(H111,SUMPRODUCT(SIGN(LEN(C111))*SIGN(LEN(J111))*H111),IF(LEN(J111),L60,0))</f>
        <v>0</v>
      </c>
      <c r="M111" s="53">
        <f>IF(H111,SUMPRODUCT(SIGN(LEN(E111))*SIGN(LEN(J111))*H111),IF(LEN(J111),M60,0))</f>
        <v>0</v>
      </c>
      <c r="O111" s="42"/>
      <c r="P111" s="42"/>
    </row>
    <row r="112" spans="1:16" s="41" customFormat="1" x14ac:dyDescent="0.25">
      <c r="A112" s="33"/>
      <c r="B112" s="34" t="str">
        <f>IF(LEN(A112),1,IF(OR(LEN(C112),LEN(E112)),MAX(INDEX(B$3:B111,LOOKUP(,-1/LEN(A$3:A112),ROW(A$3:A112))-2):INDEX(B$3:B111,ROW()-3))+1,""))</f>
        <v/>
      </c>
      <c r="C112" s="35"/>
      <c r="D112" s="36"/>
      <c r="E112" s="37"/>
      <c r="F112" s="38"/>
      <c r="G112" s="38"/>
      <c r="H112" s="38">
        <f t="shared" si="3"/>
        <v>0</v>
      </c>
      <c r="I112" s="39"/>
      <c r="J112" s="36"/>
      <c r="K112" s="36"/>
      <c r="L112" s="40">
        <f t="shared" ref="L112:L117" si="17">IF(H112,SUMPRODUCT(SIGN(LEN(C112))*SIGN(LEN(J112))*H112),IF(LEN(J112),L111,0))</f>
        <v>0</v>
      </c>
      <c r="M112" s="53">
        <f t="shared" ref="M112:M117" si="18">IF(H112,SUMPRODUCT(SIGN(LEN(E112))*SIGN(LEN(J112))*H112),IF(LEN(J112),M111,0))</f>
        <v>0</v>
      </c>
      <c r="O112" s="42"/>
      <c r="P112" s="42"/>
    </row>
    <row r="113" spans="1:16" s="41" customFormat="1" x14ac:dyDescent="0.25">
      <c r="A113" s="33"/>
      <c r="B113" s="34" t="str">
        <f>IF(LEN(A113),1,IF(OR(LEN(C113),LEN(E113)),MAX(INDEX(B$3:B112,LOOKUP(,-1/LEN(A$3:A113),ROW(A$3:A113))-2):INDEX(B$3:B112,ROW()-3))+1,""))</f>
        <v/>
      </c>
      <c r="C113" s="35"/>
      <c r="D113" s="36"/>
      <c r="E113" s="37"/>
      <c r="F113" s="38"/>
      <c r="G113" s="38"/>
      <c r="H113" s="38">
        <f t="shared" si="3"/>
        <v>0</v>
      </c>
      <c r="I113" s="39"/>
      <c r="J113" s="36"/>
      <c r="K113" s="36"/>
      <c r="L113" s="40">
        <f t="shared" si="17"/>
        <v>0</v>
      </c>
      <c r="M113" s="53">
        <f t="shared" si="18"/>
        <v>0</v>
      </c>
      <c r="O113" s="42"/>
      <c r="P113" s="42"/>
    </row>
    <row r="114" spans="1:16" s="41" customFormat="1" x14ac:dyDescent="0.25">
      <c r="A114" s="33"/>
      <c r="B114" s="34" t="str">
        <f>IF(LEN(A114),1,IF(OR(LEN(C114),LEN(E114)),MAX(INDEX(B$3:B113,LOOKUP(,-1/LEN(A$3:A114),ROW(A$3:A114))-2):INDEX(B$3:B113,ROW()-3))+1,""))</f>
        <v/>
      </c>
      <c r="C114" s="35"/>
      <c r="D114" s="36"/>
      <c r="E114" s="37"/>
      <c r="F114" s="38"/>
      <c r="G114" s="38"/>
      <c r="H114" s="38">
        <f t="shared" si="3"/>
        <v>0</v>
      </c>
      <c r="I114" s="39"/>
      <c r="J114" s="36"/>
      <c r="K114" s="36"/>
      <c r="L114" s="40">
        <f t="shared" si="17"/>
        <v>0</v>
      </c>
      <c r="M114" s="53">
        <f t="shared" si="18"/>
        <v>0</v>
      </c>
      <c r="O114" s="42"/>
      <c r="P114" s="42"/>
    </row>
    <row r="115" spans="1:16" s="41" customFormat="1" x14ac:dyDescent="0.25">
      <c r="A115" s="33"/>
      <c r="B115" s="34" t="str">
        <f>IF(LEN(A115),1,IF(OR(LEN(C115),LEN(E115)),MAX(INDEX(B$3:B114,LOOKUP(,-1/LEN(A$3:A115),ROW(A$3:A115))-2):INDEX(B$3:B114,ROW()-3))+1,""))</f>
        <v/>
      </c>
      <c r="C115" s="35"/>
      <c r="D115" s="36"/>
      <c r="E115" s="37"/>
      <c r="F115" s="38"/>
      <c r="G115" s="38"/>
      <c r="H115" s="38">
        <f t="shared" si="3"/>
        <v>0</v>
      </c>
      <c r="I115" s="39"/>
      <c r="J115" s="36"/>
      <c r="K115" s="36"/>
      <c r="L115" s="40">
        <f t="shared" si="17"/>
        <v>0</v>
      </c>
      <c r="M115" s="53">
        <f t="shared" si="18"/>
        <v>0</v>
      </c>
      <c r="O115" s="42"/>
      <c r="P115" s="42"/>
    </row>
    <row r="116" spans="1:16" s="41" customFormat="1" ht="15" customHeight="1" x14ac:dyDescent="0.25">
      <c r="A116" s="33"/>
      <c r="B116" s="34" t="str">
        <f>IF(LEN(A116),1,IF(OR(LEN(C116),LEN(E116)),MAX(INDEX(B$3:B115,LOOKUP(,-1/LEN(A$3:A116),ROW(A$3:A116))-2):INDEX(B$3:B115,ROW()-3))+1,""))</f>
        <v/>
      </c>
      <c r="C116" s="35"/>
      <c r="D116" s="36"/>
      <c r="E116" s="37"/>
      <c r="F116" s="38"/>
      <c r="G116" s="38"/>
      <c r="H116" s="38">
        <f t="shared" si="3"/>
        <v>0</v>
      </c>
      <c r="I116" s="39"/>
      <c r="J116" s="36"/>
      <c r="K116" s="36"/>
      <c r="L116" s="40">
        <f t="shared" si="17"/>
        <v>0</v>
      </c>
      <c r="M116" s="53">
        <f t="shared" si="18"/>
        <v>0</v>
      </c>
      <c r="O116" s="42"/>
      <c r="P116" s="42"/>
    </row>
    <row r="117" spans="1:16" s="41" customFormat="1" x14ac:dyDescent="0.25">
      <c r="A117" s="33"/>
      <c r="B117" s="34" t="str">
        <f>IF(LEN(A117),1,IF(OR(LEN(C117),LEN(E117)),MAX(INDEX(B$3:B116,LOOKUP(,-1/LEN(A$3:A117),ROW(A$3:A117))-2):INDEX(B$3:B116,ROW()-3))+1,""))</f>
        <v/>
      </c>
      <c r="C117" s="35"/>
      <c r="D117" s="36"/>
      <c r="E117" s="37"/>
      <c r="F117" s="38"/>
      <c r="G117" s="38"/>
      <c r="H117" s="38">
        <f t="shared" si="3"/>
        <v>0</v>
      </c>
      <c r="I117" s="39"/>
      <c r="J117" s="36"/>
      <c r="K117" s="36"/>
      <c r="L117" s="40">
        <f t="shared" si="17"/>
        <v>0</v>
      </c>
      <c r="M117" s="53">
        <f t="shared" si="18"/>
        <v>0</v>
      </c>
      <c r="O117" s="42"/>
      <c r="P117" s="42"/>
    </row>
    <row r="118" spans="1:16" s="41" customFormat="1" x14ac:dyDescent="0.25">
      <c r="A118" s="33"/>
      <c r="B118" s="34" t="str">
        <f>IF(LEN(A118),1,IF(OR(LEN(C118),LEN(E118)),MAX(INDEX(B$3:B65,LOOKUP(,-1/LEN(A$3:A118),ROW(A$3:A118))-2):INDEX(B$3:B65,ROW()-3))+1,""))</f>
        <v/>
      </c>
      <c r="C118" s="35"/>
      <c r="D118" s="36"/>
      <c r="E118" s="37"/>
      <c r="F118" s="38"/>
      <c r="G118" s="38"/>
      <c r="H118" s="38">
        <f t="shared" si="3"/>
        <v>0</v>
      </c>
      <c r="I118" s="39"/>
      <c r="J118" s="36"/>
      <c r="K118" s="36"/>
      <c r="L118" s="40">
        <f>IF(H118,SUMPRODUCT(SIGN(LEN(C118))*SIGN(LEN(J118))*H118),IF(LEN(J118),L65,0))</f>
        <v>0</v>
      </c>
      <c r="M118" s="53">
        <f>IF(H118,SUMPRODUCT(SIGN(LEN(E118))*SIGN(LEN(J118))*H118),IF(LEN(J118),M65,0))</f>
        <v>0</v>
      </c>
      <c r="O118" s="42"/>
      <c r="P118" s="42"/>
    </row>
    <row r="119" spans="1:16" s="41" customFormat="1" x14ac:dyDescent="0.25">
      <c r="A119" s="33"/>
      <c r="B119" s="34" t="str">
        <f>IF(LEN(A119),1,IF(OR(LEN(C119),LEN(E119)),MAX(INDEX(B$3:B118,LOOKUP(,-1/LEN(A$3:A119),ROW(A$3:A119))-2):INDEX(B$3:B118,ROW()-3))+1,""))</f>
        <v/>
      </c>
      <c r="C119" s="35"/>
      <c r="D119" s="36"/>
      <c r="E119" s="37"/>
      <c r="F119" s="38"/>
      <c r="G119" s="38"/>
      <c r="H119" s="38">
        <f t="shared" si="3"/>
        <v>0</v>
      </c>
      <c r="I119" s="39"/>
      <c r="J119" s="36"/>
      <c r="K119" s="36"/>
      <c r="L119" s="40">
        <f t="shared" ref="L119:L124" si="19">IF(H119,SUMPRODUCT(SIGN(LEN(C119))*SIGN(LEN(J119))*H119),IF(LEN(J119),L118,0))</f>
        <v>0</v>
      </c>
      <c r="M119" s="53">
        <f t="shared" ref="M119:M124" si="20">IF(H119,SUMPRODUCT(SIGN(LEN(E119))*SIGN(LEN(J119))*H119),IF(LEN(J119),M118,0))</f>
        <v>0</v>
      </c>
      <c r="O119" s="42"/>
      <c r="P119" s="42"/>
    </row>
    <row r="120" spans="1:16" s="41" customFormat="1" x14ac:dyDescent="0.25">
      <c r="A120" s="33"/>
      <c r="B120" s="34" t="str">
        <f>IF(LEN(A120),1,IF(OR(LEN(C120),LEN(E120)),MAX(INDEX(B$3:B119,LOOKUP(,-1/LEN(A$3:A120),ROW(A$3:A120))-2):INDEX(B$3:B119,ROW()-3))+1,""))</f>
        <v/>
      </c>
      <c r="C120" s="35"/>
      <c r="D120" s="36"/>
      <c r="E120" s="37"/>
      <c r="F120" s="38"/>
      <c r="G120" s="38"/>
      <c r="H120" s="38">
        <f t="shared" ref="H120:H131" si="21">IF(F120&lt;=F$2,IF(G120&lt;=F$2,G120-F120,G120-F120-(G$2-F$2)),IF(G120&gt;F$2,G120-F120,""))</f>
        <v>0</v>
      </c>
      <c r="I120" s="39"/>
      <c r="J120" s="36"/>
      <c r="K120" s="36"/>
      <c r="L120" s="40">
        <f t="shared" si="19"/>
        <v>0</v>
      </c>
      <c r="M120" s="53">
        <f t="shared" si="20"/>
        <v>0</v>
      </c>
      <c r="O120" s="42"/>
      <c r="P120" s="42"/>
    </row>
    <row r="121" spans="1:16" s="41" customFormat="1" x14ac:dyDescent="0.25">
      <c r="A121" s="33"/>
      <c r="B121" s="34" t="str">
        <f>IF(LEN(A121),1,IF(OR(LEN(C121),LEN(E121)),MAX(INDEX(B$3:B120,LOOKUP(,-1/LEN(A$3:A121),ROW(A$3:A121))-2):INDEX(B$3:B120,ROW()-3))+1,""))</f>
        <v/>
      </c>
      <c r="C121" s="35"/>
      <c r="D121" s="36"/>
      <c r="E121" s="37"/>
      <c r="F121" s="38"/>
      <c r="G121" s="38"/>
      <c r="H121" s="38">
        <f t="shared" si="21"/>
        <v>0</v>
      </c>
      <c r="I121" s="39"/>
      <c r="J121" s="36"/>
      <c r="K121" s="36"/>
      <c r="L121" s="40">
        <f t="shared" si="19"/>
        <v>0</v>
      </c>
      <c r="M121" s="53">
        <f t="shared" si="20"/>
        <v>0</v>
      </c>
      <c r="O121" s="42"/>
      <c r="P121" s="42"/>
    </row>
    <row r="122" spans="1:16" s="41" customFormat="1" x14ac:dyDescent="0.25">
      <c r="A122" s="33"/>
      <c r="B122" s="34" t="str">
        <f>IF(LEN(A122),1,IF(OR(LEN(C122),LEN(E122)),MAX(INDEX(B$3:B121,LOOKUP(,-1/LEN(A$3:A122),ROW(A$3:A122))-2):INDEX(B$3:B121,ROW()-3))+1,""))</f>
        <v/>
      </c>
      <c r="C122" s="35"/>
      <c r="D122" s="36"/>
      <c r="E122" s="37"/>
      <c r="F122" s="38"/>
      <c r="G122" s="38"/>
      <c r="H122" s="38">
        <f t="shared" si="21"/>
        <v>0</v>
      </c>
      <c r="I122" s="39"/>
      <c r="J122" s="36"/>
      <c r="K122" s="36"/>
      <c r="L122" s="40">
        <f t="shared" si="19"/>
        <v>0</v>
      </c>
      <c r="M122" s="53">
        <f t="shared" si="20"/>
        <v>0</v>
      </c>
      <c r="O122" s="42"/>
      <c r="P122" s="42"/>
    </row>
    <row r="123" spans="1:16" s="41" customFormat="1" ht="15" customHeight="1" x14ac:dyDescent="0.25">
      <c r="A123" s="33"/>
      <c r="B123" s="34" t="str">
        <f>IF(LEN(A123),1,IF(OR(LEN(C123),LEN(E123)),MAX(INDEX(B$3:B122,LOOKUP(,-1/LEN(A$3:A123),ROW(A$3:A123))-2):INDEX(B$3:B122,ROW()-3))+1,""))</f>
        <v/>
      </c>
      <c r="C123" s="35"/>
      <c r="D123" s="36"/>
      <c r="E123" s="37"/>
      <c r="F123" s="38"/>
      <c r="G123" s="38"/>
      <c r="H123" s="38">
        <f t="shared" si="21"/>
        <v>0</v>
      </c>
      <c r="I123" s="39"/>
      <c r="J123" s="36"/>
      <c r="K123" s="36"/>
      <c r="L123" s="40">
        <f t="shared" si="19"/>
        <v>0</v>
      </c>
      <c r="M123" s="53">
        <f t="shared" si="20"/>
        <v>0</v>
      </c>
      <c r="O123" s="42"/>
      <c r="P123" s="42"/>
    </row>
    <row r="124" spans="1:16" s="41" customFormat="1" x14ac:dyDescent="0.25">
      <c r="A124" s="33"/>
      <c r="B124" s="34" t="str">
        <f>IF(LEN(A124),1,IF(OR(LEN(C124),LEN(E124)),MAX(INDEX(B$3:B123,LOOKUP(,-1/LEN(A$3:A124),ROW(A$3:A124))-2):INDEX(B$3:B123,ROW()-3))+1,""))</f>
        <v/>
      </c>
      <c r="C124" s="35"/>
      <c r="D124" s="36"/>
      <c r="E124" s="37"/>
      <c r="F124" s="38"/>
      <c r="G124" s="38"/>
      <c r="H124" s="38">
        <f t="shared" si="21"/>
        <v>0</v>
      </c>
      <c r="I124" s="39"/>
      <c r="J124" s="36"/>
      <c r="K124" s="36"/>
      <c r="L124" s="40">
        <f t="shared" si="19"/>
        <v>0</v>
      </c>
      <c r="M124" s="53">
        <f t="shared" si="20"/>
        <v>0</v>
      </c>
      <c r="O124" s="42"/>
      <c r="P124" s="42"/>
    </row>
    <row r="125" spans="1:16" s="41" customFormat="1" x14ac:dyDescent="0.25">
      <c r="A125" s="33"/>
      <c r="B125" s="34" t="str">
        <f>IF(LEN(A125),1,IF(OR(LEN(C125),LEN(E125)),MAX(INDEX(B$3:B68,LOOKUP(,-1/LEN(A$3:A125),ROW(A$3:A125))-2):INDEX(B$3:B68,ROW()-3))+1,""))</f>
        <v/>
      </c>
      <c r="C125" s="35"/>
      <c r="D125" s="36"/>
      <c r="E125" s="37"/>
      <c r="F125" s="38"/>
      <c r="G125" s="38"/>
      <c r="H125" s="38">
        <f t="shared" si="21"/>
        <v>0</v>
      </c>
      <c r="I125" s="39"/>
      <c r="J125" s="36"/>
      <c r="K125" s="36"/>
      <c r="L125" s="40">
        <f>IF(H125,SUMPRODUCT(SIGN(LEN(C125))*SIGN(LEN(J125))*H125),IF(LEN(J125),#REF!,0))</f>
        <v>0</v>
      </c>
      <c r="M125" s="53">
        <f>IF(H125,SUMPRODUCT(SIGN(LEN(E125))*SIGN(LEN(J125))*H125),IF(LEN(J125),#REF!,0))</f>
        <v>0</v>
      </c>
      <c r="O125" s="42"/>
      <c r="P125" s="42"/>
    </row>
    <row r="126" spans="1:16" s="41" customFormat="1" x14ac:dyDescent="0.25">
      <c r="A126" s="33"/>
      <c r="B126" s="34" t="str">
        <f>IF(LEN(A126),1,IF(OR(LEN(C126),LEN(E126)),MAX(INDEX(B$3:B125,LOOKUP(,-1/LEN(A$3:A126),ROW(A$3:A126))-2):INDEX(B$3:B125,ROW()-3))+1,""))</f>
        <v/>
      </c>
      <c r="C126" s="35"/>
      <c r="D126" s="36"/>
      <c r="E126" s="37"/>
      <c r="F126" s="38"/>
      <c r="G126" s="38"/>
      <c r="H126" s="38">
        <f t="shared" si="21"/>
        <v>0</v>
      </c>
      <c r="I126" s="39"/>
      <c r="J126" s="36"/>
      <c r="K126" s="36"/>
      <c r="L126" s="40">
        <f t="shared" ref="L126:L131" si="22">IF(H126,SUMPRODUCT(SIGN(LEN(C126))*SIGN(LEN(J126))*H126),IF(LEN(J126),L125,0))</f>
        <v>0</v>
      </c>
      <c r="M126" s="53">
        <f t="shared" ref="M126:M131" si="23">IF(H126,SUMPRODUCT(SIGN(LEN(E126))*SIGN(LEN(J126))*H126),IF(LEN(J126),M125,0))</f>
        <v>0</v>
      </c>
      <c r="O126" s="42"/>
      <c r="P126" s="42"/>
    </row>
    <row r="127" spans="1:16" s="41" customFormat="1" x14ac:dyDescent="0.25">
      <c r="A127" s="33"/>
      <c r="B127" s="34" t="str">
        <f>IF(LEN(A127),1,IF(OR(LEN(C127),LEN(E127)),MAX(INDEX(B$3:B126,LOOKUP(,-1/LEN(A$3:A127),ROW(A$3:A127))-2):INDEX(B$3:B126,ROW()-3))+1,""))</f>
        <v/>
      </c>
      <c r="C127" s="35"/>
      <c r="D127" s="36"/>
      <c r="E127" s="37"/>
      <c r="F127" s="38"/>
      <c r="G127" s="38"/>
      <c r="H127" s="38">
        <f t="shared" si="21"/>
        <v>0</v>
      </c>
      <c r="I127" s="39"/>
      <c r="J127" s="36"/>
      <c r="K127" s="36"/>
      <c r="L127" s="40">
        <f t="shared" si="22"/>
        <v>0</v>
      </c>
      <c r="M127" s="53">
        <f t="shared" si="23"/>
        <v>0</v>
      </c>
      <c r="O127" s="42"/>
      <c r="P127" s="42"/>
    </row>
    <row r="128" spans="1:16" s="41" customFormat="1" x14ac:dyDescent="0.25">
      <c r="A128" s="33"/>
      <c r="B128" s="34" t="str">
        <f>IF(LEN(A128),1,IF(OR(LEN(C128),LEN(E128)),MAX(INDEX(B$3:B127,LOOKUP(,-1/LEN(A$3:A128),ROW(A$3:A128))-2):INDEX(B$3:B127,ROW()-3))+1,""))</f>
        <v/>
      </c>
      <c r="C128" s="35"/>
      <c r="D128" s="36"/>
      <c r="E128" s="37"/>
      <c r="F128" s="38"/>
      <c r="G128" s="38"/>
      <c r="H128" s="38">
        <f t="shared" si="21"/>
        <v>0</v>
      </c>
      <c r="I128" s="39"/>
      <c r="J128" s="36"/>
      <c r="K128" s="36"/>
      <c r="L128" s="40">
        <f t="shared" si="22"/>
        <v>0</v>
      </c>
      <c r="M128" s="53">
        <f t="shared" si="23"/>
        <v>0</v>
      </c>
      <c r="O128" s="42"/>
      <c r="P128" s="42"/>
    </row>
    <row r="129" spans="1:16" s="41" customFormat="1" x14ac:dyDescent="0.25">
      <c r="A129" s="33"/>
      <c r="B129" s="34" t="str">
        <f>IF(LEN(A129),1,IF(OR(LEN(C129),LEN(E129)),MAX(INDEX(B$3:B128,LOOKUP(,-1/LEN(A$3:A129),ROW(A$3:A129))-2):INDEX(B$3:B128,ROW()-3))+1,""))</f>
        <v/>
      </c>
      <c r="C129" s="35"/>
      <c r="D129" s="36"/>
      <c r="E129" s="37"/>
      <c r="F129" s="38"/>
      <c r="G129" s="38"/>
      <c r="H129" s="38">
        <f t="shared" si="21"/>
        <v>0</v>
      </c>
      <c r="I129" s="39"/>
      <c r="J129" s="36"/>
      <c r="K129" s="36"/>
      <c r="L129" s="40">
        <f t="shared" si="22"/>
        <v>0</v>
      </c>
      <c r="M129" s="53">
        <f t="shared" si="23"/>
        <v>0</v>
      </c>
      <c r="O129" s="42"/>
      <c r="P129" s="42"/>
    </row>
    <row r="130" spans="1:16" s="41" customFormat="1" ht="15" customHeight="1" x14ac:dyDescent="0.25">
      <c r="A130" s="33"/>
      <c r="B130" s="34" t="str">
        <f>IF(LEN(A130),1,IF(OR(LEN(C130),LEN(E130)),MAX(INDEX(B$3:B129,LOOKUP(,-1/LEN(A$3:A130),ROW(A$3:A130))-2):INDEX(B$3:B129,ROW()-3))+1,""))</f>
        <v/>
      </c>
      <c r="C130" s="35"/>
      <c r="D130" s="36"/>
      <c r="E130" s="37"/>
      <c r="F130" s="38"/>
      <c r="G130" s="38"/>
      <c r="H130" s="38">
        <f t="shared" si="21"/>
        <v>0</v>
      </c>
      <c r="I130" s="39"/>
      <c r="J130" s="36"/>
      <c r="K130" s="36"/>
      <c r="L130" s="40">
        <f t="shared" si="22"/>
        <v>0</v>
      </c>
      <c r="M130" s="53">
        <f t="shared" si="23"/>
        <v>0</v>
      </c>
      <c r="O130" s="42"/>
      <c r="P130" s="42"/>
    </row>
    <row r="131" spans="1:16" s="41" customFormat="1" x14ac:dyDescent="0.25">
      <c r="A131" s="33"/>
      <c r="B131" s="34" t="str">
        <f>IF(LEN(A131),1,IF(OR(LEN(C131),LEN(E131)),MAX(INDEX(B$3:B130,LOOKUP(,-1/LEN(A$3:A131),ROW(A$3:A131))-2):INDEX(B$3:B130,ROW()-3))+1,""))</f>
        <v/>
      </c>
      <c r="C131" s="35"/>
      <c r="D131" s="36"/>
      <c r="E131" s="37"/>
      <c r="F131" s="38"/>
      <c r="G131" s="38"/>
      <c r="H131" s="38">
        <f t="shared" si="21"/>
        <v>0</v>
      </c>
      <c r="I131" s="39"/>
      <c r="J131" s="36"/>
      <c r="K131" s="36"/>
      <c r="L131" s="40">
        <f t="shared" si="22"/>
        <v>0</v>
      </c>
      <c r="M131" s="53">
        <f t="shared" si="23"/>
        <v>0</v>
      </c>
      <c r="O131" s="42"/>
      <c r="P131" s="42"/>
    </row>
    <row r="132" spans="1:16" s="42" customFormat="1" x14ac:dyDescent="0.25">
      <c r="A132" s="33"/>
      <c r="B132" s="72"/>
      <c r="C132" s="73"/>
      <c r="D132" s="42" t="s">
        <v>87</v>
      </c>
      <c r="E132" s="74"/>
      <c r="F132" s="75"/>
      <c r="G132" s="75"/>
      <c r="H132" s="75" t="s">
        <v>88</v>
      </c>
      <c r="I132" s="42" t="s">
        <v>89</v>
      </c>
      <c r="J132" s="42" t="s">
        <v>90</v>
      </c>
      <c r="L132" s="76">
        <f>SUM(L3:L5)</f>
        <v>0.25000000000000011</v>
      </c>
      <c r="M132" s="77"/>
      <c r="N132" s="8"/>
    </row>
    <row r="133" spans="1:16" s="27" customFormat="1" x14ac:dyDescent="0.25">
      <c r="A133" s="24"/>
      <c r="B133" s="25"/>
      <c r="C133" s="26" t="s">
        <v>91</v>
      </c>
      <c r="D133" s="78">
        <f>H133</f>
        <v>7.5416666666666661</v>
      </c>
      <c r="E133" s="79"/>
      <c r="F133" s="29"/>
      <c r="G133" s="29"/>
      <c r="H133" s="80">
        <f>SUMIF($C$3:C131,C133,$H$3:H131)</f>
        <v>7.5416666666666661</v>
      </c>
      <c r="I133" s="78">
        <f>($D133*100)/$D$136</f>
        <v>79.735682819383271</v>
      </c>
      <c r="J133" s="78">
        <f>(J$136/100)*I133</f>
        <v>1020.6167400881059</v>
      </c>
      <c r="K133" s="78"/>
      <c r="L133" s="81">
        <f>SUM(L3:L132)</f>
        <v>15.625000000000009</v>
      </c>
      <c r="M133" s="82">
        <f>SUM(M3:M131)</f>
        <v>17.624999999999996</v>
      </c>
      <c r="O133" s="32"/>
      <c r="P133" s="32"/>
    </row>
    <row r="134" spans="1:16" s="46" customFormat="1" x14ac:dyDescent="0.25">
      <c r="A134" s="43"/>
      <c r="B134" s="44"/>
      <c r="C134" s="83" t="s">
        <v>30</v>
      </c>
      <c r="D134" s="84">
        <f>H134</f>
        <v>1.166666666666667</v>
      </c>
      <c r="E134" s="85"/>
      <c r="F134" s="48"/>
      <c r="G134" s="48"/>
      <c r="H134" s="86">
        <f>SUMIF($C$3:C131,C134,$H$3:H131)</f>
        <v>1.166666666666667</v>
      </c>
      <c r="I134" s="84">
        <f>($D134*100)/$D$136</f>
        <v>12.334801762114543</v>
      </c>
      <c r="J134" s="84">
        <f>(J$136/100)*I134</f>
        <v>157.88546255506617</v>
      </c>
      <c r="L134" s="50"/>
      <c r="M134" s="51"/>
      <c r="O134" s="52"/>
      <c r="P134" s="52"/>
    </row>
    <row r="135" spans="1:16" s="41" customFormat="1" x14ac:dyDescent="0.25">
      <c r="A135" s="33"/>
      <c r="B135" s="72"/>
      <c r="C135" s="87" t="s">
        <v>21</v>
      </c>
      <c r="D135" s="88">
        <f>H135</f>
        <v>0.75000000000000022</v>
      </c>
      <c r="E135" s="89"/>
      <c r="F135" s="75"/>
      <c r="G135" s="75"/>
      <c r="H135" s="90">
        <f>SUMIF($C$3:C131,C135,$H$3:H131)</f>
        <v>0.75000000000000022</v>
      </c>
      <c r="I135" s="88">
        <f>($D135*100)/$D$136</f>
        <v>7.9295154185022065</v>
      </c>
      <c r="J135" s="88">
        <f>(J$136/100)*I135</f>
        <v>101.49779735682824</v>
      </c>
      <c r="L135" s="76"/>
      <c r="M135" s="77"/>
      <c r="O135" s="42"/>
      <c r="P135" s="42"/>
    </row>
    <row r="136" spans="1:16" s="99" customFormat="1" x14ac:dyDescent="0.25">
      <c r="A136" s="33"/>
      <c r="B136" s="91"/>
      <c r="C136" s="92"/>
      <c r="D136" s="93">
        <f>H136</f>
        <v>9.4583333333333321</v>
      </c>
      <c r="E136" s="94"/>
      <c r="F136" s="95"/>
      <c r="G136" s="95"/>
      <c r="H136" s="96">
        <f>SUM(H133:H135)</f>
        <v>9.4583333333333321</v>
      </c>
      <c r="I136" s="97">
        <f>($D136*100)/$D$136</f>
        <v>100</v>
      </c>
      <c r="J136" s="98">
        <f>[2]Чер_КСТ!AQ84</f>
        <v>1280</v>
      </c>
      <c r="L136" s="100"/>
      <c r="M136" s="101"/>
      <c r="O136" s="102"/>
      <c r="P136" s="102"/>
    </row>
    <row r="137" spans="1:16" s="36" customFormat="1" x14ac:dyDescent="0.25">
      <c r="A137" s="103"/>
      <c r="B137" s="34"/>
      <c r="C137" s="35"/>
      <c r="D137" s="36" t="s">
        <v>92</v>
      </c>
      <c r="E137" s="37" t="s">
        <v>21</v>
      </c>
      <c r="F137" s="38"/>
      <c r="G137" s="38"/>
      <c r="H137" s="104">
        <f>SUMIF($E$3:E130,E137,$H$3:H130)</f>
        <v>0</v>
      </c>
      <c r="I137" s="105" t="e">
        <f>(#REF!*100)/#REF!</f>
        <v>#REF!</v>
      </c>
      <c r="J137" s="106" t="e">
        <f>(J$145/100)*I137</f>
        <v>#REF!</v>
      </c>
      <c r="L137" s="40"/>
      <c r="M137" s="53"/>
      <c r="O137" s="107"/>
      <c r="P137" s="107"/>
    </row>
    <row r="138" spans="1:16" s="111" customFormat="1" x14ac:dyDescent="0.25">
      <c r="A138" s="108"/>
      <c r="B138" s="109"/>
      <c r="C138" s="110"/>
      <c r="D138" s="111" t="s">
        <v>93</v>
      </c>
      <c r="E138" s="112" t="s">
        <v>94</v>
      </c>
      <c r="F138" s="113"/>
      <c r="G138" s="113"/>
      <c r="H138" s="114">
        <f>SUMIF($E$3:E131,E138,$H$3:H131)</f>
        <v>0</v>
      </c>
      <c r="I138" s="115" t="e">
        <f>(#REF!*100)/#REF!</f>
        <v>#REF!</v>
      </c>
      <c r="J138" s="116" t="e">
        <f>(J$145/100)*I138</f>
        <v>#REF!</v>
      </c>
      <c r="L138" s="117"/>
      <c r="M138" s="118"/>
      <c r="O138" s="119"/>
      <c r="P138" s="119"/>
    </row>
    <row r="139" spans="1:16" s="123" customFormat="1" x14ac:dyDescent="0.25">
      <c r="A139" s="120"/>
      <c r="B139" s="121"/>
      <c r="C139" s="122"/>
      <c r="D139" s="123" t="s">
        <v>95</v>
      </c>
      <c r="E139" s="124" t="s">
        <v>96</v>
      </c>
      <c r="F139" s="125"/>
      <c r="G139" s="125"/>
      <c r="H139" s="126">
        <f>SUMIF($E$3:E131,E139,$H$3:H131)</f>
        <v>0</v>
      </c>
      <c r="I139" s="127" t="e">
        <f>(#REF!*100)/#REF!</f>
        <v>#REF!</v>
      </c>
      <c r="J139" s="128" t="e">
        <f t="shared" ref="J139:J144" si="24">(J$145/100)*I139</f>
        <v>#REF!</v>
      </c>
      <c r="L139" s="129"/>
      <c r="M139" s="130"/>
      <c r="O139" s="131"/>
      <c r="P139" s="131"/>
    </row>
    <row r="140" spans="1:16" s="135" customFormat="1" x14ac:dyDescent="0.25">
      <c r="A140" s="132"/>
      <c r="B140" s="133"/>
      <c r="C140" s="134"/>
      <c r="D140" s="135" t="s">
        <v>97</v>
      </c>
      <c r="E140" s="136" t="s">
        <v>98</v>
      </c>
      <c r="F140" s="137"/>
      <c r="G140" s="137"/>
      <c r="H140" s="138">
        <f>SUMIF($E$3:E131,E140,$H$3:H131)</f>
        <v>0</v>
      </c>
      <c r="I140" s="139" t="e">
        <f>(#REF!*100)/#REF!</f>
        <v>#REF!</v>
      </c>
      <c r="J140" s="140" t="e">
        <f t="shared" si="24"/>
        <v>#REF!</v>
      </c>
      <c r="L140" s="141"/>
      <c r="M140" s="142"/>
      <c r="O140" s="143"/>
      <c r="P140" s="143"/>
    </row>
    <row r="141" spans="1:16" s="147" customFormat="1" x14ac:dyDescent="0.25">
      <c r="A141" s="144"/>
      <c r="B141" s="145"/>
      <c r="C141" s="146"/>
      <c r="D141" s="147" t="s">
        <v>99</v>
      </c>
      <c r="E141" s="148" t="s">
        <v>100</v>
      </c>
      <c r="F141" s="149"/>
      <c r="G141" s="149"/>
      <c r="H141" s="150">
        <f>SUMIF($E$3:E131,E141,$H$3:H131)</f>
        <v>0</v>
      </c>
      <c r="I141" s="151" t="e">
        <f>(#REF!*100)/#REF!</f>
        <v>#REF!</v>
      </c>
      <c r="J141" s="152" t="e">
        <f t="shared" si="24"/>
        <v>#REF!</v>
      </c>
      <c r="L141" s="153"/>
      <c r="M141" s="154"/>
      <c r="O141" s="155"/>
      <c r="P141" s="155"/>
    </row>
    <row r="142" spans="1:16" s="159" customFormat="1" x14ac:dyDescent="0.25">
      <c r="A142" s="156"/>
      <c r="B142" s="157"/>
      <c r="C142" s="158"/>
      <c r="D142" s="159" t="s">
        <v>101</v>
      </c>
      <c r="E142" s="160" t="s">
        <v>102</v>
      </c>
      <c r="F142" s="161"/>
      <c r="G142" s="161"/>
      <c r="H142" s="162">
        <f>SUMIF($E$3:E131,E142,$H$3:H131)</f>
        <v>0</v>
      </c>
      <c r="I142" s="163" t="e">
        <f>(#REF!*100)/#REF!</f>
        <v>#REF!</v>
      </c>
      <c r="J142" s="164" t="e">
        <f t="shared" si="24"/>
        <v>#REF!</v>
      </c>
      <c r="L142" s="165"/>
      <c r="M142" s="166"/>
      <c r="O142" s="167"/>
      <c r="P142" s="167"/>
    </row>
    <row r="143" spans="1:16" s="171" customFormat="1" x14ac:dyDescent="0.25">
      <c r="A143" s="168"/>
      <c r="B143" s="169"/>
      <c r="C143" s="170"/>
      <c r="D143" s="171" t="s">
        <v>103</v>
      </c>
      <c r="E143" s="172" t="s">
        <v>104</v>
      </c>
      <c r="F143" s="173"/>
      <c r="G143" s="173"/>
      <c r="H143" s="174">
        <f>SUMIF($E$3:E131,E143,$H$3:H131)</f>
        <v>0</v>
      </c>
      <c r="I143" s="175" t="e">
        <f>(#REF!*100)/#REF!</f>
        <v>#REF!</v>
      </c>
      <c r="J143" s="176" t="e">
        <f t="shared" si="24"/>
        <v>#REF!</v>
      </c>
      <c r="L143" s="177"/>
      <c r="M143" s="178"/>
      <c r="O143" s="179"/>
      <c r="P143" s="179"/>
    </row>
    <row r="144" spans="1:16" s="183" customFormat="1" x14ac:dyDescent="0.25">
      <c r="A144" s="180"/>
      <c r="B144" s="181"/>
      <c r="C144" s="182"/>
      <c r="D144" s="183" t="s">
        <v>105</v>
      </c>
      <c r="E144" s="184" t="s">
        <v>106</v>
      </c>
      <c r="F144" s="185"/>
      <c r="G144" s="185"/>
      <c r="H144" s="186">
        <f>SUMIF($E$3:E131,E144,$H$3:H131)</f>
        <v>0</v>
      </c>
      <c r="I144" s="187" t="e">
        <f>(#REF!*100)/#REF!</f>
        <v>#REF!</v>
      </c>
      <c r="J144" s="188" t="e">
        <f t="shared" si="24"/>
        <v>#REF!</v>
      </c>
      <c r="L144" s="189" t="s">
        <v>107</v>
      </c>
      <c r="M144" s="190"/>
      <c r="O144" s="191"/>
      <c r="P144" s="191"/>
    </row>
    <row r="145" spans="1:16" s="99" customFormat="1" x14ac:dyDescent="0.25">
      <c r="A145" s="33"/>
      <c r="B145" s="91"/>
      <c r="C145" s="192"/>
      <c r="D145" s="193"/>
      <c r="E145" s="194"/>
      <c r="F145" s="195"/>
      <c r="G145" s="195"/>
      <c r="H145" s="196">
        <f>SUM(H137:H144)</f>
        <v>0</v>
      </c>
      <c r="I145" s="197" t="e">
        <f>(#REF!*100)/#REF!</f>
        <v>#REF!</v>
      </c>
      <c r="J145" s="198">
        <f>[2]Чер_УЛЗК!AQ116</f>
        <v>1889</v>
      </c>
      <c r="L145" s="199" t="s">
        <v>108</v>
      </c>
      <c r="M145" s="101"/>
      <c r="O145" s="102"/>
      <c r="P145" s="102"/>
    </row>
    <row r="146" spans="1:16" s="41" customFormat="1" x14ac:dyDescent="0.25">
      <c r="A146" s="33"/>
      <c r="B146" s="72"/>
      <c r="C146" s="73"/>
      <c r="D146" s="200"/>
      <c r="E146" s="74"/>
      <c r="F146" s="75"/>
      <c r="G146" s="75"/>
      <c r="H146" s="75"/>
      <c r="L146" s="76"/>
      <c r="M146" s="77"/>
      <c r="O146" s="42"/>
      <c r="P146" s="42"/>
    </row>
    <row r="150" spans="1:16" x14ac:dyDescent="0.25">
      <c r="I150" s="202"/>
    </row>
    <row r="160" spans="1:16" x14ac:dyDescent="0.25">
      <c r="I160" s="203"/>
    </row>
    <row r="161" spans="9:9" x14ac:dyDescent="0.25">
      <c r="I161" s="203"/>
    </row>
    <row r="162" spans="9:9" x14ac:dyDescent="0.25">
      <c r="I162" s="203"/>
    </row>
    <row r="314" spans="2:2" x14ac:dyDescent="0.25">
      <c r="B314" s="204"/>
    </row>
    <row r="410" spans="9:9" x14ac:dyDescent="0.25">
      <c r="I410" s="203"/>
    </row>
    <row r="411" spans="9:9" x14ac:dyDescent="0.25">
      <c r="I411" s="203"/>
    </row>
    <row r="412" spans="9:9" x14ac:dyDescent="0.25">
      <c r="I412" s="203"/>
    </row>
    <row r="413" spans="9:9" x14ac:dyDescent="0.25">
      <c r="I413" s="203"/>
    </row>
    <row r="414" spans="9:9" x14ac:dyDescent="0.25">
      <c r="I414" s="203"/>
    </row>
    <row r="415" spans="9:9" x14ac:dyDescent="0.25">
      <c r="I415" s="203"/>
    </row>
    <row r="416" spans="9:9" x14ac:dyDescent="0.25">
      <c r="I416" s="203"/>
    </row>
    <row r="537" spans="3:13" x14ac:dyDescent="0.25">
      <c r="C537" s="87"/>
      <c r="D537" s="205"/>
      <c r="E537" s="89"/>
      <c r="H537" s="42"/>
      <c r="I537" s="206"/>
      <c r="J537" s="207"/>
      <c r="K537" s="208"/>
    </row>
    <row r="538" spans="3:13" x14ac:dyDescent="0.25">
      <c r="D538" s="88"/>
      <c r="E538" s="89"/>
      <c r="H538" s="209"/>
      <c r="I538" s="88"/>
      <c r="J538" s="88"/>
      <c r="K538" s="88"/>
      <c r="L538" s="210"/>
      <c r="M538" s="211"/>
    </row>
    <row r="539" spans="3:13" x14ac:dyDescent="0.25">
      <c r="C539" s="87"/>
      <c r="D539" s="88"/>
      <c r="E539" s="89"/>
      <c r="H539" s="209"/>
      <c r="I539" s="88"/>
      <c r="J539" s="88"/>
      <c r="K539" s="88"/>
    </row>
    <row r="540" spans="3:13" x14ac:dyDescent="0.25">
      <c r="C540" s="87"/>
      <c r="D540" s="88"/>
      <c r="E540" s="89"/>
      <c r="H540" s="209"/>
      <c r="I540" s="88"/>
      <c r="J540" s="88"/>
      <c r="K540" s="88"/>
    </row>
    <row r="541" spans="3:13" x14ac:dyDescent="0.25">
      <c r="C541" s="87"/>
      <c r="D541" s="128"/>
      <c r="E541" s="89"/>
      <c r="H541" s="212"/>
      <c r="I541" s="88"/>
      <c r="J541" s="27"/>
      <c r="K541" s="27"/>
    </row>
    <row r="542" spans="3:13" x14ac:dyDescent="0.25">
      <c r="C542" s="87"/>
      <c r="E542" s="89"/>
      <c r="H542" s="209"/>
    </row>
    <row r="543" spans="3:13" x14ac:dyDescent="0.25">
      <c r="C543" s="87"/>
      <c r="E543" s="89"/>
      <c r="H543" s="209"/>
      <c r="I543" s="88"/>
      <c r="J543" s="88"/>
      <c r="K543" s="88"/>
    </row>
    <row r="544" spans="3:13" x14ac:dyDescent="0.25">
      <c r="C544" s="87"/>
      <c r="E544" s="89"/>
      <c r="H544" s="209"/>
      <c r="I544" s="88"/>
      <c r="J544" s="88"/>
      <c r="K544" s="88"/>
    </row>
    <row r="545" spans="3:11" x14ac:dyDescent="0.25">
      <c r="C545" s="87"/>
      <c r="E545" s="89"/>
      <c r="H545" s="209"/>
      <c r="I545" s="88"/>
      <c r="J545" s="88"/>
      <c r="K545" s="88"/>
    </row>
    <row r="546" spans="3:11" x14ac:dyDescent="0.25">
      <c r="C546" s="87"/>
      <c r="E546" s="89"/>
      <c r="H546" s="209"/>
      <c r="I546" s="88"/>
      <c r="J546" s="88"/>
      <c r="K546" s="88"/>
    </row>
    <row r="547" spans="3:11" x14ac:dyDescent="0.25">
      <c r="C547" s="87"/>
      <c r="E547" s="89"/>
      <c r="H547" s="209"/>
      <c r="I547" s="88"/>
      <c r="J547" s="88"/>
      <c r="K547" s="88"/>
    </row>
    <row r="548" spans="3:11" x14ac:dyDescent="0.25">
      <c r="C548" s="87"/>
      <c r="E548" s="89"/>
      <c r="H548" s="209"/>
      <c r="I548" s="88"/>
      <c r="J548" s="88"/>
      <c r="K548" s="88"/>
    </row>
    <row r="549" spans="3:11" x14ac:dyDescent="0.25">
      <c r="H549" s="212"/>
      <c r="I549" s="88"/>
      <c r="J549" s="27"/>
      <c r="K549" s="27"/>
    </row>
  </sheetData>
  <autoFilter ref="A1:M136"/>
  <printOptions horizontalCentered="1" gridLines="1"/>
  <pageMargins left="0.19685039370078741" right="0.19685039370078741" top="0.39370078740157483" bottom="0.39370078740157483" header="0" footer="0"/>
  <pageSetup paperSize="9" scale="75" fitToHeight="5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Задания</vt:lpstr>
      <vt:lpstr>Задания!Заголовки_для_печати</vt:lpstr>
      <vt:lpstr>Задания!Область_печати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Лучин А.В.</dc:creator>
  <cp:lastModifiedBy>Client</cp:lastModifiedBy>
  <dcterms:created xsi:type="dcterms:W3CDTF">2017-11-23T13:21:51Z</dcterms:created>
  <dcterms:modified xsi:type="dcterms:W3CDTF">2017-11-23T14:23:35Z</dcterms:modified>
</cp:coreProperties>
</file>