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6488" windowHeight="9312" tabRatio="577" activeTab="2"/>
  </bookViews>
  <sheets>
    <sheet name="Дневник Питания" sheetId="10" r:id="rId1"/>
    <sheet name="Продукты питания" sheetId="3" r:id="rId2"/>
    <sheet name="Помощь" sheetId="8" r:id="rId3"/>
  </sheets>
  <definedNames>
    <definedName name="CellFlagAutoCalc">'Дневник Питания'!#REF!</definedName>
    <definedName name="ПерваяЯчейкаСДанными">'Дневник Питания'!$A$9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C4" i="10"/>
  <c r="C3" i="10"/>
  <c r="C6" i="10"/>
  <c r="C5" i="10"/>
  <c r="D6" i="10"/>
  <c r="E6" i="10"/>
  <c r="F6" i="10"/>
  <c r="G6" i="10"/>
  <c r="H6" i="10"/>
  <c r="D69" i="10"/>
  <c r="E69" i="10"/>
  <c r="F69" i="10"/>
  <c r="G69" i="10"/>
  <c r="H69" i="10"/>
  <c r="D68" i="10"/>
  <c r="E68" i="10"/>
  <c r="F68" i="10"/>
  <c r="G68" i="10"/>
  <c r="D65" i="10"/>
  <c r="D66" i="10"/>
  <c r="D67" i="10"/>
  <c r="E65" i="10"/>
  <c r="E66" i="10"/>
  <c r="E67" i="10"/>
  <c r="F65" i="10"/>
  <c r="F66" i="10"/>
  <c r="F67" i="10"/>
  <c r="G65" i="10"/>
  <c r="G66" i="10"/>
  <c r="G67" i="10"/>
  <c r="D64" i="10"/>
  <c r="E64" i="10"/>
  <c r="F64" i="10"/>
  <c r="G64" i="10"/>
  <c r="D63" i="10"/>
  <c r="E63" i="10"/>
  <c r="F63" i="10"/>
  <c r="G63" i="10"/>
  <c r="D5" i="10" l="1"/>
  <c r="G5" i="10"/>
  <c r="E5" i="10"/>
  <c r="F5" i="10"/>
  <c r="D62" i="10"/>
  <c r="E62" i="10"/>
  <c r="F62" i="10"/>
  <c r="G62" i="10"/>
  <c r="D61" i="10" l="1"/>
  <c r="E61" i="10"/>
  <c r="F61" i="10"/>
  <c r="G61" i="10"/>
  <c r="I31" i="3"/>
  <c r="H60" i="10" s="1"/>
  <c r="D60" i="10"/>
  <c r="E60" i="10"/>
  <c r="F60" i="10"/>
  <c r="G60" i="10"/>
  <c r="D59" i="10"/>
  <c r="E59" i="10"/>
  <c r="F59" i="10"/>
  <c r="G59" i="10"/>
  <c r="D58" i="10" l="1"/>
  <c r="E58" i="10"/>
  <c r="F58" i="10"/>
  <c r="G58" i="10"/>
  <c r="D57" i="10"/>
  <c r="E57" i="10"/>
  <c r="F57" i="10"/>
  <c r="G57" i="10"/>
  <c r="I28" i="3"/>
  <c r="H56" i="10" s="1"/>
  <c r="D56" i="10"/>
  <c r="E56" i="10"/>
  <c r="F56" i="10"/>
  <c r="G56" i="10"/>
  <c r="D55" i="10"/>
  <c r="E55" i="10"/>
  <c r="F55" i="10"/>
  <c r="G55" i="10"/>
  <c r="D52" i="10"/>
  <c r="D53" i="10"/>
  <c r="D54" i="10"/>
  <c r="E52" i="10"/>
  <c r="E53" i="10"/>
  <c r="E54" i="10"/>
  <c r="F52" i="10"/>
  <c r="F53" i="10"/>
  <c r="F54" i="10"/>
  <c r="G52" i="10"/>
  <c r="G53" i="10"/>
  <c r="G54" i="10"/>
  <c r="D51" i="10"/>
  <c r="E51" i="10"/>
  <c r="F51" i="10"/>
  <c r="G51" i="10"/>
  <c r="I36" i="3"/>
  <c r="H50" i="10" s="1"/>
  <c r="D50" i="10"/>
  <c r="E50" i="10"/>
  <c r="F50" i="10"/>
  <c r="G50" i="10"/>
  <c r="I10" i="3"/>
  <c r="H52" i="10" s="1"/>
  <c r="D47" i="10" l="1"/>
  <c r="D48" i="10"/>
  <c r="D49" i="10"/>
  <c r="E47" i="10"/>
  <c r="E48" i="10"/>
  <c r="E49" i="10"/>
  <c r="F47" i="10"/>
  <c r="F48" i="10"/>
  <c r="F49" i="10"/>
  <c r="G47" i="10"/>
  <c r="G48" i="10"/>
  <c r="G49" i="10"/>
  <c r="D46" i="10"/>
  <c r="E46" i="10"/>
  <c r="F46" i="10"/>
  <c r="G46" i="10"/>
  <c r="I13" i="3"/>
  <c r="H45" i="10" s="1"/>
  <c r="I20" i="3"/>
  <c r="H46" i="10" s="1"/>
  <c r="D45" i="10"/>
  <c r="E45" i="10"/>
  <c r="F45" i="10"/>
  <c r="G45" i="10"/>
  <c r="D43" i="10"/>
  <c r="E43" i="10"/>
  <c r="F43" i="10"/>
  <c r="G43" i="10"/>
  <c r="D41" i="10"/>
  <c r="D42" i="10"/>
  <c r="D44" i="10"/>
  <c r="E41" i="10"/>
  <c r="E42" i="10"/>
  <c r="E44" i="10"/>
  <c r="F41" i="10"/>
  <c r="F42" i="10"/>
  <c r="F44" i="10"/>
  <c r="G41" i="10"/>
  <c r="G42" i="10"/>
  <c r="G44" i="10"/>
  <c r="D40" i="10"/>
  <c r="E40" i="10"/>
  <c r="F40" i="10"/>
  <c r="G40" i="10"/>
  <c r="D39" i="10"/>
  <c r="E39" i="10"/>
  <c r="F39" i="10"/>
  <c r="G39" i="10"/>
  <c r="F4" i="10" l="1"/>
  <c r="E4" i="10"/>
  <c r="G4" i="10"/>
  <c r="D4" i="10"/>
  <c r="D38" i="10"/>
  <c r="E38" i="10"/>
  <c r="F38" i="10"/>
  <c r="G38" i="10"/>
  <c r="D37" i="10"/>
  <c r="E37" i="10" l="1"/>
  <c r="F37" i="10"/>
  <c r="G37" i="10"/>
  <c r="D36" i="10"/>
  <c r="E36" i="10"/>
  <c r="F36" i="10"/>
  <c r="G36" i="10"/>
  <c r="I37" i="3" l="1"/>
  <c r="H64" i="10" s="1"/>
  <c r="D35" i="10"/>
  <c r="E35" i="10"/>
  <c r="F35" i="10"/>
  <c r="G35" i="10"/>
  <c r="I32" i="3"/>
  <c r="I9" i="3"/>
  <c r="H55" i="10" l="1"/>
  <c r="H53" i="10"/>
  <c r="H51" i="10"/>
  <c r="H40" i="10"/>
  <c r="H49" i="10"/>
  <c r="I8" i="3"/>
  <c r="D34" i="10"/>
  <c r="E34" i="10"/>
  <c r="F34" i="10"/>
  <c r="G34" i="10"/>
  <c r="H34" i="10"/>
  <c r="D33" i="10"/>
  <c r="E33" i="10"/>
  <c r="F33" i="10"/>
  <c r="G33" i="10"/>
  <c r="D32" i="10"/>
  <c r="E32" i="10"/>
  <c r="F32" i="10"/>
  <c r="G32" i="10"/>
  <c r="D28" i="10"/>
  <c r="E28" i="10"/>
  <c r="F28" i="10"/>
  <c r="G28" i="10"/>
  <c r="D30" i="10"/>
  <c r="D31" i="10"/>
  <c r="E30" i="10"/>
  <c r="E31" i="10"/>
  <c r="F30" i="10"/>
  <c r="F31" i="10"/>
  <c r="G30" i="10"/>
  <c r="G31" i="10"/>
  <c r="D29" i="10"/>
  <c r="E29" i="10"/>
  <c r="F29" i="10"/>
  <c r="G29" i="10"/>
  <c r="D27" i="10"/>
  <c r="E27" i="10"/>
  <c r="F27" i="10"/>
  <c r="G27" i="10"/>
  <c r="D26" i="10" l="1"/>
  <c r="E26" i="10"/>
  <c r="F26" i="10"/>
  <c r="G26" i="10"/>
  <c r="G25" i="10" l="1"/>
  <c r="F25" i="10"/>
  <c r="E25" i="10"/>
  <c r="D25" i="10"/>
  <c r="G24" i="10"/>
  <c r="F24" i="10"/>
  <c r="E24" i="10"/>
  <c r="D24" i="10"/>
  <c r="G23" i="10"/>
  <c r="F23" i="10"/>
  <c r="E23" i="10"/>
  <c r="D23" i="10"/>
  <c r="G22" i="10"/>
  <c r="F22" i="10"/>
  <c r="E22" i="10"/>
  <c r="D22" i="10"/>
  <c r="G21" i="10"/>
  <c r="F21" i="10"/>
  <c r="E21" i="10"/>
  <c r="D21" i="10"/>
  <c r="G20" i="10"/>
  <c r="F20" i="10"/>
  <c r="E20" i="10"/>
  <c r="D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G13" i="10"/>
  <c r="F13" i="10"/>
  <c r="E13" i="10"/>
  <c r="D13" i="10"/>
  <c r="G12" i="10"/>
  <c r="F12" i="10"/>
  <c r="E12" i="10"/>
  <c r="D12" i="10"/>
  <c r="G11" i="10"/>
  <c r="F11" i="10"/>
  <c r="E11" i="10"/>
  <c r="D11" i="10"/>
  <c r="G10" i="10"/>
  <c r="F10" i="10"/>
  <c r="E10" i="10"/>
  <c r="D10" i="10"/>
  <c r="G9" i="10"/>
  <c r="F9" i="10"/>
  <c r="E9" i="10"/>
  <c r="D9" i="10"/>
  <c r="I7" i="3"/>
  <c r="H66" i="10" s="1"/>
  <c r="F3" i="10" l="1"/>
  <c r="D3" i="10"/>
  <c r="G3" i="10"/>
  <c r="E3" i="10"/>
  <c r="H42" i="10"/>
  <c r="H48" i="10"/>
  <c r="H19" i="10"/>
  <c r="H33" i="10"/>
  <c r="I26" i="3" l="1"/>
  <c r="I4" i="3"/>
  <c r="I5" i="3"/>
  <c r="H63" i="10" s="1"/>
  <c r="I6" i="3"/>
  <c r="I15" i="3"/>
  <c r="H47" i="10" s="1"/>
  <c r="I11" i="3"/>
  <c r="I12" i="3"/>
  <c r="I14" i="3"/>
  <c r="I19" i="3"/>
  <c r="H28" i="10" s="1"/>
  <c r="I21" i="3"/>
  <c r="I22" i="3"/>
  <c r="I23" i="3"/>
  <c r="I24" i="3"/>
  <c r="I27" i="3"/>
  <c r="I16" i="3"/>
  <c r="I29" i="3"/>
  <c r="I17" i="3"/>
  <c r="H65" i="10" s="1"/>
  <c r="I30" i="3"/>
  <c r="I18" i="3"/>
  <c r="I33" i="3"/>
  <c r="I34" i="3"/>
  <c r="H59" i="10" s="1"/>
  <c r="I35" i="3"/>
  <c r="I38" i="3"/>
  <c r="H35" i="10" s="1"/>
  <c r="I39" i="3"/>
  <c r="H61" i="10" s="1"/>
  <c r="H43" i="10" l="1"/>
  <c r="H67" i="10"/>
  <c r="H5" i="10" s="1"/>
  <c r="H62" i="10"/>
  <c r="H68" i="10"/>
  <c r="H29" i="10"/>
  <c r="H58" i="10"/>
  <c r="H10" i="10"/>
  <c r="H57" i="10"/>
  <c r="H39" i="10"/>
  <c r="H54" i="10"/>
  <c r="H44" i="10"/>
  <c r="H36" i="10"/>
  <c r="H37" i="10"/>
  <c r="H18" i="10"/>
  <c r="H41" i="10"/>
  <c r="H14" i="10"/>
  <c r="H38" i="10"/>
  <c r="H22" i="10"/>
  <c r="H30" i="10"/>
  <c r="H31" i="10"/>
  <c r="H26" i="10"/>
  <c r="H27" i="10"/>
  <c r="H32" i="10"/>
  <c r="H24" i="10"/>
  <c r="H15" i="10"/>
  <c r="H25" i="10"/>
  <c r="H13" i="10"/>
  <c r="H20" i="10"/>
  <c r="H11" i="10"/>
  <c r="H17" i="10"/>
  <c r="H12" i="10"/>
  <c r="H9" i="10"/>
  <c r="H16" i="10"/>
  <c r="H21" i="10"/>
  <c r="H23" i="10"/>
  <c r="H4" i="10" l="1"/>
  <c r="H3" i="10"/>
</calcChain>
</file>

<file path=xl/comments1.xml><?xml version="1.0" encoding="utf-8"?>
<comments xmlns="http://schemas.openxmlformats.org/spreadsheetml/2006/main">
  <authors>
    <author>Некто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Некто:</t>
        </r>
        <r>
          <rPr>
            <sz val="9"/>
            <color indexed="81"/>
            <rFont val="Tahoma"/>
            <family val="2"/>
            <charset val="204"/>
          </rPr>
          <t xml:space="preserve">
Вес в граммах</t>
        </r>
      </text>
    </comment>
  </commentList>
</comments>
</file>

<file path=xl/comments2.xml><?xml version="1.0" encoding="utf-8"?>
<comments xmlns="http://schemas.openxmlformats.org/spreadsheetml/2006/main">
  <authors>
    <author>Некто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Некто:</t>
        </r>
        <r>
          <rPr>
            <sz val="9"/>
            <color indexed="81"/>
            <rFont val="Tahoma"/>
            <family val="2"/>
            <charset val="204"/>
          </rPr>
          <t xml:space="preserve">
Сортируйте этот столбец для удобства ввода в листе Дневник Питания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Некто:</t>
        </r>
        <r>
          <rPr>
            <sz val="9"/>
            <color indexed="81"/>
            <rFont val="Tahoma"/>
            <family val="2"/>
            <charset val="204"/>
          </rPr>
          <t xml:space="preserve">
Пусть будет везде сто грамм для упрощения расчётов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Некто:</t>
        </r>
        <r>
          <rPr>
            <sz val="9"/>
            <color indexed="81"/>
            <rFont val="Tahoma"/>
            <family val="2"/>
            <charset val="204"/>
          </rPr>
          <t xml:space="preserve">
Здесь формулы</t>
        </r>
      </text>
    </comment>
  </commentList>
</comments>
</file>

<file path=xl/sharedStrings.xml><?xml version="1.0" encoding="utf-8"?>
<sst xmlns="http://schemas.openxmlformats.org/spreadsheetml/2006/main" count="158" uniqueCount="100">
  <si>
    <t>Свекла, картофель, морковь, филе сельди слабосоленой, яйцо куриное, лук репчатый, майонез.</t>
  </si>
  <si>
    <t>Борщ</t>
  </si>
  <si>
    <t xml:space="preserve">Вода питьевая, картофель, свёкла, капуста белокочанная, говядина, паста томатная, морковь, лук репчатый, масло подсолнечное, сахар-песок, зелень петрушки, соль поваренная пищевая, уксус столовый 9%, чеснок сухой, смесь специй «Европейская (перец красный, горчичное семя, перец черный, лук, паприка, тмин, кориандр, краситель натуральный - экстракт паприки), перец красный молотый, лист лавровый. </t>
  </si>
  <si>
    <t>Бульон куриный; картофель; филе куриное; изделия макаронные; бульон из курицы сухой; зелень петрушки; соль; крахмал картофельный; смесь пряностей.</t>
  </si>
  <si>
    <t>Бульон куриный; филе куриное; бульон из курицы сухой; крахмал картофельный; соль; смесь пряностей.</t>
  </si>
  <si>
    <t>Вода питьевая, филе куриное, морковь, крупа рисовая, масло подсолнечное, лук репчатый, соль поваренная пищевая, смесь пряностей и специй «Для плова», бульон говяжий сухой, перец черный молотый. </t>
  </si>
  <si>
    <t>Каша гречневая с овощами и грибами: вода питьевая; крупа гречнгевая; шампиньоны; морковь;  лук репчатый; масло подсолнечное; перец болгарский; паста томтаная; паприка; чеснок сухой; перец черный молотый; базилик; орегано.
Соус овощной к мясным изделиям: вода питьевая; лук репчатый; морковь; паста томатная; перец болгарский; масло подсолнечное; соус "Сладкий Чили"; соль; сахар; смесь пряностей; чеснок сухой.</t>
  </si>
  <si>
    <t>Картофель; свинина; грибы шампиньоны свежие; лук репчатый; сыр твердый; майонез; вода питьевая; сливки питьевые; масло подсолнченое; соль; мука пшеничная хлебопекарная высшего сорта; перец черный молотый; бульон грибной сухой; чеснок сухой; молоко коровье нормализованное; соус Тар-Тар.</t>
  </si>
  <si>
    <t>Цена</t>
  </si>
  <si>
    <t>Состав</t>
  </si>
  <si>
    <t>Перловая каша на воде</t>
  </si>
  <si>
    <t>Томат (помидор)</t>
  </si>
  <si>
    <t>Огурец</t>
  </si>
  <si>
    <t>Кефир 1%</t>
  </si>
  <si>
    <t>Минтай отварной</t>
  </si>
  <si>
    <t>Молоко 3.2%</t>
  </si>
  <si>
    <t>Продукт</t>
  </si>
  <si>
    <t>Вес, гр</t>
  </si>
  <si>
    <t>Бел,гр</t>
  </si>
  <si>
    <t>Жир, гр</t>
  </si>
  <si>
    <t>Угл, гр</t>
  </si>
  <si>
    <t>Кал, ккал</t>
  </si>
  <si>
    <t>Дата</t>
  </si>
  <si>
    <t>Мандарин</t>
  </si>
  <si>
    <t>Банан</t>
  </si>
  <si>
    <t>Вес</t>
  </si>
  <si>
    <t>Жир</t>
  </si>
  <si>
    <t>Угл</t>
  </si>
  <si>
    <t>Бел</t>
  </si>
  <si>
    <t>Картофель варёный</t>
  </si>
  <si>
    <t>Мёд</t>
  </si>
  <si>
    <t>Вчера</t>
  </si>
  <si>
    <t>Сегодня</t>
  </si>
  <si>
    <t>7 дней</t>
  </si>
  <si>
    <t>30 дней</t>
  </si>
  <si>
    <t>Ккал</t>
  </si>
  <si>
    <t>Веса</t>
  </si>
  <si>
    <t>в</t>
  </si>
  <si>
    <t>Граммах</t>
  </si>
  <si>
    <t>ЦенаЗа1Грамм</t>
  </si>
  <si>
    <t>Вес порции</t>
  </si>
  <si>
    <t>ЦенаПорции</t>
  </si>
  <si>
    <t>Молоко 1 %</t>
  </si>
  <si>
    <t>Яблоко Годен</t>
  </si>
  <si>
    <t>Творог 5%</t>
  </si>
  <si>
    <t>Говядина тушеная</t>
  </si>
  <si>
    <t>Яйцо куриное (вареное)</t>
  </si>
  <si>
    <t>Бульон куриный РА</t>
  </si>
  <si>
    <t>Картофель "Пармезан" с рубленым мясом и сыром РА</t>
  </si>
  <si>
    <t>Каша гречневая "по-старорусски" с грибами и овощами РА</t>
  </si>
  <si>
    <t>Лапша домашняя с курицей РА</t>
  </si>
  <si>
    <t>Плов с курицей РА</t>
  </si>
  <si>
    <t>Салат "Сельдь под шубой" РА</t>
  </si>
  <si>
    <t>Умные таблицы Excel работают с 2007 офиса</t>
  </si>
  <si>
    <t>встать на весы</t>
  </si>
  <si>
    <t>съеденного</t>
  </si>
  <si>
    <t>уплаченного</t>
  </si>
  <si>
    <t>взвешенного</t>
  </si>
  <si>
    <t>Ограничение:</t>
  </si>
  <si>
    <t>Консультация</t>
  </si>
  <si>
    <t>выделить себе две минуты, расслабиться</t>
  </si>
  <si>
    <t>перейти на лист "Дневник Питания"</t>
  </si>
  <si>
    <t>Набрав информацию несколько дней:</t>
  </si>
  <si>
    <t>новую еду внести в лист "Продукты питания"</t>
  </si>
  <si>
    <t>отсортировать столбец "Продукт"</t>
  </si>
  <si>
    <t>принять пищу</t>
  </si>
  <si>
    <t>Учёт еды:</t>
  </si>
  <si>
    <t>ввести дату, выбрать из списка еду, указать вес принятого</t>
  </si>
  <si>
    <t>вся мощь и красота Excel в вашем распоряжении</t>
  </si>
  <si>
    <t>vpn2117@mail.ru</t>
  </si>
  <si>
    <t>Данные для отображения на листе Дневник Питания</t>
  </si>
  <si>
    <t>Горбуша жареная в кляре</t>
  </si>
  <si>
    <t>Капуста тушёная со свининой Дом</t>
  </si>
  <si>
    <t>Горбуша жареная в кляре Дом</t>
  </si>
  <si>
    <t>Разносолы Казённые</t>
  </si>
  <si>
    <t>Разносолы казённые</t>
  </si>
  <si>
    <t>Яблоко АйДаРед</t>
  </si>
  <si>
    <t>Картофель жареный Дом</t>
  </si>
  <si>
    <t>Курица жареная Дом</t>
  </si>
  <si>
    <t>Каша гречневая вязкая на воде</t>
  </si>
  <si>
    <t>Каша овсяная на воде</t>
  </si>
  <si>
    <t>Каша перловая на воде</t>
  </si>
  <si>
    <t>Каша рисовая на воде</t>
  </si>
  <si>
    <t>Талия</t>
  </si>
  <si>
    <t>КГ</t>
  </si>
  <si>
    <t>Кто?</t>
  </si>
  <si>
    <t>Капуста тушёная со свининой Столов</t>
  </si>
  <si>
    <t>Щи Дом из квашеной капусты с картофелем</t>
  </si>
  <si>
    <t xml:space="preserve">ПМЕ                </t>
  </si>
  <si>
    <t>Молоко кислое</t>
  </si>
  <si>
    <t>Путассу</t>
  </si>
  <si>
    <t>Борщ РА</t>
  </si>
  <si>
    <t>Молоки рыбьи</t>
  </si>
  <si>
    <t>410012113235839</t>
  </si>
  <si>
    <t>Отблагодарить автора:</t>
  </si>
  <si>
    <t>Яндекс деньги</t>
  </si>
  <si>
    <t>без макросов</t>
  </si>
  <si>
    <t>Ощутить положительный тонус</t>
  </si>
  <si>
    <t>InExSu.WordPress.com</t>
  </si>
  <si>
    <t>Учёт 3 в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</si>
</sst>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d/m/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-0.249977111117893"/>
        <bgColor theme="8" tint="-0.249977111117893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/>
      <diagonal/>
    </border>
  </borders>
  <cellStyleXfs count="6">
    <xf numFmtId="0" fontId="0" fillId="0" borderId="0"/>
    <xf numFmtId="0" fontId="1" fillId="0" borderId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8" borderId="0" applyNumberFormat="0" applyBorder="0" applyAlignment="0" applyProtection="0"/>
  </cellStyleXfs>
  <cellXfs count="98">
    <xf numFmtId="0" fontId="0" fillId="0" borderId="0" xfId="0"/>
    <xf numFmtId="0" fontId="7" fillId="0" borderId="0" xfId="4"/>
    <xf numFmtId="0" fontId="8" fillId="12" borderId="0" xfId="0" applyFont="1" applyFill="1"/>
    <xf numFmtId="0" fontId="0" fillId="5" borderId="0" xfId="0" applyFill="1" applyProtection="1"/>
    <xf numFmtId="4" fontId="0" fillId="5" borderId="0" xfId="0" applyNumberFormat="1" applyFill="1" applyProtection="1"/>
    <xf numFmtId="4" fontId="0" fillId="0" borderId="0" xfId="0" applyNumberFormat="1" applyProtection="1"/>
    <xf numFmtId="0" fontId="0" fillId="0" borderId="0" xfId="0" applyProtection="1"/>
    <xf numFmtId="0" fontId="0" fillId="4" borderId="0" xfId="0" applyFill="1" applyProtection="1"/>
    <xf numFmtId="4" fontId="0" fillId="4" borderId="0" xfId="0" applyNumberFormat="1" applyFill="1" applyProtection="1"/>
    <xf numFmtId="0" fontId="0" fillId="2" borderId="0" xfId="0" applyFill="1" applyProtection="1"/>
    <xf numFmtId="4" fontId="0" fillId="2" borderId="0" xfId="0" applyNumberFormat="1" applyFill="1" applyProtection="1"/>
    <xf numFmtId="0" fontId="0" fillId="3" borderId="0" xfId="0" applyFill="1" applyProtection="1"/>
    <xf numFmtId="4" fontId="0" fillId="3" borderId="0" xfId="0" applyNumberFormat="1" applyFill="1" applyProtection="1"/>
    <xf numFmtId="164" fontId="0" fillId="0" borderId="0" xfId="0" applyNumberFormat="1" applyProtection="1"/>
    <xf numFmtId="0" fontId="5" fillId="6" borderId="0" xfId="2" applyProtection="1"/>
    <xf numFmtId="164" fontId="1" fillId="0" borderId="0" xfId="1" applyNumberFormat="1" applyProtection="1"/>
    <xf numFmtId="0" fontId="5" fillId="6" borderId="0" xfId="2" applyNumberFormat="1" applyProtection="1"/>
    <xf numFmtId="4" fontId="5" fillId="6" borderId="0" xfId="2" applyNumberFormat="1" applyProtection="1"/>
    <xf numFmtId="164" fontId="6" fillId="7" borderId="0" xfId="3" applyNumberFormat="1" applyProtection="1"/>
    <xf numFmtId="4" fontId="5" fillId="6" borderId="0" xfId="2" applyNumberFormat="1" applyBorder="1" applyProtection="1"/>
    <xf numFmtId="164" fontId="6" fillId="7" borderId="0" xfId="3" applyNumberFormat="1" applyBorder="1" applyProtection="1"/>
    <xf numFmtId="0" fontId="0" fillId="10" borderId="2" xfId="0" applyFont="1" applyFill="1" applyBorder="1"/>
    <xf numFmtId="0" fontId="0" fillId="11" borderId="2" xfId="0" applyFont="1" applyFill="1" applyBorder="1"/>
    <xf numFmtId="0" fontId="0" fillId="13" borderId="5" xfId="0" applyFont="1" applyFill="1" applyBorder="1"/>
    <xf numFmtId="0" fontId="0" fillId="13" borderId="6" xfId="0" applyFont="1" applyFill="1" applyBorder="1"/>
    <xf numFmtId="0" fontId="0" fillId="11" borderId="7" xfId="0" applyFont="1" applyFill="1" applyBorder="1"/>
    <xf numFmtId="0" fontId="0" fillId="13" borderId="7" xfId="0" applyFont="1" applyFill="1" applyBorder="1"/>
    <xf numFmtId="0" fontId="0" fillId="13" borderId="2" xfId="0" applyFont="1" applyFill="1" applyBorder="1"/>
    <xf numFmtId="0" fontId="8" fillId="14" borderId="8" xfId="0" applyFont="1" applyFill="1" applyBorder="1"/>
    <xf numFmtId="0" fontId="5" fillId="6" borderId="2" xfId="2" applyBorder="1"/>
    <xf numFmtId="0" fontId="6" fillId="7" borderId="2" xfId="3" applyBorder="1"/>
    <xf numFmtId="0" fontId="0" fillId="0" borderId="0" xfId="0" applyAlignment="1" applyProtection="1">
      <alignment vertical="top"/>
    </xf>
    <xf numFmtId="0" fontId="1" fillId="0" borderId="0" xfId="1" applyAlignment="1" applyProtection="1">
      <alignment vertical="top"/>
    </xf>
    <xf numFmtId="0" fontId="6" fillId="7" borderId="0" xfId="3" applyAlignment="1" applyProtection="1">
      <alignment vertical="top"/>
    </xf>
    <xf numFmtId="0" fontId="6" fillId="7" borderId="0" xfId="3" applyBorder="1" applyAlignment="1" applyProtection="1">
      <alignment vertical="top"/>
    </xf>
    <xf numFmtId="0" fontId="7" fillId="0" borderId="0" xfId="4" applyAlignment="1" applyProtection="1">
      <alignment horizontal="left" vertical="top"/>
    </xf>
    <xf numFmtId="0" fontId="1" fillId="0" borderId="0" xfId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11" borderId="0" xfId="0" applyFont="1" applyFill="1" applyBorder="1"/>
    <xf numFmtId="0" fontId="0" fillId="11" borderId="4" xfId="0" applyFont="1" applyFill="1" applyBorder="1"/>
    <xf numFmtId="0" fontId="0" fillId="9" borderId="1" xfId="0" applyFont="1" applyFill="1" applyBorder="1"/>
    <xf numFmtId="0" fontId="0" fillId="9" borderId="2" xfId="0" applyFont="1" applyFill="1" applyBorder="1"/>
    <xf numFmtId="0" fontId="0" fillId="9" borderId="5" xfId="0" applyFont="1" applyFill="1" applyBorder="1"/>
    <xf numFmtId="0" fontId="0" fillId="9" borderId="6" xfId="0" applyFont="1" applyFill="1" applyBorder="1"/>
    <xf numFmtId="0" fontId="0" fillId="10" borderId="7" xfId="0" applyFont="1" applyFill="1" applyBorder="1"/>
    <xf numFmtId="0" fontId="0" fillId="9" borderId="7" xfId="0" applyFont="1" applyFill="1" applyBorder="1"/>
    <xf numFmtId="0" fontId="0" fillId="9" borderId="9" xfId="0" applyFont="1" applyFill="1" applyBorder="1"/>
    <xf numFmtId="0" fontId="4" fillId="0" borderId="0" xfId="0" applyFont="1" applyProtection="1"/>
    <xf numFmtId="4" fontId="5" fillId="6" borderId="0" xfId="2" applyNumberFormat="1" applyFont="1" applyProtection="1"/>
    <xf numFmtId="165" fontId="0" fillId="0" borderId="0" xfId="0" applyNumberFormat="1" applyProtection="1"/>
    <xf numFmtId="165" fontId="8" fillId="8" borderId="0" xfId="5" applyNumberFormat="1" applyBorder="1" applyAlignment="1" applyProtection="1">
      <alignment horizontal="center" vertical="center"/>
    </xf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165" fontId="9" fillId="0" borderId="10" xfId="0" applyNumberFormat="1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4" fontId="9" fillId="0" borderId="10" xfId="0" applyNumberFormat="1" applyFont="1" applyFill="1" applyBorder="1"/>
    <xf numFmtId="4" fontId="9" fillId="0" borderId="10" xfId="0" applyNumberFormat="1" applyFont="1" applyFill="1" applyBorder="1" applyAlignment="1">
      <alignment horizontal="center"/>
    </xf>
    <xf numFmtId="0" fontId="9" fillId="0" borderId="0" xfId="0" applyFont="1" applyFill="1" applyProtection="1"/>
    <xf numFmtId="165" fontId="9" fillId="0" borderId="0" xfId="0" applyNumberFormat="1" applyFont="1" applyFill="1"/>
    <xf numFmtId="0" fontId="9" fillId="0" borderId="0" xfId="0" applyFont="1" applyFill="1" applyBorder="1"/>
    <xf numFmtId="0" fontId="9" fillId="0" borderId="3" xfId="0" applyFont="1" applyFill="1" applyBorder="1"/>
    <xf numFmtId="4" fontId="9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0" fontId="9" fillId="0" borderId="3" xfId="0" applyNumberFormat="1" applyFont="1" applyFill="1" applyBorder="1"/>
    <xf numFmtId="165" fontId="9" fillId="0" borderId="0" xfId="0" applyNumberFormat="1" applyFont="1" applyFill="1" applyBorder="1"/>
    <xf numFmtId="0" fontId="5" fillId="6" borderId="0" xfId="2" applyBorder="1" applyProtection="1"/>
    <xf numFmtId="0" fontId="11" fillId="0" borderId="3" xfId="0" applyFont="1" applyFill="1" applyBorder="1" applyProtection="1"/>
    <xf numFmtId="165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4" fontId="11" fillId="0" borderId="0" xfId="0" applyNumberFormat="1" applyFont="1" applyFill="1" applyBorder="1" applyProtection="1"/>
    <xf numFmtId="4" fontId="11" fillId="0" borderId="0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4" fontId="9" fillId="0" borderId="0" xfId="0" applyNumberFormat="1" applyFont="1" applyFill="1" applyProtection="1"/>
    <xf numFmtId="4" fontId="9" fillId="0" borderId="0" xfId="0" applyNumberFormat="1" applyFont="1" applyFill="1" applyAlignment="1" applyProtection="1">
      <alignment horizontal="center"/>
    </xf>
    <xf numFmtId="165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4" fontId="9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Protection="1"/>
    <xf numFmtId="0" fontId="11" fillId="0" borderId="0" xfId="0" applyFont="1" applyFill="1" applyProtection="1"/>
    <xf numFmtId="4" fontId="11" fillId="0" borderId="0" xfId="0" applyNumberFormat="1" applyFont="1" applyFill="1" applyProtection="1"/>
    <xf numFmtId="4" fontId="11" fillId="0" borderId="0" xfId="0" applyNumberFormat="1" applyFont="1" applyFill="1" applyAlignment="1" applyProtection="1">
      <alignment horizontal="center"/>
    </xf>
    <xf numFmtId="0" fontId="7" fillId="0" borderId="0" xfId="4" applyProtection="1"/>
    <xf numFmtId="0" fontId="11" fillId="0" borderId="0" xfId="0" applyFont="1" applyFill="1" applyBorder="1"/>
    <xf numFmtId="0" fontId="11" fillId="0" borderId="3" xfId="0" applyFont="1" applyFill="1" applyBorder="1"/>
    <xf numFmtId="0" fontId="0" fillId="0" borderId="0" xfId="0" quotePrefix="1"/>
    <xf numFmtId="0" fontId="12" fillId="0" borderId="0" xfId="0" applyFont="1"/>
    <xf numFmtId="0" fontId="13" fillId="0" borderId="0" xfId="0" applyFont="1"/>
    <xf numFmtId="0" fontId="14" fillId="10" borderId="2" xfId="0" applyFont="1" applyFill="1" applyBorder="1"/>
  </cellXfs>
  <cellStyles count="6">
    <cellStyle name="Акцент6" xfId="5" builtinId="49"/>
    <cellStyle name="Гиперссылка" xfId="4" builtinId="8"/>
    <cellStyle name="Нейтральный" xfId="3" builtinId="28"/>
    <cellStyle name="Обычный" xfId="0" builtinId="0"/>
    <cellStyle name="Обычный 2" xfId="1"/>
    <cellStyle name="Хороший" xfId="2" builtinId="26"/>
  </cellStyles>
  <dxfs count="43">
    <dxf>
      <alignment horizontal="general" vertical="top" textRotation="0" wrapText="0" indent="0" justifyLastLine="0" shrinkToFit="0" readingOrder="0"/>
      <protection locked="1" hidden="0"/>
    </dxf>
    <dxf>
      <numFmt numFmtId="164" formatCode="#,##0.00000"/>
      <protection locked="1" hidden="0"/>
    </dxf>
    <dxf>
      <numFmt numFmtId="4" formatCode="#,##0.00"/>
      <protection locked="1" hidden="0"/>
    </dxf>
    <dxf>
      <numFmt numFmtId="4" formatCode="#,##0.00"/>
      <protection locked="1" hidden="0"/>
    </dxf>
    <dxf>
      <numFmt numFmtId="4" formatCode="#,##0.00"/>
      <protection locked="1" hidden="0"/>
    </dxf>
    <dxf>
      <numFmt numFmtId="4" formatCode="#,##0.00"/>
      <protection locked="1" hidden="0"/>
    </dxf>
    <dxf>
      <numFmt numFmtId="4" formatCode="#,##0.00"/>
      <protection locked="1" hidden="0"/>
    </dxf>
    <dxf>
      <numFmt numFmtId="4" formatCode="#,##0.00"/>
      <protection locked="1" hidden="0"/>
    </dxf>
    <dxf>
      <protection locked="1" hidden="0"/>
    </dxf>
    <dxf>
      <alignment horizontal="left" vertical="top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/m/yy;@"/>
      <fill>
        <patternFill patternType="none">
          <fgColor indexed="64"/>
          <bgColor auto="1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8:J69" totalsRowShown="0" headerRowDxfId="24" dataDxfId="23" tableBorderDxfId="22">
  <autoFilter ref="A8:J69"/>
  <tableColumns count="10">
    <tableColumn id="1" name="Дата" dataDxfId="21"/>
    <tableColumn id="2" name="Продукт" dataDxfId="20"/>
    <tableColumn id="3" name="Вес" dataDxfId="19"/>
    <tableColumn id="4" name="Бел" dataDxfId="18">
      <calculatedColumnFormula>IFERROR(VLOOKUP($B9,Калоризатор1[],3)/100*C9,"")</calculatedColumnFormula>
    </tableColumn>
    <tableColumn id="5" name="Жир" dataDxfId="17">
      <calculatedColumnFormula>IFERROR(VLOOKUP($B9,Калоризатор1[],4)/100*C9,"")</calculatedColumnFormula>
    </tableColumn>
    <tableColumn id="6" name="Угл" dataDxfId="16">
      <calculatedColumnFormula>IFERROR(VLOOKUP($B9,Калоризатор1[],5)/100*C9,"")</calculatedColumnFormula>
    </tableColumn>
    <tableColumn id="7" name="Ккал" dataDxfId="15">
      <calculatedColumnFormula>IFERROR(VLOOKUP($B9,Калоризатор1[],6)/100*C9,"")</calculatedColumnFormula>
    </tableColumn>
    <tableColumn id="8" name="Цена" dataDxfId="14">
      <calculatedColumnFormula>IFERROR((VLOOKUP('Дневник Питания'!$B9,Калоризатор1[],9,1))*'Дневник Питания'!$C9,"")</calculatedColumnFormula>
    </tableColumn>
    <tableColumn id="9" name="КГ" dataDxfId="13"/>
    <tableColumn id="10" name="Талия" dataDxfId="1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1" name="Калоризатор1" displayName="Калоризатор1" ref="A3:J39" totalsRowShown="0" headerRowDxfId="11" dataDxfId="10" dataCellStyle="Обычный">
  <autoFilter ref="A3:J39"/>
  <sortState ref="A4:J36">
    <sortCondition ref="A25"/>
  </sortState>
  <tableColumns count="10">
    <tableColumn id="2" name="Продукт" dataDxfId="9" dataCellStyle="Обычный"/>
    <tableColumn id="3" name="Вес, гр" dataDxfId="8" dataCellStyle="Хороший"/>
    <tableColumn id="4" name="Бел,гр" dataDxfId="7" dataCellStyle="Хороший"/>
    <tableColumn id="5" name="Жир, гр" dataDxfId="6" dataCellStyle="Хороший"/>
    <tableColumn id="6" name="Угл, гр" dataDxfId="5" dataCellStyle="Хороший"/>
    <tableColumn id="7" name="Кал, ккал" dataDxfId="4" dataCellStyle="Хороший"/>
    <tableColumn id="11" name="ЦенаПорции" dataDxfId="3" dataCellStyle="Хороший"/>
    <tableColumn id="10" name="Вес порции" dataDxfId="2" dataCellStyle="Хороший"/>
    <tableColumn id="1" name="ЦенаЗа1Грамм" dataDxfId="1" dataCellStyle="Нейтральный">
      <calculatedColumnFormula>Калоризатор1[[#This Row],[ЦенаПорции]]/Калоризатор1[[#This Row],[Вес порции]]</calculatedColumnFormula>
    </tableColumn>
    <tableColumn id="9" name="Состав" dataDxfId="0" dataCellStyle="Нейтральный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lorizator.ru/analyzer/products" TargetMode="External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ExSu@bk.ru" TargetMode="External"/><Relationship Id="rId1" Type="http://schemas.openxmlformats.org/officeDocument/2006/relationships/hyperlink" Target="mailto:vpn2117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XFC69"/>
  <sheetViews>
    <sheetView zoomScale="115" zoomScaleNormal="11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1" sqref="B21"/>
    </sheetView>
  </sheetViews>
  <sheetFormatPr defaultColWidth="0" defaultRowHeight="14.4" x14ac:dyDescent="0.3"/>
  <cols>
    <col min="1" max="1" width="8.109375" style="51" customWidth="1"/>
    <col min="2" max="2" width="28.44140625" style="6" customWidth="1"/>
    <col min="3" max="3" width="9.88671875" style="6" customWidth="1"/>
    <col min="4" max="4" width="9.6640625" style="6" customWidth="1"/>
    <col min="5" max="5" width="10.6640625" style="6" customWidth="1"/>
    <col min="6" max="6" width="9.6640625" style="6" customWidth="1"/>
    <col min="7" max="7" width="11.5546875" style="6" customWidth="1"/>
    <col min="8" max="8" width="10.33203125" style="6" customWidth="1"/>
    <col min="9" max="9" width="7.5546875" style="6" bestFit="1" customWidth="1"/>
    <col min="10" max="10" width="7.44140625" style="6" customWidth="1"/>
    <col min="11" max="16382" width="10.6640625" style="6" customWidth="1"/>
    <col min="16383" max="16383" width="3.44140625" style="6" hidden="1" customWidth="1"/>
    <col min="16384" max="16384" width="5.6640625" style="6" customWidth="1"/>
  </cols>
  <sheetData>
    <row r="1" spans="1:10" x14ac:dyDescent="0.3">
      <c r="A1" s="51" t="s">
        <v>85</v>
      </c>
      <c r="B1" s="49" t="s">
        <v>88</v>
      </c>
      <c r="C1" s="4"/>
      <c r="D1" s="5"/>
      <c r="E1" s="5"/>
      <c r="F1" s="5"/>
      <c r="G1" s="4"/>
      <c r="H1" s="4"/>
      <c r="I1" s="5"/>
      <c r="J1" s="5"/>
    </row>
    <row r="3" spans="1:10" x14ac:dyDescent="0.3">
      <c r="A3" s="52" t="s">
        <v>36</v>
      </c>
      <c r="B3" s="3" t="s">
        <v>34</v>
      </c>
      <c r="C3" s="4">
        <f ca="1">SUMIFS('Дневник Питания'!$C$9:$C$69,'Дневник Питания'!$A$9:$A$69,"&gt;="&amp;TODAY()-30,'Дневник Питания'!$A$9:$A$69,"&lt;="&amp;TODAY())</f>
        <v>0</v>
      </c>
      <c r="D3" s="5">
        <f ca="1">SUMIFS('Дневник Питания'!$D$9:$D$69,'Дневник Питания'!$A$9:$A$69,"&gt;="&amp;TODAY()-30,'Дневник Питания'!$A$9:$A$69,"&lt;="&amp;TODAY())</f>
        <v>0</v>
      </c>
      <c r="E3" s="5">
        <f ca="1">SUMIFS('Дневник Питания'!$E$9:$E$69,'Дневник Питания'!$A$9:$A$69,"&gt;="&amp;TODAY()-30,'Дневник Питания'!$A$9:$A$69,"&lt;="&amp;TODAY())</f>
        <v>0</v>
      </c>
      <c r="F3" s="5">
        <f ca="1">SUMIFS('Дневник Питания'!$F$9:$F$69,'Дневник Питания'!$A$9:$A$69,"&gt;="&amp;TODAY()-30,'Дневник Питания'!$A$9:$A$69,"&lt;="&amp;TODAY())</f>
        <v>0</v>
      </c>
      <c r="G3" s="4">
        <f ca="1">SUMIFS('Дневник Питания'!$G$9:$G$69,'Дневник Питания'!$A$9:$A$69,"&gt;="&amp;TODAY()-30,'Дневник Питания'!$A$9:$A$69,"&lt;="&amp;TODAY())</f>
        <v>0</v>
      </c>
      <c r="H3" s="4">
        <f ca="1">SUMIFS('Дневник Питания'!$H$9:$H$69,'Дневник Питания'!$A$9:$A$69,"&gt;="&amp;TODAY()-30,'Дневник Питания'!$A$9:$A$69,"&lt;="&amp;TODAY())</f>
        <v>0</v>
      </c>
    </row>
    <row r="4" spans="1:10" x14ac:dyDescent="0.3">
      <c r="A4" s="52" t="s">
        <v>37</v>
      </c>
      <c r="B4" s="7" t="s">
        <v>33</v>
      </c>
      <c r="C4" s="8">
        <f ca="1">SUMIFS('Дневник Питания'!$C$9:$C$69,'Дневник Питания'!$A$9:$A$69,"&gt;="&amp;TODAY()-7,'Дневник Питания'!$A$9:$A$69,"&lt;="&amp;TODAY())</f>
        <v>0</v>
      </c>
      <c r="D4" s="5">
        <f ca="1">SUMIFS('Дневник Питания'!$D$9:$D$69,'Дневник Питания'!$A$9:$A$69,"&gt;="&amp;TODAY()-7,'Дневник Питания'!$A$9:$A$69,"&lt;="&amp;TODAY())</f>
        <v>0</v>
      </c>
      <c r="E4" s="5">
        <f ca="1">SUMIFS('Дневник Питания'!$E$9:$E$69,'Дневник Питания'!$A$9:$A$69,"&gt;="&amp;TODAY()-7,'Дневник Питания'!$A$9:$A$69,"&lt;="&amp;TODAY())</f>
        <v>0</v>
      </c>
      <c r="F4" s="5">
        <f ca="1">SUMIFS('Дневник Питания'!$F$9:$F$69,'Дневник Питания'!$A$9:$A$69,"&gt;="&amp;TODAY()-7,'Дневник Питания'!$A$9:$A$69,"&lt;="&amp;TODAY())</f>
        <v>0</v>
      </c>
      <c r="G4" s="8">
        <f ca="1">SUMIFS('Дневник Питания'!$G$9:$G$69,'Дневник Питания'!$A$9:$A$69,"&gt;="&amp;TODAY()-7,'Дневник Питания'!$A$9:$A$69,"&lt;="&amp;TODAY())</f>
        <v>0</v>
      </c>
      <c r="H4" s="8">
        <f ca="1">SUMIFS('Дневник Питания'!$H$9:$H$69,'Дневник Питания'!$A$9:$A$69,"&gt;="&amp;TODAY()-7,'Дневник Питания'!$A$9:$A$69,"&lt;="&amp;TODAY())</f>
        <v>0</v>
      </c>
    </row>
    <row r="5" spans="1:10" x14ac:dyDescent="0.3">
      <c r="A5" s="52" t="s">
        <v>38</v>
      </c>
      <c r="B5" s="9" t="s">
        <v>31</v>
      </c>
      <c r="C5" s="10">
        <f ca="1">SUMIF('Дневник Питания'!$A$9:$A$69,TODAY()-1,'Дневник Питания'!$C$9:$C$69)</f>
        <v>0</v>
      </c>
      <c r="D5" s="5">
        <f ca="1">SUMIF('Дневник Питания'!$A$9:$A$69,TODAY()-1,'Дневник Питания'!$D$9:$D$69)</f>
        <v>0</v>
      </c>
      <c r="E5" s="5">
        <f ca="1">SUMIF('Дневник Питания'!$A$9:$A$69,TODAY()-1,'Дневник Питания'!$E$9:$E$69)</f>
        <v>0</v>
      </c>
      <c r="F5" s="5">
        <f ca="1">SUMIF('Дневник Питания'!$A$9:$A$69,TODAY()-1,'Дневник Питания'!$F$9:$F$69)</f>
        <v>0</v>
      </c>
      <c r="G5" s="10">
        <f ca="1">SUMIF('Дневник Питания'!$A$9:$A$69,TODAY()-1,'Дневник Питания'!$G$9:$G$69)</f>
        <v>0</v>
      </c>
      <c r="H5" s="10">
        <f ca="1">SUMIF('Дневник Питания'!$A$9:$A$69,TODAY()-1,'Дневник Питания'!$H$9:$H$69)</f>
        <v>0</v>
      </c>
    </row>
    <row r="6" spans="1:10" x14ac:dyDescent="0.3">
      <c r="B6" s="11" t="s">
        <v>32</v>
      </c>
      <c r="C6" s="12">
        <f ca="1">SUMIF('Дневник Питания'!$A$9:$A$69,TODAY(),'Дневник Питания'!$C$9:$C$69)</f>
        <v>0</v>
      </c>
      <c r="D6" s="5">
        <f ca="1">SUMIF('Дневник Питания'!$A$9:$A$69,TODAY(),'Дневник Питания'!$D$9:$D$69)</f>
        <v>0</v>
      </c>
      <c r="E6" s="5">
        <f ca="1">SUMIF('Дневник Питания'!$A$9:$A$69,TODAY(),'Дневник Питания'!$E$9:$E$69)</f>
        <v>0</v>
      </c>
      <c r="F6" s="5">
        <f ca="1">SUMIF('Дневник Питания'!$A$9:$A$69,TODAY(),'Дневник Питания'!$F$9:$F$69)</f>
        <v>0</v>
      </c>
      <c r="G6" s="12">
        <f ca="1">SUMIF('Дневник Питания'!$A$9:$A$69,TODAY(),'Дневник Питания'!$G$9:$G$69)</f>
        <v>0</v>
      </c>
      <c r="H6" s="12">
        <f ca="1">SUMIF('Дневник Питания'!$A$9:$A$69,TODAY(),'Дневник Питания'!$H$9:$H$69)</f>
        <v>0</v>
      </c>
    </row>
    <row r="8" spans="1:10" x14ac:dyDescent="0.3">
      <c r="A8" s="53" t="s">
        <v>22</v>
      </c>
      <c r="B8" s="54" t="s">
        <v>16</v>
      </c>
      <c r="C8" s="55" t="s">
        <v>25</v>
      </c>
      <c r="D8" s="56" t="s">
        <v>28</v>
      </c>
      <c r="E8" s="56" t="s">
        <v>26</v>
      </c>
      <c r="F8" s="56" t="s">
        <v>27</v>
      </c>
      <c r="G8" s="56" t="s">
        <v>35</v>
      </c>
      <c r="H8" s="56" t="s">
        <v>8</v>
      </c>
      <c r="I8" s="56" t="s">
        <v>84</v>
      </c>
      <c r="J8" s="57" t="s">
        <v>83</v>
      </c>
    </row>
    <row r="9" spans="1:10" x14ac:dyDescent="0.3">
      <c r="A9" s="58">
        <v>42810</v>
      </c>
      <c r="B9" s="59" t="s">
        <v>1</v>
      </c>
      <c r="C9" s="60">
        <v>290</v>
      </c>
      <c r="D9" s="61">
        <f>IFERROR(VLOOKUP($B9,Калоризатор1[],3)/100*C9,"")</f>
        <v>4.3499999999999996</v>
      </c>
      <c r="E9" s="61">
        <f>IFERROR(VLOOKUP($B9,Калоризатор1[],4)/100*C9,"")</f>
        <v>0.57999999999999996</v>
      </c>
      <c r="F9" s="61">
        <f>IFERROR(VLOOKUP($B9,Калоризатор1[],5)/100*C9,"")</f>
        <v>63.22</v>
      </c>
      <c r="G9" s="61">
        <f>IFERROR(VLOOKUP($B9,Калоризатор1[],6)/100*C9,"")</f>
        <v>275.5</v>
      </c>
      <c r="H9" s="61">
        <f>IFERROR((VLOOKUP('Дневник Питания'!$B9,Калоризатор1[],9,1))*'Дневник Питания'!$C9,"")</f>
        <v>20.3</v>
      </c>
      <c r="I9" s="62"/>
      <c r="J9" s="63"/>
    </row>
    <row r="10" spans="1:10" x14ac:dyDescent="0.3">
      <c r="A10" s="64">
        <v>42810</v>
      </c>
      <c r="B10" s="65" t="s">
        <v>51</v>
      </c>
      <c r="C10" s="66">
        <v>270</v>
      </c>
      <c r="D10" s="67">
        <f>IFERROR(VLOOKUP($B10,Калоризатор1[],3)/100*C10,"")</f>
        <v>17.55</v>
      </c>
      <c r="E10" s="67">
        <f>IFERROR(VLOOKUP($B10,Калоризатор1[],4)/100*C10,"")</f>
        <v>16.2</v>
      </c>
      <c r="F10" s="67">
        <f>IFERROR(VLOOKUP($B10,Калоризатор1[],5)/100*C10,"")</f>
        <v>37.800000000000004</v>
      </c>
      <c r="G10" s="67">
        <f>IFERROR(VLOOKUP($B10,Калоризатор1[],6)/100*C10,"")</f>
        <v>351</v>
      </c>
      <c r="H10" s="67">
        <f>IFERROR((VLOOKUP('Дневник Питания'!$B10,Калоризатор1[],9,1))*'Дневник Питания'!$C10,"")</f>
        <v>69</v>
      </c>
      <c r="I10" s="68"/>
      <c r="J10" s="63"/>
    </row>
    <row r="11" spans="1:10" x14ac:dyDescent="0.3">
      <c r="A11" s="64">
        <v>42810</v>
      </c>
      <c r="B11" s="65" t="s">
        <v>52</v>
      </c>
      <c r="C11" s="66">
        <v>140</v>
      </c>
      <c r="D11" s="67">
        <f>IFERROR(VLOOKUP($B11,Калоризатор1[],3)/100*C11,"")</f>
        <v>5.6000000000000005</v>
      </c>
      <c r="E11" s="67">
        <f>IFERROR(VLOOKUP($B11,Калоризатор1[],4)/100*C11,"")</f>
        <v>19.600000000000001</v>
      </c>
      <c r="F11" s="67">
        <f>IFERROR(VLOOKUP($B11,Калоризатор1[],5)/100*C11,"")</f>
        <v>11.200000000000001</v>
      </c>
      <c r="G11" s="67">
        <f>IFERROR(VLOOKUP($B11,Калоризатор1[],6)/100*C11,"")</f>
        <v>252</v>
      </c>
      <c r="H11" s="67">
        <f>IFERROR((VLOOKUP('Дневник Питания'!$B11,Калоризатор1[],9,1))*'Дневник Питания'!$C11,"")</f>
        <v>39</v>
      </c>
      <c r="I11" s="68"/>
      <c r="J11" s="63"/>
    </row>
    <row r="12" spans="1:10" x14ac:dyDescent="0.3">
      <c r="A12" s="64">
        <v>42810</v>
      </c>
      <c r="B12" s="65" t="s">
        <v>43</v>
      </c>
      <c r="C12" s="66">
        <v>200</v>
      </c>
      <c r="D12" s="67">
        <f>IFERROR(VLOOKUP($B12,Калоризатор1[],3)/100*C12,"")</f>
        <v>0.8</v>
      </c>
      <c r="E12" s="67">
        <f>IFERROR(VLOOKUP($B12,Калоризатор1[],4)/100*C12,"")</f>
        <v>0.8</v>
      </c>
      <c r="F12" s="67">
        <f>IFERROR(VLOOKUP($B12,Калоризатор1[],5)/100*C12,"")</f>
        <v>19.600000000000001</v>
      </c>
      <c r="G12" s="67">
        <f>IFERROR(VLOOKUP($B12,Калоризатор1[],6)/100*C12,"")</f>
        <v>94</v>
      </c>
      <c r="H12" s="67">
        <f>IFERROR((VLOOKUP('Дневник Питания'!$B12,Калоризатор1[],9,1))*'Дневник Питания'!$C12,"")</f>
        <v>16</v>
      </c>
      <c r="I12" s="68"/>
      <c r="J12" s="63"/>
    </row>
    <row r="13" spans="1:10" x14ac:dyDescent="0.3">
      <c r="A13" s="64">
        <v>42810</v>
      </c>
      <c r="B13" s="65" t="s">
        <v>46</v>
      </c>
      <c r="C13" s="66">
        <v>200</v>
      </c>
      <c r="D13" s="67">
        <f>IFERROR(VLOOKUP($B13,Калоризатор1[],3)/100*C13,"")</f>
        <v>25.8</v>
      </c>
      <c r="E13" s="67">
        <f>IFERROR(VLOOKUP($B13,Калоризатор1[],4)/100*C13,"")</f>
        <v>23.2</v>
      </c>
      <c r="F13" s="67">
        <f>IFERROR(VLOOKUP($B13,Калоризатор1[],5)/100*C13,"")</f>
        <v>1.6</v>
      </c>
      <c r="G13" s="67">
        <f>IFERROR(VLOOKUP($B13,Калоризатор1[],6)/100*C13,"")</f>
        <v>320</v>
      </c>
      <c r="H13" s="67">
        <f>IFERROR((VLOOKUP('Дневник Питания'!$B13,Калоризатор1[],9,1))*'Дневник Питания'!$C13,"")</f>
        <v>12</v>
      </c>
      <c r="I13" s="68"/>
      <c r="J13" s="63"/>
    </row>
    <row r="14" spans="1:10" x14ac:dyDescent="0.3">
      <c r="A14" s="64">
        <v>42811</v>
      </c>
      <c r="B14" s="65" t="s">
        <v>30</v>
      </c>
      <c r="C14" s="66">
        <v>10</v>
      </c>
      <c r="D14" s="67">
        <f>IFERROR(VLOOKUP($B14,Калоризатор1[],3)/100*C14,"")</f>
        <v>0.08</v>
      </c>
      <c r="E14" s="67">
        <f>IFERROR(VLOOKUP($B14,Калоризатор1[],4)/100*C14,"")</f>
        <v>0</v>
      </c>
      <c r="F14" s="67">
        <f>IFERROR(VLOOKUP($B14,Калоризатор1[],5)/100*C14,"")</f>
        <v>8.1499999999999986</v>
      </c>
      <c r="G14" s="67">
        <f>IFERROR(VLOOKUP($B14,Калоризатор1[],6)/100*C14,"")</f>
        <v>32.9</v>
      </c>
      <c r="H14" s="67">
        <f>IFERROR((VLOOKUP('Дневник Питания'!$B14,Калоризатор1[],9,1))*'Дневник Питания'!$C14,"")</f>
        <v>4.5</v>
      </c>
      <c r="I14" s="68"/>
      <c r="J14" s="63"/>
    </row>
    <row r="15" spans="1:10" x14ac:dyDescent="0.3">
      <c r="A15" s="64">
        <v>42811</v>
      </c>
      <c r="B15" s="65" t="s">
        <v>13</v>
      </c>
      <c r="C15" s="66">
        <v>200</v>
      </c>
      <c r="D15" s="67">
        <f>IFERROR(VLOOKUP($B15,Калоризатор1[],3)/100*C15,"")</f>
        <v>5.6</v>
      </c>
      <c r="E15" s="67">
        <f>IFERROR(VLOOKUP($B15,Калоризатор1[],4)/100*C15,"")</f>
        <v>2</v>
      </c>
      <c r="F15" s="67">
        <f>IFERROR(VLOOKUP($B15,Калоризатор1[],5)/100*C15,"")</f>
        <v>8</v>
      </c>
      <c r="G15" s="67">
        <f>IFERROR(VLOOKUP($B15,Калоризатор1[],6)/100*C15,"")</f>
        <v>80</v>
      </c>
      <c r="H15" s="67">
        <f>IFERROR((VLOOKUP('Дневник Питания'!$B15,Калоризатор1[],9,1))*'Дневник Питания'!$C15,"")</f>
        <v>13</v>
      </c>
      <c r="I15" s="68"/>
      <c r="J15" s="63"/>
    </row>
    <row r="16" spans="1:10" x14ac:dyDescent="0.3">
      <c r="A16" s="64">
        <v>42811</v>
      </c>
      <c r="B16" s="65" t="s">
        <v>1</v>
      </c>
      <c r="C16" s="66">
        <v>290</v>
      </c>
      <c r="D16" s="67">
        <f>IFERROR(VLOOKUP($B16,Калоризатор1[],3)/100*C16,"")</f>
        <v>4.3499999999999996</v>
      </c>
      <c r="E16" s="67">
        <f>IFERROR(VLOOKUP($B16,Калоризатор1[],4)/100*C16,"")</f>
        <v>0.57999999999999996</v>
      </c>
      <c r="F16" s="67">
        <f>IFERROR(VLOOKUP($B16,Калоризатор1[],5)/100*C16,"")</f>
        <v>63.22</v>
      </c>
      <c r="G16" s="67">
        <f>IFERROR(VLOOKUP($B16,Калоризатор1[],6)/100*C16,"")</f>
        <v>275.5</v>
      </c>
      <c r="H16" s="67">
        <f>IFERROR((VLOOKUP('Дневник Питания'!$B16,Калоризатор1[],9,1))*'Дневник Питания'!$C16,"")</f>
        <v>20.3</v>
      </c>
      <c r="I16" s="68"/>
      <c r="J16" s="63"/>
    </row>
    <row r="17" spans="1:10" x14ac:dyDescent="0.3">
      <c r="A17" s="64">
        <v>42811</v>
      </c>
      <c r="B17" s="65" t="s">
        <v>43</v>
      </c>
      <c r="C17" s="66">
        <v>250</v>
      </c>
      <c r="D17" s="67">
        <f>IFERROR(VLOOKUP($B17,Калоризатор1[],3)/100*C17,"")</f>
        <v>1</v>
      </c>
      <c r="E17" s="67">
        <f>IFERROR(VLOOKUP($B17,Калоризатор1[],4)/100*C17,"")</f>
        <v>1</v>
      </c>
      <c r="F17" s="67">
        <f>IFERROR(VLOOKUP($B17,Калоризатор1[],5)/100*C17,"")</f>
        <v>24.5</v>
      </c>
      <c r="G17" s="67">
        <f>IFERROR(VLOOKUP($B17,Калоризатор1[],6)/100*C17,"")</f>
        <v>117.5</v>
      </c>
      <c r="H17" s="67">
        <f>IFERROR((VLOOKUP('Дневник Питания'!$B17,Калоризатор1[],9,1))*'Дневник Питания'!$C17,"")</f>
        <v>20</v>
      </c>
      <c r="I17" s="68"/>
      <c r="J17" s="63"/>
    </row>
    <row r="18" spans="1:10" x14ac:dyDescent="0.3">
      <c r="A18" s="64">
        <v>42811</v>
      </c>
      <c r="B18" s="65" t="s">
        <v>10</v>
      </c>
      <c r="C18" s="66">
        <v>175</v>
      </c>
      <c r="D18" s="67">
        <f>IFERROR(VLOOKUP($B18,Калоризатор1[],3)/100*C18,"")</f>
        <v>1.4000000000000001</v>
      </c>
      <c r="E18" s="67">
        <f>IFERROR(VLOOKUP($B18,Калоризатор1[],4)/100*C18,"")</f>
        <v>0.17500000000000002</v>
      </c>
      <c r="F18" s="67">
        <f>IFERROR(VLOOKUP($B18,Калоризатор1[],5)/100*C18,"")</f>
        <v>4.8999999999999995</v>
      </c>
      <c r="G18" s="67">
        <f>IFERROR(VLOOKUP($B18,Калоризатор1[],6)/100*C18,"")</f>
        <v>26.25</v>
      </c>
      <c r="H18" s="67">
        <f>IFERROR((VLOOKUP('Дневник Питания'!$B18,Калоризатор1[],9,1))*'Дневник Питания'!$C18,"")</f>
        <v>17.5</v>
      </c>
      <c r="I18" s="68"/>
      <c r="J18" s="63"/>
    </row>
    <row r="19" spans="1:10" x14ac:dyDescent="0.3">
      <c r="A19" s="64">
        <v>42811</v>
      </c>
      <c r="B19" s="65" t="s">
        <v>45</v>
      </c>
      <c r="C19" s="66">
        <v>75</v>
      </c>
      <c r="D19" s="67">
        <f>IFERROR(VLOOKUP($B19,Калоризатор1[],3)/100*C19,"")</f>
        <v>12.600000000000001</v>
      </c>
      <c r="E19" s="67">
        <f>IFERROR(VLOOKUP($B19,Калоризатор1[],4)/100*C19,"")</f>
        <v>13.725</v>
      </c>
      <c r="F19" s="67">
        <f>IFERROR(VLOOKUP($B19,Калоризатор1[],5)/100*C19,"")</f>
        <v>0</v>
      </c>
      <c r="G19" s="67">
        <f>IFERROR(VLOOKUP($B19,Калоризатор1[],6)/100*C19,"")</f>
        <v>174</v>
      </c>
      <c r="H19" s="67">
        <f>IFERROR((VLOOKUP('Дневник Питания'!$B19,Калоризатор1[],9,1))*'Дневник Питания'!$C19,"")</f>
        <v>80</v>
      </c>
      <c r="I19" s="68"/>
      <c r="J19" s="63"/>
    </row>
    <row r="20" spans="1:10" x14ac:dyDescent="0.3">
      <c r="A20" s="64">
        <v>42811</v>
      </c>
      <c r="B20" s="65" t="s">
        <v>52</v>
      </c>
      <c r="C20" s="66">
        <v>140</v>
      </c>
      <c r="D20" s="67">
        <f>IFERROR(VLOOKUP($B20,Калоризатор1[],3)/100*C20,"")</f>
        <v>5.6000000000000005</v>
      </c>
      <c r="E20" s="67">
        <f>IFERROR(VLOOKUP($B20,Калоризатор1[],4)/100*C20,"")</f>
        <v>19.600000000000001</v>
      </c>
      <c r="F20" s="67">
        <f>IFERROR(VLOOKUP($B20,Калоризатор1[],5)/100*C20,"")</f>
        <v>11.200000000000001</v>
      </c>
      <c r="G20" s="67">
        <f>IFERROR(VLOOKUP($B20,Калоризатор1[],6)/100*C20,"")</f>
        <v>252</v>
      </c>
      <c r="H20" s="67">
        <f>IFERROR((VLOOKUP('Дневник Питания'!$B20,Калоризатор1[],9,1))*'Дневник Питания'!$C20,"")</f>
        <v>39</v>
      </c>
      <c r="I20" s="68"/>
      <c r="J20" s="63"/>
    </row>
    <row r="21" spans="1:10" x14ac:dyDescent="0.3">
      <c r="A21" s="64">
        <v>42811</v>
      </c>
      <c r="B21" s="65" t="s">
        <v>44</v>
      </c>
      <c r="C21" s="66">
        <v>120</v>
      </c>
      <c r="D21" s="67">
        <f>IFERROR(VLOOKUP($B21,Калоризатор1[],3)/100*C21,"")</f>
        <v>20.639999999999997</v>
      </c>
      <c r="E21" s="67">
        <f>IFERROR(VLOOKUP($B21,Калоризатор1[],4)/100*C21,"")</f>
        <v>6</v>
      </c>
      <c r="F21" s="67">
        <f>IFERROR(VLOOKUP($B21,Калоризатор1[],5)/100*C21,"")</f>
        <v>2.16</v>
      </c>
      <c r="G21" s="67">
        <f>IFERROR(VLOOKUP($B21,Калоризатор1[],6)/100*C21,"")</f>
        <v>94.800000000000011</v>
      </c>
      <c r="H21" s="67">
        <f>IFERROR((VLOOKUP('Дневник Питания'!$B21,Калоризатор1[],9,1))*'Дневник Питания'!$C21,"")</f>
        <v>38.520000000000003</v>
      </c>
      <c r="I21" s="68"/>
      <c r="J21" s="63"/>
    </row>
    <row r="22" spans="1:10" x14ac:dyDescent="0.3">
      <c r="A22" s="64">
        <v>42811</v>
      </c>
      <c r="B22" s="65" t="s">
        <v>14</v>
      </c>
      <c r="C22" s="66">
        <v>235</v>
      </c>
      <c r="D22" s="67">
        <f>IFERROR(VLOOKUP($B22,Калоризатор1[],3)/100*C22,"")</f>
        <v>41.360000000000007</v>
      </c>
      <c r="E22" s="67">
        <f>IFERROR(VLOOKUP($B22,Калоризатор1[],4)/100*C22,"")</f>
        <v>2.35</v>
      </c>
      <c r="F22" s="67">
        <f>IFERROR(VLOOKUP($B22,Калоризатор1[],5)/100*C22,"")</f>
        <v>0</v>
      </c>
      <c r="G22" s="67">
        <f>IFERROR(VLOOKUP($B22,Калоризатор1[],6)/100*C22,"")</f>
        <v>185.65</v>
      </c>
      <c r="H22" s="67">
        <f>IFERROR((VLOOKUP('Дневник Питания'!$B22,Калоризатор1[],9,1))*'Дневник Питания'!$C22,"")</f>
        <v>23.5</v>
      </c>
      <c r="I22" s="68"/>
      <c r="J22" s="63"/>
    </row>
    <row r="23" spans="1:10" x14ac:dyDescent="0.3">
      <c r="A23" s="64">
        <v>42811</v>
      </c>
      <c r="B23" s="65" t="s">
        <v>44</v>
      </c>
      <c r="C23" s="66">
        <v>100</v>
      </c>
      <c r="D23" s="67">
        <f>IFERROR(VLOOKUP($B23,Калоризатор1[],3)/100*C23,"")</f>
        <v>17.2</v>
      </c>
      <c r="E23" s="67">
        <f>IFERROR(VLOOKUP($B23,Калоризатор1[],4)/100*C23,"")</f>
        <v>5</v>
      </c>
      <c r="F23" s="67">
        <f>IFERROR(VLOOKUP($B23,Калоризатор1[],5)/100*C23,"")</f>
        <v>1.8000000000000003</v>
      </c>
      <c r="G23" s="67">
        <f>IFERROR(VLOOKUP($B23,Калоризатор1[],6)/100*C23,"")</f>
        <v>79</v>
      </c>
      <c r="H23" s="67">
        <f>IFERROR((VLOOKUP('Дневник Питания'!$B23,Калоризатор1[],9,1))*'Дневник Питания'!$C23,"")</f>
        <v>32.1</v>
      </c>
      <c r="I23" s="68"/>
      <c r="J23" s="63"/>
    </row>
    <row r="24" spans="1:10" x14ac:dyDescent="0.3">
      <c r="A24" s="64">
        <v>42812</v>
      </c>
      <c r="B24" s="65" t="s">
        <v>13</v>
      </c>
      <c r="C24" s="66">
        <v>200</v>
      </c>
      <c r="D24" s="67">
        <f>IFERROR(VLOOKUP($B24,Калоризатор1[],3)/100*C24,"")</f>
        <v>5.6</v>
      </c>
      <c r="E24" s="67">
        <f>IFERROR(VLOOKUP($B24,Калоризатор1[],4)/100*C24,"")</f>
        <v>2</v>
      </c>
      <c r="F24" s="67">
        <f>IFERROR(VLOOKUP($B24,Калоризатор1[],5)/100*C24,"")</f>
        <v>8</v>
      </c>
      <c r="G24" s="67">
        <f>IFERROR(VLOOKUP($B24,Калоризатор1[],6)/100*C24,"")</f>
        <v>80</v>
      </c>
      <c r="H24" s="67">
        <f>IFERROR((VLOOKUP('Дневник Питания'!$B24,Калоризатор1[],9,1))*'Дневник Питания'!$C24,"")</f>
        <v>13</v>
      </c>
      <c r="I24" s="68"/>
      <c r="J24" s="63"/>
    </row>
    <row r="25" spans="1:10" x14ac:dyDescent="0.3">
      <c r="A25" s="64">
        <v>42812</v>
      </c>
      <c r="B25" s="65" t="s">
        <v>46</v>
      </c>
      <c r="C25" s="66">
        <v>200</v>
      </c>
      <c r="D25" s="67">
        <f>IFERROR(VLOOKUP($B25,Калоризатор1[],3)/100*C25,"")</f>
        <v>25.8</v>
      </c>
      <c r="E25" s="67">
        <f>IFERROR(VLOOKUP($B25,Калоризатор1[],4)/100*C25,"")</f>
        <v>23.2</v>
      </c>
      <c r="F25" s="67">
        <f>IFERROR(VLOOKUP($B25,Калоризатор1[],5)/100*C25,"")</f>
        <v>1.6</v>
      </c>
      <c r="G25" s="67">
        <f>IFERROR(VLOOKUP($B25,Калоризатор1[],6)/100*C25,"")</f>
        <v>320</v>
      </c>
      <c r="H25" s="67">
        <f>IFERROR((VLOOKUP('Дневник Питания'!$B25,Калоризатор1[],9,1))*'Дневник Питания'!$C25,"")</f>
        <v>12</v>
      </c>
      <c r="I25" s="68"/>
      <c r="J25" s="63"/>
    </row>
    <row r="26" spans="1:10" x14ac:dyDescent="0.3">
      <c r="A26" s="64">
        <v>42812</v>
      </c>
      <c r="B26" s="69" t="s">
        <v>14</v>
      </c>
      <c r="C26" s="66">
        <v>205</v>
      </c>
      <c r="D26" s="67">
        <f>IFERROR(VLOOKUP($B26,Калоризатор1[],3)/100*C26,"")</f>
        <v>36.080000000000005</v>
      </c>
      <c r="E26" s="67">
        <f>IFERROR(VLOOKUP($B26,Калоризатор1[],4)/100*C26,"")</f>
        <v>2.0499999999999998</v>
      </c>
      <c r="F26" s="67">
        <f>IFERROR(VLOOKUP($B26,Калоризатор1[],5)/100*C26,"")</f>
        <v>0</v>
      </c>
      <c r="G26" s="67">
        <f>IFERROR(VLOOKUP($B26,Калоризатор1[],6)/100*C26,"")</f>
        <v>161.95000000000002</v>
      </c>
      <c r="H26" s="67">
        <f>IFERROR((VLOOKUP('Дневник Питания'!$B26,Калоризатор1[],9,1))*'Дневник Питания'!$C26,"")</f>
        <v>20.5</v>
      </c>
      <c r="I26" s="68"/>
      <c r="J26" s="63"/>
    </row>
    <row r="27" spans="1:10" x14ac:dyDescent="0.3">
      <c r="A27" s="64">
        <v>42812</v>
      </c>
      <c r="B27" s="65" t="s">
        <v>44</v>
      </c>
      <c r="C27" s="66">
        <v>200</v>
      </c>
      <c r="D27" s="70">
        <f>IFERROR(VLOOKUP($B27,Калоризатор1[],3)/100*C27,"")</f>
        <v>34.4</v>
      </c>
      <c r="E27" s="70">
        <f>IFERROR(VLOOKUP($B27,Калоризатор1[],4)/100*C27,"")</f>
        <v>10</v>
      </c>
      <c r="F27" s="70">
        <f>IFERROR(VLOOKUP($B27,Калоризатор1[],5)/100*C27,"")</f>
        <v>3.6000000000000005</v>
      </c>
      <c r="G27" s="70">
        <f>IFERROR(VLOOKUP($B27,Калоризатор1[],6)/100*C27,"")</f>
        <v>158</v>
      </c>
      <c r="H27" s="70">
        <f>IFERROR((VLOOKUP('Дневник Питания'!$B27,Калоризатор1[],9,1))*'Дневник Питания'!$C27,"")</f>
        <v>64.2</v>
      </c>
      <c r="I27" s="71"/>
      <c r="J27" s="63"/>
    </row>
    <row r="28" spans="1:10" x14ac:dyDescent="0.3">
      <c r="A28" s="64">
        <v>42813</v>
      </c>
      <c r="B28" s="65" t="s">
        <v>13</v>
      </c>
      <c r="C28" s="66">
        <v>100</v>
      </c>
      <c r="D28" s="70">
        <f>IFERROR(VLOOKUP($B28,Калоризатор1[],3)/100*C28,"")</f>
        <v>2.8</v>
      </c>
      <c r="E28" s="70">
        <f>IFERROR(VLOOKUP($B28,Калоризатор1[],4)/100*C28,"")</f>
        <v>1</v>
      </c>
      <c r="F28" s="70">
        <f>IFERROR(VLOOKUP($B28,Калоризатор1[],5)/100*C28,"")</f>
        <v>4</v>
      </c>
      <c r="G28" s="70">
        <f>IFERROR(VLOOKUP($B28,Калоризатор1[],6)/100*C28,"")</f>
        <v>40</v>
      </c>
      <c r="H28" s="70">
        <f>IFERROR((VLOOKUP('Дневник Питания'!$B28,Калоризатор1[],9,1))*'Дневник Питания'!$C28,"")</f>
        <v>6.5</v>
      </c>
      <c r="I28" s="71"/>
      <c r="J28" s="63"/>
    </row>
    <row r="29" spans="1:10" x14ac:dyDescent="0.3">
      <c r="A29" s="64">
        <v>42813</v>
      </c>
      <c r="B29" s="65" t="s">
        <v>46</v>
      </c>
      <c r="C29" s="66">
        <v>200</v>
      </c>
      <c r="D29" s="70">
        <f>IFERROR(VLOOKUP($B29,Калоризатор1[],3)/100*C29,"")</f>
        <v>25.8</v>
      </c>
      <c r="E29" s="70">
        <f>IFERROR(VLOOKUP($B29,Калоризатор1[],4)/100*C29,"")</f>
        <v>23.2</v>
      </c>
      <c r="F29" s="70">
        <f>IFERROR(VLOOKUP($B29,Калоризатор1[],5)/100*C29,"")</f>
        <v>1.6</v>
      </c>
      <c r="G29" s="70">
        <f>IFERROR(VLOOKUP($B29,Калоризатор1[],6)/100*C29,"")</f>
        <v>320</v>
      </c>
      <c r="H29" s="70">
        <f>IFERROR((VLOOKUP('Дневник Питания'!$B29,Калоризатор1[],9,1))*'Дневник Питания'!$C29,"")</f>
        <v>12</v>
      </c>
      <c r="I29" s="71">
        <v>82.1</v>
      </c>
      <c r="J29" s="63"/>
    </row>
    <row r="30" spans="1:10" x14ac:dyDescent="0.3">
      <c r="A30" s="64">
        <v>42813</v>
      </c>
      <c r="B30" s="69" t="s">
        <v>14</v>
      </c>
      <c r="C30" s="66">
        <v>200</v>
      </c>
      <c r="D30" s="67">
        <f>IFERROR(VLOOKUP($B30,Калоризатор1[],3)/100*C30,"")</f>
        <v>35.200000000000003</v>
      </c>
      <c r="E30" s="67">
        <f>IFERROR(VLOOKUP($B30,Калоризатор1[],4)/100*C30,"")</f>
        <v>2</v>
      </c>
      <c r="F30" s="67">
        <f>IFERROR(VLOOKUP($B30,Калоризатор1[],5)/100*C30,"")</f>
        <v>0</v>
      </c>
      <c r="G30" s="67">
        <f>IFERROR(VLOOKUP($B30,Калоризатор1[],6)/100*C30,"")</f>
        <v>158</v>
      </c>
      <c r="H30" s="67">
        <f>IFERROR((VLOOKUP('Дневник Питания'!$B30,Калоризатор1[],9,1))*'Дневник Питания'!$C30,"")</f>
        <v>20</v>
      </c>
      <c r="I30" s="68"/>
      <c r="J30" s="63"/>
    </row>
    <row r="31" spans="1:10" x14ac:dyDescent="0.3">
      <c r="A31" s="64">
        <v>42813</v>
      </c>
      <c r="B31" s="65" t="s">
        <v>14</v>
      </c>
      <c r="C31" s="66">
        <v>200</v>
      </c>
      <c r="D31" s="70">
        <f>IFERROR(VLOOKUP($B31,Калоризатор1[],3)/100*C31,"")</f>
        <v>35.200000000000003</v>
      </c>
      <c r="E31" s="70">
        <f>IFERROR(VLOOKUP($B31,Калоризатор1[],4)/100*C31,"")</f>
        <v>2</v>
      </c>
      <c r="F31" s="70">
        <f>IFERROR(VLOOKUP($B31,Калоризатор1[],5)/100*C31,"")</f>
        <v>0</v>
      </c>
      <c r="G31" s="70">
        <f>IFERROR(VLOOKUP($B31,Калоризатор1[],6)/100*C31,"")</f>
        <v>158</v>
      </c>
      <c r="H31" s="70">
        <f>IFERROR((VLOOKUP('Дневник Питания'!$B31,Калоризатор1[],9,1))*'Дневник Питания'!$C31,"")</f>
        <v>20</v>
      </c>
      <c r="I31" s="71">
        <v>82.4</v>
      </c>
      <c r="J31" s="63"/>
    </row>
    <row r="32" spans="1:10" x14ac:dyDescent="0.3">
      <c r="A32" s="64">
        <v>42813</v>
      </c>
      <c r="B32" s="65" t="s">
        <v>44</v>
      </c>
      <c r="C32" s="66">
        <v>150</v>
      </c>
      <c r="D32" s="70">
        <f>IFERROR(VLOOKUP($B32,Калоризатор1[],3)/100*C32,"")</f>
        <v>25.799999999999997</v>
      </c>
      <c r="E32" s="70">
        <f>IFERROR(VLOOKUP($B32,Калоризатор1[],4)/100*C32,"")</f>
        <v>7.5</v>
      </c>
      <c r="F32" s="70">
        <f>IFERROR(VLOOKUP($B32,Калоризатор1[],5)/100*C32,"")</f>
        <v>2.7</v>
      </c>
      <c r="G32" s="70">
        <f>IFERROR(VLOOKUP($B32,Калоризатор1[],6)/100*C32,"")</f>
        <v>118.5</v>
      </c>
      <c r="H32" s="70">
        <f>IFERROR((VLOOKUP('Дневник Питания'!$B32,Калоризатор1[],9,1))*'Дневник Питания'!$C32,"")</f>
        <v>48.15</v>
      </c>
      <c r="I32" s="71"/>
      <c r="J32" s="63"/>
    </row>
    <row r="33" spans="1:10" x14ac:dyDescent="0.3">
      <c r="A33" s="64">
        <v>42814</v>
      </c>
      <c r="B33" s="65" t="s">
        <v>71</v>
      </c>
      <c r="C33" s="66">
        <v>150</v>
      </c>
      <c r="D33" s="70">
        <f>IFERROR(VLOOKUP($B33,Калоризатор1[],3)/100*C33,"")</f>
        <v>25.200000000000003</v>
      </c>
      <c r="E33" s="70">
        <f>IFERROR(VLOOKUP($B33,Калоризатор1[],4)/100*C33,"")</f>
        <v>27.45</v>
      </c>
      <c r="F33" s="70">
        <f>IFERROR(VLOOKUP($B33,Калоризатор1[],5)/100*C33,"")</f>
        <v>0</v>
      </c>
      <c r="G33" s="70">
        <f>IFERROR(VLOOKUP($B33,Калоризатор1[],6)/100*C33,"")</f>
        <v>348</v>
      </c>
      <c r="H33" s="70">
        <f>IFERROR((VLOOKUP('Дневник Питания'!$B33,Калоризатор1[],9,1))*'Дневник Питания'!$C33,"")</f>
        <v>160</v>
      </c>
      <c r="I33" s="71">
        <v>81.5</v>
      </c>
      <c r="J33" s="63"/>
    </row>
    <row r="34" spans="1:10" x14ac:dyDescent="0.3">
      <c r="A34" s="64">
        <v>42814</v>
      </c>
      <c r="B34" s="65" t="s">
        <v>75</v>
      </c>
      <c r="C34" s="66">
        <v>250</v>
      </c>
      <c r="D34" s="70">
        <f>IFERROR(VLOOKUP($B34,Калоризатор1[],3)/100*C34,"")</f>
        <v>25</v>
      </c>
      <c r="E34" s="70">
        <f>IFERROR(VLOOKUP($B34,Калоризатор1[],4)/100*C34,"")</f>
        <v>75</v>
      </c>
      <c r="F34" s="70">
        <f>IFERROR(VLOOKUP($B34,Калоризатор1[],5)/100*C34,"")</f>
        <v>50</v>
      </c>
      <c r="G34" s="70">
        <f>IFERROR(VLOOKUP($B34,Калоризатор1[],6)/100*C34,"")</f>
        <v>750</v>
      </c>
      <c r="H34" s="70">
        <f>IFERROR((VLOOKUP('Дневник Питания'!$B34,Калоризатор1[],9,1))*'Дневник Питания'!$C34,"")</f>
        <v>1.25</v>
      </c>
      <c r="I34" s="71"/>
      <c r="J34" s="63"/>
    </row>
    <row r="35" spans="1:10" x14ac:dyDescent="0.3">
      <c r="A35" s="64">
        <v>42814</v>
      </c>
      <c r="B35" s="69" t="s">
        <v>76</v>
      </c>
      <c r="C35" s="66">
        <v>150</v>
      </c>
      <c r="D35" s="67">
        <f>IFERROR(VLOOKUP($B35,Калоризатор1[],3)/100*C35,"")</f>
        <v>0.6</v>
      </c>
      <c r="E35" s="67">
        <f>IFERROR(VLOOKUP($B35,Калоризатор1[],4)/100*C35,"")</f>
        <v>0.6</v>
      </c>
      <c r="F35" s="67">
        <f>IFERROR(VLOOKUP($B35,Калоризатор1[],5)/100*C35,"")</f>
        <v>14.700000000000001</v>
      </c>
      <c r="G35" s="67">
        <f>IFERROR(VLOOKUP($B35,Калоризатор1[],6)/100*C35,"")</f>
        <v>70.5</v>
      </c>
      <c r="H35" s="67">
        <f>IFERROR((VLOOKUP('Дневник Питания'!$B35,Калоризатор1[],9,1))*'Дневник Питания'!$C35,"")</f>
        <v>7.5</v>
      </c>
      <c r="I35" s="68"/>
      <c r="J35" s="63"/>
    </row>
    <row r="36" spans="1:10" x14ac:dyDescent="0.3">
      <c r="A36" s="64">
        <v>42814</v>
      </c>
      <c r="B36" s="69" t="s">
        <v>15</v>
      </c>
      <c r="C36" s="66">
        <v>100</v>
      </c>
      <c r="D36" s="67">
        <f>IFERROR(VLOOKUP($B36,Калоризатор1[],3)/100*C36,"")</f>
        <v>2.9</v>
      </c>
      <c r="E36" s="67">
        <f>IFERROR(VLOOKUP($B36,Калоризатор1[],4)/100*C36,"")</f>
        <v>3.2</v>
      </c>
      <c r="F36" s="67">
        <f>IFERROR(VLOOKUP($B36,Калоризатор1[],5)/100*C36,"")</f>
        <v>4.7</v>
      </c>
      <c r="G36" s="67">
        <f>IFERROR(VLOOKUP($B36,Калоризатор1[],6)/100*C36,"")</f>
        <v>59</v>
      </c>
      <c r="H36" s="67">
        <f>IFERROR((VLOOKUP('Дневник Питания'!$B36,Калоризатор1[],9,1))*'Дневник Питания'!$C36,"")</f>
        <v>4</v>
      </c>
      <c r="I36" s="68"/>
      <c r="J36" s="63"/>
    </row>
    <row r="37" spans="1:10" x14ac:dyDescent="0.3">
      <c r="A37" s="64">
        <v>42815</v>
      </c>
      <c r="B37" s="69" t="s">
        <v>15</v>
      </c>
      <c r="C37" s="66">
        <v>150</v>
      </c>
      <c r="D37" s="67">
        <f>IFERROR(VLOOKUP($B37,Калоризатор1[],3)/100*C37,"")</f>
        <v>4.3499999999999996</v>
      </c>
      <c r="E37" s="67">
        <f>IFERROR(VLOOKUP($B37,Калоризатор1[],4)/100*C37,"")</f>
        <v>4.8</v>
      </c>
      <c r="F37" s="67">
        <f>IFERROR(VLOOKUP($B37,Калоризатор1[],5)/100*C37,"")</f>
        <v>7.05</v>
      </c>
      <c r="G37" s="67">
        <f>IFERROR(VLOOKUP($B37,Калоризатор1[],6)/100*C37,"")</f>
        <v>88.5</v>
      </c>
      <c r="H37" s="67">
        <f>IFERROR((VLOOKUP('Дневник Питания'!$B37,Калоризатор1[],9,1))*'Дневник Питания'!$C37,"")</f>
        <v>6</v>
      </c>
      <c r="I37" s="68"/>
      <c r="J37" s="63"/>
    </row>
    <row r="38" spans="1:10" x14ac:dyDescent="0.3">
      <c r="A38" s="64">
        <v>42815</v>
      </c>
      <c r="B38" s="69" t="s">
        <v>30</v>
      </c>
      <c r="C38" s="66">
        <v>10</v>
      </c>
      <c r="D38" s="67">
        <f>IFERROR(VLOOKUP($B38,Калоризатор1[],3)/100*C38,"")</f>
        <v>0.08</v>
      </c>
      <c r="E38" s="67">
        <f>IFERROR(VLOOKUP($B38,Калоризатор1[],4)/100*C38,"")</f>
        <v>0</v>
      </c>
      <c r="F38" s="67">
        <f>IFERROR(VLOOKUP($B38,Калоризатор1[],5)/100*C38,"")</f>
        <v>8.1499999999999986</v>
      </c>
      <c r="G38" s="67">
        <f>IFERROR(VLOOKUP($B38,Калоризатор1[],6)/100*C38,"")</f>
        <v>32.9</v>
      </c>
      <c r="H38" s="67">
        <f>IFERROR((VLOOKUP('Дневник Питания'!$B38,Калоризатор1[],9,1))*'Дневник Питания'!$C38,"")</f>
        <v>4.5</v>
      </c>
      <c r="I38" s="68"/>
      <c r="J38" s="63"/>
    </row>
    <row r="39" spans="1:10" x14ac:dyDescent="0.3">
      <c r="A39" s="64">
        <v>42815</v>
      </c>
      <c r="B39" s="69" t="s">
        <v>1</v>
      </c>
      <c r="C39" s="66">
        <v>290</v>
      </c>
      <c r="D39" s="67">
        <f>IFERROR(VLOOKUP($B39,Калоризатор1[],3)/100*C39,"")</f>
        <v>4.3499999999999996</v>
      </c>
      <c r="E39" s="67">
        <f>IFERROR(VLOOKUP($B39,Калоризатор1[],4)/100*C39,"")</f>
        <v>0.57999999999999996</v>
      </c>
      <c r="F39" s="67">
        <f>IFERROR(VLOOKUP($B39,Калоризатор1[],5)/100*C39,"")</f>
        <v>63.22</v>
      </c>
      <c r="G39" s="67">
        <f>IFERROR(VLOOKUP($B39,Калоризатор1[],6)/100*C39,"")</f>
        <v>275.5</v>
      </c>
      <c r="H39" s="67">
        <f>IFERROR((VLOOKUP('Дневник Питания'!$B39,Калоризатор1[],9,1))*'Дневник Питания'!$C39,"")</f>
        <v>20.3</v>
      </c>
      <c r="I39" s="68"/>
      <c r="J39" s="63"/>
    </row>
    <row r="40" spans="1:10" x14ac:dyDescent="0.3">
      <c r="A40" s="64">
        <v>42815</v>
      </c>
      <c r="B40" s="69" t="s">
        <v>76</v>
      </c>
      <c r="C40" s="66">
        <v>150</v>
      </c>
      <c r="D40" s="67">
        <f>IFERROR(VLOOKUP($B40,Калоризатор1[],3)/100*C40,"")</f>
        <v>0.6</v>
      </c>
      <c r="E40" s="67">
        <f>IFERROR(VLOOKUP($B40,Калоризатор1[],4)/100*C40,"")</f>
        <v>0.6</v>
      </c>
      <c r="F40" s="67">
        <f>IFERROR(VLOOKUP($B40,Калоризатор1[],5)/100*C40,"")</f>
        <v>14.700000000000001</v>
      </c>
      <c r="G40" s="67">
        <f>IFERROR(VLOOKUP($B40,Калоризатор1[],6)/100*C40,"")</f>
        <v>70.5</v>
      </c>
      <c r="H40" s="67">
        <f>IFERROR((VLOOKUP('Дневник Питания'!$B40,Калоризатор1[],9,1))*'Дневник Питания'!$C40,"")</f>
        <v>7.5</v>
      </c>
      <c r="I40" s="68"/>
      <c r="J40" s="63"/>
    </row>
    <row r="41" spans="1:10" x14ac:dyDescent="0.3">
      <c r="A41" s="64">
        <v>42815</v>
      </c>
      <c r="B41" s="69" t="s">
        <v>10</v>
      </c>
      <c r="C41" s="66">
        <v>200</v>
      </c>
      <c r="D41" s="67">
        <f>IFERROR(VLOOKUP($B41,Калоризатор1[],3)/100*C41,"")</f>
        <v>1.6</v>
      </c>
      <c r="E41" s="67">
        <f>IFERROR(VLOOKUP($B41,Калоризатор1[],4)/100*C41,"")</f>
        <v>0.2</v>
      </c>
      <c r="F41" s="67">
        <f>IFERROR(VLOOKUP($B41,Калоризатор1[],5)/100*C41,"")</f>
        <v>5.6</v>
      </c>
      <c r="G41" s="67">
        <f>IFERROR(VLOOKUP($B41,Калоризатор1[],6)/100*C41,"")</f>
        <v>30</v>
      </c>
      <c r="H41" s="67">
        <f>IFERROR((VLOOKUP('Дневник Питания'!$B41,Калоризатор1[],9,1))*'Дневник Питания'!$C41,"")</f>
        <v>20</v>
      </c>
      <c r="I41" s="68"/>
      <c r="J41" s="63"/>
    </row>
    <row r="42" spans="1:10" x14ac:dyDescent="0.3">
      <c r="A42" s="64">
        <v>42815</v>
      </c>
      <c r="B42" s="69" t="s">
        <v>45</v>
      </c>
      <c r="C42" s="72">
        <v>100</v>
      </c>
      <c r="D42" s="67">
        <f>IFERROR(VLOOKUP($B42,Калоризатор1[],3)/100*C42,"")</f>
        <v>16.8</v>
      </c>
      <c r="E42" s="67">
        <f>IFERROR(VLOOKUP($B42,Калоризатор1[],4)/100*C42,"")</f>
        <v>18.3</v>
      </c>
      <c r="F42" s="67">
        <f>IFERROR(VLOOKUP($B42,Калоризатор1[],5)/100*C42,"")</f>
        <v>0</v>
      </c>
      <c r="G42" s="67">
        <f>IFERROR(VLOOKUP($B42,Калоризатор1[],6)/100*C42,"")</f>
        <v>231.99999999999997</v>
      </c>
      <c r="H42" s="67">
        <f>IFERROR((VLOOKUP('Дневник Питания'!$B42,Калоризатор1[],9,1))*'Дневник Питания'!$C42,"")</f>
        <v>106.66666666666667</v>
      </c>
      <c r="I42" s="68"/>
      <c r="J42" s="63"/>
    </row>
    <row r="43" spans="1:10" x14ac:dyDescent="0.3">
      <c r="A43" s="64">
        <v>42815</v>
      </c>
      <c r="B43" s="69" t="s">
        <v>52</v>
      </c>
      <c r="C43" s="72">
        <v>140</v>
      </c>
      <c r="D43" s="67">
        <f>IFERROR(VLOOKUP($B43,Калоризатор1[],3)/100*C43,"")</f>
        <v>5.6000000000000005</v>
      </c>
      <c r="E43" s="67">
        <f>IFERROR(VLOOKUP($B43,Калоризатор1[],4)/100*C43,"")</f>
        <v>19.600000000000001</v>
      </c>
      <c r="F43" s="67">
        <f>IFERROR(VLOOKUP($B43,Калоризатор1[],5)/100*C43,"")</f>
        <v>11.200000000000001</v>
      </c>
      <c r="G43" s="67">
        <f>IFERROR(VLOOKUP($B43,Калоризатор1[],6)/100*C43,"")</f>
        <v>252</v>
      </c>
      <c r="H43" s="67">
        <f>IFERROR((VLOOKUP('Дневник Питания'!$B43,Калоризатор1[],9,1))*'Дневник Питания'!$C43,"")</f>
        <v>39</v>
      </c>
      <c r="I43" s="68"/>
      <c r="J43" s="63"/>
    </row>
    <row r="44" spans="1:10" x14ac:dyDescent="0.3">
      <c r="A44" s="64">
        <v>42815</v>
      </c>
      <c r="B44" s="69" t="s">
        <v>14</v>
      </c>
      <c r="C44" s="66">
        <v>200</v>
      </c>
      <c r="D44" s="67">
        <f>IFERROR(VLOOKUP($B44,Калоризатор1[],3)/100*C44,"")</f>
        <v>35.200000000000003</v>
      </c>
      <c r="E44" s="67">
        <f>IFERROR(VLOOKUP($B44,Калоризатор1[],4)/100*C44,"")</f>
        <v>2</v>
      </c>
      <c r="F44" s="67">
        <f>IFERROR(VLOOKUP($B44,Калоризатор1[],5)/100*C44,"")</f>
        <v>0</v>
      </c>
      <c r="G44" s="67">
        <f>IFERROR(VLOOKUP($B44,Калоризатор1[],6)/100*C44,"")</f>
        <v>158</v>
      </c>
      <c r="H44" s="67">
        <f>IFERROR((VLOOKUP('Дневник Питания'!$B44,Калоризатор1[],9,1))*'Дневник Питания'!$C44,"")</f>
        <v>20</v>
      </c>
      <c r="I44" s="68">
        <v>82.2</v>
      </c>
      <c r="J44" s="63"/>
    </row>
    <row r="45" spans="1:10" x14ac:dyDescent="0.3">
      <c r="A45" s="64">
        <v>42816</v>
      </c>
      <c r="B45" s="69" t="s">
        <v>77</v>
      </c>
      <c r="C45" s="66">
        <v>100</v>
      </c>
      <c r="D45" s="67">
        <f>IFERROR(VLOOKUP($B45,Калоризатор1[],3)/100*C45,"")</f>
        <v>2.8</v>
      </c>
      <c r="E45" s="67">
        <f>IFERROR(VLOOKUP($B45,Калоризатор1[],4)/100*C45,"")</f>
        <v>9.5</v>
      </c>
      <c r="F45" s="67">
        <f>IFERROR(VLOOKUP($B45,Калоризатор1[],5)/100*C45,"")</f>
        <v>23.4</v>
      </c>
      <c r="G45" s="67">
        <f>IFERROR(VLOOKUP($B45,Калоризатор1[],6)/100*C45,"")</f>
        <v>192</v>
      </c>
      <c r="H45" s="67">
        <f>IFERROR((VLOOKUP('Дневник Питания'!$B45,Калоризатор1[],9,1))*'Дневник Питания'!$C45,"")</f>
        <v>0.1</v>
      </c>
      <c r="I45" s="68"/>
      <c r="J45" s="63"/>
    </row>
    <row r="46" spans="1:10" x14ac:dyDescent="0.3">
      <c r="A46" s="64">
        <v>42816</v>
      </c>
      <c r="B46" s="69" t="s">
        <v>78</v>
      </c>
      <c r="C46" s="66">
        <v>100</v>
      </c>
      <c r="D46" s="67">
        <f>IFERROR(VLOOKUP($B46,Калоризатор1[],3)/100*C46,"")</f>
        <v>26</v>
      </c>
      <c r="E46" s="67">
        <f>IFERROR(VLOOKUP($B46,Калоризатор1[],4)/100*C46,"")</f>
        <v>12</v>
      </c>
      <c r="F46" s="67">
        <f>IFERROR(VLOOKUP($B46,Калоризатор1[],5)/100*C46,"")</f>
        <v>0</v>
      </c>
      <c r="G46" s="67">
        <f>IFERROR(VLOOKUP($B46,Калоризатор1[],6)/100*C46,"")</f>
        <v>210</v>
      </c>
      <c r="H46" s="67">
        <f>IFERROR((VLOOKUP('Дневник Питания'!$B46,Калоризатор1[],9,1))*'Дневник Питания'!$C46,"")</f>
        <v>0.1</v>
      </c>
      <c r="I46" s="68"/>
      <c r="J46" s="63"/>
    </row>
    <row r="47" spans="1:10" x14ac:dyDescent="0.3">
      <c r="A47" s="64">
        <v>42816</v>
      </c>
      <c r="B47" s="69" t="s">
        <v>79</v>
      </c>
      <c r="C47" s="66">
        <v>200</v>
      </c>
      <c r="D47" s="67">
        <f>IFERROR(VLOOKUP($B47,Калоризатор1[],3)/100*C47,"")</f>
        <v>6.4</v>
      </c>
      <c r="E47" s="67">
        <f>IFERROR(VLOOKUP($B47,Калоризатор1[],4)/100*C47,"")</f>
        <v>1.6</v>
      </c>
      <c r="F47" s="67">
        <f>IFERROR(VLOOKUP($B47,Калоризатор1[],5)/100*C47,"")</f>
        <v>34.200000000000003</v>
      </c>
      <c r="G47" s="67">
        <f>IFERROR(VLOOKUP($B47,Калоризатор1[],6)/100*C47,"")</f>
        <v>180</v>
      </c>
      <c r="H47" s="67">
        <f>IFERROR((VLOOKUP('Дневник Питания'!$B47,Калоризатор1[],9,1))*'Дневник Питания'!$C47,"")</f>
        <v>13.750000000000002</v>
      </c>
      <c r="I47" s="68"/>
      <c r="J47" s="63"/>
    </row>
    <row r="48" spans="1:10" x14ac:dyDescent="0.3">
      <c r="A48" s="64">
        <v>42816</v>
      </c>
      <c r="B48" s="69" t="s">
        <v>45</v>
      </c>
      <c r="C48" s="66">
        <v>100</v>
      </c>
      <c r="D48" s="67">
        <f>IFERROR(VLOOKUP($B48,Калоризатор1[],3)/100*C48,"")</f>
        <v>16.8</v>
      </c>
      <c r="E48" s="67">
        <f>IFERROR(VLOOKUP($B48,Калоризатор1[],4)/100*C48,"")</f>
        <v>18.3</v>
      </c>
      <c r="F48" s="67">
        <f>IFERROR(VLOOKUP($B48,Калоризатор1[],5)/100*C48,"")</f>
        <v>0</v>
      </c>
      <c r="G48" s="67">
        <f>IFERROR(VLOOKUP($B48,Калоризатор1[],6)/100*C48,"")</f>
        <v>231.99999999999997</v>
      </c>
      <c r="H48" s="67">
        <f>IFERROR((VLOOKUP('Дневник Питания'!$B48,Калоризатор1[],9,1))*'Дневник Питания'!$C48,"")</f>
        <v>106.66666666666667</v>
      </c>
      <c r="I48" s="68"/>
      <c r="J48" s="63">
        <v>99</v>
      </c>
    </row>
    <row r="49" spans="1:10" x14ac:dyDescent="0.3">
      <c r="A49" s="73">
        <v>42816</v>
      </c>
      <c r="B49" s="65" t="s">
        <v>76</v>
      </c>
      <c r="C49" s="66">
        <v>150</v>
      </c>
      <c r="D49" s="70">
        <f>IFERROR(VLOOKUP($B49,Калоризатор1[],3)/100*C49,"")</f>
        <v>0.6</v>
      </c>
      <c r="E49" s="70">
        <f>IFERROR(VLOOKUP($B49,Калоризатор1[],4)/100*C49,"")</f>
        <v>0.6</v>
      </c>
      <c r="F49" s="70">
        <f>IFERROR(VLOOKUP($B49,Калоризатор1[],5)/100*C49,"")</f>
        <v>14.700000000000001</v>
      </c>
      <c r="G49" s="70">
        <f>IFERROR(VLOOKUP($B49,Калоризатор1[],6)/100*C49,"")</f>
        <v>70.5</v>
      </c>
      <c r="H49" s="70">
        <f>IFERROR((VLOOKUP('Дневник Питания'!$B49,Калоризатор1[],9,1))*'Дневник Питания'!$C49,"")</f>
        <v>7.5</v>
      </c>
      <c r="I49" s="71"/>
      <c r="J49" s="63"/>
    </row>
    <row r="50" spans="1:10" x14ac:dyDescent="0.3">
      <c r="A50" s="76">
        <v>42817</v>
      </c>
      <c r="B50" s="77" t="s">
        <v>87</v>
      </c>
      <c r="C50" s="75">
        <v>200</v>
      </c>
      <c r="D50" s="78">
        <f>IFERROR(VLOOKUP($B50,Калоризатор1[],3)/100*C50,"")</f>
        <v>1.2</v>
      </c>
      <c r="E50" s="78">
        <f>IFERROR(VLOOKUP($B50,Калоризатор1[],4)/100*C50,"")</f>
        <v>4.2</v>
      </c>
      <c r="F50" s="78">
        <f>IFERROR(VLOOKUP($B50,Калоризатор1[],5)/100*C50,"")</f>
        <v>5.4</v>
      </c>
      <c r="G50" s="78">
        <f>IFERROR(VLOOKUP($B50,Калоризатор1[],6)/100*C50,"")</f>
        <v>64</v>
      </c>
      <c r="H50" s="78">
        <f>IFERROR((VLOOKUP('Дневник Питания'!$B50,Калоризатор1[],9,1))*'Дневник Питания'!$C50,"")</f>
        <v>1</v>
      </c>
      <c r="I50" s="79"/>
      <c r="J50" s="77"/>
    </row>
    <row r="51" spans="1:10" x14ac:dyDescent="0.3">
      <c r="A51" s="83">
        <v>42817</v>
      </c>
      <c r="B51" s="65" t="s">
        <v>76</v>
      </c>
      <c r="C51" s="66">
        <v>150</v>
      </c>
      <c r="D51" s="85">
        <f>IFERROR(VLOOKUP($B51,Калоризатор1[],3)/100*C51,"")</f>
        <v>0.6</v>
      </c>
      <c r="E51" s="85">
        <f>IFERROR(VLOOKUP($B51,Калоризатор1[],4)/100*C51,"")</f>
        <v>0.6</v>
      </c>
      <c r="F51" s="85">
        <f>IFERROR(VLOOKUP($B51,Калоризатор1[],5)/100*C51,"")</f>
        <v>14.700000000000001</v>
      </c>
      <c r="G51" s="85">
        <f>IFERROR(VLOOKUP($B51,Калоризатор1[],6)/100*C51,"")</f>
        <v>70.5</v>
      </c>
      <c r="H51" s="85">
        <f>IFERROR((VLOOKUP('Дневник Питания'!$B51,Калоризатор1[],9,1))*'Дневник Питания'!$C51,"")</f>
        <v>7.5</v>
      </c>
      <c r="I51" s="86"/>
      <c r="J51" s="84"/>
    </row>
    <row r="52" spans="1:10" x14ac:dyDescent="0.3">
      <c r="A52" s="83">
        <v>42817</v>
      </c>
      <c r="B52" s="63" t="s">
        <v>86</v>
      </c>
      <c r="C52" s="80">
        <v>225</v>
      </c>
      <c r="D52" s="81">
        <f>IFERROR(VLOOKUP($B52,Калоризатор1[],3)/100*C52,"")</f>
        <v>18</v>
      </c>
      <c r="E52" s="81">
        <f>IFERROR(VLOOKUP($B52,Калоризатор1[],4)/100*C52,"")</f>
        <v>20.25</v>
      </c>
      <c r="F52" s="81">
        <f>IFERROR(VLOOKUP($B52,Калоризатор1[],5)/100*C52,"")</f>
        <v>15.750000000000002</v>
      </c>
      <c r="G52" s="81">
        <f>IFERROR(VLOOKUP($B52,Калоризатор1[],6)/100*C52,"")</f>
        <v>245.25000000000003</v>
      </c>
      <c r="H52" s="81">
        <f>IFERROR((VLOOKUP('Дневник Питания'!$B52,Калоризатор1[],9,1))*'Дневник Питания'!$C52,"")</f>
        <v>110</v>
      </c>
      <c r="I52" s="82"/>
      <c r="J52" s="63"/>
    </row>
    <row r="53" spans="1:10" x14ac:dyDescent="0.3">
      <c r="A53" s="83">
        <v>42817</v>
      </c>
      <c r="B53" s="65" t="s">
        <v>76</v>
      </c>
      <c r="C53" s="66">
        <v>75</v>
      </c>
      <c r="D53" s="81">
        <f>IFERROR(VLOOKUP($B53,Калоризатор1[],3)/100*C53,"")</f>
        <v>0.3</v>
      </c>
      <c r="E53" s="81">
        <f>IFERROR(VLOOKUP($B53,Калоризатор1[],4)/100*C53,"")</f>
        <v>0.3</v>
      </c>
      <c r="F53" s="81">
        <f>IFERROR(VLOOKUP($B53,Калоризатор1[],5)/100*C53,"")</f>
        <v>7.3500000000000005</v>
      </c>
      <c r="G53" s="81">
        <f>IFERROR(VLOOKUP($B53,Калоризатор1[],6)/100*C53,"")</f>
        <v>35.25</v>
      </c>
      <c r="H53" s="81">
        <f>IFERROR((VLOOKUP('Дневник Питания'!$B53,Калоризатор1[],9,1))*'Дневник Питания'!$C53,"")</f>
        <v>3.75</v>
      </c>
      <c r="I53" s="82"/>
      <c r="J53" s="63"/>
    </row>
    <row r="54" spans="1:10" x14ac:dyDescent="0.3">
      <c r="A54" s="83">
        <v>42817</v>
      </c>
      <c r="B54" s="84" t="s">
        <v>1</v>
      </c>
      <c r="C54" s="80">
        <v>290</v>
      </c>
      <c r="D54" s="85">
        <f>IFERROR(VLOOKUP($B54,Калоризатор1[],3)/100*C54,"")</f>
        <v>4.3499999999999996</v>
      </c>
      <c r="E54" s="85">
        <f>IFERROR(VLOOKUP($B54,Калоризатор1[],4)/100*C54,"")</f>
        <v>0.57999999999999996</v>
      </c>
      <c r="F54" s="85">
        <f>IFERROR(VLOOKUP($B54,Калоризатор1[],5)/100*C54,"")</f>
        <v>63.22</v>
      </c>
      <c r="G54" s="85">
        <f>IFERROR(VLOOKUP($B54,Калоризатор1[],6)/100*C54,"")</f>
        <v>275.5</v>
      </c>
      <c r="H54" s="85">
        <f>IFERROR((VLOOKUP('Дневник Питания'!$B54,Калоризатор1[],9,1))*'Дневник Питания'!$C54,"")</f>
        <v>20.3</v>
      </c>
      <c r="I54" s="86"/>
      <c r="J54" s="84"/>
    </row>
    <row r="55" spans="1:10" x14ac:dyDescent="0.3">
      <c r="A55" s="83">
        <v>42817</v>
      </c>
      <c r="B55" s="65" t="s">
        <v>76</v>
      </c>
      <c r="C55" s="66">
        <v>150</v>
      </c>
      <c r="D55" s="85">
        <f>IFERROR(VLOOKUP($B55,Калоризатор1[],3)/100*C55,"")</f>
        <v>0.6</v>
      </c>
      <c r="E55" s="85">
        <f>IFERROR(VLOOKUP($B55,Калоризатор1[],4)/100*C55,"")</f>
        <v>0.6</v>
      </c>
      <c r="F55" s="85">
        <f>IFERROR(VLOOKUP($B55,Калоризатор1[],5)/100*C55,"")</f>
        <v>14.700000000000001</v>
      </c>
      <c r="G55" s="85">
        <f>IFERROR(VLOOKUP($B55,Калоризатор1[],6)/100*C55,"")</f>
        <v>70.5</v>
      </c>
      <c r="H55" s="85">
        <f>IFERROR((VLOOKUP('Дневник Питания'!$B55,Калоризатор1[],9,1))*'Дневник Питания'!$C55,"")</f>
        <v>7.5</v>
      </c>
      <c r="I55" s="86"/>
      <c r="J55" s="84"/>
    </row>
    <row r="56" spans="1:10" x14ac:dyDescent="0.3">
      <c r="A56" s="87">
        <v>42818</v>
      </c>
      <c r="B56" s="88" t="s">
        <v>89</v>
      </c>
      <c r="C56" s="75">
        <v>200</v>
      </c>
      <c r="D56" s="89">
        <f>IFERROR(VLOOKUP($B56,Калоризатор1[],3)/100*C56,"")</f>
        <v>4.4000000000000004</v>
      </c>
      <c r="E56" s="89">
        <f>IFERROR(VLOOKUP($B56,Калоризатор1[],4)/100*C56,"")</f>
        <v>5</v>
      </c>
      <c r="F56" s="89">
        <f>IFERROR(VLOOKUP($B56,Калоризатор1[],5)/100*C56,"")</f>
        <v>7.0000000000000009</v>
      </c>
      <c r="G56" s="89">
        <f>IFERROR(VLOOKUP($B56,Калоризатор1[],6)/100*C56,"")</f>
        <v>120</v>
      </c>
      <c r="H56" s="89">
        <f>IFERROR((VLOOKUP('Дневник Питания'!$B56,Калоризатор1[],9,1))*'Дневник Питания'!$C56,"")</f>
        <v>7.8</v>
      </c>
      <c r="I56" s="90"/>
      <c r="J56" s="88"/>
    </row>
    <row r="57" spans="1:10" x14ac:dyDescent="0.3">
      <c r="A57" s="87">
        <v>42818</v>
      </c>
      <c r="B57" s="88" t="s">
        <v>51</v>
      </c>
      <c r="C57" s="75">
        <v>270</v>
      </c>
      <c r="D57" s="89">
        <f>IFERROR(VLOOKUP($B57,Калоризатор1[],3)/100*C57,"")</f>
        <v>17.55</v>
      </c>
      <c r="E57" s="89">
        <f>IFERROR(VLOOKUP($B57,Калоризатор1[],4)/100*C57,"")</f>
        <v>16.2</v>
      </c>
      <c r="F57" s="89">
        <f>IFERROR(VLOOKUP($B57,Калоризатор1[],5)/100*C57,"")</f>
        <v>37.800000000000004</v>
      </c>
      <c r="G57" s="89">
        <f>IFERROR(VLOOKUP($B57,Калоризатор1[],6)/100*C57,"")</f>
        <v>351</v>
      </c>
      <c r="H57" s="89">
        <f>IFERROR((VLOOKUP('Дневник Питания'!$B57,Калоризатор1[],9,1))*'Дневник Питания'!$C57,"")</f>
        <v>69</v>
      </c>
      <c r="I57" s="90"/>
      <c r="J57" s="88"/>
    </row>
    <row r="58" spans="1:10" x14ac:dyDescent="0.3">
      <c r="A58" s="87">
        <v>42819</v>
      </c>
      <c r="B58" s="88" t="s">
        <v>46</v>
      </c>
      <c r="C58" s="75">
        <v>200</v>
      </c>
      <c r="D58" s="89">
        <f>IFERROR(VLOOKUP($B58,Калоризатор1[],3)/100*C58,"")</f>
        <v>25.8</v>
      </c>
      <c r="E58" s="89">
        <f>IFERROR(VLOOKUP($B58,Калоризатор1[],4)/100*C58,"")</f>
        <v>23.2</v>
      </c>
      <c r="F58" s="89">
        <f>IFERROR(VLOOKUP($B58,Калоризатор1[],5)/100*C58,"")</f>
        <v>1.6</v>
      </c>
      <c r="G58" s="89">
        <f>IFERROR(VLOOKUP($B58,Калоризатор1[],6)/100*C58,"")</f>
        <v>320</v>
      </c>
      <c r="H58" s="89">
        <f>IFERROR((VLOOKUP('Дневник Питания'!$B58,Калоризатор1[],9,1))*'Дневник Питания'!$C58,"")</f>
        <v>12</v>
      </c>
      <c r="I58" s="90"/>
      <c r="J58" s="88"/>
    </row>
    <row r="59" spans="1:10" x14ac:dyDescent="0.3">
      <c r="A59" s="87">
        <v>42819</v>
      </c>
      <c r="B59" s="88" t="s">
        <v>44</v>
      </c>
      <c r="C59" s="75">
        <v>200</v>
      </c>
      <c r="D59" s="89">
        <f>IFERROR(VLOOKUP($B59,Калоризатор1[],3)/100*C59,"")</f>
        <v>34.4</v>
      </c>
      <c r="E59" s="89">
        <f>IFERROR(VLOOKUP($B59,Калоризатор1[],4)/100*C59,"")</f>
        <v>10</v>
      </c>
      <c r="F59" s="89">
        <f>IFERROR(VLOOKUP($B59,Калоризатор1[],5)/100*C59,"")</f>
        <v>3.6000000000000005</v>
      </c>
      <c r="G59" s="89">
        <f>IFERROR(VLOOKUP($B59,Калоризатор1[],6)/100*C59,"")</f>
        <v>158</v>
      </c>
      <c r="H59" s="89">
        <f>IFERROR((VLOOKUP('Дневник Питания'!$B59,Калоризатор1[],9,1))*'Дневник Питания'!$C59,"")</f>
        <v>64.2</v>
      </c>
      <c r="I59" s="90"/>
      <c r="J59" s="88"/>
    </row>
    <row r="60" spans="1:10" x14ac:dyDescent="0.3">
      <c r="A60" s="87">
        <v>42819</v>
      </c>
      <c r="B60" s="88" t="s">
        <v>90</v>
      </c>
      <c r="C60" s="75">
        <v>200</v>
      </c>
      <c r="D60" s="89">
        <f>IFERROR(VLOOKUP($B60,Калоризатор1[],3)/100*C60,"")</f>
        <v>32.200000000000003</v>
      </c>
      <c r="E60" s="89">
        <f>IFERROR(VLOOKUP($B60,Калоризатор1[],4)/100*C60,"")</f>
        <v>1.8000000000000003</v>
      </c>
      <c r="F60" s="89">
        <f>IFERROR(VLOOKUP($B60,Калоризатор1[],5)/100*C60,"")</f>
        <v>0</v>
      </c>
      <c r="G60" s="89">
        <f>IFERROR(VLOOKUP($B60,Калоризатор1[],6)/100*C60,"")</f>
        <v>144</v>
      </c>
      <c r="H60" s="89">
        <f>IFERROR((VLOOKUP('Дневник Питания'!$B60,Калоризатор1[],9,1))*'Дневник Питания'!$C60,"")</f>
        <v>10</v>
      </c>
      <c r="I60" s="90"/>
      <c r="J60" s="88"/>
    </row>
    <row r="61" spans="1:10" x14ac:dyDescent="0.3">
      <c r="A61" s="87">
        <v>42820</v>
      </c>
      <c r="B61" s="37" t="s">
        <v>46</v>
      </c>
      <c r="C61" s="16">
        <v>200</v>
      </c>
      <c r="D61" s="89">
        <f>IFERROR(VLOOKUP($B61,Калоризатор1[],3)/100*C61,"")</f>
        <v>25.8</v>
      </c>
      <c r="E61" s="89">
        <f>IFERROR(VLOOKUP($B61,Калоризатор1[],4)/100*C61,"")</f>
        <v>23.2</v>
      </c>
      <c r="F61" s="89">
        <f>IFERROR(VLOOKUP($B61,Калоризатор1[],5)/100*C61,"")</f>
        <v>1.6</v>
      </c>
      <c r="G61" s="89">
        <f>IFERROR(VLOOKUP($B61,Калоризатор1[],6)/100*C61,"")</f>
        <v>320</v>
      </c>
      <c r="H61" s="89">
        <f>IFERROR((VLOOKUP('Дневник Питания'!$B61,Калоризатор1[],9,1))*'Дневник Питания'!$C61,"")</f>
        <v>12</v>
      </c>
      <c r="I61" s="90">
        <v>81.099999999999994</v>
      </c>
      <c r="J61" s="88"/>
    </row>
    <row r="62" spans="1:10" x14ac:dyDescent="0.3">
      <c r="A62" s="87">
        <v>42820</v>
      </c>
      <c r="B62" s="88" t="s">
        <v>14</v>
      </c>
      <c r="C62" s="75">
        <v>200</v>
      </c>
      <c r="D62" s="89">
        <f>IFERROR(VLOOKUP($B62,Калоризатор1[],3)/100*C62,"")</f>
        <v>35.200000000000003</v>
      </c>
      <c r="E62" s="89">
        <f>IFERROR(VLOOKUP($B62,Калоризатор1[],4)/100*C62,"")</f>
        <v>2</v>
      </c>
      <c r="F62" s="89">
        <f>IFERROR(VLOOKUP($B62,Калоризатор1[],5)/100*C62,"")</f>
        <v>0</v>
      </c>
      <c r="G62" s="89">
        <f>IFERROR(VLOOKUP($B62,Калоризатор1[],6)/100*C62,"")</f>
        <v>158</v>
      </c>
      <c r="H62" s="89">
        <f>IFERROR((VLOOKUP('Дневник Питания'!$B62,Калоризатор1[],9,1))*'Дневник Питания'!$C62,"")</f>
        <v>20</v>
      </c>
      <c r="I62" s="90"/>
      <c r="J62" s="88"/>
    </row>
    <row r="63" spans="1:10" x14ac:dyDescent="0.3">
      <c r="A63" s="87">
        <v>42822</v>
      </c>
      <c r="B63" s="88" t="s">
        <v>91</v>
      </c>
      <c r="C63" s="75">
        <v>290</v>
      </c>
      <c r="D63" s="89">
        <f>IFERROR(VLOOKUP($B63,Калоризатор1[],3)/100*C63,"")</f>
        <v>2.9</v>
      </c>
      <c r="E63" s="89">
        <f>IFERROR(VLOOKUP($B63,Калоризатор1[],4)/100*C63,"")</f>
        <v>2.9</v>
      </c>
      <c r="F63" s="89">
        <f>IFERROR(VLOOKUP($B63,Калоризатор1[],5)/100*C63,"")</f>
        <v>14.5</v>
      </c>
      <c r="G63" s="89">
        <f>IFERROR(VLOOKUP($B63,Калоризатор1[],6)/100*C63,"")</f>
        <v>101.5</v>
      </c>
      <c r="H63" s="89">
        <f>IFERROR((VLOOKUP('Дневник Питания'!$B63,Калоризатор1[],9,1))*'Дневник Питания'!$C63,"")</f>
        <v>59</v>
      </c>
      <c r="I63" s="90">
        <v>82.1</v>
      </c>
      <c r="J63" s="88"/>
    </row>
    <row r="64" spans="1:10" x14ac:dyDescent="0.3">
      <c r="A64" s="87">
        <v>42822</v>
      </c>
      <c r="B64" s="92" t="s">
        <v>76</v>
      </c>
      <c r="C64" s="93">
        <v>150</v>
      </c>
      <c r="D64" s="89">
        <f>IFERROR(VLOOKUP($B64,Калоризатор1[],3)/100*C64,"")</f>
        <v>0.6</v>
      </c>
      <c r="E64" s="89">
        <f>IFERROR(VLOOKUP($B64,Калоризатор1[],4)/100*C64,"")</f>
        <v>0.6</v>
      </c>
      <c r="F64" s="89">
        <f>IFERROR(VLOOKUP($B64,Калоризатор1[],5)/100*C64,"")</f>
        <v>14.700000000000001</v>
      </c>
      <c r="G64" s="89">
        <f>IFERROR(VLOOKUP($B64,Калоризатор1[],6)/100*C64,"")</f>
        <v>70.5</v>
      </c>
      <c r="H64" s="89">
        <f>IFERROR((VLOOKUP('Дневник Питания'!$B64,Калоризатор1[],9,1))*'Дневник Питания'!$C64,"")</f>
        <v>7.5</v>
      </c>
      <c r="I64" s="90"/>
      <c r="J64" s="88"/>
    </row>
    <row r="65" spans="1:10" x14ac:dyDescent="0.3">
      <c r="A65" s="87">
        <v>42822</v>
      </c>
      <c r="B65" s="88" t="s">
        <v>81</v>
      </c>
      <c r="C65" s="75">
        <v>150</v>
      </c>
      <c r="D65" s="89">
        <f>IFERROR(VLOOKUP($B65,Калоризатор1[],3)/100*C65,"")</f>
        <v>4.6500000000000004</v>
      </c>
      <c r="E65" s="89">
        <f>IFERROR(VLOOKUP($B65,Калоризатор1[],4)/100*C65,"")</f>
        <v>0.6</v>
      </c>
      <c r="F65" s="89">
        <f>IFERROR(VLOOKUP($B65,Калоризатор1[],5)/100*C65,"")</f>
        <v>33.299999999999997</v>
      </c>
      <c r="G65" s="89">
        <f>IFERROR(VLOOKUP($B65,Калоризатор1[],6)/100*C65,"")</f>
        <v>163.5</v>
      </c>
      <c r="H65" s="89">
        <f>IFERROR((VLOOKUP('Дневник Питания'!$B65,Калоризатор1[],9,1))*'Дневник Питания'!$C65,"")</f>
        <v>4.5</v>
      </c>
      <c r="I65" s="90"/>
      <c r="J65" s="88"/>
    </row>
    <row r="66" spans="1:10" x14ac:dyDescent="0.3">
      <c r="A66" s="87">
        <v>42822</v>
      </c>
      <c r="B66" s="88" t="s">
        <v>45</v>
      </c>
      <c r="C66" s="75">
        <v>75</v>
      </c>
      <c r="D66" s="89">
        <f>IFERROR(VLOOKUP($B66,Калоризатор1[],3)/100*C66,"")</f>
        <v>12.600000000000001</v>
      </c>
      <c r="E66" s="89">
        <f>IFERROR(VLOOKUP($B66,Калоризатор1[],4)/100*C66,"")</f>
        <v>13.725</v>
      </c>
      <c r="F66" s="89">
        <f>IFERROR(VLOOKUP($B66,Калоризатор1[],5)/100*C66,"")</f>
        <v>0</v>
      </c>
      <c r="G66" s="89">
        <f>IFERROR(VLOOKUP($B66,Калоризатор1[],6)/100*C66,"")</f>
        <v>174</v>
      </c>
      <c r="H66" s="89">
        <f>IFERROR((VLOOKUP('Дневник Питания'!$B66,Калоризатор1[],9,1))*'Дневник Питания'!$C66,"")</f>
        <v>80</v>
      </c>
      <c r="I66" s="90"/>
      <c r="J66" s="88"/>
    </row>
    <row r="67" spans="1:10" x14ac:dyDescent="0.3">
      <c r="A67" s="87">
        <v>42822</v>
      </c>
      <c r="B67" s="88" t="s">
        <v>52</v>
      </c>
      <c r="C67" s="75">
        <v>140</v>
      </c>
      <c r="D67" s="89">
        <f>IFERROR(VLOOKUP($B67,Калоризатор1[],3)/100*C67,"")</f>
        <v>5.6000000000000005</v>
      </c>
      <c r="E67" s="89">
        <f>IFERROR(VLOOKUP($B67,Калоризатор1[],4)/100*C67,"")</f>
        <v>19.600000000000001</v>
      </c>
      <c r="F67" s="89">
        <f>IFERROR(VLOOKUP($B67,Калоризатор1[],5)/100*C67,"")</f>
        <v>11.200000000000001</v>
      </c>
      <c r="G67" s="89">
        <f>IFERROR(VLOOKUP($B67,Калоризатор1[],6)/100*C67,"")</f>
        <v>252</v>
      </c>
      <c r="H67" s="89">
        <f>IFERROR((VLOOKUP('Дневник Питания'!$B67,Калоризатор1[],9,1))*'Дневник Питания'!$C67,"")</f>
        <v>39</v>
      </c>
      <c r="I67" s="90"/>
      <c r="J67" s="88"/>
    </row>
    <row r="68" spans="1:10" x14ac:dyDescent="0.3">
      <c r="A68" s="87">
        <v>42822</v>
      </c>
      <c r="B68" s="88" t="s">
        <v>14</v>
      </c>
      <c r="C68" s="75">
        <v>200</v>
      </c>
      <c r="D68" s="89">
        <f>IFERROR(VLOOKUP($B68,Калоризатор1[],3)/100*C68,"")</f>
        <v>35.200000000000003</v>
      </c>
      <c r="E68" s="89">
        <f>IFERROR(VLOOKUP($B68,Калоризатор1[],4)/100*C68,"")</f>
        <v>2</v>
      </c>
      <c r="F68" s="89">
        <f>IFERROR(VLOOKUP($B68,Калоризатор1[],5)/100*C68,"")</f>
        <v>0</v>
      </c>
      <c r="G68" s="89">
        <f>IFERROR(VLOOKUP($B68,Калоризатор1[],6)/100*C68,"")</f>
        <v>158</v>
      </c>
      <c r="H68" s="89">
        <f>IFERROR((VLOOKUP('Дневник Питания'!$B68,Калоризатор1[],9,1))*'Дневник Питания'!$C68,"")</f>
        <v>20</v>
      </c>
      <c r="I68" s="90"/>
      <c r="J68" s="88"/>
    </row>
    <row r="69" spans="1:10" x14ac:dyDescent="0.3">
      <c r="A69" s="87">
        <v>42822</v>
      </c>
      <c r="B69" s="88" t="s">
        <v>92</v>
      </c>
      <c r="C69" s="75">
        <v>150</v>
      </c>
      <c r="D69" s="89">
        <f>IFERROR(VLOOKUP($B69,Калоризатор1[],3)/100*C69,"")</f>
        <v>24</v>
      </c>
      <c r="E69" s="89">
        <f>IFERROR(VLOOKUP($B69,Калоризатор1[],4)/100*C69,"")</f>
        <v>4.3499999999999996</v>
      </c>
      <c r="F69" s="89">
        <f>IFERROR(VLOOKUP($B69,Калоризатор1[],5)/100*C69,"")</f>
        <v>0</v>
      </c>
      <c r="G69" s="89">
        <f>IFERROR(VLOOKUP($B69,Калоризатор1[],6)/100*C69,"")</f>
        <v>0</v>
      </c>
      <c r="H69" s="89">
        <f>IFERROR((VLOOKUP('Дневник Питания'!$B69,Калоризатор1[],9,1))*'Дневник Питания'!$C69,"")</f>
        <v>0.15</v>
      </c>
      <c r="I69" s="90">
        <v>82.4</v>
      </c>
      <c r="J69" s="88"/>
    </row>
  </sheetData>
  <conditionalFormatting sqref="D3:F3">
    <cfRule type="colorScale" priority="29">
      <colorScale>
        <cfvo type="min"/>
        <cfvo type="percentile" val="50"/>
        <cfvo type="max"/>
        <color theme="9" tint="0.59999389629810485"/>
        <color theme="7" tint="0.79998168889431442"/>
        <color theme="5" tint="0.39997558519241921"/>
      </colorScale>
    </cfRule>
  </conditionalFormatting>
  <conditionalFormatting sqref="D4:F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F5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F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:A63">
    <cfRule type="expression" dxfId="42" priority="24">
      <formula>A9=TODAY()-1</formula>
    </cfRule>
    <cfRule type="expression" dxfId="41" priority="25">
      <formula>A9=TODAY()</formula>
    </cfRule>
  </conditionalFormatting>
  <conditionalFormatting sqref="D4:F4">
    <cfRule type="colorScale" priority="23">
      <colorScale>
        <cfvo type="min"/>
        <cfvo type="percentile" val="50"/>
        <cfvo type="max"/>
        <color theme="9" tint="0.59999389629810485"/>
        <color theme="7" tint="0.79998168889431442"/>
        <color theme="5" tint="0.39997558519241921"/>
      </colorScale>
    </cfRule>
  </conditionalFormatting>
  <conditionalFormatting sqref="D5:F5">
    <cfRule type="colorScale" priority="21">
      <colorScale>
        <cfvo type="min"/>
        <cfvo type="percentile" val="50"/>
        <cfvo type="max"/>
        <color theme="9" tint="0.59999389629810485"/>
        <color theme="7" tint="0.79998168889431442"/>
        <color theme="5" tint="0.39997558519241921"/>
      </colorScale>
    </cfRule>
  </conditionalFormatting>
  <conditionalFormatting sqref="D6:F6">
    <cfRule type="colorScale" priority="18">
      <colorScale>
        <cfvo type="min"/>
        <cfvo type="percentile" val="50"/>
        <cfvo type="max"/>
        <color theme="9" tint="0.59999389629810485"/>
        <color theme="7" tint="0.79998168889431442"/>
        <color theme="5" tint="0.39997558519241921"/>
      </colorScale>
    </cfRule>
  </conditionalFormatting>
  <conditionalFormatting sqref="A30:A31">
    <cfRule type="expression" dxfId="40" priority="16">
      <formula>A30=TODAY()-1</formula>
    </cfRule>
    <cfRule type="expression" dxfId="39" priority="17">
      <formula>A30=TODAY()</formula>
    </cfRule>
  </conditionalFormatting>
  <conditionalFormatting sqref="A41:A44">
    <cfRule type="expression" dxfId="38" priority="14">
      <formula>A41=TODAY()-1</formula>
    </cfRule>
    <cfRule type="expression" dxfId="37" priority="15">
      <formula>A41=TODAY()</formula>
    </cfRule>
  </conditionalFormatting>
  <conditionalFormatting sqref="A47:A49">
    <cfRule type="expression" dxfId="36" priority="12">
      <formula>A47=TODAY()-1</formula>
    </cfRule>
    <cfRule type="expression" dxfId="35" priority="13">
      <formula>A47=TODAY()</formula>
    </cfRule>
  </conditionalFormatting>
  <conditionalFormatting sqref="D1:F1">
    <cfRule type="colorScale" priority="11">
      <colorScale>
        <cfvo type="min"/>
        <cfvo type="percentile" val="50"/>
        <cfvo type="max"/>
        <color theme="9" tint="0.59999389629810485"/>
        <color theme="7" tint="0.79998168889431442"/>
        <color theme="5" tint="0.39997558519241921"/>
      </colorScale>
    </cfRule>
  </conditionalFormatting>
  <conditionalFormatting sqref="A52:A54">
    <cfRule type="expression" dxfId="34" priority="9">
      <formula>A52=TODAY()-1</formula>
    </cfRule>
    <cfRule type="expression" dxfId="33" priority="10">
      <formula>A52=TODAY()</formula>
    </cfRule>
  </conditionalFormatting>
  <conditionalFormatting sqref="A55">
    <cfRule type="expression" dxfId="32" priority="7">
      <formula>A55=TODAY()-1</formula>
    </cfRule>
    <cfRule type="expression" dxfId="31" priority="8">
      <formula>A55=TODAY()</formula>
    </cfRule>
  </conditionalFormatting>
  <conditionalFormatting sqref="A55">
    <cfRule type="expression" dxfId="30" priority="5">
      <formula>A55=TODAY()-1</formula>
    </cfRule>
    <cfRule type="expression" dxfId="29" priority="6">
      <formula>A55=TODAY()</formula>
    </cfRule>
  </conditionalFormatting>
  <conditionalFormatting sqref="A57">
    <cfRule type="expression" dxfId="28" priority="3">
      <formula>A57=TODAY()-1</formula>
    </cfRule>
    <cfRule type="expression" dxfId="27" priority="4">
      <formula>A57=TODAY()</formula>
    </cfRule>
  </conditionalFormatting>
  <conditionalFormatting sqref="A64:A67">
    <cfRule type="expression" dxfId="26" priority="1">
      <formula>A64=TODAY()-1</formula>
    </cfRule>
    <cfRule type="expression" dxfId="25" priority="2">
      <formula>A64=TODAY()</formula>
    </cfRule>
  </conditionalFormatting>
  <dataValidations count="1">
    <dataValidation type="list" allowBlank="1" showInputMessage="1" showErrorMessage="1" sqref="B9:B69">
      <formula1>INDIRECT("Калоризатор1[Продукт]")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39"/>
  <sheetViews>
    <sheetView zoomScale="127" zoomScaleNormal="127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7" sqref="A7"/>
    </sheetView>
  </sheetViews>
  <sheetFormatPr defaultColWidth="0" defaultRowHeight="14.4" x14ac:dyDescent="0.3"/>
  <cols>
    <col min="1" max="1" width="31.6640625" style="38" customWidth="1"/>
    <col min="2" max="2" width="5.109375" style="6" customWidth="1"/>
    <col min="3" max="3" width="9.44140625" style="5" customWidth="1"/>
    <col min="4" max="4" width="5.88671875" style="5" customWidth="1"/>
    <col min="5" max="5" width="6.88671875" style="5" customWidth="1"/>
    <col min="6" max="6" width="7.44140625" style="5" customWidth="1"/>
    <col min="7" max="8" width="9.109375" style="6" customWidth="1"/>
    <col min="9" max="9" width="8.6640625" style="13" customWidth="1"/>
    <col min="10" max="10" width="5.33203125" style="31" customWidth="1"/>
    <col min="11" max="13" width="0" style="6" hidden="1"/>
    <col min="14" max="14" width="3.88671875" style="6" customWidth="1"/>
    <col min="15" max="16384" width="9.109375" style="6" hidden="1"/>
  </cols>
  <sheetData>
    <row r="1" spans="1:10" x14ac:dyDescent="0.3">
      <c r="A1" s="91" t="s">
        <v>70</v>
      </c>
    </row>
    <row r="2" spans="1:10" ht="15" x14ac:dyDescent="0.25">
      <c r="A2" s="35"/>
    </row>
    <row r="3" spans="1:10" x14ac:dyDescent="0.3">
      <c r="A3" s="36" t="s">
        <v>16</v>
      </c>
      <c r="B3" s="14" t="s">
        <v>17</v>
      </c>
      <c r="C3" s="17" t="s">
        <v>18</v>
      </c>
      <c r="D3" s="17" t="s">
        <v>19</v>
      </c>
      <c r="E3" s="17" t="s">
        <v>20</v>
      </c>
      <c r="F3" s="17" t="s">
        <v>21</v>
      </c>
      <c r="G3" s="14" t="s">
        <v>41</v>
      </c>
      <c r="H3" s="14" t="s">
        <v>40</v>
      </c>
      <c r="I3" s="15" t="s">
        <v>39</v>
      </c>
      <c r="J3" s="32" t="s">
        <v>9</v>
      </c>
    </row>
    <row r="4" spans="1:10" x14ac:dyDescent="0.3">
      <c r="A4" s="37" t="s">
        <v>24</v>
      </c>
      <c r="B4" s="16">
        <v>100</v>
      </c>
      <c r="C4" s="17">
        <v>1.5</v>
      </c>
      <c r="D4" s="17">
        <v>0.2</v>
      </c>
      <c r="E4" s="17">
        <v>21.8</v>
      </c>
      <c r="F4" s="17">
        <v>95</v>
      </c>
      <c r="G4" s="17">
        <v>70</v>
      </c>
      <c r="H4" s="17">
        <v>1000</v>
      </c>
      <c r="I4" s="18">
        <f>Калоризатор1[[#This Row],[ЦенаПорции]]/Калоризатор1[[#This Row],[Вес порции]]</f>
        <v>7.0000000000000007E-2</v>
      </c>
      <c r="J4" s="33"/>
    </row>
    <row r="5" spans="1:10" x14ac:dyDescent="0.3">
      <c r="A5" s="38" t="s">
        <v>91</v>
      </c>
      <c r="B5" s="16">
        <v>100</v>
      </c>
      <c r="C5" s="17">
        <v>1</v>
      </c>
      <c r="D5" s="50">
        <v>1</v>
      </c>
      <c r="E5" s="17">
        <v>5</v>
      </c>
      <c r="F5" s="17">
        <v>35</v>
      </c>
      <c r="G5" s="17">
        <v>59</v>
      </c>
      <c r="H5" s="17">
        <v>290</v>
      </c>
      <c r="I5" s="18">
        <f>Калоризатор1[[#This Row],[ЦенаПорции]]/Калоризатор1[[#This Row],[Вес порции]]</f>
        <v>0.20344827586206896</v>
      </c>
      <c r="J5" s="33" t="s">
        <v>2</v>
      </c>
    </row>
    <row r="6" spans="1:10" x14ac:dyDescent="0.3">
      <c r="A6" s="38" t="s">
        <v>47</v>
      </c>
      <c r="B6" s="16">
        <v>100</v>
      </c>
      <c r="C6" s="17">
        <v>1</v>
      </c>
      <c r="D6" s="17">
        <v>0.1</v>
      </c>
      <c r="E6" s="17">
        <v>0.1</v>
      </c>
      <c r="F6" s="17">
        <v>4</v>
      </c>
      <c r="G6" s="17">
        <v>19</v>
      </c>
      <c r="H6" s="17">
        <v>150</v>
      </c>
      <c r="I6" s="18">
        <f>Калоризатор1[[#This Row],[ЦенаПорции]]/Калоризатор1[[#This Row],[Вес порции]]</f>
        <v>0.12666666666666668</v>
      </c>
      <c r="J6" s="33" t="s">
        <v>4</v>
      </c>
    </row>
    <row r="7" spans="1:10" x14ac:dyDescent="0.3">
      <c r="A7" s="39" t="s">
        <v>45</v>
      </c>
      <c r="B7" s="16">
        <v>100</v>
      </c>
      <c r="C7" s="19">
        <v>16.8</v>
      </c>
      <c r="D7" s="19">
        <v>18.3</v>
      </c>
      <c r="E7" s="19">
        <v>0</v>
      </c>
      <c r="F7" s="19">
        <v>232</v>
      </c>
      <c r="G7" s="19">
        <v>80</v>
      </c>
      <c r="H7" s="19">
        <v>75</v>
      </c>
      <c r="I7" s="20">
        <f>Калоризатор1[[#This Row],[ЦенаПорции]]/Калоризатор1[[#This Row],[Вес порции]]</f>
        <v>1.0666666666666667</v>
      </c>
      <c r="J7" s="34"/>
    </row>
    <row r="8" spans="1:10" x14ac:dyDescent="0.3">
      <c r="A8" s="37" t="s">
        <v>73</v>
      </c>
      <c r="B8" s="14">
        <v>100</v>
      </c>
      <c r="C8" s="17">
        <v>17.100000000000001</v>
      </c>
      <c r="D8" s="17">
        <v>16.399999999999999</v>
      </c>
      <c r="E8" s="17">
        <v>15.2</v>
      </c>
      <c r="F8" s="17">
        <v>281</v>
      </c>
      <c r="G8" s="17">
        <v>250</v>
      </c>
      <c r="H8" s="17">
        <v>1000</v>
      </c>
      <c r="I8" s="18">
        <f>Калоризатор1[[#This Row],[ЦенаПорции]]/Калоризатор1[[#This Row],[Вес порции]]</f>
        <v>0.25</v>
      </c>
      <c r="J8" s="33"/>
    </row>
    <row r="9" spans="1:10" x14ac:dyDescent="0.3">
      <c r="A9" s="37" t="s">
        <v>72</v>
      </c>
      <c r="B9" s="14">
        <v>200</v>
      </c>
      <c r="C9" s="17">
        <v>6.38</v>
      </c>
      <c r="D9" s="17">
        <v>7.53</v>
      </c>
      <c r="E9" s="17">
        <v>5.49</v>
      </c>
      <c r="F9" s="17">
        <v>117</v>
      </c>
      <c r="G9" s="17">
        <v>1</v>
      </c>
      <c r="H9" s="17">
        <v>200</v>
      </c>
      <c r="I9" s="18">
        <f>Калоризатор1[[#This Row],[ЦенаПорции]]/Калоризатор1[[#This Row],[Вес порции]]</f>
        <v>5.0000000000000001E-3</v>
      </c>
      <c r="J9" s="33"/>
    </row>
    <row r="10" spans="1:10" x14ac:dyDescent="0.3">
      <c r="A10" s="39" t="s">
        <v>86</v>
      </c>
      <c r="B10" s="74">
        <v>100</v>
      </c>
      <c r="C10" s="19">
        <v>8</v>
      </c>
      <c r="D10" s="19">
        <v>9</v>
      </c>
      <c r="E10" s="19">
        <v>7</v>
      </c>
      <c r="F10" s="19">
        <v>109</v>
      </c>
      <c r="G10" s="19">
        <v>110</v>
      </c>
      <c r="H10" s="19">
        <v>225</v>
      </c>
      <c r="I10" s="20">
        <f>Калоризатор1[[#This Row],[ЦенаПорции]]/Калоризатор1[[#This Row],[Вес порции]]</f>
        <v>0.48888888888888887</v>
      </c>
      <c r="J10" s="34"/>
    </row>
    <row r="11" spans="1:10" x14ac:dyDescent="0.3">
      <c r="A11" s="38" t="s">
        <v>48</v>
      </c>
      <c r="B11" s="16">
        <v>100</v>
      </c>
      <c r="C11" s="17">
        <v>4.5</v>
      </c>
      <c r="D11" s="17">
        <v>18</v>
      </c>
      <c r="E11" s="17">
        <v>10.5</v>
      </c>
      <c r="F11" s="17">
        <v>220</v>
      </c>
      <c r="G11" s="17">
        <v>84</v>
      </c>
      <c r="H11" s="17">
        <v>270</v>
      </c>
      <c r="I11" s="18">
        <f>Калоризатор1[[#This Row],[ЦенаПорции]]/Калоризатор1[[#This Row],[Вес порции]]</f>
        <v>0.31111111111111112</v>
      </c>
      <c r="J11" s="33" t="s">
        <v>7</v>
      </c>
    </row>
    <row r="12" spans="1:10" x14ac:dyDescent="0.3">
      <c r="A12" s="37" t="s">
        <v>29</v>
      </c>
      <c r="B12" s="16">
        <v>100</v>
      </c>
      <c r="C12" s="17">
        <v>2</v>
      </c>
      <c r="D12" s="17">
        <v>0.4</v>
      </c>
      <c r="E12" s="17">
        <v>16.7</v>
      </c>
      <c r="F12" s="17">
        <v>82</v>
      </c>
      <c r="G12" s="17">
        <v>40</v>
      </c>
      <c r="H12" s="17">
        <v>1000</v>
      </c>
      <c r="I12" s="18">
        <f>Калоризатор1[[#This Row],[ЦенаПорции]]/Калоризатор1[[#This Row],[Вес порции]]</f>
        <v>0.04</v>
      </c>
      <c r="J12" s="33"/>
    </row>
    <row r="13" spans="1:10" x14ac:dyDescent="0.3">
      <c r="A13" s="37" t="s">
        <v>77</v>
      </c>
      <c r="B13" s="14">
        <v>100</v>
      </c>
      <c r="C13" s="17">
        <v>2.8</v>
      </c>
      <c r="D13" s="17">
        <v>9.5</v>
      </c>
      <c r="E13" s="17">
        <v>23.4</v>
      </c>
      <c r="F13" s="17">
        <v>192</v>
      </c>
      <c r="G13" s="17">
        <v>1</v>
      </c>
      <c r="H13" s="17">
        <v>1000</v>
      </c>
      <c r="I13" s="18">
        <f>Калоризатор1[[#This Row],[ЦенаПорции]]/Калоризатор1[[#This Row],[Вес порции]]</f>
        <v>1E-3</v>
      </c>
      <c r="J13" s="33"/>
    </row>
    <row r="14" spans="1:10" x14ac:dyDescent="0.3">
      <c r="A14" s="38" t="s">
        <v>49</v>
      </c>
      <c r="B14" s="16">
        <v>100</v>
      </c>
      <c r="C14" s="17">
        <v>3</v>
      </c>
      <c r="D14" s="17">
        <v>5</v>
      </c>
      <c r="E14" s="17">
        <v>13</v>
      </c>
      <c r="F14" s="17">
        <v>110</v>
      </c>
      <c r="G14" s="17">
        <v>59</v>
      </c>
      <c r="H14" s="17">
        <v>250</v>
      </c>
      <c r="I14" s="18">
        <f>Калоризатор1[[#This Row],[ЦенаПорции]]/Калоризатор1[[#This Row],[Вес порции]]</f>
        <v>0.23599999999999999</v>
      </c>
      <c r="J14" s="33" t="s">
        <v>6</v>
      </c>
    </row>
    <row r="15" spans="1:10" x14ac:dyDescent="0.3">
      <c r="A15" s="38" t="s">
        <v>79</v>
      </c>
      <c r="B15" s="16">
        <v>100</v>
      </c>
      <c r="C15" s="17">
        <v>3.2</v>
      </c>
      <c r="D15" s="17">
        <v>0.8</v>
      </c>
      <c r="E15" s="17">
        <v>17.100000000000001</v>
      </c>
      <c r="F15" s="17">
        <v>90</v>
      </c>
      <c r="G15" s="17">
        <v>55</v>
      </c>
      <c r="H15" s="17">
        <v>800</v>
      </c>
      <c r="I15" s="18">
        <f>Калоризатор1[[#This Row],[ЦенаПорции]]/Калоризатор1[[#This Row],[Вес порции]]</f>
        <v>6.8750000000000006E-2</v>
      </c>
      <c r="J15" s="33"/>
    </row>
    <row r="16" spans="1:10" x14ac:dyDescent="0.3">
      <c r="A16" s="38" t="s">
        <v>80</v>
      </c>
      <c r="B16" s="16">
        <v>100</v>
      </c>
      <c r="C16" s="17">
        <v>3</v>
      </c>
      <c r="D16" s="17">
        <v>1.7</v>
      </c>
      <c r="E16" s="17">
        <v>15</v>
      </c>
      <c r="F16" s="17">
        <v>88</v>
      </c>
      <c r="G16" s="17">
        <v>20</v>
      </c>
      <c r="H16" s="17">
        <v>1000</v>
      </c>
      <c r="I16" s="18">
        <f>Калоризатор1[[#This Row],[ЦенаПорции]]/Калоризатор1[[#This Row],[Вес порции]]</f>
        <v>0.02</v>
      </c>
      <c r="J16" s="33"/>
    </row>
    <row r="17" spans="1:10" x14ac:dyDescent="0.3">
      <c r="A17" s="38" t="s">
        <v>81</v>
      </c>
      <c r="B17" s="16">
        <v>100</v>
      </c>
      <c r="C17" s="17">
        <v>3.1</v>
      </c>
      <c r="D17" s="17">
        <v>0.4</v>
      </c>
      <c r="E17" s="17">
        <v>22.2</v>
      </c>
      <c r="F17" s="17">
        <v>109</v>
      </c>
      <c r="G17" s="17">
        <v>30</v>
      </c>
      <c r="H17" s="17">
        <v>1000</v>
      </c>
      <c r="I17" s="18">
        <f>Калоризатор1[[#This Row],[ЦенаПорции]]/Калоризатор1[[#This Row],[Вес порции]]</f>
        <v>0.03</v>
      </c>
      <c r="J17" s="33"/>
    </row>
    <row r="18" spans="1:10" x14ac:dyDescent="0.3">
      <c r="A18" s="38" t="s">
        <v>82</v>
      </c>
      <c r="B18" s="16">
        <v>100</v>
      </c>
      <c r="C18" s="17">
        <v>1.5</v>
      </c>
      <c r="D18" s="17">
        <v>0.1</v>
      </c>
      <c r="E18" s="17">
        <v>17.399999999999999</v>
      </c>
      <c r="F18" s="17">
        <v>78</v>
      </c>
      <c r="G18" s="17">
        <v>40</v>
      </c>
      <c r="H18" s="17">
        <v>1000</v>
      </c>
      <c r="I18" s="18">
        <f>Калоризатор1[[#This Row],[ЦенаПорции]]/Калоризатор1[[#This Row],[Вес порции]]</f>
        <v>0.04</v>
      </c>
      <c r="J18" s="33"/>
    </row>
    <row r="19" spans="1:10" x14ac:dyDescent="0.3">
      <c r="A19" s="38" t="s">
        <v>13</v>
      </c>
      <c r="B19" s="16">
        <v>100</v>
      </c>
      <c r="C19" s="17">
        <v>2.8</v>
      </c>
      <c r="D19" s="17">
        <v>1</v>
      </c>
      <c r="E19" s="17">
        <v>4</v>
      </c>
      <c r="F19" s="17">
        <v>40</v>
      </c>
      <c r="G19" s="17">
        <v>65</v>
      </c>
      <c r="H19" s="17">
        <v>1000</v>
      </c>
      <c r="I19" s="18">
        <f>Калоризатор1[[#This Row],[ЦенаПорции]]/Калоризатор1[[#This Row],[Вес порции]]</f>
        <v>6.5000000000000002E-2</v>
      </c>
      <c r="J19" s="33"/>
    </row>
    <row r="20" spans="1:10" x14ac:dyDescent="0.3">
      <c r="A20" s="37" t="s">
        <v>78</v>
      </c>
      <c r="B20" s="14">
        <v>100</v>
      </c>
      <c r="C20" s="17">
        <v>26</v>
      </c>
      <c r="D20" s="17">
        <v>12</v>
      </c>
      <c r="E20" s="17">
        <v>0</v>
      </c>
      <c r="F20" s="17">
        <v>210</v>
      </c>
      <c r="G20" s="17">
        <v>1</v>
      </c>
      <c r="H20" s="17">
        <v>1000</v>
      </c>
      <c r="I20" s="18">
        <f>Калоризатор1[[#This Row],[ЦенаПорции]]/Калоризатор1[[#This Row],[Вес порции]]</f>
        <v>1E-3</v>
      </c>
      <c r="J20" s="33"/>
    </row>
    <row r="21" spans="1:10" x14ac:dyDescent="0.3">
      <c r="A21" s="38" t="s">
        <v>50</v>
      </c>
      <c r="B21" s="16">
        <v>100</v>
      </c>
      <c r="C21" s="17">
        <v>1.5</v>
      </c>
      <c r="D21" s="17">
        <v>0.1</v>
      </c>
      <c r="E21" s="17">
        <v>3</v>
      </c>
      <c r="F21" s="17">
        <v>20</v>
      </c>
      <c r="G21" s="17">
        <v>39</v>
      </c>
      <c r="H21" s="17">
        <v>300</v>
      </c>
      <c r="I21" s="18">
        <f>Калоризатор1[[#This Row],[ЦенаПорции]]/Калоризатор1[[#This Row],[Вес порции]]</f>
        <v>0.13</v>
      </c>
      <c r="J21" s="33" t="s">
        <v>3</v>
      </c>
    </row>
    <row r="22" spans="1:10" x14ac:dyDescent="0.3">
      <c r="A22" s="37" t="s">
        <v>23</v>
      </c>
      <c r="B22" s="16">
        <v>100</v>
      </c>
      <c r="C22" s="17">
        <v>0.8</v>
      </c>
      <c r="D22" s="17">
        <v>0.2</v>
      </c>
      <c r="E22" s="17">
        <v>7.5</v>
      </c>
      <c r="F22" s="17">
        <v>33</v>
      </c>
      <c r="G22" s="17">
        <v>80</v>
      </c>
      <c r="H22" s="17">
        <v>1000</v>
      </c>
      <c r="I22" s="18">
        <f>Калоризатор1[[#This Row],[ЦенаПорции]]/Калоризатор1[[#This Row],[Вес порции]]</f>
        <v>0.08</v>
      </c>
      <c r="J22" s="33"/>
    </row>
    <row r="23" spans="1:10" x14ac:dyDescent="0.3">
      <c r="A23" s="37" t="s">
        <v>30</v>
      </c>
      <c r="B23" s="16">
        <v>100</v>
      </c>
      <c r="C23" s="17">
        <v>0.8</v>
      </c>
      <c r="D23" s="17">
        <v>0</v>
      </c>
      <c r="E23" s="17">
        <v>81.5</v>
      </c>
      <c r="F23" s="17">
        <v>329</v>
      </c>
      <c r="G23" s="17">
        <v>450</v>
      </c>
      <c r="H23" s="17">
        <v>1000</v>
      </c>
      <c r="I23" s="18">
        <f>Калоризатор1[[#This Row],[ЦенаПорции]]/Калоризатор1[[#This Row],[Вес порции]]</f>
        <v>0.45</v>
      </c>
      <c r="J23" s="33"/>
    </row>
    <row r="24" spans="1:10" x14ac:dyDescent="0.3">
      <c r="A24" s="38" t="s">
        <v>14</v>
      </c>
      <c r="B24" s="16">
        <v>100</v>
      </c>
      <c r="C24" s="17">
        <v>17.600000000000001</v>
      </c>
      <c r="D24" s="17">
        <v>1</v>
      </c>
      <c r="E24" s="17">
        <v>0</v>
      </c>
      <c r="F24" s="17">
        <v>79</v>
      </c>
      <c r="G24" s="17">
        <v>100</v>
      </c>
      <c r="H24" s="17">
        <v>1000</v>
      </c>
      <c r="I24" s="18">
        <f>Калоризатор1[[#This Row],[ЦенаПорции]]/Калоризатор1[[#This Row],[Вес порции]]</f>
        <v>0.1</v>
      </c>
      <c r="J24" s="33"/>
    </row>
    <row r="25" spans="1:10" x14ac:dyDescent="0.3">
      <c r="A25" s="37" t="s">
        <v>92</v>
      </c>
      <c r="B25" s="14">
        <v>100</v>
      </c>
      <c r="C25" s="17">
        <v>16</v>
      </c>
      <c r="D25" s="17">
        <v>2.9</v>
      </c>
      <c r="E25" s="17">
        <v>0</v>
      </c>
      <c r="F25" s="17"/>
      <c r="G25" s="17">
        <v>1</v>
      </c>
      <c r="H25" s="17">
        <v>1000</v>
      </c>
      <c r="I25" s="18">
        <f>Калоризатор1[[#This Row],[ЦенаПорции]]/Калоризатор1[[#This Row],[Вес порции]]</f>
        <v>1E-3</v>
      </c>
      <c r="J25" s="33"/>
    </row>
    <row r="26" spans="1:10" x14ac:dyDescent="0.3">
      <c r="A26" s="38" t="s">
        <v>42</v>
      </c>
      <c r="B26" s="16">
        <v>100</v>
      </c>
      <c r="C26" s="17">
        <v>3.3</v>
      </c>
      <c r="D26" s="17">
        <v>1</v>
      </c>
      <c r="E26" s="17">
        <v>4.8</v>
      </c>
      <c r="F26" s="17">
        <v>41</v>
      </c>
      <c r="G26" s="17">
        <v>40</v>
      </c>
      <c r="H26" s="17">
        <v>1000</v>
      </c>
      <c r="I26" s="18">
        <f>Калоризатор1[[#This Row],[ЦенаПорции]]/Калоризатор1[[#This Row],[Вес порции]]</f>
        <v>0.04</v>
      </c>
      <c r="J26" s="33"/>
    </row>
    <row r="27" spans="1:10" x14ac:dyDescent="0.3">
      <c r="A27" s="38" t="s">
        <v>15</v>
      </c>
      <c r="B27" s="16">
        <v>100</v>
      </c>
      <c r="C27" s="17">
        <v>2.9</v>
      </c>
      <c r="D27" s="17">
        <v>3.2</v>
      </c>
      <c r="E27" s="17">
        <v>4.7</v>
      </c>
      <c r="F27" s="17">
        <v>59</v>
      </c>
      <c r="G27" s="17">
        <v>40</v>
      </c>
      <c r="H27" s="17">
        <v>1000</v>
      </c>
      <c r="I27" s="18">
        <f>Калоризатор1[[#This Row],[ЦенаПорции]]/Калоризатор1[[#This Row],[Вес порции]]</f>
        <v>0.04</v>
      </c>
      <c r="J27" s="33"/>
    </row>
    <row r="28" spans="1:10" x14ac:dyDescent="0.3">
      <c r="A28" s="37" t="s">
        <v>89</v>
      </c>
      <c r="B28" s="14">
        <v>100</v>
      </c>
      <c r="C28" s="17">
        <v>2.2000000000000002</v>
      </c>
      <c r="D28" s="17">
        <v>2.5</v>
      </c>
      <c r="E28" s="17">
        <v>3.5</v>
      </c>
      <c r="F28" s="17">
        <v>60</v>
      </c>
      <c r="G28" s="17">
        <v>39</v>
      </c>
      <c r="H28" s="17">
        <v>1000</v>
      </c>
      <c r="I28" s="18">
        <f>Калоризатор1[[#This Row],[ЦенаПорции]]/Калоризатор1[[#This Row],[Вес порции]]</f>
        <v>3.9E-2</v>
      </c>
      <c r="J28" s="33"/>
    </row>
    <row r="29" spans="1:10" x14ac:dyDescent="0.3">
      <c r="A29" s="38" t="s">
        <v>12</v>
      </c>
      <c r="B29" s="16">
        <v>100</v>
      </c>
      <c r="C29" s="17">
        <v>0.8</v>
      </c>
      <c r="D29" s="17">
        <v>0.1</v>
      </c>
      <c r="E29" s="17">
        <v>2.8</v>
      </c>
      <c r="F29" s="17">
        <v>15</v>
      </c>
      <c r="G29" s="17">
        <v>100</v>
      </c>
      <c r="H29" s="17">
        <v>1000</v>
      </c>
      <c r="I29" s="18">
        <f>Калоризатор1[[#This Row],[ЦенаПорции]]/Калоризатор1[[#This Row],[Вес порции]]</f>
        <v>0.1</v>
      </c>
      <c r="J29" s="33"/>
    </row>
    <row r="30" spans="1:10" x14ac:dyDescent="0.3">
      <c r="A30" s="38" t="s">
        <v>51</v>
      </c>
      <c r="B30" s="16">
        <v>100</v>
      </c>
      <c r="C30" s="17">
        <v>6.5</v>
      </c>
      <c r="D30" s="17">
        <v>6</v>
      </c>
      <c r="E30" s="17">
        <v>14</v>
      </c>
      <c r="F30" s="17">
        <v>130</v>
      </c>
      <c r="G30" s="17">
        <v>69</v>
      </c>
      <c r="H30" s="17">
        <v>270</v>
      </c>
      <c r="I30" s="18">
        <f>Калоризатор1[[#This Row],[ЦенаПорции]]/Калоризатор1[[#This Row],[Вес порции]]</f>
        <v>0.25555555555555554</v>
      </c>
      <c r="J30" s="33" t="s">
        <v>5</v>
      </c>
    </row>
    <row r="31" spans="1:10" x14ac:dyDescent="0.3">
      <c r="A31" s="37" t="s">
        <v>90</v>
      </c>
      <c r="B31" s="14">
        <v>100</v>
      </c>
      <c r="C31" s="17">
        <v>16.100000000000001</v>
      </c>
      <c r="D31" s="17">
        <v>0.9</v>
      </c>
      <c r="E31" s="17"/>
      <c r="F31" s="17">
        <v>72</v>
      </c>
      <c r="G31" s="17">
        <v>50</v>
      </c>
      <c r="H31" s="17">
        <v>1000</v>
      </c>
      <c r="I31" s="18">
        <f>Калоризатор1[[#This Row],[ЦенаПорции]]/Калоризатор1[[#This Row],[Вес порции]]</f>
        <v>0.05</v>
      </c>
      <c r="J31" s="33"/>
    </row>
    <row r="32" spans="1:10" x14ac:dyDescent="0.3">
      <c r="A32" s="37" t="s">
        <v>74</v>
      </c>
      <c r="B32" s="14">
        <v>100</v>
      </c>
      <c r="C32" s="17">
        <v>10</v>
      </c>
      <c r="D32" s="17">
        <v>30</v>
      </c>
      <c r="E32" s="17">
        <v>20</v>
      </c>
      <c r="F32" s="17">
        <v>300</v>
      </c>
      <c r="G32" s="17">
        <v>1</v>
      </c>
      <c r="H32" s="17">
        <v>200</v>
      </c>
      <c r="I32" s="18">
        <f>Калоризатор1[[#This Row],[ЦенаПорции]]/Калоризатор1[[#This Row],[Вес порции]]</f>
        <v>5.0000000000000001E-3</v>
      </c>
      <c r="J32" s="33"/>
    </row>
    <row r="33" spans="1:10" x14ac:dyDescent="0.3">
      <c r="A33" s="38" t="s">
        <v>52</v>
      </c>
      <c r="B33" s="16">
        <v>100</v>
      </c>
      <c r="C33" s="17">
        <v>4</v>
      </c>
      <c r="D33" s="17">
        <v>14</v>
      </c>
      <c r="E33" s="17">
        <v>8</v>
      </c>
      <c r="F33" s="17">
        <v>180</v>
      </c>
      <c r="G33" s="17">
        <v>39</v>
      </c>
      <c r="H33" s="17">
        <v>140</v>
      </c>
      <c r="I33" s="18">
        <f>Калоризатор1[[#This Row],[ЦенаПорции]]/Калоризатор1[[#This Row],[Вес порции]]</f>
        <v>0.27857142857142858</v>
      </c>
      <c r="J33" s="33" t="s">
        <v>0</v>
      </c>
    </row>
    <row r="34" spans="1:10" x14ac:dyDescent="0.3">
      <c r="A34" s="38" t="s">
        <v>44</v>
      </c>
      <c r="B34" s="16">
        <v>100</v>
      </c>
      <c r="C34" s="17">
        <v>17.2</v>
      </c>
      <c r="D34" s="17">
        <v>5</v>
      </c>
      <c r="E34" s="17">
        <v>1.8</v>
      </c>
      <c r="F34" s="17">
        <v>79</v>
      </c>
      <c r="G34" s="17">
        <v>321</v>
      </c>
      <c r="H34" s="17">
        <v>1000</v>
      </c>
      <c r="I34" s="18">
        <f>Калоризатор1[[#This Row],[ЦенаПорции]]/Калоризатор1[[#This Row],[Вес порции]]</f>
        <v>0.32100000000000001</v>
      </c>
      <c r="J34" s="33"/>
    </row>
    <row r="35" spans="1:10" x14ac:dyDescent="0.3">
      <c r="A35" s="38" t="s">
        <v>11</v>
      </c>
      <c r="B35" s="16">
        <v>100</v>
      </c>
      <c r="C35" s="17">
        <v>1.1000000000000001</v>
      </c>
      <c r="D35" s="17">
        <v>0.2</v>
      </c>
      <c r="E35" s="17">
        <v>3.7</v>
      </c>
      <c r="F35" s="17">
        <v>20</v>
      </c>
      <c r="G35" s="17">
        <v>150</v>
      </c>
      <c r="H35" s="17">
        <v>1000</v>
      </c>
      <c r="I35" s="18">
        <f>Калоризатор1[[#This Row],[ЦенаПорции]]/Калоризатор1[[#This Row],[Вес порции]]</f>
        <v>0.15</v>
      </c>
      <c r="J35" s="33"/>
    </row>
    <row r="36" spans="1:10" x14ac:dyDescent="0.3">
      <c r="A36" s="39" t="s">
        <v>87</v>
      </c>
      <c r="B36" s="74">
        <v>100</v>
      </c>
      <c r="C36" s="19">
        <v>0.6</v>
      </c>
      <c r="D36" s="19">
        <v>2.1</v>
      </c>
      <c r="E36" s="19">
        <v>2.7</v>
      </c>
      <c r="F36" s="19">
        <v>32</v>
      </c>
      <c r="G36" s="19">
        <v>1</v>
      </c>
      <c r="H36" s="19">
        <v>200</v>
      </c>
      <c r="I36" s="20">
        <f>Калоризатор1[[#This Row],[ЦенаПорции]]/Калоризатор1[[#This Row],[Вес порции]]</f>
        <v>5.0000000000000001E-3</v>
      </c>
      <c r="J36" s="34"/>
    </row>
    <row r="37" spans="1:10" x14ac:dyDescent="0.3">
      <c r="A37" s="37" t="s">
        <v>76</v>
      </c>
      <c r="B37" s="14">
        <v>100</v>
      </c>
      <c r="C37" s="17">
        <v>0.4</v>
      </c>
      <c r="D37" s="17">
        <v>0.4</v>
      </c>
      <c r="E37" s="17">
        <v>9.8000000000000007</v>
      </c>
      <c r="F37" s="17">
        <v>47</v>
      </c>
      <c r="G37" s="17">
        <v>50</v>
      </c>
      <c r="H37" s="17">
        <v>1000</v>
      </c>
      <c r="I37" s="18">
        <f>Калоризатор1[[#This Row],[ЦенаПорции]]/Калоризатор1[[#This Row],[Вес порции]]</f>
        <v>0.05</v>
      </c>
      <c r="J37" s="33"/>
    </row>
    <row r="38" spans="1:10" x14ac:dyDescent="0.3">
      <c r="A38" s="37" t="s">
        <v>43</v>
      </c>
      <c r="B38" s="16">
        <v>100</v>
      </c>
      <c r="C38" s="17">
        <v>0.4</v>
      </c>
      <c r="D38" s="17">
        <v>0.4</v>
      </c>
      <c r="E38" s="17">
        <v>9.8000000000000007</v>
      </c>
      <c r="F38" s="17">
        <v>47</v>
      </c>
      <c r="G38" s="17">
        <v>80</v>
      </c>
      <c r="H38" s="17">
        <v>1000</v>
      </c>
      <c r="I38" s="18">
        <f>Калоризатор1[[#This Row],[ЦенаПорции]]/Калоризатор1[[#This Row],[Вес порции]]</f>
        <v>0.08</v>
      </c>
      <c r="J38" s="33"/>
    </row>
    <row r="39" spans="1:10" x14ac:dyDescent="0.3">
      <c r="A39" s="37" t="s">
        <v>46</v>
      </c>
      <c r="B39" s="16">
        <v>100</v>
      </c>
      <c r="C39" s="17">
        <v>12.9</v>
      </c>
      <c r="D39" s="17">
        <v>11.6</v>
      </c>
      <c r="E39" s="17">
        <v>0.8</v>
      </c>
      <c r="F39" s="17">
        <v>160</v>
      </c>
      <c r="G39" s="17">
        <v>30</v>
      </c>
      <c r="H39" s="17">
        <v>500</v>
      </c>
      <c r="I39" s="18">
        <f>Калоризатор1[[#This Row],[ЦенаПорции]]/Калоризатор1[[#This Row],[Вес порции]]</f>
        <v>0.06</v>
      </c>
      <c r="J39" s="33"/>
    </row>
  </sheetData>
  <sortState ref="A4:J39">
    <sortCondition ref="A37"/>
  </sortState>
  <hyperlinks>
    <hyperlink ref="A1" r:id="rId1"/>
  </hyperlinks>
  <pageMargins left="0.7" right="0.7" top="0.75" bottom="0.75" header="0.3" footer="0.3"/>
  <pageSetup paperSize="9" orientation="portrait"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21"/>
  <sheetViews>
    <sheetView tabSelected="1" zoomScale="130" zoomScaleNormal="130" workbookViewId="0">
      <selection activeCell="B2" sqref="B2"/>
    </sheetView>
  </sheetViews>
  <sheetFormatPr defaultColWidth="0" defaultRowHeight="14.4" x14ac:dyDescent="0.3"/>
  <cols>
    <col min="1" max="1" width="13.21875" customWidth="1"/>
    <col min="2" max="3" width="10.44140625" customWidth="1"/>
    <col min="4" max="4" width="14" customWidth="1"/>
    <col min="5" max="6" width="10.44140625" customWidth="1"/>
    <col min="7" max="7" width="2.5546875" customWidth="1"/>
    <col min="8" max="16384" width="9.109375" hidden="1"/>
  </cols>
  <sheetData>
    <row r="1" spans="1:6" ht="15" thickTop="1" x14ac:dyDescent="0.3">
      <c r="A1" s="23" t="s">
        <v>99</v>
      </c>
      <c r="B1" s="24"/>
      <c r="C1" s="24"/>
      <c r="D1" t="s">
        <v>59</v>
      </c>
      <c r="F1" s="24"/>
    </row>
    <row r="2" spans="1:6" x14ac:dyDescent="0.3">
      <c r="A2" s="25"/>
      <c r="B2" s="30" t="s">
        <v>56</v>
      </c>
      <c r="C2" s="22"/>
      <c r="E2" s="1" t="s">
        <v>69</v>
      </c>
      <c r="F2" s="22"/>
    </row>
    <row r="3" spans="1:6" x14ac:dyDescent="0.3">
      <c r="A3" s="26"/>
      <c r="B3" t="s">
        <v>55</v>
      </c>
      <c r="C3" s="27"/>
      <c r="E3" s="1" t="s">
        <v>98</v>
      </c>
      <c r="F3" s="27"/>
    </row>
    <row r="4" spans="1:6" x14ac:dyDescent="0.3">
      <c r="A4" s="25"/>
      <c r="B4" s="29" t="s">
        <v>57</v>
      </c>
      <c r="C4" s="22"/>
      <c r="F4" s="22"/>
    </row>
    <row r="5" spans="1:6" x14ac:dyDescent="0.3">
      <c r="A5" s="26"/>
      <c r="B5" s="26" t="s">
        <v>96</v>
      </c>
      <c r="C5" s="27"/>
      <c r="D5" s="96" t="s">
        <v>94</v>
      </c>
      <c r="F5" s="27"/>
    </row>
    <row r="6" spans="1:6" ht="15" thickBot="1" x14ac:dyDescent="0.35">
      <c r="A6" s="25"/>
      <c r="B6" s="22"/>
      <c r="C6" s="22"/>
      <c r="D6" s="95" t="s">
        <v>95</v>
      </c>
      <c r="E6" s="94" t="s">
        <v>93</v>
      </c>
      <c r="F6" s="22"/>
    </row>
    <row r="7" spans="1:6" ht="15" thickTop="1" x14ac:dyDescent="0.3">
      <c r="A7" s="44" t="s">
        <v>66</v>
      </c>
      <c r="B7" s="45"/>
      <c r="C7" s="45"/>
      <c r="D7" s="45"/>
      <c r="E7" s="45"/>
      <c r="F7" s="45"/>
    </row>
    <row r="8" spans="1:6" x14ac:dyDescent="0.3">
      <c r="A8" s="46"/>
      <c r="B8" s="21" t="s">
        <v>65</v>
      </c>
      <c r="C8" s="21"/>
      <c r="D8" s="21"/>
      <c r="E8" s="21"/>
      <c r="F8" s="21"/>
    </row>
    <row r="9" spans="1:6" x14ac:dyDescent="0.3">
      <c r="A9" s="47"/>
      <c r="B9" s="43" t="s">
        <v>60</v>
      </c>
      <c r="C9" s="43"/>
      <c r="D9" s="43"/>
      <c r="E9" s="43"/>
      <c r="F9" s="43"/>
    </row>
    <row r="10" spans="1:6" x14ac:dyDescent="0.3">
      <c r="A10" s="46"/>
      <c r="B10" s="21" t="s">
        <v>54</v>
      </c>
      <c r="C10" s="21"/>
      <c r="D10" s="21"/>
      <c r="E10" s="21"/>
      <c r="F10" s="21"/>
    </row>
    <row r="11" spans="1:6" x14ac:dyDescent="0.3">
      <c r="A11" s="47"/>
      <c r="B11" s="43" t="s">
        <v>63</v>
      </c>
      <c r="C11" s="43"/>
      <c r="D11" s="43"/>
      <c r="E11" s="43"/>
      <c r="F11" s="43"/>
    </row>
    <row r="12" spans="1:6" x14ac:dyDescent="0.3">
      <c r="A12" s="46"/>
      <c r="B12" s="21" t="s">
        <v>64</v>
      </c>
      <c r="C12" s="21"/>
      <c r="D12" s="21"/>
      <c r="E12" s="21"/>
      <c r="F12" s="21"/>
    </row>
    <row r="13" spans="1:6" x14ac:dyDescent="0.3">
      <c r="A13" s="47"/>
      <c r="B13" s="43" t="s">
        <v>61</v>
      </c>
      <c r="C13" s="43"/>
      <c r="D13" s="43"/>
      <c r="E13" s="43"/>
      <c r="F13" s="43"/>
    </row>
    <row r="14" spans="1:6" x14ac:dyDescent="0.3">
      <c r="A14" s="46"/>
      <c r="B14" s="21" t="s">
        <v>67</v>
      </c>
      <c r="C14" s="21"/>
      <c r="D14" s="21"/>
      <c r="E14" s="21"/>
      <c r="F14" s="21"/>
    </row>
    <row r="15" spans="1:6" x14ac:dyDescent="0.3">
      <c r="A15" s="46"/>
      <c r="B15" s="97" t="s">
        <v>97</v>
      </c>
      <c r="C15" s="21"/>
      <c r="D15" s="21"/>
      <c r="E15" s="21"/>
      <c r="F15" s="21"/>
    </row>
    <row r="16" spans="1:6" x14ac:dyDescent="0.3">
      <c r="A16" s="48"/>
      <c r="B16" s="42"/>
      <c r="C16" s="42"/>
      <c r="D16" s="42"/>
      <c r="E16" s="42"/>
      <c r="F16" s="42"/>
    </row>
    <row r="17" spans="1:6" x14ac:dyDescent="0.3">
      <c r="A17" s="40" t="s">
        <v>62</v>
      </c>
      <c r="B17" s="41"/>
      <c r="C17" s="41"/>
      <c r="D17" s="41"/>
      <c r="E17" s="41"/>
      <c r="F17" s="41"/>
    </row>
    <row r="18" spans="1:6" x14ac:dyDescent="0.3">
      <c r="A18" s="26"/>
      <c r="B18" s="27" t="s">
        <v>68</v>
      </c>
      <c r="C18" s="27"/>
      <c r="D18" s="27"/>
      <c r="E18" s="27"/>
      <c r="F18" s="27"/>
    </row>
    <row r="19" spans="1:6" ht="15" thickBot="1" x14ac:dyDescent="0.35">
      <c r="A19" s="25"/>
      <c r="B19" s="22"/>
      <c r="C19" s="22"/>
      <c r="D19" s="22"/>
      <c r="E19" s="22"/>
      <c r="F19" s="22"/>
    </row>
    <row r="20" spans="1:6" x14ac:dyDescent="0.3">
      <c r="A20" s="28" t="s">
        <v>58</v>
      </c>
      <c r="B20" s="28"/>
      <c r="C20" s="28"/>
      <c r="D20" s="28"/>
      <c r="E20" s="28"/>
      <c r="F20" s="28"/>
    </row>
    <row r="21" spans="1:6" x14ac:dyDescent="0.3">
      <c r="A21" s="2"/>
      <c r="B21" s="2" t="s">
        <v>53</v>
      </c>
      <c r="C21" s="2"/>
      <c r="D21" s="2"/>
      <c r="E21" s="2"/>
      <c r="F21" s="2"/>
    </row>
  </sheetData>
  <hyperlinks>
    <hyperlink ref="E2" r:id="rId1"/>
    <hyperlink ref="E3" r:id="rId2" display="InExSu@bk.ru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Дневник Питания</vt:lpstr>
      <vt:lpstr>Продукты питания</vt:lpstr>
      <vt:lpstr>Помощь</vt:lpstr>
      <vt:lpstr>ПерваяЯчейкаСДанными</vt:lpstr>
    </vt:vector>
  </TitlesOfParts>
  <Company>НебоВАлмазах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Некто</dc:creator>
  <cp:lastModifiedBy>Пользователь Windows</cp:lastModifiedBy>
  <dcterms:created xsi:type="dcterms:W3CDTF">2017-03-11T03:33:14Z</dcterms:created>
  <dcterms:modified xsi:type="dcterms:W3CDTF">2017-12-09T06:58:26Z</dcterms:modified>
</cp:coreProperties>
</file>