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ИТОГ" sheetId="1" r:id="rId1"/>
    <sheet name="Исх данны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" i="1" l="1"/>
  <c r="F1" i="1"/>
  <c r="A4" i="1" a="1"/>
  <c r="A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24" i="1" a="1"/>
  <c r="A24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16" i="1" a="1"/>
  <c r="A16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</calcChain>
</file>

<file path=xl/sharedStrings.xml><?xml version="1.0" encoding="utf-8"?>
<sst xmlns="http://schemas.openxmlformats.org/spreadsheetml/2006/main" count="56" uniqueCount="37">
  <si>
    <t>№ недели факт</t>
  </si>
  <si>
    <t>Молоко</t>
  </si>
  <si>
    <t>Крупа</t>
  </si>
  <si>
    <t>Семена</t>
  </si>
  <si>
    <t>Масло</t>
  </si>
  <si>
    <t>Сахар</t>
  </si>
  <si>
    <t>Мука</t>
  </si>
  <si>
    <t>Тесто</t>
  </si>
  <si>
    <t>Печенье</t>
  </si>
  <si>
    <t>Хлеб</t>
  </si>
  <si>
    <t>Жир</t>
  </si>
  <si>
    <t>Маргарин</t>
  </si>
  <si>
    <t>Свекла</t>
  </si>
  <si>
    <t>Закупка по плану</t>
  </si>
  <si>
    <t>итого закуплено за неделю:</t>
  </si>
  <si>
    <t>наименований</t>
  </si>
  <si>
    <t>Не закуплено</t>
  </si>
  <si>
    <t>Закупка вне плана</t>
  </si>
  <si>
    <t>п</t>
  </si>
  <si>
    <t>в</t>
  </si>
  <si>
    <t>н</t>
  </si>
  <si>
    <t>Сметана</t>
  </si>
  <si>
    <t>п - закупка по плану</t>
  </si>
  <si>
    <t>в - закупка вне плана</t>
  </si>
  <si>
    <t>н - не закуплено</t>
  </si>
  <si>
    <t>№ недели поиск</t>
  </si>
  <si>
    <t>Должно быть</t>
  </si>
  <si>
    <t>наименования</t>
  </si>
  <si>
    <t>не закуплено</t>
  </si>
  <si>
    <t>наименование</t>
  </si>
  <si>
    <t>план/внеплана/не закуплено</t>
  </si>
  <si>
    <t>Попытался слелать сам, ничего не выходит. Попытался в ячейках А13,А14,А21,А22,А33,А34 применить формулу массива, тоже не выходит. (значения выделены красным цветом)</t>
  </si>
  <si>
    <t>Ну и соответственно не правильный подсчет в ячейках F1 и J1</t>
  </si>
  <si>
    <t>Заранее СПАСИБО!</t>
  </si>
  <si>
    <t>Формулой в ячейках А4:А14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"п" в ячейках листа "Исх данные" С2:С14.</t>
  </si>
  <si>
    <t>Соответственно в ячейках А16:А22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"н" в ячейках листа "Исх данные" С2:С14.</t>
  </si>
  <si>
    <t>Соответственно в ячейках А24:А34необходимо вставить данные из ячеек листа "Исх данные" В2:В14 по условию соответствия № недели ячейки А2 из ячеек листа "Исх данные" А2:А14 и наличию значка "в" в ячейках листа "Исх данные" С2:С14.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</si>
</sst>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4"/>
  <sheetViews>
    <sheetView tabSelected="1" workbookViewId="0">
      <selection activeCell="F1" sqref="F1"/>
    </sheetView>
  </sheetViews>
  <sheetFormatPr defaultRowHeight="15" x14ac:dyDescent="0.25"/>
  <cols>
    <col min="1" max="1" width="17" style="1" customWidth="1"/>
    <col min="2" max="2" width="12.85546875" style="2" customWidth="1"/>
    <col min="3" max="5" width="9.140625" style="2"/>
    <col min="6" max="6" width="4.85546875" style="2" customWidth="1"/>
    <col min="7" max="7" width="9.140625" style="2"/>
    <col min="8" max="8" width="5.140625" style="2" customWidth="1"/>
    <col min="9" max="9" width="12.5703125" style="2" customWidth="1"/>
    <col min="10" max="10" width="5" customWidth="1"/>
    <col min="14" max="15" width="9.140625" style="2"/>
    <col min="16" max="16" width="13.7109375" style="2" customWidth="1"/>
    <col min="17" max="16384" width="9.140625" style="2"/>
  </cols>
  <sheetData>
    <row r="1" spans="1:12" ht="20.25" x14ac:dyDescent="0.25">
      <c r="A1" s="3" t="s">
        <v>25</v>
      </c>
      <c r="C1" s="8"/>
      <c r="D1" s="8"/>
      <c r="E1" s="9" t="s">
        <v>14</v>
      </c>
      <c r="F1" s="10">
        <f>COUNTIF(A:A,"?*")-4-J1</f>
        <v>3</v>
      </c>
      <c r="G1" s="8" t="s">
        <v>15</v>
      </c>
      <c r="H1" s="8"/>
      <c r="I1" s="8" t="s">
        <v>28</v>
      </c>
      <c r="J1" s="10">
        <f>COUNTIF(A16:A22,"?*")</f>
        <v>1</v>
      </c>
      <c r="K1" s="11" t="s">
        <v>15</v>
      </c>
    </row>
    <row r="2" spans="1:12" ht="30" x14ac:dyDescent="0.25">
      <c r="A2" s="14">
        <v>9</v>
      </c>
      <c r="E2" s="12" t="s">
        <v>26</v>
      </c>
      <c r="F2" s="13">
        <v>3</v>
      </c>
      <c r="G2" s="17" t="s">
        <v>27</v>
      </c>
      <c r="H2" s="17"/>
      <c r="I2" s="12" t="s">
        <v>26</v>
      </c>
      <c r="J2" s="13">
        <v>1</v>
      </c>
      <c r="K2" s="18" t="s">
        <v>29</v>
      </c>
      <c r="L2" s="18"/>
    </row>
    <row r="3" spans="1:12" x14ac:dyDescent="0.25">
      <c r="A3" s="5" t="s">
        <v>13</v>
      </c>
      <c r="B3" s="6" t="s">
        <v>26</v>
      </c>
    </row>
    <row r="4" spans="1:12" x14ac:dyDescent="0.25">
      <c r="A4" s="4" t="str">
        <f t="array" ref="A4">INDEX('Исх данные'!B:B,SMALL(IF('Исх данные'!C$2:C$99&amp;'Исх данные'!A$2:A$99="п"&amp;$A$2,ROW('Исх данные'!C$2:C$99),98),ROW(A1)))&amp;""</f>
        <v>Жир</v>
      </c>
      <c r="B4" s="6" t="s">
        <v>10</v>
      </c>
    </row>
    <row r="5" spans="1:12" x14ac:dyDescent="0.25">
      <c r="A5" s="4" t="str">
        <f t="array" ref="A5">INDEX('Исх данные'!B:B,SMALL(IF('Исх данные'!C$2:C$99&amp;'Исх данные'!A$2:A$99="п"&amp;$A$2,ROW('Исх данные'!C$2:C$99),98),ROW(A2)))&amp;""</f>
        <v>Маргарин</v>
      </c>
      <c r="B5" s="6" t="s">
        <v>11</v>
      </c>
    </row>
    <row r="6" spans="1:12" x14ac:dyDescent="0.25">
      <c r="A6" s="4" t="str">
        <f t="array" ref="A6">INDEX('Исх данные'!B:B,SMALL(IF('Исх данные'!C$2:C$99&amp;'Исх данные'!A$2:A$99="п"&amp;$A$2,ROW('Исх данные'!C$2:C$99),98),ROW(A3)))&amp;""</f>
        <v/>
      </c>
    </row>
    <row r="7" spans="1:12" x14ac:dyDescent="0.25">
      <c r="A7" s="4" t="str">
        <f t="array" ref="A7">INDEX('Исх данные'!B:B,SMALL(IF('Исх данные'!C$2:C$99&amp;'Исх данные'!A$2:A$99="п"&amp;$A$2,ROW('Исх данные'!C$2:C$99),98),ROW(A4)))&amp;""</f>
        <v/>
      </c>
    </row>
    <row r="8" spans="1:12" x14ac:dyDescent="0.25">
      <c r="A8" s="4" t="str">
        <f t="array" ref="A8">INDEX('Исх данные'!B:B,SMALL(IF('Исх данные'!C$2:C$99&amp;'Исх данные'!A$2:A$99="п"&amp;$A$2,ROW('Исх данные'!C$2:C$99),98),ROW(A5)))&amp;""</f>
        <v/>
      </c>
    </row>
    <row r="9" spans="1:12" x14ac:dyDescent="0.25">
      <c r="A9" s="4" t="str">
        <f t="array" ref="A9">INDEX('Исх данные'!B:B,SMALL(IF('Исх данные'!C$2:C$99&amp;'Исх данные'!A$2:A$99="п"&amp;$A$2,ROW('Исх данные'!C$2:C$99),98),ROW(A6)))&amp;""</f>
        <v/>
      </c>
    </row>
    <row r="10" spans="1:12" x14ac:dyDescent="0.25">
      <c r="A10" s="4" t="str">
        <f t="array" ref="A10">INDEX('Исх данные'!B:B,SMALL(IF('Исх данные'!C$2:C$99&amp;'Исх данные'!A$2:A$99="п"&amp;$A$2,ROW('Исх данные'!C$2:C$99),98),ROW(A7)))&amp;""</f>
        <v/>
      </c>
    </row>
    <row r="11" spans="1:12" x14ac:dyDescent="0.25">
      <c r="A11" s="4" t="str">
        <f t="array" ref="A11">INDEX('Исх данные'!B:B,SMALL(IF('Исх данные'!C$2:C$99&amp;'Исх данные'!A$2:A$99="п"&amp;$A$2,ROW('Исх данные'!C$2:C$99),98),ROW(A8)))&amp;""</f>
        <v/>
      </c>
    </row>
    <row r="12" spans="1:12" x14ac:dyDescent="0.25">
      <c r="A12" s="4" t="str">
        <f t="array" ref="A12">INDEX('Исх данные'!B:B,SMALL(IF('Исх данные'!C$2:C$99&amp;'Исх данные'!A$2:A$99="п"&amp;$A$2,ROW('Исх данные'!C$2:C$99),98),ROW(A9)))&amp;""</f>
        <v/>
      </c>
    </row>
    <row r="13" spans="1:12" x14ac:dyDescent="0.25">
      <c r="A13" s="4" t="str">
        <f t="array" ref="A13">INDEX('Исх данные'!B:B,SMALL(IF('Исх данные'!C$2:C$99&amp;'Исх данные'!A$2:A$99="п"&amp;$A$2,ROW('Исх данные'!C$2:C$99),98),ROW(A10)))&amp;""</f>
        <v/>
      </c>
    </row>
    <row r="14" spans="1:12" x14ac:dyDescent="0.25">
      <c r="A14" s="4" t="str">
        <f t="array" ref="A14">INDEX('Исх данные'!B:B,SMALL(IF('Исх данные'!C$2:C$99&amp;'Исх данные'!A$2:A$99="п"&amp;$A$2,ROW('Исх данные'!C$2:C$99),98),ROW(A11)))&amp;""</f>
        <v/>
      </c>
    </row>
    <row r="15" spans="1:12" x14ac:dyDescent="0.25">
      <c r="A15" s="5" t="s">
        <v>16</v>
      </c>
      <c r="B15" s="6" t="s">
        <v>26</v>
      </c>
    </row>
    <row r="16" spans="1:12" x14ac:dyDescent="0.25">
      <c r="A16" s="4" t="str">
        <f t="array" ref="A16">INDEX('Исх данные'!B:B,SMALL(IF('Исх данные'!C$2:C$99&amp;'Исх данные'!A$2:A$99="н"&amp;$A$2,ROW('Исх данные'!C$2:C$99),98),ROW(A1)))&amp;""</f>
        <v>Сметана</v>
      </c>
      <c r="B16" s="6" t="s">
        <v>21</v>
      </c>
    </row>
    <row r="17" spans="1:18" x14ac:dyDescent="0.25">
      <c r="A17" s="4" t="str">
        <f t="array" ref="A17">INDEX('Исх данные'!B:B,SMALL(IF('Исх данные'!C$2:C$99&amp;'Исх данные'!A$2:A$99="н"&amp;$A$2,ROW('Исх данные'!C$2:C$99),98),ROW(A2)))&amp;""</f>
        <v/>
      </c>
    </row>
    <row r="18" spans="1:18" x14ac:dyDescent="0.25">
      <c r="A18" s="4" t="str">
        <f t="array" ref="A18">INDEX('Исх данные'!B:B,SMALL(IF('Исх данные'!C$2:C$99&amp;'Исх данные'!A$2:A$99="н"&amp;$A$2,ROW('Исх данные'!C$2:C$99),98),ROW(A3)))&amp;""</f>
        <v/>
      </c>
    </row>
    <row r="19" spans="1:18" ht="15" customHeight="1" x14ac:dyDescent="0.25">
      <c r="A19" s="4" t="str">
        <f t="array" ref="A19">INDEX('Исх данные'!B:B,SMALL(IF('Исх данные'!C$2:C$99&amp;'Исх данные'!A$2:A$99="н"&amp;$A$2,ROW('Исх данные'!C$2:C$99),98),ROW(A4)))&amp;""</f>
        <v/>
      </c>
      <c r="D19" s="16" t="s">
        <v>34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4" t="str">
        <f t="array" ref="A20">INDEX('Исх данные'!B:B,SMALL(IF('Исх данные'!C$2:C$99&amp;'Исх данные'!A$2:A$99="н"&amp;$A$2,ROW('Исх данные'!C$2:C$99),98),ROW(A5)))&amp;""</f>
        <v/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4" t="str">
        <f t="array" ref="A21">INDEX('Исх данные'!B:B,SMALL(IF('Исх данные'!C$2:C$99&amp;'Исх данные'!A$2:A$99="н"&amp;$A$2,ROW('Исх данные'!C$2:C$99),98),ROW(A6)))&amp;""</f>
        <v/>
      </c>
      <c r="D21" s="16" t="s">
        <v>35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4" t="str">
        <f t="array" ref="A22">INDEX('Исх данные'!B:B,SMALL(IF('Исх данные'!C$2:C$99&amp;'Исх данные'!A$2:A$99="н"&amp;$A$2,ROW('Исх данные'!C$2:C$99),98),ROW(A7)))&amp;""</f>
        <v/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" customHeight="1" x14ac:dyDescent="0.25">
      <c r="A23" s="5" t="s">
        <v>17</v>
      </c>
      <c r="B23" s="6" t="s">
        <v>26</v>
      </c>
      <c r="D23" s="16" t="s">
        <v>36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4" t="str">
        <f t="array" ref="A24">INDEX('Исх данные'!B:B,SMALL(IF('Исх данные'!C$2:C$99&amp;'Исх данные'!A$2:A$99="в"&amp;$A$2,ROW('Исх данные'!C$2:C$99),98),ROW(A1)))&amp;""</f>
        <v>Хлеб</v>
      </c>
      <c r="B24" s="6" t="s">
        <v>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4" t="str">
        <f t="array" ref="A25">INDEX('Исх данные'!B:B,SMALL(IF('Исх данные'!C$2:C$99&amp;'Исх данные'!A$2:A$99="в"&amp;$A$2,ROW('Исх данные'!C$2:C$99),98),ROW(A2)))&amp;""</f>
        <v/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4" t="str">
        <f t="array" ref="A26">INDEX('Исх данные'!B:B,SMALL(IF('Исх данные'!C$2:C$99&amp;'Исх данные'!A$2:A$99="в"&amp;$A$2,ROW('Исх данные'!C$2:C$99),98),ROW(A3)))&amp;""</f>
        <v/>
      </c>
      <c r="D26" s="2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4" t="str">
        <f t="array" ref="A27">INDEX('Исх данные'!B:B,SMALL(IF('Исх данные'!C$2:C$99&amp;'Исх данные'!A$2:A$99="в"&amp;$A$2,ROW('Исх данные'!C$2:C$99),98),ROW(A4)))&amp;""</f>
        <v/>
      </c>
      <c r="D27" s="2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4" t="str">
        <f t="array" ref="A28">INDEX('Исх данные'!B:B,SMALL(IF('Исх данные'!C$2:C$99&amp;'Исх данные'!A$2:A$99="в"&amp;$A$2,ROW('Исх данные'!C$2:C$99),98),ROW(A5)))&amp;""</f>
        <v/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4" t="str">
        <f t="array" ref="A29">INDEX('Исх данные'!B:B,SMALL(IF('Исх данные'!C$2:C$99&amp;'Исх данные'!A$2:A$99="в"&amp;$A$2,ROW('Исх данные'!C$2:C$99),98),ROW(A6)))&amp;""</f>
        <v/>
      </c>
      <c r="D29" s="15" t="s">
        <v>33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4" t="str">
        <f t="array" ref="A30">INDEX('Исх данные'!B:B,SMALL(IF('Исх данные'!C$2:C$99&amp;'Исх данные'!A$2:A$99="в"&amp;$A$2,ROW('Исх данные'!C$2:C$99),98),ROW(A7)))&amp;""</f>
        <v/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4" t="str">
        <f t="array" ref="A31">INDEX('Исх данные'!B:B,SMALL(IF('Исх данные'!C$2:C$99&amp;'Исх данные'!A$2:A$99="в"&amp;$A$2,ROW('Исх данные'!C$2:C$99),98),ROW(A8)))&amp;""</f>
        <v/>
      </c>
    </row>
    <row r="32" spans="1:18" x14ac:dyDescent="0.25">
      <c r="A32" s="4" t="str">
        <f t="array" ref="A32">INDEX('Исх данные'!B:B,SMALL(IF('Исх данные'!C$2:C$99&amp;'Исх данные'!A$2:A$99="в"&amp;$A$2,ROW('Исх данные'!C$2:C$99),98),ROW(A9)))&amp;""</f>
        <v/>
      </c>
    </row>
    <row r="33" spans="1:6" x14ac:dyDescent="0.25">
      <c r="A33" s="4" t="str">
        <f t="array" ref="A33">INDEX('Исх данные'!B:B,SMALL(IF('Исх данные'!C$2:C$99&amp;'Исх данные'!A$2:A$99="в"&amp;$A$2,ROW('Исх данные'!C$2:C$99),98),ROW(A10)))&amp;""</f>
        <v/>
      </c>
    </row>
    <row r="34" spans="1:6" x14ac:dyDescent="0.25">
      <c r="A34" s="4" t="str">
        <f t="array" ref="A34">INDEX('Исх данные'!B:B,SMALL(IF('Исх данные'!C$2:C$99&amp;'Исх данные'!A$2:A$99="в"&amp;$A$2,ROW('Исх данные'!C$2:C$99),98),ROW(A11)))&amp;""</f>
        <v/>
      </c>
      <c r="F34" s="1"/>
    </row>
  </sheetData>
  <mergeCells count="5">
    <mergeCell ref="D19:R20"/>
    <mergeCell ref="D21:R22"/>
    <mergeCell ref="D23:R24"/>
    <mergeCell ref="G2:H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4"/>
  <sheetViews>
    <sheetView workbookViewId="0">
      <selection activeCell="B2" sqref="B2"/>
    </sheetView>
  </sheetViews>
  <sheetFormatPr defaultRowHeight="15" x14ac:dyDescent="0.25"/>
  <cols>
    <col min="3" max="3" width="10.42578125" customWidth="1"/>
  </cols>
  <sheetData>
    <row r="1" spans="1:4" ht="45" x14ac:dyDescent="0.25">
      <c r="A1" s="3" t="s">
        <v>0</v>
      </c>
      <c r="B1" s="2"/>
      <c r="C1" s="3" t="s">
        <v>30</v>
      </c>
      <c r="D1" s="2"/>
    </row>
    <row r="2" spans="1:4" x14ac:dyDescent="0.25">
      <c r="A2" s="2">
        <v>1</v>
      </c>
      <c r="B2" s="2" t="s">
        <v>2</v>
      </c>
      <c r="C2" s="2" t="s">
        <v>18</v>
      </c>
      <c r="D2" s="2" t="s">
        <v>22</v>
      </c>
    </row>
    <row r="3" spans="1:4" x14ac:dyDescent="0.25">
      <c r="A3" s="2">
        <v>3</v>
      </c>
      <c r="B3" s="2" t="s">
        <v>3</v>
      </c>
      <c r="C3" s="2" t="s">
        <v>19</v>
      </c>
      <c r="D3" s="2" t="s">
        <v>24</v>
      </c>
    </row>
    <row r="4" spans="1:4" x14ac:dyDescent="0.25">
      <c r="A4" s="2">
        <v>3</v>
      </c>
      <c r="B4" s="2" t="s">
        <v>4</v>
      </c>
      <c r="C4" s="2" t="s">
        <v>18</v>
      </c>
      <c r="D4" s="2" t="s">
        <v>23</v>
      </c>
    </row>
    <row r="5" spans="1:4" x14ac:dyDescent="0.25">
      <c r="A5" s="2">
        <v>3</v>
      </c>
      <c r="B5" s="2" t="s">
        <v>5</v>
      </c>
      <c r="C5" s="2" t="s">
        <v>18</v>
      </c>
      <c r="D5" s="2"/>
    </row>
    <row r="6" spans="1:4" x14ac:dyDescent="0.25">
      <c r="A6" s="2">
        <v>5</v>
      </c>
      <c r="B6" s="2" t="s">
        <v>6</v>
      </c>
      <c r="C6" s="2" t="s">
        <v>18</v>
      </c>
      <c r="D6" s="2"/>
    </row>
    <row r="7" spans="1:4" x14ac:dyDescent="0.25">
      <c r="A7" s="2">
        <v>5</v>
      </c>
      <c r="B7" s="2" t="s">
        <v>7</v>
      </c>
      <c r="C7" s="2" t="s">
        <v>18</v>
      </c>
      <c r="D7" s="2"/>
    </row>
    <row r="8" spans="1:4" x14ac:dyDescent="0.25">
      <c r="A8" s="2">
        <v>7</v>
      </c>
      <c r="B8" s="2" t="s">
        <v>1</v>
      </c>
      <c r="C8" s="2" t="s">
        <v>20</v>
      </c>
      <c r="D8" s="2"/>
    </row>
    <row r="9" spans="1:4" x14ac:dyDescent="0.25">
      <c r="A9" s="2">
        <v>7</v>
      </c>
      <c r="B9" s="2" t="s">
        <v>8</v>
      </c>
      <c r="C9" s="2" t="s">
        <v>18</v>
      </c>
      <c r="D9" s="2"/>
    </row>
    <row r="10" spans="1:4" x14ac:dyDescent="0.25">
      <c r="A10" s="2">
        <v>9</v>
      </c>
      <c r="B10" s="2" t="s">
        <v>9</v>
      </c>
      <c r="C10" s="2" t="s">
        <v>19</v>
      </c>
      <c r="D10" s="2"/>
    </row>
    <row r="11" spans="1:4" x14ac:dyDescent="0.25">
      <c r="A11" s="2">
        <v>9</v>
      </c>
      <c r="B11" s="2" t="s">
        <v>10</v>
      </c>
      <c r="C11" s="2" t="s">
        <v>18</v>
      </c>
      <c r="D11" s="2"/>
    </row>
    <row r="12" spans="1:4" x14ac:dyDescent="0.25">
      <c r="A12" s="2">
        <v>9</v>
      </c>
      <c r="B12" s="2" t="s">
        <v>11</v>
      </c>
      <c r="C12" s="2" t="s">
        <v>18</v>
      </c>
      <c r="D12" s="2"/>
    </row>
    <row r="13" spans="1:4" x14ac:dyDescent="0.25">
      <c r="A13" s="2">
        <v>9</v>
      </c>
      <c r="B13" s="2" t="s">
        <v>21</v>
      </c>
      <c r="C13" s="2" t="s">
        <v>20</v>
      </c>
      <c r="D13" s="2"/>
    </row>
    <row r="14" spans="1:4" x14ac:dyDescent="0.25">
      <c r="A14" s="2">
        <v>12</v>
      </c>
      <c r="B14" s="2" t="s">
        <v>12</v>
      </c>
      <c r="C14" s="2" t="s">
        <v>18</v>
      </c>
      <c r="D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Исх данные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ГАВ</cp:lastModifiedBy>
  <dcterms:created xsi:type="dcterms:W3CDTF">2017-12-11T10:05:13Z</dcterms:created>
  <dcterms:modified xsi:type="dcterms:W3CDTF">2017-12-11T12:39:43Z</dcterms:modified>
</cp:coreProperties>
</file>