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filterPrivacy="1"/>
  <bookViews>
    <workbookView xWindow="0" yWindow="0" windowWidth="22260" windowHeight="12648" firstSheet="2" activeTab="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xlnm._FilterDatabase" localSheetId="5" hidden="1">Лист6!$A$17:$G$28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7" l="1"/>
  <c r="F4" i="7"/>
  <c r="F5" i="7"/>
  <c r="F6" i="7"/>
  <c r="F7" i="7"/>
  <c r="F8" i="7"/>
  <c r="F9" i="7"/>
  <c r="F10" i="7"/>
  <c r="F11" i="7"/>
  <c r="F3" i="7"/>
  <c r="F28" i="6"/>
  <c r="G28" i="6" s="1"/>
  <c r="E28" i="6"/>
  <c r="F27" i="6"/>
  <c r="G27" i="6" s="1"/>
  <c r="E27" i="6"/>
  <c r="F26" i="6"/>
  <c r="G26" i="6" s="1"/>
  <c r="E26" i="6"/>
  <c r="F25" i="6"/>
  <c r="G25" i="6" s="1"/>
  <c r="E25" i="6"/>
  <c r="F24" i="6"/>
  <c r="G24" i="6" s="1"/>
  <c r="E24" i="6"/>
  <c r="F23" i="6"/>
  <c r="G23" i="6" s="1"/>
  <c r="E23" i="6"/>
  <c r="F22" i="6"/>
  <c r="G22" i="6" s="1"/>
  <c r="E22" i="6"/>
  <c r="F21" i="6"/>
  <c r="G21" i="6" s="1"/>
  <c r="E21" i="6"/>
  <c r="G20" i="6"/>
  <c r="F20" i="6"/>
  <c r="E20" i="6"/>
  <c r="F19" i="6"/>
  <c r="G19" i="6" s="1"/>
  <c r="E19" i="6"/>
  <c r="F6" i="6"/>
  <c r="G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5" i="6"/>
  <c r="G5" i="6" s="1"/>
  <c r="E6" i="6"/>
  <c r="E7" i="6"/>
  <c r="E8" i="6"/>
  <c r="E9" i="6"/>
  <c r="E10" i="6"/>
  <c r="E11" i="6"/>
  <c r="E12" i="6"/>
  <c r="E13" i="6"/>
  <c r="E14" i="6"/>
  <c r="E5" i="6"/>
  <c r="H4" i="4"/>
  <c r="H5" i="4"/>
  <c r="H6" i="4"/>
  <c r="H7" i="4"/>
  <c r="H8" i="4"/>
  <c r="H9" i="4"/>
  <c r="H10" i="4"/>
  <c r="H11" i="4"/>
  <c r="H12" i="4"/>
  <c r="H3" i="4"/>
  <c r="I14" i="5"/>
  <c r="I13" i="5"/>
  <c r="I12" i="5"/>
  <c r="I11" i="5"/>
  <c r="I10" i="5"/>
  <c r="I9" i="5"/>
  <c r="I8" i="5"/>
  <c r="I7" i="5"/>
  <c r="I6" i="5"/>
  <c r="I5" i="5"/>
  <c r="H14" i="5"/>
  <c r="H13" i="5"/>
  <c r="H12" i="5"/>
  <c r="H11" i="5"/>
  <c r="H10" i="5"/>
  <c r="H9" i="5"/>
  <c r="H8" i="5"/>
  <c r="H7" i="5"/>
  <c r="H6" i="5"/>
  <c r="H5" i="5"/>
  <c r="E4" i="3" l="1"/>
  <c r="F4" i="3" s="1"/>
  <c r="E5" i="3"/>
  <c r="H5" i="3" s="1"/>
  <c r="E6" i="3"/>
  <c r="H6" i="3" s="1"/>
  <c r="E7" i="3"/>
  <c r="F7" i="3" s="1"/>
  <c r="E8" i="3"/>
  <c r="F8" i="3" s="1"/>
  <c r="E9" i="3"/>
  <c r="H9" i="3" s="1"/>
  <c r="E10" i="3"/>
  <c r="H10" i="3" s="1"/>
  <c r="E11" i="3"/>
  <c r="F11" i="3" s="1"/>
  <c r="E12" i="3"/>
  <c r="F12" i="3" s="1"/>
  <c r="H12" i="3"/>
  <c r="E13" i="3"/>
  <c r="G13" i="3" s="1"/>
  <c r="C14" i="3"/>
  <c r="D14" i="3"/>
  <c r="G15" i="2"/>
  <c r="G14" i="2"/>
  <c r="G13" i="2"/>
  <c r="G12" i="2"/>
  <c r="G11" i="2"/>
  <c r="G10" i="2"/>
  <c r="G9" i="2"/>
  <c r="G8" i="2"/>
  <c r="G7" i="2"/>
  <c r="F7" i="2"/>
  <c r="F8" i="2"/>
  <c r="F9" i="2"/>
  <c r="F10" i="2"/>
  <c r="F11" i="2"/>
  <c r="F12" i="2"/>
  <c r="F13" i="2"/>
  <c r="F14" i="2"/>
  <c r="F15" i="2"/>
  <c r="G6" i="2"/>
  <c r="F6" i="2"/>
  <c r="H5" i="1"/>
  <c r="H6" i="1"/>
  <c r="H7" i="1"/>
  <c r="H8" i="1"/>
  <c r="H9" i="1"/>
  <c r="H10" i="1"/>
  <c r="H11" i="1"/>
  <c r="H12" i="1"/>
  <c r="H13" i="1"/>
  <c r="H4" i="1"/>
  <c r="G5" i="1"/>
  <c r="G6" i="1"/>
  <c r="G7" i="1"/>
  <c r="G8" i="1"/>
  <c r="G9" i="1"/>
  <c r="G10" i="1"/>
  <c r="G11" i="1"/>
  <c r="G12" i="1"/>
  <c r="G13" i="1"/>
  <c r="G4" i="1"/>
  <c r="F4" i="1"/>
  <c r="F6" i="1"/>
  <c r="F7" i="1"/>
  <c r="F8" i="1"/>
  <c r="F9" i="1"/>
  <c r="F10" i="1"/>
  <c r="F11" i="1"/>
  <c r="F12" i="1"/>
  <c r="F13" i="1"/>
  <c r="F5" i="1"/>
  <c r="F5" i="3" l="1"/>
  <c r="F10" i="3"/>
  <c r="G6" i="3"/>
  <c r="G8" i="3"/>
  <c r="F6" i="3"/>
  <c r="G9" i="3"/>
  <c r="G4" i="3"/>
  <c r="G10" i="3"/>
  <c r="F9" i="3"/>
  <c r="G5" i="3"/>
  <c r="F13" i="3"/>
  <c r="H8" i="3"/>
  <c r="I8" i="3" s="1"/>
  <c r="H4" i="3"/>
  <c r="I4" i="3" s="1"/>
  <c r="I5" i="3"/>
  <c r="H13" i="3"/>
  <c r="I13" i="3" s="1"/>
  <c r="G12" i="3"/>
  <c r="I12" i="3" s="1"/>
  <c r="H11" i="3"/>
  <c r="H7" i="3"/>
  <c r="G11" i="3"/>
  <c r="G7" i="3"/>
  <c r="E14" i="3"/>
  <c r="I6" i="3" l="1"/>
  <c r="F14" i="3"/>
  <c r="I10" i="3"/>
  <c r="I9" i="3"/>
  <c r="H14" i="3"/>
  <c r="I11" i="3"/>
  <c r="G14" i="3"/>
  <c r="I7" i="3"/>
  <c r="I14" i="3" l="1"/>
</calcChain>
</file>

<file path=xl/sharedStrings.xml><?xml version="1.0" encoding="utf-8"?>
<sst xmlns="http://schemas.openxmlformats.org/spreadsheetml/2006/main" count="181" uniqueCount="136">
  <si>
    <t>ВЕДОМОСТЬ УЦЕНКИ ТОВАРА В МАГАЗИНЕ "ИЗОТОП"</t>
  </si>
  <si>
    <t>№</t>
  </si>
  <si>
    <t>Наименование товара</t>
  </si>
  <si>
    <t>Цена при поступлении (руб.)</t>
  </si>
  <si>
    <t xml:space="preserve">Дата поступления </t>
  </si>
  <si>
    <t>Дата продажи</t>
  </si>
  <si>
    <t>Срок хранения (месяцев)</t>
  </si>
  <si>
    <t>Уценка 15%</t>
  </si>
  <si>
    <t>Новая цена</t>
  </si>
  <si>
    <t>Кофе</t>
  </si>
  <si>
    <t xml:space="preserve">Глазированый сырок </t>
  </si>
  <si>
    <t>Шоколад</t>
  </si>
  <si>
    <t>Сыр</t>
  </si>
  <si>
    <t>Масло</t>
  </si>
  <si>
    <t>Тушенка</t>
  </si>
  <si>
    <t>Печенье</t>
  </si>
  <si>
    <t>Конфеты</t>
  </si>
  <si>
    <t>Газировка</t>
  </si>
  <si>
    <t>Жевателльная резинка</t>
  </si>
  <si>
    <t>Ведомость зачисления</t>
  </si>
  <si>
    <t>проходной балл</t>
  </si>
  <si>
    <t>Фамилия</t>
  </si>
  <si>
    <t>математика</t>
  </si>
  <si>
    <t>физика</t>
  </si>
  <si>
    <t>информатика</t>
  </si>
  <si>
    <t>Сумма баллов</t>
  </si>
  <si>
    <t>результат</t>
  </si>
  <si>
    <t>Иванов</t>
  </si>
  <si>
    <t>Петров</t>
  </si>
  <si>
    <t>Смирнов</t>
  </si>
  <si>
    <t>Соболев</t>
  </si>
  <si>
    <t>Медведев</t>
  </si>
  <si>
    <t>Путин</t>
  </si>
  <si>
    <t>Фёдоров</t>
  </si>
  <si>
    <t>Бородина</t>
  </si>
  <si>
    <t>Букин</t>
  </si>
  <si>
    <t>Наумов</t>
  </si>
  <si>
    <t>Дневная ставка (руб)</t>
  </si>
  <si>
    <t>Отработано дней</t>
  </si>
  <si>
    <t>Всего начислено</t>
  </si>
  <si>
    <t>Районный коэффициент 25%</t>
  </si>
  <si>
    <t>Ведомость начисления зарплаты</t>
  </si>
  <si>
    <t>Отчисления</t>
  </si>
  <si>
    <t>пенсионный фонд 1,5%</t>
  </si>
  <si>
    <t>подоходный налог 13%</t>
  </si>
  <si>
    <t>К выдаче</t>
  </si>
  <si>
    <t>ИТОГО</t>
  </si>
  <si>
    <t>Миранчук</t>
  </si>
  <si>
    <t>Головин</t>
  </si>
  <si>
    <t>Чалов</t>
  </si>
  <si>
    <t>Самедов</t>
  </si>
  <si>
    <t>Промес</t>
  </si>
  <si>
    <t>Джикия</t>
  </si>
  <si>
    <t>Акинфеев</t>
  </si>
  <si>
    <t>Дзагоев</t>
  </si>
  <si>
    <t>Глушаков</t>
  </si>
  <si>
    <t>Сёмин</t>
  </si>
  <si>
    <t>№ пп</t>
  </si>
  <si>
    <t>Наименование</t>
  </si>
  <si>
    <t>Остаток на начало года</t>
  </si>
  <si>
    <t>Приход</t>
  </si>
  <si>
    <t xml:space="preserve">поступило со склада </t>
  </si>
  <si>
    <t>поступило из других подразделений</t>
  </si>
  <si>
    <t>списано</t>
  </si>
  <si>
    <t>Расход</t>
  </si>
  <si>
    <t>передано в другие подразделения</t>
  </si>
  <si>
    <t>Остаток на конец года</t>
  </si>
  <si>
    <t>Компьютер</t>
  </si>
  <si>
    <t>Принтер</t>
  </si>
  <si>
    <t>Сканер</t>
  </si>
  <si>
    <t>Мышь</t>
  </si>
  <si>
    <t>Клавиатура</t>
  </si>
  <si>
    <t>Наушники</t>
  </si>
  <si>
    <t>Колонки</t>
  </si>
  <si>
    <t>Роутер</t>
  </si>
  <si>
    <t>Монитор</t>
  </si>
  <si>
    <t>Флеш-накопитель</t>
  </si>
  <si>
    <t>Библиотека</t>
  </si>
  <si>
    <t>Срок сдачи книг (дней)</t>
  </si>
  <si>
    <t>Штраф за каждый день просрочки(руб)</t>
  </si>
  <si>
    <t>ФИО читателя</t>
  </si>
  <si>
    <t>№ читательского билета</t>
  </si>
  <si>
    <t>Автор</t>
  </si>
  <si>
    <t>Название книги</t>
  </si>
  <si>
    <t>Дата выдачи</t>
  </si>
  <si>
    <t>Дата сдачи</t>
  </si>
  <si>
    <t>Количество просроченых дней</t>
  </si>
  <si>
    <t>Штраф за просроченные дни</t>
  </si>
  <si>
    <t>Иванов А.Б.</t>
  </si>
  <si>
    <t xml:space="preserve">Симонович В.С. </t>
  </si>
  <si>
    <t>Информатика</t>
  </si>
  <si>
    <t>Фёдоров К.В.</t>
  </si>
  <si>
    <t>Козлов К.А</t>
  </si>
  <si>
    <t>Ковальчук Д.А</t>
  </si>
  <si>
    <t>Петров С.К</t>
  </si>
  <si>
    <t>Сыроедов Г.П.</t>
  </si>
  <si>
    <t>Овчаренко В.О</t>
  </si>
  <si>
    <t>Шишкин И.Н</t>
  </si>
  <si>
    <t>Синицин А.В</t>
  </si>
  <si>
    <t>Сергеев С.В.</t>
  </si>
  <si>
    <t>Пушкин А.С</t>
  </si>
  <si>
    <t>Толстой Л.Н.</t>
  </si>
  <si>
    <t>Война и мир</t>
  </si>
  <si>
    <t>Кавказский пленник</t>
  </si>
  <si>
    <t>Булгаков М.А.</t>
  </si>
  <si>
    <t>Мастер и Маргарита</t>
  </si>
  <si>
    <t>Анна Каренина</t>
  </si>
  <si>
    <t>Преступление и наказание</t>
  </si>
  <si>
    <t>Достоевский Ф.М.</t>
  </si>
  <si>
    <t>Идиот</t>
  </si>
  <si>
    <t>Ремарк Э.М.</t>
  </si>
  <si>
    <t>Жизнь взаймы</t>
  </si>
  <si>
    <t xml:space="preserve">Евгений Онегин </t>
  </si>
  <si>
    <t>Бесы</t>
  </si>
  <si>
    <t>Количество</t>
  </si>
  <si>
    <t>В рублях</t>
  </si>
  <si>
    <t>В долларах</t>
  </si>
  <si>
    <t>цена</t>
  </si>
  <si>
    <t>стоимость покупки</t>
  </si>
  <si>
    <t xml:space="preserve">стоимость покупки </t>
  </si>
  <si>
    <t>Курс доллара</t>
  </si>
  <si>
    <t>Товар</t>
  </si>
  <si>
    <t>Цена,руб</t>
  </si>
  <si>
    <t>Стоимость покупки</t>
  </si>
  <si>
    <t>Скидка</t>
  </si>
  <si>
    <t>Заказы столов</t>
  </si>
  <si>
    <t>Ведро</t>
  </si>
  <si>
    <t>Стол</t>
  </si>
  <si>
    <t>Стул</t>
  </si>
  <si>
    <t>Ершик</t>
  </si>
  <si>
    <t>Губка</t>
  </si>
  <si>
    <t>Швабра</t>
  </si>
  <si>
    <t>Чистящее</t>
  </si>
  <si>
    <t>Мыло</t>
  </si>
  <si>
    <t>Салфетки</t>
  </si>
  <si>
    <t>Белизна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</si>
</sst>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textRotation="90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Alignment="1">
      <alignment horizontal="center" textRotation="90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G7" sqref="G7"/>
    </sheetView>
  </sheetViews>
  <sheetFormatPr defaultRowHeight="14.4" x14ac:dyDescent="0.3"/>
  <cols>
    <col min="2" max="2" width="14" customWidth="1"/>
    <col min="3" max="3" width="13.5546875" customWidth="1"/>
    <col min="4" max="4" width="12.21875" customWidth="1"/>
    <col min="5" max="5" width="10.109375" bestFit="1" customWidth="1"/>
    <col min="6" max="6" width="10.44140625" customWidth="1"/>
    <col min="8" max="8" width="11.5546875" customWidth="1"/>
  </cols>
  <sheetData>
    <row r="1" spans="1:13" x14ac:dyDescent="0.3">
      <c r="A1" s="16" t="s">
        <v>0</v>
      </c>
      <c r="B1" s="16"/>
      <c r="C1" s="16"/>
      <c r="D1" s="16"/>
      <c r="E1" s="16"/>
      <c r="F1" s="16"/>
      <c r="G1" s="16"/>
      <c r="H1" s="16"/>
      <c r="I1" s="5"/>
      <c r="J1" s="4"/>
      <c r="K1" s="4"/>
      <c r="L1" s="4"/>
      <c r="M1" s="4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"/>
      <c r="J2" s="1"/>
      <c r="K2" s="1"/>
      <c r="L2" s="1"/>
      <c r="M2" s="1"/>
    </row>
    <row r="3" spans="1:13" ht="66" customHeight="1" x14ac:dyDescent="0.3">
      <c r="A3" s="7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7" t="s">
        <v>8</v>
      </c>
    </row>
    <row r="4" spans="1:13" x14ac:dyDescent="0.3">
      <c r="A4" s="3">
        <v>1</v>
      </c>
      <c r="B4" t="s">
        <v>17</v>
      </c>
      <c r="C4">
        <v>89</v>
      </c>
      <c r="D4" s="6">
        <v>42758</v>
      </c>
      <c r="E4" s="6">
        <v>42837</v>
      </c>
      <c r="F4" s="3">
        <f>DATEDIF(D4,E4,"m")</f>
        <v>2</v>
      </c>
      <c r="G4">
        <f>IF(F4&gt;6,C4*0.15,0)</f>
        <v>0</v>
      </c>
      <c r="H4">
        <f>SUM(C4-G4)</f>
        <v>89</v>
      </c>
    </row>
    <row r="5" spans="1:13" ht="28.8" x14ac:dyDescent="0.3">
      <c r="A5" s="3">
        <v>2</v>
      </c>
      <c r="B5" s="2" t="s">
        <v>18</v>
      </c>
      <c r="C5">
        <v>24</v>
      </c>
      <c r="D5" s="6">
        <v>42758</v>
      </c>
      <c r="E5" s="6">
        <v>42789</v>
      </c>
      <c r="F5" s="3">
        <f>DATEDIF(D5,E5,"m")</f>
        <v>1</v>
      </c>
      <c r="G5">
        <f t="shared" ref="G5:G13" si="0">IF(F5&gt;6,C5*0.15,0)</f>
        <v>0</v>
      </c>
      <c r="H5">
        <f t="shared" ref="H5:H13" si="1">SUM(C5-G5)</f>
        <v>24</v>
      </c>
    </row>
    <row r="6" spans="1:13" x14ac:dyDescent="0.3">
      <c r="A6" s="3">
        <v>3</v>
      </c>
      <c r="B6" t="s">
        <v>14</v>
      </c>
      <c r="C6">
        <v>122</v>
      </c>
      <c r="D6" s="6">
        <v>42758</v>
      </c>
      <c r="E6" s="6">
        <v>42860</v>
      </c>
      <c r="F6" s="3">
        <f t="shared" ref="F6:F13" si="2">DATEDIF(D6,E6,"m")</f>
        <v>3</v>
      </c>
      <c r="G6">
        <f t="shared" si="0"/>
        <v>0</v>
      </c>
      <c r="H6">
        <f t="shared" si="1"/>
        <v>122</v>
      </c>
    </row>
    <row r="7" spans="1:13" ht="28.8" x14ac:dyDescent="0.3">
      <c r="A7" s="3">
        <v>4</v>
      </c>
      <c r="B7" s="2" t="s">
        <v>10</v>
      </c>
      <c r="C7">
        <v>15</v>
      </c>
      <c r="D7" s="6">
        <v>42758</v>
      </c>
      <c r="E7" s="6">
        <v>42772</v>
      </c>
      <c r="F7" s="3">
        <f t="shared" si="2"/>
        <v>0</v>
      </c>
      <c r="G7">
        <f t="shared" si="0"/>
        <v>0</v>
      </c>
      <c r="H7">
        <f t="shared" si="1"/>
        <v>15</v>
      </c>
    </row>
    <row r="8" spans="1:13" x14ac:dyDescent="0.3">
      <c r="A8" s="3">
        <v>5</v>
      </c>
      <c r="B8" t="s">
        <v>11</v>
      </c>
      <c r="C8">
        <v>98</v>
      </c>
      <c r="D8" s="6">
        <v>42758</v>
      </c>
      <c r="E8" s="6">
        <v>42990</v>
      </c>
      <c r="F8" s="3">
        <f t="shared" si="2"/>
        <v>7</v>
      </c>
      <c r="G8">
        <f t="shared" si="0"/>
        <v>14.7</v>
      </c>
      <c r="H8">
        <f t="shared" si="1"/>
        <v>83.3</v>
      </c>
    </row>
    <row r="9" spans="1:13" x14ac:dyDescent="0.3">
      <c r="A9" s="3">
        <v>6</v>
      </c>
      <c r="B9" t="s">
        <v>12</v>
      </c>
      <c r="C9">
        <v>243</v>
      </c>
      <c r="D9" s="6">
        <v>42758</v>
      </c>
      <c r="E9" s="6">
        <v>42795</v>
      </c>
      <c r="F9" s="3">
        <f t="shared" si="2"/>
        <v>1</v>
      </c>
      <c r="G9">
        <f t="shared" si="0"/>
        <v>0</v>
      </c>
      <c r="H9">
        <f t="shared" si="1"/>
        <v>243</v>
      </c>
    </row>
    <row r="10" spans="1:13" x14ac:dyDescent="0.3">
      <c r="A10" s="3">
        <v>7</v>
      </c>
      <c r="B10" t="s">
        <v>13</v>
      </c>
      <c r="C10">
        <v>74</v>
      </c>
      <c r="D10" s="6">
        <v>42758</v>
      </c>
      <c r="E10" s="6">
        <v>43026</v>
      </c>
      <c r="F10" s="3">
        <f t="shared" si="2"/>
        <v>8</v>
      </c>
      <c r="G10">
        <f t="shared" si="0"/>
        <v>11.1</v>
      </c>
      <c r="H10">
        <f t="shared" si="1"/>
        <v>62.9</v>
      </c>
    </row>
    <row r="11" spans="1:13" x14ac:dyDescent="0.3">
      <c r="A11" s="3">
        <v>8</v>
      </c>
      <c r="B11" t="s">
        <v>15</v>
      </c>
      <c r="C11">
        <v>221</v>
      </c>
      <c r="D11" s="6">
        <v>42758</v>
      </c>
      <c r="E11" s="6">
        <v>42793</v>
      </c>
      <c r="F11" s="3">
        <f t="shared" si="2"/>
        <v>1</v>
      </c>
      <c r="G11">
        <f t="shared" si="0"/>
        <v>0</v>
      </c>
      <c r="H11">
        <f t="shared" si="1"/>
        <v>221</v>
      </c>
    </row>
    <row r="12" spans="1:13" x14ac:dyDescent="0.3">
      <c r="A12" s="3">
        <v>9</v>
      </c>
      <c r="B12" t="s">
        <v>16</v>
      </c>
      <c r="C12">
        <v>135</v>
      </c>
      <c r="D12" s="6">
        <v>42758</v>
      </c>
      <c r="E12" s="6">
        <v>42983</v>
      </c>
      <c r="F12" s="3">
        <f t="shared" si="2"/>
        <v>7</v>
      </c>
      <c r="G12">
        <f t="shared" si="0"/>
        <v>20.25</v>
      </c>
      <c r="H12">
        <f t="shared" si="1"/>
        <v>114.75</v>
      </c>
    </row>
    <row r="13" spans="1:13" x14ac:dyDescent="0.3">
      <c r="A13" s="3">
        <v>10</v>
      </c>
      <c r="B13" t="s">
        <v>9</v>
      </c>
      <c r="C13">
        <v>440</v>
      </c>
      <c r="D13" s="6">
        <v>42758</v>
      </c>
      <c r="E13" s="6">
        <v>43040</v>
      </c>
      <c r="F13" s="3">
        <f t="shared" si="2"/>
        <v>9</v>
      </c>
      <c r="G13">
        <f t="shared" si="0"/>
        <v>66</v>
      </c>
      <c r="H13">
        <f t="shared" si="1"/>
        <v>374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4" workbookViewId="0">
      <selection activeCell="G6" sqref="G6"/>
    </sheetView>
  </sheetViews>
  <sheetFormatPr defaultRowHeight="14.4" x14ac:dyDescent="0.3"/>
  <cols>
    <col min="2" max="2" width="9.6640625" customWidth="1"/>
    <col min="7" max="7" width="9.5546875" customWidth="1"/>
  </cols>
  <sheetData>
    <row r="1" spans="1:7" x14ac:dyDescent="0.3">
      <c r="A1" s="19" t="s">
        <v>19</v>
      </c>
      <c r="B1" s="19"/>
      <c r="C1" s="19"/>
      <c r="D1" s="19"/>
      <c r="E1" s="19"/>
      <c r="F1" s="19"/>
      <c r="G1" s="19"/>
    </row>
    <row r="3" spans="1:7" x14ac:dyDescent="0.3">
      <c r="A3" s="18" t="s">
        <v>20</v>
      </c>
      <c r="B3" s="18"/>
      <c r="C3">
        <v>12</v>
      </c>
    </row>
    <row r="5" spans="1:7" ht="67.8" customHeight="1" x14ac:dyDescent="0.3">
      <c r="A5" s="7" t="s">
        <v>1</v>
      </c>
      <c r="B5" s="7" t="s">
        <v>21</v>
      </c>
      <c r="C5" s="8" t="s">
        <v>22</v>
      </c>
      <c r="D5" s="8" t="s">
        <v>23</v>
      </c>
      <c r="E5" s="8" t="s">
        <v>24</v>
      </c>
      <c r="F5" s="9" t="s">
        <v>25</v>
      </c>
      <c r="G5" s="7" t="s">
        <v>26</v>
      </c>
    </row>
    <row r="6" spans="1:7" x14ac:dyDescent="0.3">
      <c r="A6" s="3">
        <v>1</v>
      </c>
      <c r="B6" t="s">
        <v>27</v>
      </c>
      <c r="C6">
        <v>3</v>
      </c>
      <c r="D6">
        <v>4</v>
      </c>
      <c r="E6">
        <v>5</v>
      </c>
      <c r="F6">
        <f>SUM(C6,D6,E6)</f>
        <v>12</v>
      </c>
      <c r="G6" t="str">
        <f>IF(OR(F6=C3,F6&gt;C3),"зачислен","не зачислен")</f>
        <v>зачислен</v>
      </c>
    </row>
    <row r="7" spans="1:7" x14ac:dyDescent="0.3">
      <c r="A7" s="3">
        <v>2</v>
      </c>
      <c r="B7" t="s">
        <v>28</v>
      </c>
      <c r="C7">
        <v>4</v>
      </c>
      <c r="D7">
        <v>3</v>
      </c>
      <c r="E7">
        <v>4</v>
      </c>
      <c r="F7">
        <f t="shared" ref="F7:F15" si="0">SUM(C7,D7,E7)</f>
        <v>11</v>
      </c>
      <c r="G7" t="str">
        <f>IF(OR(F7=C3,F7&gt;C3),"зачислен","не зачислен")</f>
        <v>не зачислен</v>
      </c>
    </row>
    <row r="8" spans="1:7" x14ac:dyDescent="0.3">
      <c r="A8" s="3">
        <v>3</v>
      </c>
      <c r="B8" t="s">
        <v>29</v>
      </c>
      <c r="C8">
        <v>2</v>
      </c>
      <c r="D8">
        <v>2</v>
      </c>
      <c r="E8">
        <v>2</v>
      </c>
      <c r="F8">
        <f t="shared" si="0"/>
        <v>6</v>
      </c>
      <c r="G8" t="str">
        <f>IF(OR(F8=C3,F8&gt;C3),"зачислен","не зачислен")</f>
        <v>не зачислен</v>
      </c>
    </row>
    <row r="9" spans="1:7" x14ac:dyDescent="0.3">
      <c r="A9" s="3">
        <v>4</v>
      </c>
      <c r="B9" t="s">
        <v>30</v>
      </c>
      <c r="C9">
        <v>5</v>
      </c>
      <c r="D9">
        <v>4</v>
      </c>
      <c r="E9">
        <v>3</v>
      </c>
      <c r="F9">
        <f t="shared" si="0"/>
        <v>12</v>
      </c>
      <c r="G9" t="str">
        <f>IF(OR(F9=C3,F9&gt;C3),"зачислен","не зачислен")</f>
        <v>зачислен</v>
      </c>
    </row>
    <row r="10" spans="1:7" x14ac:dyDescent="0.3">
      <c r="A10" s="3">
        <v>5</v>
      </c>
      <c r="B10" t="s">
        <v>31</v>
      </c>
      <c r="C10">
        <v>4</v>
      </c>
      <c r="D10">
        <v>5</v>
      </c>
      <c r="E10">
        <v>4</v>
      </c>
      <c r="F10">
        <f t="shared" si="0"/>
        <v>13</v>
      </c>
      <c r="G10" t="str">
        <f>IF(OR(F10=C3,F10&gt;C3),"зачислен","не зачислен")</f>
        <v>зачислен</v>
      </c>
    </row>
    <row r="11" spans="1:7" x14ac:dyDescent="0.3">
      <c r="A11" s="3">
        <v>6</v>
      </c>
      <c r="B11" t="s">
        <v>32</v>
      </c>
      <c r="C11">
        <v>5</v>
      </c>
      <c r="D11">
        <v>5</v>
      </c>
      <c r="E11">
        <v>5</v>
      </c>
      <c r="F11">
        <f t="shared" si="0"/>
        <v>15</v>
      </c>
      <c r="G11" t="str">
        <f>IF(OR(F11=C3,F11&gt;C3),"зачислен","не зачислен")</f>
        <v>зачислен</v>
      </c>
    </row>
    <row r="12" spans="1:7" x14ac:dyDescent="0.3">
      <c r="A12" s="3">
        <v>7</v>
      </c>
      <c r="B12" t="s">
        <v>33</v>
      </c>
      <c r="C12">
        <v>3</v>
      </c>
      <c r="D12">
        <v>3</v>
      </c>
      <c r="E12">
        <v>3</v>
      </c>
      <c r="F12">
        <f t="shared" si="0"/>
        <v>9</v>
      </c>
      <c r="G12" t="str">
        <f>IF(OR(F12=C3,F12&gt;C3),"зачислен","не зачислен")</f>
        <v>не зачислен</v>
      </c>
    </row>
    <row r="13" spans="1:7" x14ac:dyDescent="0.3">
      <c r="A13" s="3">
        <v>8</v>
      </c>
      <c r="B13" t="s">
        <v>34</v>
      </c>
      <c r="C13">
        <v>3</v>
      </c>
      <c r="D13">
        <v>5</v>
      </c>
      <c r="E13">
        <v>5</v>
      </c>
      <c r="F13">
        <f t="shared" si="0"/>
        <v>13</v>
      </c>
      <c r="G13" t="str">
        <f>IF(OR(F13=C3,F13&gt;C3),"зачислен","не зачислен")</f>
        <v>зачислен</v>
      </c>
    </row>
    <row r="14" spans="1:7" x14ac:dyDescent="0.3">
      <c r="A14" s="3">
        <v>9</v>
      </c>
      <c r="B14" t="s">
        <v>35</v>
      </c>
      <c r="C14">
        <v>2</v>
      </c>
      <c r="D14">
        <v>3</v>
      </c>
      <c r="E14">
        <v>2</v>
      </c>
      <c r="F14">
        <f t="shared" si="0"/>
        <v>7</v>
      </c>
      <c r="G14" t="str">
        <f>IF(OR(F14=C3,F14&gt;C3),"зачислен","не зачислен")</f>
        <v>не зачислен</v>
      </c>
    </row>
    <row r="15" spans="1:7" x14ac:dyDescent="0.3">
      <c r="A15" s="3">
        <v>10</v>
      </c>
      <c r="B15" t="s">
        <v>36</v>
      </c>
      <c r="C15">
        <v>5</v>
      </c>
      <c r="D15">
        <v>4</v>
      </c>
      <c r="E15">
        <v>5</v>
      </c>
      <c r="F15">
        <f t="shared" si="0"/>
        <v>14</v>
      </c>
      <c r="G15" t="str">
        <f>IF(OR(F15=C3,F15&gt;C3),"зачислен","не зачислен")</f>
        <v>зачислен</v>
      </c>
    </row>
  </sheetData>
  <mergeCells count="2">
    <mergeCell ref="A3:B3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4" sqref="I4"/>
    </sheetView>
  </sheetViews>
  <sheetFormatPr defaultRowHeight="14.4" x14ac:dyDescent="0.3"/>
  <cols>
    <col min="2" max="2" width="9.5546875" customWidth="1"/>
    <col min="4" max="4" width="11.21875" customWidth="1"/>
    <col min="6" max="6" width="12.88671875" customWidth="1"/>
    <col min="7" max="7" width="12.33203125" customWidth="1"/>
    <col min="8" max="8" width="13.109375" customWidth="1"/>
    <col min="9" max="9" width="8.109375" customWidth="1"/>
  </cols>
  <sheetData>
    <row r="1" spans="1:9" x14ac:dyDescent="0.3">
      <c r="A1" s="19" t="s">
        <v>41</v>
      </c>
      <c r="B1" s="19"/>
      <c r="C1" s="19"/>
      <c r="D1" s="19"/>
      <c r="E1" s="19"/>
      <c r="F1" s="19"/>
      <c r="G1" s="19"/>
      <c r="H1" s="19"/>
      <c r="I1" s="19"/>
    </row>
    <row r="2" spans="1:9" x14ac:dyDescent="0.3">
      <c r="A2" s="20" t="s">
        <v>1</v>
      </c>
      <c r="B2" s="20" t="s">
        <v>21</v>
      </c>
      <c r="C2" s="20" t="s">
        <v>37</v>
      </c>
      <c r="D2" s="20" t="s">
        <v>38</v>
      </c>
      <c r="E2" s="20" t="s">
        <v>39</v>
      </c>
      <c r="F2" s="20" t="s">
        <v>40</v>
      </c>
      <c r="G2" s="20" t="s">
        <v>42</v>
      </c>
      <c r="H2" s="20"/>
      <c r="I2" s="20" t="s">
        <v>45</v>
      </c>
    </row>
    <row r="3" spans="1:9" ht="45" customHeight="1" x14ac:dyDescent="0.3">
      <c r="A3" s="20"/>
      <c r="B3" s="20"/>
      <c r="C3" s="20"/>
      <c r="D3" s="20"/>
      <c r="E3" s="20"/>
      <c r="F3" s="20"/>
      <c r="G3" s="9" t="s">
        <v>43</v>
      </c>
      <c r="H3" s="9" t="s">
        <v>44</v>
      </c>
      <c r="I3" s="20"/>
    </row>
    <row r="4" spans="1:9" x14ac:dyDescent="0.3">
      <c r="A4">
        <v>1</v>
      </c>
      <c r="B4" t="s">
        <v>53</v>
      </c>
      <c r="C4">
        <v>1500</v>
      </c>
      <c r="D4">
        <v>22</v>
      </c>
      <c r="E4">
        <f t="shared" ref="E4:E13" si="0">SUM(C4*D4)</f>
        <v>33000</v>
      </c>
      <c r="F4">
        <f t="shared" ref="F4:F13" si="1">E4*0.25</f>
        <v>8250</v>
      </c>
      <c r="G4">
        <f t="shared" ref="G4:G13" si="2">E4*0.015</f>
        <v>495</v>
      </c>
      <c r="H4">
        <f t="shared" ref="H4:H13" si="3">E4*0.13</f>
        <v>4290</v>
      </c>
      <c r="I4">
        <f t="shared" ref="I4:I13" si="4">E4+F4+G4-H4</f>
        <v>37455</v>
      </c>
    </row>
    <row r="5" spans="1:9" x14ac:dyDescent="0.3">
      <c r="A5">
        <v>2</v>
      </c>
      <c r="B5" t="s">
        <v>55</v>
      </c>
      <c r="C5">
        <v>1200</v>
      </c>
      <c r="D5">
        <v>19</v>
      </c>
      <c r="E5">
        <f t="shared" si="0"/>
        <v>22800</v>
      </c>
      <c r="F5">
        <f t="shared" si="1"/>
        <v>5700</v>
      </c>
      <c r="G5">
        <f t="shared" si="2"/>
        <v>342</v>
      </c>
      <c r="H5">
        <f t="shared" si="3"/>
        <v>2964</v>
      </c>
      <c r="I5">
        <f t="shared" si="4"/>
        <v>25878</v>
      </c>
    </row>
    <row r="6" spans="1:9" x14ac:dyDescent="0.3">
      <c r="A6">
        <v>3</v>
      </c>
      <c r="B6" t="s">
        <v>48</v>
      </c>
      <c r="C6">
        <v>1800</v>
      </c>
      <c r="D6">
        <v>17</v>
      </c>
      <c r="E6">
        <f t="shared" si="0"/>
        <v>30600</v>
      </c>
      <c r="F6">
        <f t="shared" si="1"/>
        <v>7650</v>
      </c>
      <c r="G6">
        <f t="shared" si="2"/>
        <v>459</v>
      </c>
      <c r="H6">
        <f t="shared" si="3"/>
        <v>3978</v>
      </c>
      <c r="I6">
        <f t="shared" si="4"/>
        <v>34731</v>
      </c>
    </row>
    <row r="7" spans="1:9" x14ac:dyDescent="0.3">
      <c r="A7">
        <v>4</v>
      </c>
      <c r="B7" t="s">
        <v>52</v>
      </c>
      <c r="C7">
        <v>2000</v>
      </c>
      <c r="D7">
        <v>22</v>
      </c>
      <c r="E7">
        <f t="shared" si="0"/>
        <v>44000</v>
      </c>
      <c r="F7">
        <f t="shared" si="1"/>
        <v>11000</v>
      </c>
      <c r="G7">
        <f t="shared" si="2"/>
        <v>660</v>
      </c>
      <c r="H7">
        <f t="shared" si="3"/>
        <v>5720</v>
      </c>
      <c r="I7">
        <f t="shared" si="4"/>
        <v>49940</v>
      </c>
    </row>
    <row r="8" spans="1:9" x14ac:dyDescent="0.3">
      <c r="A8">
        <v>5</v>
      </c>
      <c r="B8" t="s">
        <v>54</v>
      </c>
      <c r="C8">
        <v>2300</v>
      </c>
      <c r="D8">
        <v>22</v>
      </c>
      <c r="E8">
        <f t="shared" si="0"/>
        <v>50600</v>
      </c>
      <c r="F8">
        <f t="shared" si="1"/>
        <v>12650</v>
      </c>
      <c r="G8">
        <f t="shared" si="2"/>
        <v>759</v>
      </c>
      <c r="H8">
        <f t="shared" si="3"/>
        <v>6578</v>
      </c>
      <c r="I8">
        <f t="shared" si="4"/>
        <v>57431</v>
      </c>
    </row>
    <row r="9" spans="1:9" x14ac:dyDescent="0.3">
      <c r="A9">
        <v>6</v>
      </c>
      <c r="B9" t="s">
        <v>47</v>
      </c>
      <c r="C9">
        <v>1150</v>
      </c>
      <c r="D9">
        <v>11</v>
      </c>
      <c r="E9">
        <f t="shared" si="0"/>
        <v>12650</v>
      </c>
      <c r="F9">
        <f t="shared" si="1"/>
        <v>3162.5</v>
      </c>
      <c r="G9">
        <f t="shared" si="2"/>
        <v>189.75</v>
      </c>
      <c r="H9">
        <f t="shared" si="3"/>
        <v>1644.5</v>
      </c>
      <c r="I9">
        <f t="shared" si="4"/>
        <v>14357.75</v>
      </c>
    </row>
    <row r="10" spans="1:9" x14ac:dyDescent="0.3">
      <c r="A10">
        <v>7</v>
      </c>
      <c r="B10" t="s">
        <v>51</v>
      </c>
      <c r="C10">
        <v>1356</v>
      </c>
      <c r="D10">
        <v>15</v>
      </c>
      <c r="E10">
        <f t="shared" si="0"/>
        <v>20340</v>
      </c>
      <c r="F10">
        <f t="shared" si="1"/>
        <v>5085</v>
      </c>
      <c r="G10">
        <f t="shared" si="2"/>
        <v>305.09999999999997</v>
      </c>
      <c r="H10">
        <f t="shared" si="3"/>
        <v>2644.2000000000003</v>
      </c>
      <c r="I10">
        <f t="shared" si="4"/>
        <v>23085.899999999998</v>
      </c>
    </row>
    <row r="11" spans="1:9" x14ac:dyDescent="0.3">
      <c r="A11">
        <v>8</v>
      </c>
      <c r="B11" t="s">
        <v>50</v>
      </c>
      <c r="C11">
        <v>2000</v>
      </c>
      <c r="D11">
        <v>20</v>
      </c>
      <c r="E11">
        <f t="shared" si="0"/>
        <v>40000</v>
      </c>
      <c r="F11">
        <f t="shared" si="1"/>
        <v>10000</v>
      </c>
      <c r="G11">
        <f t="shared" si="2"/>
        <v>600</v>
      </c>
      <c r="H11">
        <f t="shared" si="3"/>
        <v>5200</v>
      </c>
      <c r="I11">
        <f t="shared" si="4"/>
        <v>45400</v>
      </c>
    </row>
    <row r="12" spans="1:9" x14ac:dyDescent="0.3">
      <c r="A12">
        <v>9</v>
      </c>
      <c r="B12" t="s">
        <v>56</v>
      </c>
      <c r="C12">
        <v>2300</v>
      </c>
      <c r="D12">
        <v>18</v>
      </c>
      <c r="E12">
        <f t="shared" si="0"/>
        <v>41400</v>
      </c>
      <c r="F12">
        <f t="shared" si="1"/>
        <v>10350</v>
      </c>
      <c r="G12">
        <f t="shared" si="2"/>
        <v>621</v>
      </c>
      <c r="H12">
        <f t="shared" si="3"/>
        <v>5382</v>
      </c>
      <c r="I12">
        <f t="shared" si="4"/>
        <v>46989</v>
      </c>
    </row>
    <row r="13" spans="1:9" x14ac:dyDescent="0.3">
      <c r="A13">
        <v>10</v>
      </c>
      <c r="B13" t="s">
        <v>49</v>
      </c>
      <c r="C13">
        <v>2700</v>
      </c>
      <c r="D13">
        <v>13</v>
      </c>
      <c r="E13">
        <f t="shared" si="0"/>
        <v>35100</v>
      </c>
      <c r="F13">
        <f t="shared" si="1"/>
        <v>8775</v>
      </c>
      <c r="G13">
        <f t="shared" si="2"/>
        <v>526.5</v>
      </c>
      <c r="H13">
        <f t="shared" si="3"/>
        <v>4563</v>
      </c>
      <c r="I13">
        <f t="shared" si="4"/>
        <v>39838.5</v>
      </c>
    </row>
    <row r="14" spans="1:9" x14ac:dyDescent="0.3">
      <c r="B14" s="10" t="s">
        <v>46</v>
      </c>
      <c r="C14" s="10">
        <f t="shared" ref="C14:I14" si="5">SUM(C4,C5,C6,C7,C8,C9,C10,C11,C12,C13)</f>
        <v>18306</v>
      </c>
      <c r="D14" s="10">
        <f t="shared" si="5"/>
        <v>179</v>
      </c>
      <c r="E14" s="10">
        <f t="shared" si="5"/>
        <v>330490</v>
      </c>
      <c r="F14" s="10">
        <f t="shared" si="5"/>
        <v>82622.5</v>
      </c>
      <c r="G14" s="10">
        <f t="shared" si="5"/>
        <v>4957.3500000000004</v>
      </c>
      <c r="H14" s="10">
        <f t="shared" si="5"/>
        <v>42963.7</v>
      </c>
      <c r="I14" s="10">
        <f t="shared" si="5"/>
        <v>375106.15</v>
      </c>
    </row>
  </sheetData>
  <sortState ref="A4:I13">
    <sortCondition ref="B4:B13"/>
    <sortCondition descending="1" ref="D4:D13"/>
  </sortState>
  <mergeCells count="9">
    <mergeCell ref="B2:B3"/>
    <mergeCell ref="A2:A3"/>
    <mergeCell ref="G2:H2"/>
    <mergeCell ref="A1:I1"/>
    <mergeCell ref="I2:I3"/>
    <mergeCell ref="F2:F3"/>
    <mergeCell ref="E2:E3"/>
    <mergeCell ref="D2:D3"/>
    <mergeCell ref="C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B12"/>
    </sheetView>
  </sheetViews>
  <sheetFormatPr defaultRowHeight="14.4" x14ac:dyDescent="0.3"/>
  <cols>
    <col min="1" max="1" width="5.33203125" customWidth="1"/>
    <col min="2" max="2" width="19.44140625" customWidth="1"/>
    <col min="4" max="4" width="9.77734375" customWidth="1"/>
    <col min="5" max="5" width="14.5546875" customWidth="1"/>
    <col min="7" max="7" width="14.33203125" customWidth="1"/>
  </cols>
  <sheetData>
    <row r="1" spans="1:8" x14ac:dyDescent="0.3">
      <c r="A1" s="22" t="s">
        <v>57</v>
      </c>
      <c r="B1" s="22" t="s">
        <v>58</v>
      </c>
      <c r="C1" s="21" t="s">
        <v>59</v>
      </c>
      <c r="D1" s="22" t="s">
        <v>60</v>
      </c>
      <c r="E1" s="22"/>
      <c r="F1" s="22" t="s">
        <v>64</v>
      </c>
      <c r="G1" s="22"/>
      <c r="H1" s="21" t="s">
        <v>66</v>
      </c>
    </row>
    <row r="2" spans="1:8" ht="40.799999999999997" customHeight="1" x14ac:dyDescent="0.3">
      <c r="A2" s="22"/>
      <c r="B2" s="22"/>
      <c r="C2" s="21"/>
      <c r="D2" s="2" t="s">
        <v>61</v>
      </c>
      <c r="E2" s="2" t="s">
        <v>62</v>
      </c>
      <c r="F2" t="s">
        <v>63</v>
      </c>
      <c r="G2" s="2" t="s">
        <v>65</v>
      </c>
      <c r="H2" s="21"/>
    </row>
    <row r="3" spans="1:8" x14ac:dyDescent="0.3">
      <c r="A3">
        <v>1</v>
      </c>
      <c r="B3" t="s">
        <v>67</v>
      </c>
      <c r="C3">
        <v>12</v>
      </c>
      <c r="D3">
        <v>3</v>
      </c>
      <c r="E3">
        <v>1</v>
      </c>
      <c r="F3">
        <v>2</v>
      </c>
      <c r="G3">
        <v>4</v>
      </c>
      <c r="H3" s="2">
        <f>C3+SUM(D3,E3)-SUM(F3,G3)</f>
        <v>10</v>
      </c>
    </row>
    <row r="4" spans="1:8" x14ac:dyDescent="0.3">
      <c r="A4">
        <v>2</v>
      </c>
      <c r="B4" t="s">
        <v>68</v>
      </c>
      <c r="C4">
        <v>6</v>
      </c>
      <c r="D4">
        <v>4</v>
      </c>
      <c r="E4">
        <v>1</v>
      </c>
      <c r="F4">
        <v>3</v>
      </c>
      <c r="G4">
        <v>2</v>
      </c>
      <c r="H4" s="2">
        <f t="shared" ref="H4:H12" si="0">C4+D4+E4-F4-G4</f>
        <v>6</v>
      </c>
    </row>
    <row r="5" spans="1:8" x14ac:dyDescent="0.3">
      <c r="A5">
        <v>3</v>
      </c>
      <c r="B5" t="s">
        <v>69</v>
      </c>
      <c r="C5">
        <v>4</v>
      </c>
      <c r="D5">
        <v>2</v>
      </c>
      <c r="E5">
        <v>2</v>
      </c>
      <c r="F5">
        <v>1</v>
      </c>
      <c r="G5">
        <v>3</v>
      </c>
      <c r="H5" s="2">
        <f t="shared" si="0"/>
        <v>4</v>
      </c>
    </row>
    <row r="6" spans="1:8" x14ac:dyDescent="0.3">
      <c r="A6">
        <v>4</v>
      </c>
      <c r="B6" t="s">
        <v>70</v>
      </c>
      <c r="C6">
        <v>16</v>
      </c>
      <c r="D6">
        <v>10</v>
      </c>
      <c r="E6">
        <v>3</v>
      </c>
      <c r="F6">
        <v>5</v>
      </c>
      <c r="G6">
        <v>4</v>
      </c>
      <c r="H6" s="2">
        <f t="shared" si="0"/>
        <v>20</v>
      </c>
    </row>
    <row r="7" spans="1:8" x14ac:dyDescent="0.3">
      <c r="A7">
        <v>5</v>
      </c>
      <c r="B7" t="s">
        <v>71</v>
      </c>
      <c r="C7">
        <v>13</v>
      </c>
      <c r="D7">
        <v>8</v>
      </c>
      <c r="E7">
        <v>4</v>
      </c>
      <c r="F7">
        <v>6</v>
      </c>
      <c r="G7">
        <v>7</v>
      </c>
      <c r="H7" s="2">
        <f t="shared" si="0"/>
        <v>12</v>
      </c>
    </row>
    <row r="8" spans="1:8" x14ac:dyDescent="0.3">
      <c r="A8">
        <v>6</v>
      </c>
      <c r="B8" t="s">
        <v>72</v>
      </c>
      <c r="C8">
        <v>10</v>
      </c>
      <c r="D8">
        <v>7</v>
      </c>
      <c r="E8">
        <v>3</v>
      </c>
      <c r="F8">
        <v>0</v>
      </c>
      <c r="G8">
        <v>5</v>
      </c>
      <c r="H8" s="2">
        <f t="shared" si="0"/>
        <v>15</v>
      </c>
    </row>
    <row r="9" spans="1:8" x14ac:dyDescent="0.3">
      <c r="A9">
        <v>7</v>
      </c>
      <c r="B9" t="s">
        <v>73</v>
      </c>
      <c r="C9">
        <v>9</v>
      </c>
      <c r="D9">
        <v>6</v>
      </c>
      <c r="E9">
        <v>2</v>
      </c>
      <c r="F9">
        <v>3</v>
      </c>
      <c r="G9">
        <v>6</v>
      </c>
      <c r="H9" s="2">
        <f t="shared" si="0"/>
        <v>8</v>
      </c>
    </row>
    <row r="10" spans="1:8" x14ac:dyDescent="0.3">
      <c r="A10">
        <v>8</v>
      </c>
      <c r="B10" t="s">
        <v>74</v>
      </c>
      <c r="C10">
        <v>17</v>
      </c>
      <c r="D10">
        <v>13</v>
      </c>
      <c r="E10">
        <v>4</v>
      </c>
      <c r="F10">
        <v>0</v>
      </c>
      <c r="G10">
        <v>17</v>
      </c>
      <c r="H10" s="2">
        <f t="shared" si="0"/>
        <v>17</v>
      </c>
    </row>
    <row r="11" spans="1:8" x14ac:dyDescent="0.3">
      <c r="A11">
        <v>9</v>
      </c>
      <c r="B11" t="s">
        <v>75</v>
      </c>
      <c r="C11">
        <v>19</v>
      </c>
      <c r="D11">
        <v>15</v>
      </c>
      <c r="E11">
        <v>4</v>
      </c>
      <c r="F11">
        <v>3</v>
      </c>
      <c r="G11">
        <v>11</v>
      </c>
      <c r="H11" s="2">
        <f t="shared" si="0"/>
        <v>24</v>
      </c>
    </row>
    <row r="12" spans="1:8" x14ac:dyDescent="0.3">
      <c r="A12">
        <v>10</v>
      </c>
      <c r="B12" t="s">
        <v>76</v>
      </c>
      <c r="C12">
        <v>24</v>
      </c>
      <c r="D12">
        <v>18</v>
      </c>
      <c r="E12">
        <v>6</v>
      </c>
      <c r="F12">
        <v>0</v>
      </c>
      <c r="G12">
        <v>20</v>
      </c>
      <c r="H12" s="2">
        <f t="shared" si="0"/>
        <v>28</v>
      </c>
    </row>
    <row r="13" spans="1:8" x14ac:dyDescent="0.3">
      <c r="B13" t="s">
        <v>46</v>
      </c>
    </row>
  </sheetData>
  <mergeCells count="6">
    <mergeCell ref="H1:H2"/>
    <mergeCell ref="A1:A2"/>
    <mergeCell ref="B1:B2"/>
    <mergeCell ref="C1:C2"/>
    <mergeCell ref="D1:E1"/>
    <mergeCell ref="F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I11" sqref="I11"/>
    </sheetView>
  </sheetViews>
  <sheetFormatPr defaultRowHeight="14.4" x14ac:dyDescent="0.3"/>
  <cols>
    <col min="1" max="1" width="4.33203125" customWidth="1"/>
    <col min="2" max="2" width="13.109375" customWidth="1"/>
    <col min="3" max="3" width="8.21875" customWidth="1"/>
    <col min="4" max="4" width="16.21875" customWidth="1"/>
    <col min="5" max="5" width="15.109375" customWidth="1"/>
    <col min="6" max="7" width="10.109375" bestFit="1" customWidth="1"/>
    <col min="8" max="8" width="9" customWidth="1"/>
    <col min="9" max="9" width="10.33203125" customWidth="1"/>
  </cols>
  <sheetData>
    <row r="1" spans="1:10" ht="14.4" customHeight="1" x14ac:dyDescent="0.3">
      <c r="A1" s="23" t="s">
        <v>77</v>
      </c>
      <c r="B1" s="23"/>
      <c r="C1" s="24" t="s">
        <v>78</v>
      </c>
      <c r="D1" s="24"/>
      <c r="E1" s="24"/>
      <c r="F1" s="24"/>
      <c r="G1" s="24"/>
      <c r="H1">
        <v>30</v>
      </c>
    </row>
    <row r="2" spans="1:10" x14ac:dyDescent="0.3">
      <c r="A2" s="23"/>
      <c r="B2" s="23"/>
      <c r="C2" s="24" t="s">
        <v>79</v>
      </c>
      <c r="D2" s="24"/>
      <c r="E2" s="24"/>
      <c r="F2" s="24"/>
      <c r="G2" s="24"/>
      <c r="H2">
        <v>5</v>
      </c>
    </row>
    <row r="3" spans="1:10" ht="14.4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72" x14ac:dyDescent="0.3">
      <c r="A4" s="2" t="s">
        <v>57</v>
      </c>
      <c r="B4" t="s">
        <v>80</v>
      </c>
      <c r="C4" s="12" t="s">
        <v>81</v>
      </c>
      <c r="D4" s="11" t="s">
        <v>82</v>
      </c>
      <c r="E4" t="s">
        <v>83</v>
      </c>
      <c r="F4" s="14" t="s">
        <v>84</v>
      </c>
      <c r="G4" s="14" t="s">
        <v>85</v>
      </c>
      <c r="H4" s="12" t="s">
        <v>86</v>
      </c>
      <c r="I4" s="2" t="s">
        <v>87</v>
      </c>
    </row>
    <row r="5" spans="1:10" x14ac:dyDescent="0.3">
      <c r="A5">
        <v>1</v>
      </c>
      <c r="B5" t="s">
        <v>88</v>
      </c>
      <c r="C5">
        <v>11122</v>
      </c>
      <c r="D5" t="s">
        <v>89</v>
      </c>
      <c r="E5" t="s">
        <v>90</v>
      </c>
      <c r="F5" s="6">
        <v>39873</v>
      </c>
      <c r="G5" s="6">
        <v>39915</v>
      </c>
      <c r="H5" s="25">
        <f>MAX(0,G5-F5-H1)</f>
        <v>12</v>
      </c>
      <c r="I5">
        <f>H5*H2</f>
        <v>60</v>
      </c>
    </row>
    <row r="6" spans="1:10" ht="28.8" x14ac:dyDescent="0.3">
      <c r="A6">
        <v>2</v>
      </c>
      <c r="B6" t="s">
        <v>93</v>
      </c>
      <c r="C6">
        <v>11123</v>
      </c>
      <c r="D6" t="s">
        <v>100</v>
      </c>
      <c r="E6" s="15" t="s">
        <v>103</v>
      </c>
      <c r="F6" s="6">
        <v>39914</v>
      </c>
      <c r="G6" s="6">
        <v>39946</v>
      </c>
      <c r="H6" s="25">
        <f>MAX(0,G6-F6-H1)</f>
        <v>2</v>
      </c>
      <c r="I6">
        <f>H6*H2</f>
        <v>10</v>
      </c>
    </row>
    <row r="7" spans="1:10" x14ac:dyDescent="0.3">
      <c r="A7">
        <v>3</v>
      </c>
      <c r="B7" t="s">
        <v>92</v>
      </c>
      <c r="C7">
        <v>11124</v>
      </c>
      <c r="D7" t="s">
        <v>101</v>
      </c>
      <c r="E7" t="s">
        <v>102</v>
      </c>
      <c r="F7" s="6">
        <v>39945</v>
      </c>
      <c r="G7" s="6">
        <v>40035</v>
      </c>
      <c r="H7" s="25">
        <f>MAX(0,G7-F7-H1)</f>
        <v>60</v>
      </c>
      <c r="I7">
        <f>H7*H2</f>
        <v>300</v>
      </c>
    </row>
    <row r="8" spans="1:10" ht="28.8" x14ac:dyDescent="0.3">
      <c r="A8">
        <v>4</v>
      </c>
      <c r="B8" t="s">
        <v>96</v>
      </c>
      <c r="C8">
        <v>11125</v>
      </c>
      <c r="D8" t="s">
        <v>104</v>
      </c>
      <c r="E8" s="2" t="s">
        <v>105</v>
      </c>
      <c r="F8" s="6">
        <v>39977</v>
      </c>
      <c r="G8" s="6">
        <v>40008</v>
      </c>
      <c r="H8" s="25">
        <f>MAX(0,G8-F8-H1)</f>
        <v>1</v>
      </c>
      <c r="I8">
        <f>H8*H2</f>
        <v>5</v>
      </c>
    </row>
    <row r="9" spans="1:10" x14ac:dyDescent="0.3">
      <c r="A9">
        <v>5</v>
      </c>
      <c r="B9" t="s">
        <v>94</v>
      </c>
      <c r="C9">
        <v>11126</v>
      </c>
      <c r="D9" t="s">
        <v>101</v>
      </c>
      <c r="E9" t="s">
        <v>106</v>
      </c>
      <c r="F9" s="6">
        <v>40008</v>
      </c>
      <c r="G9" s="6">
        <v>40035</v>
      </c>
      <c r="H9" s="25">
        <f>MAX(0,G9-F9-H1)</f>
        <v>0</v>
      </c>
      <c r="I9">
        <f>H9*H2</f>
        <v>0</v>
      </c>
    </row>
    <row r="10" spans="1:10" ht="28.8" x14ac:dyDescent="0.3">
      <c r="A10">
        <v>6</v>
      </c>
      <c r="B10" t="s">
        <v>99</v>
      </c>
      <c r="C10">
        <v>11127</v>
      </c>
      <c r="D10" t="s">
        <v>108</v>
      </c>
      <c r="E10" s="2" t="s">
        <v>107</v>
      </c>
      <c r="F10" s="6">
        <v>40040</v>
      </c>
      <c r="G10" s="6">
        <v>40066</v>
      </c>
      <c r="H10" s="25">
        <f>MAX(0,G10-F10-H1)</f>
        <v>0</v>
      </c>
      <c r="I10">
        <f>H10*H2</f>
        <v>0</v>
      </c>
    </row>
    <row r="11" spans="1:10" x14ac:dyDescent="0.3">
      <c r="A11">
        <v>7</v>
      </c>
      <c r="B11" t="s">
        <v>98</v>
      </c>
      <c r="C11">
        <v>11128</v>
      </c>
      <c r="D11" t="s">
        <v>108</v>
      </c>
      <c r="E11" t="s">
        <v>109</v>
      </c>
      <c r="F11" s="6">
        <v>40072</v>
      </c>
      <c r="G11" s="6">
        <v>40438</v>
      </c>
      <c r="H11" s="25">
        <f>MAX(0,G11-F11-H1)</f>
        <v>336</v>
      </c>
      <c r="I11">
        <f>H11*H2</f>
        <v>1680</v>
      </c>
    </row>
    <row r="12" spans="1:10" x14ac:dyDescent="0.3">
      <c r="A12">
        <v>8</v>
      </c>
      <c r="B12" t="s">
        <v>95</v>
      </c>
      <c r="C12">
        <v>11129</v>
      </c>
      <c r="D12" t="s">
        <v>110</v>
      </c>
      <c r="E12" s="2" t="s">
        <v>111</v>
      </c>
      <c r="F12" s="6">
        <v>40073</v>
      </c>
      <c r="G12" s="6">
        <v>40074</v>
      </c>
      <c r="H12" s="25">
        <f>MAX(0,G12-F12-H1)</f>
        <v>0</v>
      </c>
      <c r="I12">
        <f>H12*H2</f>
        <v>0</v>
      </c>
    </row>
    <row r="13" spans="1:10" x14ac:dyDescent="0.3">
      <c r="A13">
        <v>9</v>
      </c>
      <c r="B13" t="s">
        <v>91</v>
      </c>
      <c r="C13">
        <v>11130</v>
      </c>
      <c r="D13" t="s">
        <v>100</v>
      </c>
      <c r="E13" t="s">
        <v>112</v>
      </c>
      <c r="F13" s="6">
        <v>40074</v>
      </c>
      <c r="G13" s="6">
        <v>40101</v>
      </c>
      <c r="H13" s="25">
        <f>MAX(0,G13-F13-H1)</f>
        <v>0</v>
      </c>
      <c r="I13">
        <f>H13*H2</f>
        <v>0</v>
      </c>
    </row>
    <row r="14" spans="1:10" x14ac:dyDescent="0.3">
      <c r="A14">
        <v>10</v>
      </c>
      <c r="B14" t="s">
        <v>97</v>
      </c>
      <c r="C14">
        <v>11131</v>
      </c>
      <c r="D14" t="s">
        <v>108</v>
      </c>
      <c r="E14" s="2" t="s">
        <v>113</v>
      </c>
      <c r="F14" s="6">
        <v>40105</v>
      </c>
      <c r="G14" s="6">
        <v>40140</v>
      </c>
      <c r="H14" s="25">
        <f>MAX(0,G14-F14-H1)</f>
        <v>5</v>
      </c>
      <c r="I14">
        <f>H14*H2</f>
        <v>25</v>
      </c>
    </row>
  </sheetData>
  <sortState ref="B5:B14">
    <sortCondition ref="B5"/>
  </sortState>
  <mergeCells count="4">
    <mergeCell ref="A1:B2"/>
    <mergeCell ref="C1:G1"/>
    <mergeCell ref="C2:G2"/>
    <mergeCell ref="A3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8"/>
  <sheetViews>
    <sheetView topLeftCell="A19" workbookViewId="0">
      <selection activeCell="D23" sqref="D23"/>
    </sheetView>
  </sheetViews>
  <sheetFormatPr defaultRowHeight="14.4" x14ac:dyDescent="0.3"/>
  <cols>
    <col min="1" max="1" width="12.109375" customWidth="1"/>
    <col min="2" max="2" width="16.21875" customWidth="1"/>
    <col min="5" max="5" width="9.6640625" customWidth="1"/>
    <col min="7" max="7" width="9.88671875" customWidth="1"/>
  </cols>
  <sheetData>
    <row r="1" spans="1:7" x14ac:dyDescent="0.3">
      <c r="A1" t="s">
        <v>120</v>
      </c>
      <c r="B1">
        <v>60</v>
      </c>
    </row>
    <row r="2" spans="1:7" ht="15.6" customHeight="1" x14ac:dyDescent="0.3">
      <c r="A2" s="22"/>
      <c r="B2" s="22"/>
      <c r="C2" s="22"/>
      <c r="D2" s="22"/>
      <c r="E2" s="22"/>
      <c r="F2" s="22"/>
      <c r="G2" s="22"/>
    </row>
    <row r="3" spans="1:7" x14ac:dyDescent="0.3">
      <c r="A3" s="22" t="s">
        <v>57</v>
      </c>
      <c r="B3" s="22" t="s">
        <v>58</v>
      </c>
      <c r="C3" s="26" t="s">
        <v>114</v>
      </c>
      <c r="D3" s="22" t="s">
        <v>115</v>
      </c>
      <c r="E3" s="22"/>
      <c r="F3" s="22" t="s">
        <v>116</v>
      </c>
      <c r="G3" s="22"/>
    </row>
    <row r="4" spans="1:7" ht="51" customHeight="1" x14ac:dyDescent="0.3">
      <c r="A4" s="22"/>
      <c r="B4" s="22"/>
      <c r="C4" s="26"/>
      <c r="D4" s="28" t="s">
        <v>117</v>
      </c>
      <c r="E4" s="27" t="s">
        <v>118</v>
      </c>
      <c r="F4" s="2" t="s">
        <v>117</v>
      </c>
      <c r="G4" s="2" t="s">
        <v>119</v>
      </c>
    </row>
    <row r="5" spans="1:7" x14ac:dyDescent="0.3">
      <c r="A5">
        <v>1</v>
      </c>
      <c r="B5" t="s">
        <v>67</v>
      </c>
      <c r="C5">
        <v>3</v>
      </c>
      <c r="D5">
        <v>14000</v>
      </c>
      <c r="E5">
        <f>D5*C5</f>
        <v>42000</v>
      </c>
      <c r="F5">
        <f>D5/$B$1</f>
        <v>233.33333333333334</v>
      </c>
      <c r="G5">
        <f>F5*C5</f>
        <v>700</v>
      </c>
    </row>
    <row r="6" spans="1:7" x14ac:dyDescent="0.3">
      <c r="A6">
        <v>2</v>
      </c>
      <c r="B6" t="s">
        <v>68</v>
      </c>
      <c r="C6">
        <v>2</v>
      </c>
      <c r="D6">
        <v>6000</v>
      </c>
      <c r="E6">
        <f t="shared" ref="E6:E14" si="0">D6*C6</f>
        <v>12000</v>
      </c>
      <c r="F6">
        <f t="shared" ref="F6:F14" si="1">D6/$B$1</f>
        <v>100</v>
      </c>
      <c r="G6">
        <f t="shared" ref="G6:G14" si="2">F6*C6</f>
        <v>200</v>
      </c>
    </row>
    <row r="7" spans="1:7" x14ac:dyDescent="0.3">
      <c r="A7">
        <v>3</v>
      </c>
      <c r="B7" t="s">
        <v>69</v>
      </c>
      <c r="C7">
        <v>1</v>
      </c>
      <c r="D7">
        <v>8500</v>
      </c>
      <c r="E7">
        <f t="shared" si="0"/>
        <v>8500</v>
      </c>
      <c r="F7">
        <f t="shared" si="1"/>
        <v>141.66666666666666</v>
      </c>
      <c r="G7">
        <f t="shared" si="2"/>
        <v>141.66666666666666</v>
      </c>
    </row>
    <row r="8" spans="1:7" x14ac:dyDescent="0.3">
      <c r="A8">
        <v>4</v>
      </c>
      <c r="B8" t="s">
        <v>70</v>
      </c>
      <c r="C8">
        <v>3</v>
      </c>
      <c r="D8">
        <v>1100</v>
      </c>
      <c r="E8">
        <f t="shared" si="0"/>
        <v>3300</v>
      </c>
      <c r="F8">
        <f t="shared" si="1"/>
        <v>18.333333333333332</v>
      </c>
      <c r="G8">
        <f t="shared" si="2"/>
        <v>55</v>
      </c>
    </row>
    <row r="9" spans="1:7" x14ac:dyDescent="0.3">
      <c r="A9">
        <v>5</v>
      </c>
      <c r="B9" t="s">
        <v>71</v>
      </c>
      <c r="C9">
        <v>3</v>
      </c>
      <c r="D9">
        <v>1700</v>
      </c>
      <c r="E9">
        <f t="shared" si="0"/>
        <v>5100</v>
      </c>
      <c r="F9">
        <f t="shared" si="1"/>
        <v>28.333333333333332</v>
      </c>
      <c r="G9">
        <f t="shared" si="2"/>
        <v>85</v>
      </c>
    </row>
    <row r="10" spans="1:7" x14ac:dyDescent="0.3">
      <c r="A10">
        <v>6</v>
      </c>
      <c r="B10" t="s">
        <v>72</v>
      </c>
      <c r="C10">
        <v>5</v>
      </c>
      <c r="D10">
        <v>900</v>
      </c>
      <c r="E10">
        <f t="shared" si="0"/>
        <v>4500</v>
      </c>
      <c r="F10">
        <f t="shared" si="1"/>
        <v>15</v>
      </c>
      <c r="G10">
        <f t="shared" si="2"/>
        <v>75</v>
      </c>
    </row>
    <row r="11" spans="1:7" x14ac:dyDescent="0.3">
      <c r="A11">
        <v>7</v>
      </c>
      <c r="B11" t="s">
        <v>73</v>
      </c>
      <c r="C11">
        <v>3</v>
      </c>
      <c r="D11">
        <v>5100</v>
      </c>
      <c r="E11">
        <f t="shared" si="0"/>
        <v>15300</v>
      </c>
      <c r="F11">
        <f t="shared" si="1"/>
        <v>85</v>
      </c>
      <c r="G11">
        <f t="shared" si="2"/>
        <v>255</v>
      </c>
    </row>
    <row r="12" spans="1:7" x14ac:dyDescent="0.3">
      <c r="A12">
        <v>8</v>
      </c>
      <c r="B12" t="s">
        <v>74</v>
      </c>
      <c r="C12">
        <v>2</v>
      </c>
      <c r="D12">
        <v>1500</v>
      </c>
      <c r="E12">
        <f t="shared" si="0"/>
        <v>3000</v>
      </c>
      <c r="F12">
        <f t="shared" si="1"/>
        <v>25</v>
      </c>
      <c r="G12">
        <f t="shared" si="2"/>
        <v>50</v>
      </c>
    </row>
    <row r="13" spans="1:7" x14ac:dyDescent="0.3">
      <c r="A13">
        <v>9</v>
      </c>
      <c r="B13" t="s">
        <v>75</v>
      </c>
      <c r="C13">
        <v>3</v>
      </c>
      <c r="D13">
        <v>7000</v>
      </c>
      <c r="E13">
        <f t="shared" si="0"/>
        <v>21000</v>
      </c>
      <c r="F13">
        <f t="shared" si="1"/>
        <v>116.66666666666667</v>
      </c>
      <c r="G13">
        <f t="shared" si="2"/>
        <v>350</v>
      </c>
    </row>
    <row r="14" spans="1:7" x14ac:dyDescent="0.3">
      <c r="A14">
        <v>10</v>
      </c>
      <c r="B14" t="s">
        <v>76</v>
      </c>
      <c r="C14">
        <v>5</v>
      </c>
      <c r="D14">
        <v>4000</v>
      </c>
      <c r="E14">
        <f t="shared" si="0"/>
        <v>20000</v>
      </c>
      <c r="F14">
        <f t="shared" si="1"/>
        <v>66.666666666666671</v>
      </c>
      <c r="G14">
        <f t="shared" si="2"/>
        <v>333.33333333333337</v>
      </c>
    </row>
    <row r="17" spans="1:7" x14ac:dyDescent="0.3">
      <c r="A17" s="22" t="s">
        <v>57</v>
      </c>
      <c r="B17" s="22" t="s">
        <v>58</v>
      </c>
      <c r="C17" s="26" t="s">
        <v>114</v>
      </c>
      <c r="D17" s="22" t="s">
        <v>115</v>
      </c>
      <c r="E17" s="22"/>
      <c r="F17" s="22" t="s">
        <v>116</v>
      </c>
      <c r="G17" s="22"/>
    </row>
    <row r="18" spans="1:7" ht="47.4" hidden="1" customHeight="1" x14ac:dyDescent="0.3">
      <c r="A18" s="22"/>
      <c r="B18" s="22"/>
      <c r="C18" s="26"/>
      <c r="D18" s="28" t="s">
        <v>117</v>
      </c>
      <c r="E18" s="27" t="s">
        <v>118</v>
      </c>
      <c r="F18" s="2" t="s">
        <v>117</v>
      </c>
      <c r="G18" s="2" t="s">
        <v>119</v>
      </c>
    </row>
    <row r="19" spans="1:7" x14ac:dyDescent="0.3">
      <c r="A19">
        <v>1</v>
      </c>
      <c r="B19" t="s">
        <v>67</v>
      </c>
      <c r="C19">
        <v>3</v>
      </c>
      <c r="D19">
        <v>14000</v>
      </c>
      <c r="E19">
        <f>D19*C19</f>
        <v>42000</v>
      </c>
      <c r="F19">
        <f>D19/$B$1</f>
        <v>233.33333333333334</v>
      </c>
      <c r="G19">
        <f>F19*C19</f>
        <v>700</v>
      </c>
    </row>
    <row r="20" spans="1:7" hidden="1" x14ac:dyDescent="0.3">
      <c r="A20">
        <v>2</v>
      </c>
      <c r="B20" t="s">
        <v>68</v>
      </c>
      <c r="C20">
        <v>2</v>
      </c>
      <c r="D20">
        <v>6000</v>
      </c>
      <c r="E20">
        <f t="shared" ref="E20:E28" si="3">D20*C20</f>
        <v>12000</v>
      </c>
      <c r="F20">
        <f t="shared" ref="F20:F28" si="4">D20/$B$1</f>
        <v>100</v>
      </c>
      <c r="G20">
        <f t="shared" ref="G20:G28" si="5">F20*C20</f>
        <v>200</v>
      </c>
    </row>
    <row r="21" spans="1:7" hidden="1" x14ac:dyDescent="0.3">
      <c r="A21">
        <v>3</v>
      </c>
      <c r="B21" t="s">
        <v>69</v>
      </c>
      <c r="C21">
        <v>1</v>
      </c>
      <c r="D21">
        <v>8500</v>
      </c>
      <c r="E21">
        <f t="shared" si="3"/>
        <v>8500</v>
      </c>
      <c r="F21">
        <f t="shared" si="4"/>
        <v>141.66666666666666</v>
      </c>
      <c r="G21">
        <f t="shared" si="5"/>
        <v>141.66666666666666</v>
      </c>
    </row>
    <row r="22" spans="1:7" hidden="1" x14ac:dyDescent="0.3">
      <c r="A22">
        <v>4</v>
      </c>
      <c r="B22" t="s">
        <v>70</v>
      </c>
      <c r="C22">
        <v>3</v>
      </c>
      <c r="D22">
        <v>1100</v>
      </c>
      <c r="E22">
        <f t="shared" si="3"/>
        <v>3300</v>
      </c>
      <c r="F22">
        <f t="shared" si="4"/>
        <v>18.333333333333332</v>
      </c>
      <c r="G22">
        <f t="shared" si="5"/>
        <v>55</v>
      </c>
    </row>
    <row r="23" spans="1:7" hidden="1" x14ac:dyDescent="0.3">
      <c r="A23">
        <v>5</v>
      </c>
      <c r="B23" t="s">
        <v>71</v>
      </c>
      <c r="C23">
        <v>3</v>
      </c>
      <c r="D23">
        <v>1700</v>
      </c>
      <c r="E23">
        <f t="shared" si="3"/>
        <v>5100</v>
      </c>
      <c r="F23">
        <f t="shared" si="4"/>
        <v>28.333333333333332</v>
      </c>
      <c r="G23">
        <f t="shared" si="5"/>
        <v>85</v>
      </c>
    </row>
    <row r="24" spans="1:7" hidden="1" x14ac:dyDescent="0.3">
      <c r="A24">
        <v>6</v>
      </c>
      <c r="B24" t="s">
        <v>72</v>
      </c>
      <c r="C24">
        <v>5</v>
      </c>
      <c r="D24">
        <v>900</v>
      </c>
      <c r="E24">
        <f t="shared" si="3"/>
        <v>4500</v>
      </c>
      <c r="F24">
        <f t="shared" si="4"/>
        <v>15</v>
      </c>
      <c r="G24">
        <f t="shared" si="5"/>
        <v>75</v>
      </c>
    </row>
    <row r="25" spans="1:7" hidden="1" x14ac:dyDescent="0.3">
      <c r="A25">
        <v>7</v>
      </c>
      <c r="B25" t="s">
        <v>73</v>
      </c>
      <c r="C25">
        <v>3</v>
      </c>
      <c r="D25">
        <v>5100</v>
      </c>
      <c r="E25">
        <f t="shared" si="3"/>
        <v>15300</v>
      </c>
      <c r="F25">
        <f t="shared" si="4"/>
        <v>85</v>
      </c>
      <c r="G25">
        <f t="shared" si="5"/>
        <v>255</v>
      </c>
    </row>
    <row r="26" spans="1:7" hidden="1" x14ac:dyDescent="0.3">
      <c r="A26">
        <v>8</v>
      </c>
      <c r="B26" t="s">
        <v>74</v>
      </c>
      <c r="C26">
        <v>2</v>
      </c>
      <c r="D26">
        <v>1500</v>
      </c>
      <c r="E26">
        <f t="shared" si="3"/>
        <v>3000</v>
      </c>
      <c r="F26">
        <f t="shared" si="4"/>
        <v>25</v>
      </c>
      <c r="G26">
        <f t="shared" si="5"/>
        <v>50</v>
      </c>
    </row>
    <row r="27" spans="1:7" hidden="1" x14ac:dyDescent="0.3">
      <c r="A27">
        <v>9</v>
      </c>
      <c r="B27" t="s">
        <v>75</v>
      </c>
      <c r="C27">
        <v>3</v>
      </c>
      <c r="D27">
        <v>7000</v>
      </c>
      <c r="E27">
        <f t="shared" si="3"/>
        <v>21000</v>
      </c>
      <c r="F27">
        <f t="shared" si="4"/>
        <v>116.66666666666667</v>
      </c>
      <c r="G27">
        <f t="shared" si="5"/>
        <v>350</v>
      </c>
    </row>
    <row r="28" spans="1:7" hidden="1" x14ac:dyDescent="0.3">
      <c r="A28">
        <v>10</v>
      </c>
      <c r="B28" t="s">
        <v>76</v>
      </c>
      <c r="C28">
        <v>5</v>
      </c>
      <c r="D28">
        <v>4000</v>
      </c>
      <c r="E28">
        <f t="shared" si="3"/>
        <v>20000</v>
      </c>
      <c r="F28">
        <f t="shared" si="4"/>
        <v>66.666666666666671</v>
      </c>
      <c r="G28">
        <f t="shared" si="5"/>
        <v>333.33333333333337</v>
      </c>
    </row>
  </sheetData>
  <autoFilter ref="A17:G28">
    <filterColumn colId="3" showButton="0">
      <customFilters>
        <customFilter operator="greaterThan" val="10000"/>
      </customFilters>
    </filterColumn>
    <filterColumn colId="5" showButton="0"/>
  </autoFilter>
  <mergeCells count="11">
    <mergeCell ref="A2:G2"/>
    <mergeCell ref="A17:A18"/>
    <mergeCell ref="B17:B18"/>
    <mergeCell ref="C17:C18"/>
    <mergeCell ref="D17:E17"/>
    <mergeCell ref="F17:G17"/>
    <mergeCell ref="A3:A4"/>
    <mergeCell ref="B3:B4"/>
    <mergeCell ref="C3:C4"/>
    <mergeCell ref="D3:E3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3" sqref="G3"/>
    </sheetView>
  </sheetViews>
  <sheetFormatPr defaultRowHeight="14.4" x14ac:dyDescent="0.3"/>
  <cols>
    <col min="2" max="2" width="9.33203125" customWidth="1"/>
    <col min="3" max="3" width="9" customWidth="1"/>
    <col min="4" max="4" width="12.44140625" customWidth="1"/>
    <col min="5" max="5" width="15.44140625" customWidth="1"/>
    <col min="6" max="6" width="18.109375" customWidth="1"/>
    <col min="8" max="8" width="10.109375" customWidth="1"/>
  </cols>
  <sheetData>
    <row r="1" spans="1:8" ht="28.8" x14ac:dyDescent="0.3">
      <c r="A1" s="7" t="s">
        <v>1</v>
      </c>
      <c r="B1" s="7" t="s">
        <v>21</v>
      </c>
      <c r="C1" s="7" t="s">
        <v>121</v>
      </c>
      <c r="D1" s="7" t="s">
        <v>114</v>
      </c>
      <c r="E1" s="7" t="s">
        <v>122</v>
      </c>
      <c r="F1" s="7" t="s">
        <v>123</v>
      </c>
      <c r="G1" s="7" t="s">
        <v>124</v>
      </c>
      <c r="H1" s="13" t="s">
        <v>125</v>
      </c>
    </row>
    <row r="2" spans="1:8" ht="19.2" customHeight="1" x14ac:dyDescent="0.3">
      <c r="A2" s="3">
        <v>1</v>
      </c>
      <c r="B2" t="s">
        <v>27</v>
      </c>
      <c r="C2" t="s">
        <v>126</v>
      </c>
      <c r="D2">
        <v>2</v>
      </c>
      <c r="E2">
        <v>250</v>
      </c>
      <c r="F2">
        <v>500</v>
      </c>
      <c r="G2" s="25" t="e">
        <f>IF(F2&gt;1500,да,нет)</f>
        <v>#NAME?</v>
      </c>
    </row>
    <row r="3" spans="1:8" ht="19.8" customHeight="1" x14ac:dyDescent="0.3">
      <c r="A3" s="3">
        <v>2</v>
      </c>
      <c r="C3" t="s">
        <v>127</v>
      </c>
      <c r="D3">
        <v>4</v>
      </c>
      <c r="E3">
        <v>20000</v>
      </c>
      <c r="F3">
        <f>E3*D3</f>
        <v>80000</v>
      </c>
    </row>
    <row r="4" spans="1:8" ht="19.8" customHeight="1" x14ac:dyDescent="0.3">
      <c r="A4" s="3">
        <v>3</v>
      </c>
      <c r="C4" t="s">
        <v>128</v>
      </c>
      <c r="D4">
        <v>4</v>
      </c>
      <c r="E4">
        <v>5000</v>
      </c>
      <c r="F4">
        <f t="shared" ref="F4:F11" si="0">E4*D4</f>
        <v>20000</v>
      </c>
    </row>
    <row r="5" spans="1:8" ht="22.2" customHeight="1" x14ac:dyDescent="0.3">
      <c r="A5" s="3">
        <v>4</v>
      </c>
      <c r="C5" t="s">
        <v>129</v>
      </c>
      <c r="D5">
        <v>3</v>
      </c>
      <c r="E5">
        <v>500</v>
      </c>
      <c r="F5">
        <f t="shared" si="0"/>
        <v>1500</v>
      </c>
    </row>
    <row r="6" spans="1:8" x14ac:dyDescent="0.3">
      <c r="A6" s="3">
        <v>5</v>
      </c>
      <c r="C6" t="s">
        <v>130</v>
      </c>
      <c r="D6">
        <v>5</v>
      </c>
      <c r="E6">
        <v>150</v>
      </c>
      <c r="F6">
        <f t="shared" si="0"/>
        <v>750</v>
      </c>
    </row>
    <row r="7" spans="1:8" x14ac:dyDescent="0.3">
      <c r="A7" s="3">
        <v>6</v>
      </c>
      <c r="C7" t="s">
        <v>131</v>
      </c>
      <c r="D7">
        <v>2</v>
      </c>
      <c r="E7">
        <v>300</v>
      </c>
      <c r="F7">
        <f t="shared" si="0"/>
        <v>600</v>
      </c>
    </row>
    <row r="8" spans="1:8" x14ac:dyDescent="0.3">
      <c r="A8" s="3">
        <v>7</v>
      </c>
      <c r="C8" t="s">
        <v>132</v>
      </c>
      <c r="D8">
        <v>6</v>
      </c>
      <c r="E8">
        <v>545</v>
      </c>
      <c r="F8">
        <f t="shared" si="0"/>
        <v>3270</v>
      </c>
    </row>
    <row r="9" spans="1:8" x14ac:dyDescent="0.3">
      <c r="A9" s="3">
        <v>8</v>
      </c>
      <c r="C9" t="s">
        <v>133</v>
      </c>
      <c r="D9">
        <v>10</v>
      </c>
      <c r="E9">
        <v>50</v>
      </c>
      <c r="F9">
        <f t="shared" si="0"/>
        <v>500</v>
      </c>
    </row>
    <row r="10" spans="1:8" x14ac:dyDescent="0.3">
      <c r="A10" s="3">
        <v>9</v>
      </c>
      <c r="C10" t="s">
        <v>134</v>
      </c>
      <c r="D10">
        <v>15</v>
      </c>
      <c r="E10">
        <v>10</v>
      </c>
      <c r="F10">
        <f t="shared" si="0"/>
        <v>150</v>
      </c>
    </row>
    <row r="11" spans="1:8" x14ac:dyDescent="0.3">
      <c r="A11" s="3">
        <v>10</v>
      </c>
      <c r="C11" t="s">
        <v>135</v>
      </c>
      <c r="D11">
        <v>8</v>
      </c>
      <c r="E11">
        <v>15</v>
      </c>
      <c r="F11">
        <f t="shared" si="0"/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2017-12-14T08:50:27Z</dcterms:modified>
</cp:coreProperties>
</file>