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360" yWindow="105" windowWidth="16155" windowHeight="793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3" i="4" l="1"/>
  <c r="F14" i="4" s="1"/>
  <c r="F15" i="4" s="1"/>
  <c r="R82" i="4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AG32" i="4" s="1"/>
  <c r="X20" i="4"/>
  <c r="O20" i="4"/>
  <c r="O32" i="4" s="1"/>
  <c r="AM19" i="4"/>
  <c r="B15" i="4"/>
  <c r="C12" i="4"/>
  <c r="B10" i="4"/>
  <c r="B21" i="4" s="1"/>
  <c r="A21" i="4" s="1"/>
  <c r="E9" i="4"/>
  <c r="F2" i="4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AG32" i="1" s="1"/>
  <c r="X22" i="1"/>
  <c r="R22" i="1"/>
  <c r="R23" i="1" s="1"/>
  <c r="R24" i="1" s="1"/>
  <c r="R25" i="1" s="1"/>
  <c r="R26" i="1" s="1"/>
  <c r="R27" i="1" s="1"/>
  <c r="R28" i="1" s="1"/>
  <c r="R29" i="1" s="1"/>
  <c r="R30" i="1" s="1"/>
  <c r="R31" i="1" s="1"/>
  <c r="O22" i="1"/>
  <c r="I22" i="1"/>
  <c r="I23" i="1" s="1"/>
  <c r="I24" i="1" s="1"/>
  <c r="I25" i="1" s="1"/>
  <c r="I26" i="1" s="1"/>
  <c r="I27" i="1" s="1"/>
  <c r="I28" i="1" s="1"/>
  <c r="I29" i="1" s="1"/>
  <c r="I30" i="1" s="1"/>
  <c r="I31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O21" i="1"/>
  <c r="O32" i="1" s="1"/>
  <c r="I21" i="1"/>
  <c r="AG20" i="1"/>
  <c r="X20" i="1"/>
  <c r="X32" i="1" s="1"/>
  <c r="O20" i="1"/>
  <c r="AM19" i="1"/>
  <c r="B15" i="1"/>
  <c r="G13" i="1"/>
  <c r="C12" i="1"/>
  <c r="B10" i="1"/>
  <c r="B22" i="1" s="1"/>
  <c r="A22" i="1" s="1"/>
  <c r="E9" i="1"/>
  <c r="G13" i="4" l="1"/>
  <c r="B42" i="4"/>
  <c r="D20" i="1"/>
  <c r="E20" i="1" s="1"/>
  <c r="D21" i="1"/>
  <c r="E21" i="1" s="1"/>
  <c r="G21" i="1" s="1"/>
  <c r="E10" i="1"/>
  <c r="F15" i="1"/>
  <c r="A42" i="1" s="1"/>
  <c r="X32" i="4"/>
  <c r="E10" i="4"/>
  <c r="B20" i="4"/>
  <c r="A20" i="4" s="1"/>
  <c r="A42" i="4"/>
  <c r="T82" i="4"/>
  <c r="D20" i="4"/>
  <c r="E20" i="4" s="1"/>
  <c r="D21" i="4"/>
  <c r="E21" i="4" s="1"/>
  <c r="G21" i="4" s="1"/>
  <c r="B22" i="4"/>
  <c r="A22" i="4" s="1"/>
  <c r="Q82" i="4"/>
  <c r="U82" i="4"/>
  <c r="W82" i="4" s="1"/>
  <c r="D22" i="4"/>
  <c r="E22" i="4" s="1"/>
  <c r="G22" i="4" s="1"/>
  <c r="B23" i="4"/>
  <c r="A23" i="4" s="1"/>
  <c r="Q82" i="1"/>
  <c r="R82" i="1"/>
  <c r="U82" i="1" s="1"/>
  <c r="G20" i="1"/>
  <c r="B20" i="1"/>
  <c r="A20" i="1" s="1"/>
  <c r="B21" i="1"/>
  <c r="A21" i="1" s="1"/>
  <c r="D22" i="1"/>
  <c r="B23" i="1"/>
  <c r="D23" i="4" l="1"/>
  <c r="G20" i="4"/>
  <c r="B24" i="4"/>
  <c r="D23" i="1"/>
  <c r="E22" i="1"/>
  <c r="B24" i="1"/>
  <c r="A23" i="1"/>
  <c r="E23" i="4" l="1"/>
  <c r="D24" i="4"/>
  <c r="A24" i="4"/>
  <c r="B25" i="4"/>
  <c r="S82" i="1"/>
  <c r="A24" i="1"/>
  <c r="B25" i="1"/>
  <c r="G22" i="1"/>
  <c r="E23" i="1"/>
  <c r="G23" i="1" s="1"/>
  <c r="D24" i="1"/>
  <c r="G23" i="4" l="1"/>
  <c r="A25" i="4"/>
  <c r="B26" i="4"/>
  <c r="E24" i="4"/>
  <c r="G24" i="4" s="1"/>
  <c r="D25" i="4"/>
  <c r="V82" i="1"/>
  <c r="W82" i="1" s="1"/>
  <c r="T82" i="1"/>
  <c r="E24" i="1"/>
  <c r="D25" i="1"/>
  <c r="A25" i="1"/>
  <c r="B26" i="1"/>
  <c r="E25" i="4" l="1"/>
  <c r="G25" i="4" s="1"/>
  <c r="D26" i="4"/>
  <c r="A26" i="4"/>
  <c r="B27" i="4"/>
  <c r="A26" i="1"/>
  <c r="B27" i="1"/>
  <c r="E25" i="1"/>
  <c r="G25" i="1" s="1"/>
  <c r="D26" i="1"/>
  <c r="G24" i="1"/>
  <c r="A27" i="4" l="1"/>
  <c r="B28" i="4"/>
  <c r="E26" i="4"/>
  <c r="D27" i="4"/>
  <c r="D27" i="1"/>
  <c r="E26" i="1"/>
  <c r="B28" i="1"/>
  <c r="A27" i="1"/>
  <c r="G26" i="4" l="1"/>
  <c r="E27" i="4"/>
  <c r="G27" i="4" s="1"/>
  <c r="D28" i="4"/>
  <c r="A28" i="4"/>
  <c r="B29" i="4"/>
  <c r="A28" i="1"/>
  <c r="B29" i="1"/>
  <c r="E27" i="1"/>
  <c r="G27" i="1" s="1"/>
  <c r="D28" i="1"/>
  <c r="G26" i="1"/>
  <c r="A29" i="4" l="1"/>
  <c r="B30" i="4"/>
  <c r="E28" i="4"/>
  <c r="G28" i="4" s="1"/>
  <c r="D29" i="4"/>
  <c r="E28" i="1"/>
  <c r="D29" i="1"/>
  <c r="B30" i="1"/>
  <c r="A29" i="1"/>
  <c r="E29" i="4" l="1"/>
  <c r="G29" i="4" s="1"/>
  <c r="D30" i="4"/>
  <c r="A30" i="4"/>
  <c r="B31" i="4"/>
  <c r="G28" i="1"/>
  <c r="A30" i="1"/>
  <c r="B31" i="1"/>
  <c r="E29" i="1"/>
  <c r="G29" i="1" s="1"/>
  <c r="D30" i="1"/>
  <c r="A31" i="1" l="1"/>
  <c r="A32" i="1" s="1"/>
  <c r="A31" i="4"/>
  <c r="A32" i="4" s="1"/>
  <c r="E30" i="4"/>
  <c r="G30" i="4" s="1"/>
  <c r="D31" i="4"/>
  <c r="E31" i="4" s="1"/>
  <c r="E30" i="1"/>
  <c r="G30" i="1" s="1"/>
  <c r="D31" i="1"/>
  <c r="E31" i="1" s="1"/>
  <c r="G31" i="4" l="1"/>
  <c r="E32" i="4"/>
  <c r="G32" i="4" s="1"/>
  <c r="C42" i="4" s="1"/>
  <c r="D42" i="4" s="1"/>
  <c r="G31" i="1"/>
  <c r="H32" i="1" s="1"/>
  <c r="E32" i="1"/>
  <c r="G32" i="1" s="1"/>
  <c r="C42" i="1" s="1"/>
  <c r="D42" i="1" s="1"/>
</calcChain>
</file>

<file path=xl/comments1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<sst xmlns="http://schemas.openxmlformats.org/spreadsheetml/2006/main" count="219" uniqueCount="89">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</sst>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5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14" fontId="1" fillId="0" borderId="0" xfId="0" applyNumberFormat="1" applyFont="1" applyFill="1" applyProtection="1"/>
    <xf numFmtId="14" fontId="1" fillId="0" borderId="0" xfId="0" applyNumberFormat="1" applyFont="1" applyFill="1" applyBorder="1" applyProtection="1"/>
    <xf numFmtId="14" fontId="30" fillId="0" borderId="0" xfId="0" applyNumberFormat="1" applyFont="1" applyFill="1" applyAlignment="1" applyProtection="1">
      <alignment horizontal="left"/>
    </xf>
  </cellXfs>
  <cellStyles count="2">
    <cellStyle name="Обычный" xfId="0" builtinId="0"/>
    <cellStyle name="Обычный 2" xfId="1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abSelected="1" topLeftCell="A10" workbookViewId="0">
      <selection activeCell="F15" sqref="F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3.85546875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0" ht="18.75" x14ac:dyDescent="0.3">
      <c r="C1" s="2" t="s">
        <v>0</v>
      </c>
      <c r="F1" s="3" t="s">
        <v>1</v>
      </c>
      <c r="G1" s="4"/>
      <c r="I1" s="129"/>
    </row>
    <row r="2" spans="1:10" x14ac:dyDescent="0.25">
      <c r="F2" s="5" t="str">
        <f>TEXT(EDATE(F1,0),"[$-422]ММММ ГГГГ")</f>
        <v>Січень 2017</v>
      </c>
      <c r="I2" s="129"/>
    </row>
    <row r="3" spans="1:10" x14ac:dyDescent="0.25">
      <c r="B3" s="6" t="s">
        <v>2</v>
      </c>
      <c r="D3" s="1" t="s">
        <v>3</v>
      </c>
      <c r="E3" s="7">
        <v>1</v>
      </c>
      <c r="I3" s="129"/>
    </row>
    <row r="4" spans="1:10" x14ac:dyDescent="0.25">
      <c r="I4" s="129"/>
    </row>
    <row r="5" spans="1:10" x14ac:dyDescent="0.25">
      <c r="B5" s="1" t="s">
        <v>4</v>
      </c>
      <c r="D5" s="8"/>
      <c r="I5" s="129"/>
    </row>
    <row r="7" spans="1:10" x14ac:dyDescent="0.25">
      <c r="B7" s="1" t="s">
        <v>5</v>
      </c>
      <c r="D7" s="10"/>
    </row>
    <row r="9" spans="1:10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8 месяцев, 19 дней до дня відпустки</v>
      </c>
    </row>
    <row r="10" spans="1:10" x14ac:dyDescent="0.25">
      <c r="A10" s="12"/>
      <c r="B10" s="12">
        <f>DATEDIF(D9,E15,"M")</f>
        <v>8</v>
      </c>
      <c r="C10" s="1" t="s">
        <v>7</v>
      </c>
      <c r="E10" s="1" t="str">
        <f>"Расчётный период: "&amp;IF(B10&gt;=12,12,B10)&amp; " месяцев"</f>
        <v>Расчётный период: 8 месяцев</v>
      </c>
      <c r="H10" s="13"/>
    </row>
    <row r="12" spans="1:10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42411</v>
      </c>
    </row>
    <row r="13" spans="1:10" x14ac:dyDescent="0.25">
      <c r="E13" s="1" t="s">
        <v>9</v>
      </c>
      <c r="F13" s="14">
        <f ca="1">TODAY()</f>
        <v>43143</v>
      </c>
      <c r="G13" s="9" t="str">
        <f ca="1">"за "&amp;(F13-F12+1&amp;" ")&amp; " дня"</f>
        <v>за 733  дня</v>
      </c>
      <c r="J13" s="43"/>
    </row>
    <row r="14" spans="1:10" ht="23.25" x14ac:dyDescent="0.35">
      <c r="D14" s="148"/>
      <c r="F14" s="144" t="str">
        <f ca="1">"на "&amp;ROUNDUP((F13-F12)/365*24,0)&amp; " календарных дней"</f>
        <v>на 49 календарных дней</v>
      </c>
    </row>
    <row r="15" spans="1:10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47">
        <v>43091</v>
      </c>
      <c r="F15" s="154" t="str">
        <f ca="1">"по "&amp;TEXT(E15+MID(F14,4,SEARCH("кал",F14)-5)+COUNTIFS($K$20:$AF$31,"&gt;="&amp;E15,$K$20:$AF$31,"&lt;="&amp;EOMONTH(E15,DATEDIF(E15,E15+MID(F14,4,SEARCH("кал",F14)-5),"m")+1)),"ДД.ММ.ГГГГ")</f>
        <v>по 12.02.2018</v>
      </c>
      <c r="G15" s="146"/>
    </row>
    <row r="16" spans="1:10" x14ac:dyDescent="0.25">
      <c r="E16" s="149"/>
      <c r="F16" s="149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1</v>
      </c>
      <c r="B24" s="60" t="str">
        <f t="shared" si="0"/>
        <v>Апрель 2017</v>
      </c>
      <c r="C24" s="61"/>
      <c r="D24" s="47">
        <f t="shared" si="1"/>
        <v>42828</v>
      </c>
      <c r="E24" s="62">
        <f t="shared" si="2"/>
        <v>27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2</v>
      </c>
      <c r="B25" s="60" t="str">
        <f t="shared" si="0"/>
        <v>Май 2017</v>
      </c>
      <c r="C25" s="61"/>
      <c r="D25" s="47">
        <f t="shared" si="1"/>
        <v>42856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3</v>
      </c>
      <c r="B26" s="60" t="str">
        <f t="shared" si="0"/>
        <v>Июнь 2017</v>
      </c>
      <c r="C26" s="61"/>
      <c r="D26" s="47">
        <f t="shared" si="1"/>
        <v>42887</v>
      </c>
      <c r="E26" s="62">
        <f t="shared" si="2"/>
        <v>28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4</v>
      </c>
      <c r="B27" s="60" t="str">
        <f t="shared" si="0"/>
        <v>Июль 2017</v>
      </c>
      <c r="C27" s="61"/>
      <c r="D27" s="47">
        <f t="shared" si="1"/>
        <v>42917</v>
      </c>
      <c r="E27" s="62">
        <f>IF(D27="","",EOMONTH(D27,0)-(D27-1)-COUNTIFS($K$20:$AF$31,"&gt;="&amp;D27,$K$20:$AF$31,"&lt;="&amp;EOMONTH(D27,0)))</f>
        <v>31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5</v>
      </c>
      <c r="B28" s="60" t="str">
        <f t="shared" si="0"/>
        <v>Август 2017</v>
      </c>
      <c r="C28" s="61"/>
      <c r="D28" s="47">
        <f t="shared" si="1"/>
        <v>42948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6</v>
      </c>
      <c r="B29" s="60" t="str">
        <f t="shared" si="0"/>
        <v>Сентябрь 2017</v>
      </c>
      <c r="C29" s="61"/>
      <c r="D29" s="47">
        <f t="shared" si="1"/>
        <v>42979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7</v>
      </c>
      <c r="B30" s="60" t="str">
        <f t="shared" si="0"/>
        <v>Октябрь 2017</v>
      </c>
      <c r="C30" s="61"/>
      <c r="D30" s="47">
        <f t="shared" si="1"/>
        <v>43009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8</v>
      </c>
      <c r="B31" s="71" t="str">
        <f t="shared" si="0"/>
        <v>Ноябрь 2017</v>
      </c>
      <c r="C31" s="72"/>
      <c r="D31" s="73">
        <f t="shared" si="1"/>
        <v>43040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8</v>
      </c>
      <c r="B32" s="86" t="s">
        <v>46</v>
      </c>
      <c r="C32" s="39"/>
      <c r="D32" s="87" t="s">
        <v>47</v>
      </c>
      <c r="E32" s="85">
        <f>IF(SUM(E20:E31),SUM(E20:E31),"")</f>
        <v>234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  <c r="E34" s="152"/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153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131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43091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 ca="1">F15</f>
        <v>по 12.02.2018</v>
      </c>
      <c r="B42" s="145">
        <f ca="1">--MID(F14,SEARCH(" ",F14)+1,SEARCH("кал",F14)-4)</f>
        <v>49</v>
      </c>
      <c r="C42" s="108" t="str">
        <f>G32</f>
        <v/>
      </c>
      <c r="D42" s="109" t="str">
        <f ca="1"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0" t="str">
        <f>F1</f>
        <v xml:space="preserve">Январь 2017 </v>
      </c>
      <c r="R70" s="151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8" priority="5">
      <formula>ISBLANK(AM25)</formula>
    </cfRule>
  </conditionalFormatting>
  <conditionalFormatting sqref="I20">
    <cfRule type="expression" dxfId="7" priority="4">
      <formula>ISBLANK(I25)</formula>
    </cfRule>
  </conditionalFormatting>
  <conditionalFormatting sqref="R20">
    <cfRule type="expression" dxfId="6" priority="3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disablePrompts="1"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ignoredErrors>
    <ignoredError sqref="F13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opLeftCell="A7" workbookViewId="0">
      <selection activeCell="C28" sqref="C28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0" t="str">
        <f>F1</f>
        <v xml:space="preserve">Январь 2017 </v>
      </c>
      <c r="R70" s="151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4" priority="4">
      <formula>ISBLANK(AM25)</formula>
    </cfRule>
  </conditionalFormatting>
  <conditionalFormatting sqref="I20">
    <cfRule type="expression" dxfId="3" priority="3">
      <formula>ISBLANK(I25)</formula>
    </cfRule>
  </conditionalFormatting>
  <conditionalFormatting sqref="R20">
    <cfRule type="expression" dxfId="2" priority="2">
      <formula>ISBLANK(R25)</formula>
    </cfRule>
  </conditionalFormatting>
  <conditionalFormatting sqref="F15">
    <cfRule type="expression" dxfId="1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2018-02-08T13:21:00Z</dcterms:created>
  <dcterms:modified xsi:type="dcterms:W3CDTF">2018-02-12T15:25:10Z</dcterms:modified>
</cp:coreProperties>
</file>