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B42" i="1" l="1"/>
  <c r="F15" i="1"/>
  <c r="F14" i="1"/>
  <c r="A41" i="1"/>
  <c r="Q70" i="1"/>
  <c r="P82" i="1"/>
  <c r="F2" i="1"/>
  <c r="F32" i="1"/>
  <c r="AG31" i="1"/>
  <c r="X31" i="1"/>
  <c r="O31" i="1"/>
  <c r="AG30" i="1"/>
  <c r="X30" i="1"/>
  <c r="O30" i="1"/>
  <c r="AG29" i="1"/>
  <c r="X29" i="1"/>
  <c r="O29" i="1"/>
  <c r="AG28" i="1"/>
  <c r="X28" i="1"/>
  <c r="O28" i="1"/>
  <c r="AG27" i="1"/>
  <c r="X27" i="1"/>
  <c r="O27" i="1"/>
  <c r="AG26" i="1"/>
  <c r="X26" i="1"/>
  <c r="O26" i="1"/>
  <c r="AG25" i="1"/>
  <c r="X25" i="1"/>
  <c r="O25" i="1"/>
  <c r="AG24" i="1"/>
  <c r="X24" i="1"/>
  <c r="O24" i="1"/>
  <c r="AG23" i="1"/>
  <c r="X23" i="1"/>
  <c r="O23" i="1"/>
  <c r="AG22" i="1"/>
  <c r="AG32" i="1" s="1"/>
  <c r="X22" i="1"/>
  <c r="R22" i="1"/>
  <c r="R23" i="1" s="1"/>
  <c r="R24" i="1" s="1"/>
  <c r="R25" i="1" s="1"/>
  <c r="R26" i="1" s="1"/>
  <c r="R27" i="1" s="1"/>
  <c r="R28" i="1" s="1"/>
  <c r="R29" i="1" s="1"/>
  <c r="R30" i="1" s="1"/>
  <c r="R31" i="1" s="1"/>
  <c r="O22" i="1"/>
  <c r="I22" i="1"/>
  <c r="I23" i="1" s="1"/>
  <c r="I24" i="1" s="1"/>
  <c r="I25" i="1" s="1"/>
  <c r="I26" i="1" s="1"/>
  <c r="I27" i="1" s="1"/>
  <c r="I28" i="1" s="1"/>
  <c r="I29" i="1" s="1"/>
  <c r="I30" i="1" s="1"/>
  <c r="I31" i="1" s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G21" i="1"/>
  <c r="X21" i="1"/>
  <c r="R21" i="1"/>
  <c r="O21" i="1"/>
  <c r="O32" i="1" s="1"/>
  <c r="I21" i="1"/>
  <c r="AG20" i="1"/>
  <c r="X20" i="1"/>
  <c r="X32" i="1" s="1"/>
  <c r="O20" i="1"/>
  <c r="AM19" i="1"/>
  <c r="B15" i="1"/>
  <c r="G13" i="1"/>
  <c r="C12" i="1"/>
  <c r="B10" i="1"/>
  <c r="B22" i="1" s="1"/>
  <c r="A22" i="1" s="1"/>
  <c r="E9" i="1"/>
  <c r="D20" i="1" l="1"/>
  <c r="E20" i="1" s="1"/>
  <c r="D21" i="1"/>
  <c r="E21" i="1" s="1"/>
  <c r="G21" i="1" s="1"/>
  <c r="E10" i="1"/>
  <c r="A42" i="1"/>
  <c r="Q82" i="1"/>
  <c r="R82" i="1"/>
  <c r="U82" i="1" s="1"/>
  <c r="G20" i="1"/>
  <c r="B20" i="1"/>
  <c r="A20" i="1" s="1"/>
  <c r="B21" i="1"/>
  <c r="A21" i="1" s="1"/>
  <c r="D22" i="1"/>
  <c r="B23" i="1"/>
  <c r="D23" i="1" l="1"/>
  <c r="E22" i="1"/>
  <c r="B24" i="1"/>
  <c r="A23" i="1"/>
  <c r="S82" i="1" l="1"/>
  <c r="A24" i="1"/>
  <c r="B25" i="1"/>
  <c r="G22" i="1"/>
  <c r="E23" i="1"/>
  <c r="G23" i="1" s="1"/>
  <c r="D24" i="1"/>
  <c r="V82" i="1" l="1"/>
  <c r="W82" i="1" s="1"/>
  <c r="T82" i="1"/>
  <c r="E24" i="1"/>
  <c r="D25" i="1"/>
  <c r="A25" i="1"/>
  <c r="B26" i="1"/>
  <c r="A26" i="1" l="1"/>
  <c r="B27" i="1"/>
  <c r="E25" i="1"/>
  <c r="G25" i="1" s="1"/>
  <c r="D26" i="1"/>
  <c r="G24" i="1"/>
  <c r="D27" i="1" l="1"/>
  <c r="E26" i="1"/>
  <c r="B28" i="1"/>
  <c r="A27" i="1"/>
  <c r="A28" i="1" l="1"/>
  <c r="B29" i="1"/>
  <c r="E27" i="1"/>
  <c r="G27" i="1" s="1"/>
  <c r="D28" i="1"/>
  <c r="G26" i="1"/>
  <c r="E28" i="1" l="1"/>
  <c r="D29" i="1"/>
  <c r="B30" i="1"/>
  <c r="A29" i="1"/>
  <c r="G28" i="1" l="1"/>
  <c r="A30" i="1"/>
  <c r="B31" i="1"/>
  <c r="E29" i="1"/>
  <c r="G29" i="1" s="1"/>
  <c r="D30" i="1"/>
  <c r="A31" i="1" l="1"/>
  <c r="A32" i="1" s="1"/>
  <c r="E30" i="1"/>
  <c r="G30" i="1" s="1"/>
  <c r="D31" i="1"/>
  <c r="E31" i="1" s="1"/>
  <c r="G31" i="1" l="1"/>
  <c r="H32" i="1" s="1"/>
  <c r="E32" i="1"/>
  <c r="G32" i="1" s="1"/>
  <c r="C42" i="1" s="1"/>
  <c r="D42" i="1" s="1"/>
</calcChain>
</file>

<file path=xl/comments1.xml><?xml version="1.0" encoding="utf-8"?>
<comments xmlns="http://schemas.openxmlformats.org/spreadsheetml/2006/main">
  <authors>
    <author>Admin</author>
  </authors>
  <commentLis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<sst xmlns="http://schemas.openxmlformats.org/spreadsheetml/2006/main" count="110" uniqueCount="89">
  <si>
    <t>Расчёт отпускных за</t>
  </si>
  <si>
    <t xml:space="preserve">Январь 2017 </t>
  </si>
  <si>
    <t>Відпустка щорічна</t>
  </si>
  <si>
    <t>Номер</t>
  </si>
  <si>
    <t>Прізвище працівника:</t>
  </si>
  <si>
    <t xml:space="preserve">Посада: 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</si>
  <si>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>ий</t>
    </r>
    <r>
      <rPr>
        <sz val="11"/>
        <rFont val="Calibri"/>
        <family val="2"/>
        <charset val="204"/>
        <scheme val="minor"/>
      </rPr>
      <t xml:space="preserve"> з:</t>
    </r>
  </si>
  <si>
    <t>повних місяців працює.</t>
  </si>
  <si>
    <t xml:space="preserve">Надається </t>
  </si>
  <si>
    <t>по</t>
  </si>
  <si>
    <t xml:space="preserve">№ за </t>
  </si>
  <si>
    <t>Месяцы</t>
  </si>
  <si>
    <t>Дата нача-</t>
  </si>
  <si>
    <t>Календар-</t>
  </si>
  <si>
    <t>Зарплата</t>
  </si>
  <si>
    <t>Середньо-</t>
  </si>
  <si>
    <t>Середньо</t>
  </si>
  <si>
    <t>Таблица для расчёта количества дней отпуска за 2016 год</t>
  </si>
  <si>
    <t>Таблица для расчёта количества дней отпуска за 2017 год</t>
  </si>
  <si>
    <t>Таблица для расчёта количества дней отпуска за 2018 год</t>
  </si>
  <si>
    <t>пор.</t>
  </si>
  <si>
    <t>ла расчёта</t>
  </si>
  <si>
    <t>ные дни</t>
  </si>
  <si>
    <t xml:space="preserve">денна </t>
  </si>
  <si>
    <t>місячна</t>
  </si>
  <si>
    <t>Название месяца</t>
  </si>
  <si>
    <t xml:space="preserve">Числа месяца праздничных дней </t>
  </si>
  <si>
    <t xml:space="preserve">Всего </t>
  </si>
  <si>
    <t>в месяце</t>
  </si>
  <si>
    <t>зарплата</t>
  </si>
  <si>
    <t>дней</t>
  </si>
  <si>
    <t>2018 г.</t>
  </si>
  <si>
    <t>Январь 2016</t>
  </si>
  <si>
    <t>Январь 2017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</si>
  <si>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</si>
  <si>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</si>
  <si>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</si>
  <si>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</si>
  <si>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</si>
  <si>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</si>
  <si>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</si>
  <si>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</si>
  <si>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</si>
  <si>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</si>
  <si>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</si>
  <si>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</si>
  <si>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Всього</t>
  </si>
  <si>
    <t>Х</t>
  </si>
  <si>
    <t>Всего</t>
  </si>
  <si>
    <t>Належить до виплати всього</t>
  </si>
  <si>
    <t>З якого</t>
  </si>
  <si>
    <t>За скіль-</t>
  </si>
  <si>
    <t>часу і до</t>
  </si>
  <si>
    <t>ки днів</t>
  </si>
  <si>
    <t>Середній</t>
  </si>
  <si>
    <t>Усього</t>
  </si>
  <si>
    <t>якого</t>
  </si>
  <si>
    <t>заробіток</t>
  </si>
  <si>
    <t>нараховано</t>
  </si>
  <si>
    <t>денний</t>
  </si>
  <si>
    <t>гривень</t>
  </si>
  <si>
    <t>в грн. і коп.</t>
  </si>
  <si>
    <t>УТРИМАНО</t>
  </si>
  <si>
    <t xml:space="preserve">     До видачі без  утриманих</t>
  </si>
  <si>
    <t xml:space="preserve">         аліментів, Постанов</t>
  </si>
  <si>
    <t>Лікарняні</t>
  </si>
  <si>
    <t>Всього утримано</t>
  </si>
  <si>
    <t xml:space="preserve"> Зарп-</t>
  </si>
  <si>
    <t xml:space="preserve">РАЗОМ 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</si>
  <si>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</si>
  <si>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</si>
  <si>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</si>
  <si>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</si>
  <si>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</si>
  <si>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</si>
  <si>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бітної</t>
  </si>
  <si>
    <t>няних</t>
  </si>
  <si>
    <t xml:space="preserve">карняні </t>
  </si>
  <si>
    <t xml:space="preserve"> + лікар-</t>
  </si>
  <si>
    <t>ФССзТВП</t>
  </si>
  <si>
    <t>плати +</t>
  </si>
  <si>
    <t xml:space="preserve">перші </t>
  </si>
  <si>
    <t xml:space="preserve">няні </t>
  </si>
  <si>
    <t>лікарня-</t>
  </si>
  <si>
    <t>5-ть днів</t>
  </si>
  <si>
    <t>ні перші</t>
  </si>
  <si>
    <t>без</t>
  </si>
  <si>
    <t xml:space="preserve"> +</t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</si>
  <si>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10 февраля.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</si>
</sst>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  <numFmt numFmtId="169" formatCode="&quot;на &quot;00&quot; календарных дней&quot;"/>
    <numFmt numFmtId="171" formatCode="&quot; по &quot;dd/mm/yyyy&quot;&quot;"/>
  </numFmts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rgb="FF0033CC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</font>
    <font>
      <sz val="20"/>
      <color rgb="FF0033CC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33CC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</borders>
  <cellStyleXfs count="2">
    <xf numFmtId="0" fontId="0" fillId="0" borderId="0"/>
    <xf numFmtId="0" fontId="14" fillId="0" borderId="0"/>
  </cellStyleXfs>
  <cellXfs count="150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Fill="1" applyProtection="1"/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right"/>
    </xf>
    <xf numFmtId="0" fontId="0" fillId="0" borderId="0" xfId="0" applyProtection="1"/>
    <xf numFmtId="14" fontId="1" fillId="3" borderId="0" xfId="0" applyNumberFormat="1" applyFont="1" applyFill="1" applyAlignment="1" applyProtection="1">
      <alignment horizontal="left"/>
      <protection locked="0"/>
    </xf>
    <xf numFmtId="14" fontId="0" fillId="3" borderId="0" xfId="0" applyNumberFormat="1" applyFont="1" applyFill="1" applyProtection="1"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7" xfId="0" applyFont="1" applyFill="1" applyBorder="1" applyProtection="1"/>
    <xf numFmtId="0" fontId="1" fillId="0" borderId="5" xfId="0" applyFont="1" applyFill="1" applyBorder="1" applyProtection="1"/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4" xfId="0" applyFont="1" applyFill="1" applyBorder="1" applyProtection="1"/>
    <xf numFmtId="0" fontId="4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18" xfId="0" applyFont="1" applyFill="1" applyBorder="1" applyProtection="1"/>
    <xf numFmtId="0" fontId="1" fillId="0" borderId="19" xfId="0" applyFont="1" applyFill="1" applyBorder="1" applyProtection="1"/>
    <xf numFmtId="0" fontId="4" fillId="0" borderId="2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0" borderId="0" xfId="0" applyNumberFormat="1" applyFont="1" applyFill="1" applyProtection="1"/>
    <xf numFmtId="0" fontId="1" fillId="0" borderId="19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14" fontId="4" fillId="0" borderId="20" xfId="0" applyNumberFormat="1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4" fontId="4" fillId="4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Protection="1"/>
    <xf numFmtId="165" fontId="1" fillId="0" borderId="26" xfId="0" applyNumberFormat="1" applyFont="1" applyFill="1" applyBorder="1" applyProtection="1"/>
    <xf numFmtId="1" fontId="1" fillId="0" borderId="26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49" fontId="4" fillId="2" borderId="27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Protection="1"/>
    <xf numFmtId="165" fontId="1" fillId="0" borderId="3" xfId="0" applyNumberFormat="1" applyFont="1" applyFill="1" applyBorder="1" applyProtection="1"/>
    <xf numFmtId="49" fontId="4" fillId="2" borderId="0" xfId="0" applyNumberFormat="1" applyFont="1" applyFill="1" applyAlignment="1" applyProtection="1">
      <alignment horizontal="left"/>
      <protection locked="0"/>
    </xf>
    <xf numFmtId="164" fontId="1" fillId="0" borderId="28" xfId="0" applyNumberFormat="1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20" xfId="0" applyFill="1" applyBorder="1" applyAlignment="1" applyProtection="1">
      <alignment horizontal="center"/>
    </xf>
    <xf numFmtId="4" fontId="4" fillId="4" borderId="25" xfId="0" applyNumberFormat="1" applyFont="1" applyFill="1" applyBorder="1" applyAlignment="1" applyProtection="1">
      <alignment horizontal="center"/>
      <protection locked="0"/>
    </xf>
    <xf numFmtId="166" fontId="1" fillId="0" borderId="24" xfId="0" applyNumberFormat="1" applyFont="1" applyFill="1" applyBorder="1" applyProtection="1"/>
    <xf numFmtId="166" fontId="1" fillId="0" borderId="27" xfId="0" applyNumberFormat="1" applyFont="1" applyFill="1" applyBorder="1" applyProtection="1"/>
    <xf numFmtId="49" fontId="4" fillId="0" borderId="27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Protection="1"/>
    <xf numFmtId="165" fontId="6" fillId="0" borderId="26" xfId="0" applyNumberFormat="1" applyFont="1" applyFill="1" applyBorder="1" applyProtection="1"/>
    <xf numFmtId="166" fontId="1" fillId="0" borderId="17" xfId="0" applyNumberFormat="1" applyFont="1" applyFill="1" applyBorder="1" applyProtection="1"/>
    <xf numFmtId="0" fontId="1" fillId="0" borderId="29" xfId="0" applyFont="1" applyFill="1" applyBorder="1" applyAlignment="1" applyProtection="1">
      <alignment horizontal="center"/>
    </xf>
    <xf numFmtId="164" fontId="1" fillId="0" borderId="30" xfId="0" applyNumberFormat="1" applyFont="1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14" fontId="4" fillId="0" borderId="29" xfId="0" applyNumberFormat="1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4" fontId="4" fillId="4" borderId="31" xfId="0" applyNumberFormat="1" applyFont="1" applyFill="1" applyBorder="1" applyAlignment="1" applyProtection="1">
      <alignment horizontal="center"/>
      <protection locked="0"/>
    </xf>
    <xf numFmtId="2" fontId="1" fillId="0" borderId="32" xfId="0" applyNumberFormat="1" applyFont="1" applyFill="1" applyBorder="1" applyAlignment="1" applyProtection="1">
      <alignment horizontal="center"/>
    </xf>
    <xf numFmtId="166" fontId="1" fillId="0" borderId="33" xfId="0" applyNumberFormat="1" applyFont="1" applyFill="1" applyBorder="1" applyProtection="1"/>
    <xf numFmtId="0" fontId="1" fillId="0" borderId="34" xfId="0" applyFont="1" applyFill="1" applyBorder="1" applyProtection="1"/>
    <xf numFmtId="165" fontId="1" fillId="0" borderId="35" xfId="0" applyNumberFormat="1" applyFont="1" applyFill="1" applyBorder="1" applyProtection="1"/>
    <xf numFmtId="1" fontId="1" fillId="0" borderId="35" xfId="0" applyNumberFormat="1" applyFont="1" applyFill="1" applyBorder="1" applyAlignment="1" applyProtection="1">
      <alignment horizontal="center"/>
    </xf>
    <xf numFmtId="166" fontId="1" fillId="0" borderId="32" xfId="0" applyNumberFormat="1" applyFont="1" applyFill="1" applyBorder="1" applyProtection="1"/>
    <xf numFmtId="0" fontId="1" fillId="0" borderId="36" xfId="0" applyFont="1" applyFill="1" applyBorder="1" applyProtection="1"/>
    <xf numFmtId="165" fontId="1" fillId="0" borderId="37" xfId="0" applyNumberFormat="1" applyFont="1" applyFill="1" applyBorder="1" applyProtection="1"/>
    <xf numFmtId="49" fontId="4" fillId="0" borderId="32" xfId="0" applyNumberFormat="1" applyFont="1" applyFill="1" applyBorder="1" applyAlignment="1" applyProtection="1">
      <alignment horizontal="left"/>
      <protection locked="0"/>
    </xf>
    <xf numFmtId="3" fontId="7" fillId="0" borderId="20" xfId="0" applyNumberFormat="1" applyFont="1" applyFill="1" applyBorder="1" applyAlignment="1" applyProtection="1">
      <alignment horizontal="center"/>
    </xf>
    <xf numFmtId="164" fontId="8" fillId="0" borderId="19" xfId="0" applyNumberFormat="1" applyFont="1" applyFill="1" applyBorder="1" applyAlignment="1" applyProtection="1">
      <alignment horizontal="center"/>
    </xf>
    <xf numFmtId="4" fontId="9" fillId="0" borderId="18" xfId="0" applyNumberFormat="1" applyFont="1" applyFill="1" applyBorder="1" applyAlignment="1" applyProtection="1">
      <alignment horizontal="center"/>
    </xf>
    <xf numFmtId="4" fontId="7" fillId="0" borderId="19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/>
    </xf>
    <xf numFmtId="0" fontId="11" fillId="0" borderId="17" xfId="0" applyFont="1" applyFill="1" applyBorder="1" applyProtection="1"/>
    <xf numFmtId="0" fontId="1" fillId="0" borderId="20" xfId="0" applyFont="1" applyFill="1" applyBorder="1" applyProtection="1"/>
    <xf numFmtId="1" fontId="11" fillId="0" borderId="20" xfId="0" applyNumberFormat="1" applyFont="1" applyFill="1" applyBorder="1" applyAlignment="1" applyProtection="1">
      <alignment horizontal="center"/>
    </xf>
    <xf numFmtId="0" fontId="11" fillId="0" borderId="19" xfId="0" applyFont="1" applyFill="1" applyBorder="1" applyProtection="1"/>
    <xf numFmtId="0" fontId="1" fillId="0" borderId="2" xfId="0" applyFont="1" applyFill="1" applyBorder="1" applyProtection="1"/>
    <xf numFmtId="0" fontId="12" fillId="0" borderId="0" xfId="0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11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14" fontId="1" fillId="0" borderId="2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3" xfId="0" applyNumberFormat="1" applyFont="1" applyFill="1" applyBorder="1" applyAlignment="1" applyProtection="1">
      <alignment horizontal="center"/>
    </xf>
    <xf numFmtId="2" fontId="13" fillId="0" borderId="2" xfId="1" applyNumberFormat="1" applyFont="1" applyFill="1" applyBorder="1" applyAlignment="1" applyProtection="1">
      <alignment horizontal="center"/>
    </xf>
    <xf numFmtId="4" fontId="7" fillId="0" borderId="41" xfId="0" applyNumberFormat="1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2" fillId="0" borderId="27" xfId="0" applyFont="1" applyFill="1" applyBorder="1" applyProtection="1"/>
    <xf numFmtId="0" fontId="12" fillId="0" borderId="24" xfId="0" applyFont="1" applyFill="1" applyBorder="1" applyProtection="1"/>
    <xf numFmtId="0" fontId="12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0" fontId="1" fillId="0" borderId="25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4" fontId="1" fillId="0" borderId="20" xfId="0" applyNumberFormat="1" applyFont="1" applyFill="1" applyBorder="1" applyAlignment="1" applyProtection="1">
      <alignment horizontal="center"/>
    </xf>
    <xf numFmtId="4" fontId="12" fillId="0" borderId="2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2" fillId="0" borderId="0" xfId="0" applyFont="1" applyFill="1" applyBorder="1" applyProtection="1"/>
    <xf numFmtId="14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4" fontId="1" fillId="0" borderId="18" xfId="0" applyNumberFormat="1" applyFont="1" applyFill="1" applyBorder="1" applyAlignment="1" applyProtection="1">
      <alignment horizontal="center"/>
    </xf>
    <xf numFmtId="1" fontId="26" fillId="0" borderId="2" xfId="0" applyNumberFormat="1" applyFont="1" applyFill="1" applyBorder="1" applyAlignment="1" applyProtection="1">
      <alignment horizontal="center"/>
    </xf>
    <xf numFmtId="0" fontId="27" fillId="0" borderId="0" xfId="0" applyFont="1"/>
    <xf numFmtId="164" fontId="16" fillId="0" borderId="0" xfId="0" applyNumberFormat="1" applyFont="1" applyFill="1" applyAlignment="1" applyProtection="1">
      <alignment horizontal="left" wrapText="1"/>
    </xf>
    <xf numFmtId="0" fontId="17" fillId="0" borderId="0" xfId="0" applyFont="1" applyFill="1" applyAlignment="1" applyProtection="1">
      <alignment horizontal="left" wrapText="1"/>
    </xf>
    <xf numFmtId="169" fontId="29" fillId="5" borderId="0" xfId="0" applyNumberFormat="1" applyFont="1" applyFill="1" applyAlignment="1" applyProtection="1">
      <alignment horizontal="left" shrinkToFit="1"/>
    </xf>
    <xf numFmtId="171" fontId="1" fillId="5" borderId="0" xfId="0" applyNumberFormat="1" applyFont="1" applyFill="1" applyAlignment="1" applyProtection="1">
      <alignment horizontal="right"/>
    </xf>
  </cellXfs>
  <cellStyles count="2">
    <cellStyle name="Обычный" xfId="0" builtinId="0"/>
    <cellStyle name="Обычный 2" xfId="1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78"/>
  <sheetViews>
    <sheetView tabSelected="1" topLeftCell="A10" workbookViewId="0">
      <selection activeCell="B43" sqref="B43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22.42578125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9" ht="18.75" x14ac:dyDescent="0.3">
      <c r="C1" s="2" t="s">
        <v>0</v>
      </c>
      <c r="F1" s="3" t="s">
        <v>1</v>
      </c>
      <c r="G1" s="4"/>
      <c r="I1" s="129"/>
    </row>
    <row r="2" spans="1:9" x14ac:dyDescent="0.25">
      <c r="F2" s="5" t="str">
        <f>TEXT(EDATE(F1,0),"[$-422]ММММ ГГГГ")</f>
        <v>Січень 2017</v>
      </c>
      <c r="I2" s="129"/>
    </row>
    <row r="3" spans="1:9" x14ac:dyDescent="0.25">
      <c r="B3" s="6" t="s">
        <v>2</v>
      </c>
      <c r="D3" s="1" t="s">
        <v>3</v>
      </c>
      <c r="E3" s="7">
        <v>1</v>
      </c>
      <c r="I3" s="129"/>
    </row>
    <row r="4" spans="1:9" x14ac:dyDescent="0.25">
      <c r="I4" s="129"/>
    </row>
    <row r="5" spans="1:9" x14ac:dyDescent="0.25">
      <c r="B5" s="1" t="s">
        <v>4</v>
      </c>
      <c r="D5" s="8"/>
      <c r="I5" s="129"/>
    </row>
    <row r="7" spans="1:9" x14ac:dyDescent="0.25">
      <c r="B7" s="1" t="s">
        <v>5</v>
      </c>
      <c r="D7" s="10"/>
    </row>
    <row r="9" spans="1:9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9 месяцев, 19 дней до дня відпустки</v>
      </c>
    </row>
    <row r="10" spans="1:9" x14ac:dyDescent="0.25">
      <c r="A10" s="12"/>
      <c r="B10" s="12">
        <f>DATEDIF(D9,E15,"M")</f>
        <v>9</v>
      </c>
      <c r="C10" s="1" t="s">
        <v>7</v>
      </c>
      <c r="E10" s="1" t="str">
        <f>"Расчётный период: "&amp;IF(B10&gt;=12,12,B10)&amp; " месяцев"</f>
        <v>Расчётный период: 9 месяцев</v>
      </c>
      <c r="H10" s="13"/>
    </row>
    <row r="12" spans="1:9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9" x14ac:dyDescent="0.25">
      <c r="E13" s="1" t="s">
        <v>9</v>
      </c>
      <c r="F13" s="14">
        <v>43122</v>
      </c>
      <c r="G13" s="9" t="str">
        <f>"за "&amp;(F13-F12+1&amp;" ")&amp; " дня"</f>
        <v>за 295  дня</v>
      </c>
    </row>
    <row r="14" spans="1:9" ht="26.25" x14ac:dyDescent="0.4">
      <c r="F14" s="148">
        <f>ROUNDUP((F13-F12)/365*24,0)</f>
        <v>20</v>
      </c>
    </row>
    <row r="15" spans="1:9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5">
        <v>43122</v>
      </c>
      <c r="F15" s="149">
        <f>E15+F14-1</f>
        <v>43141</v>
      </c>
      <c r="G15" s="145" t="s">
        <v>88</v>
      </c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>
        <f>IF(B23="","",MAX($A$18:A22)+1)</f>
        <v>1</v>
      </c>
      <c r="B23" s="60" t="str">
        <f t="shared" si="0"/>
        <v>Апрель 2017</v>
      </c>
      <c r="C23" s="61"/>
      <c r="D23" s="47">
        <f t="shared" si="1"/>
        <v>42828</v>
      </c>
      <c r="E23" s="62">
        <f t="shared" si="2"/>
        <v>27</v>
      </c>
      <c r="F23" s="63"/>
      <c r="G23" s="50">
        <f t="shared" si="3"/>
        <v>0</v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>
        <f>IF(B24="","",MAX($A$18:A23)+1)</f>
        <v>2</v>
      </c>
      <c r="B24" s="60" t="str">
        <f t="shared" si="0"/>
        <v>Май 2017</v>
      </c>
      <c r="C24" s="61"/>
      <c r="D24" s="47">
        <f t="shared" si="1"/>
        <v>42856</v>
      </c>
      <c r="E24" s="62">
        <f t="shared" si="2"/>
        <v>28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>
        <f>IF(B25="","",MAX($A$18:A24)+1)</f>
        <v>3</v>
      </c>
      <c r="B25" s="60" t="str">
        <f t="shared" si="0"/>
        <v>Июнь 2017</v>
      </c>
      <c r="C25" s="61"/>
      <c r="D25" s="47">
        <f t="shared" si="1"/>
        <v>42887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>
        <f>IF(B26="","",MAX($A$18:A25)+1)</f>
        <v>4</v>
      </c>
      <c r="B26" s="60" t="str">
        <f t="shared" si="0"/>
        <v>Июль 2017</v>
      </c>
      <c r="C26" s="61"/>
      <c r="D26" s="47">
        <f t="shared" si="1"/>
        <v>42917</v>
      </c>
      <c r="E26" s="62">
        <f t="shared" si="2"/>
        <v>31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>
        <f>IF(B27="","",MAX($A$18:A26)+1)</f>
        <v>5</v>
      </c>
      <c r="B27" s="60" t="str">
        <f t="shared" si="0"/>
        <v>Август 2017</v>
      </c>
      <c r="C27" s="61"/>
      <c r="D27" s="47">
        <f t="shared" si="1"/>
        <v>42948</v>
      </c>
      <c r="E27" s="62">
        <f>IF(D27="","",EOMONTH(D27,0)-(D27-1)-COUNTIFS($K$20:$AF$31,"&gt;="&amp;D27,$K$20:$AF$31,"&lt;="&amp;EOMONTH(D27,0)))</f>
        <v>30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>
        <f>IF(B28="","",MAX($A$18:A27)+1)</f>
        <v>6</v>
      </c>
      <c r="B28" s="60" t="str">
        <f t="shared" si="0"/>
        <v>Сентябрь 2017</v>
      </c>
      <c r="C28" s="61"/>
      <c r="D28" s="47">
        <f t="shared" si="1"/>
        <v>42979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>
        <f>IF(B29="","",MAX($A$18:A28)+1)</f>
        <v>7</v>
      </c>
      <c r="B29" s="60" t="str">
        <f t="shared" si="0"/>
        <v>Октябрь 2017</v>
      </c>
      <c r="C29" s="61"/>
      <c r="D29" s="47">
        <f t="shared" si="1"/>
        <v>43009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>
        <f>IF(B30="","",MAX($A$18:A29)+1)</f>
        <v>8</v>
      </c>
      <c r="B30" s="60" t="str">
        <f t="shared" si="0"/>
        <v>Ноябрь 2017</v>
      </c>
      <c r="C30" s="61"/>
      <c r="D30" s="47">
        <f t="shared" si="1"/>
        <v>43040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>
        <f>IF(B31="","",MAX($A$18:A30)+1)</f>
        <v>9</v>
      </c>
      <c r="B31" s="71" t="str">
        <f t="shared" si="0"/>
        <v>Декабрь 2017</v>
      </c>
      <c r="C31" s="72"/>
      <c r="D31" s="73">
        <f t="shared" si="1"/>
        <v>43070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>
        <f>A31</f>
        <v>9</v>
      </c>
      <c r="B32" s="86" t="s">
        <v>46</v>
      </c>
      <c r="C32" s="39"/>
      <c r="D32" s="87" t="s">
        <v>47</v>
      </c>
      <c r="E32" s="85">
        <f>IF(SUM(E20:E31),SUM(E20:E31),"")</f>
        <v>264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42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27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 x14ac:dyDescent="0.25">
      <c r="A38" s="98"/>
      <c r="B38" s="98"/>
      <c r="C38" s="98" t="s">
        <v>59</v>
      </c>
      <c r="D38" s="99" t="s">
        <v>60</v>
      </c>
      <c r="E38" s="27"/>
      <c r="F38" s="27"/>
    </row>
    <row r="39" spans="1:12" x14ac:dyDescent="0.25">
      <c r="A39" s="98"/>
      <c r="B39" s="98"/>
      <c r="C39" s="98" t="s">
        <v>61</v>
      </c>
      <c r="D39" s="99"/>
      <c r="E39" s="27"/>
      <c r="F39" s="27"/>
    </row>
    <row r="40" spans="1:12" ht="15.75" thickBot="1" x14ac:dyDescent="0.3">
      <c r="A40" s="100"/>
      <c r="B40" s="100"/>
      <c r="C40" s="100"/>
      <c r="D40" s="101"/>
      <c r="E40" s="27"/>
      <c r="F40" s="27"/>
    </row>
    <row r="41" spans="1:12" x14ac:dyDescent="0.25">
      <c r="A41" s="102">
        <f>E15</f>
        <v>43122</v>
      </c>
      <c r="B41" s="103"/>
      <c r="C41" s="103"/>
      <c r="D41" s="104"/>
      <c r="E41" s="27"/>
      <c r="F41" s="105"/>
      <c r="L41" s="106"/>
    </row>
    <row r="42" spans="1:12" ht="23.25" x14ac:dyDescent="0.35">
      <c r="A42" s="107">
        <f>F15</f>
        <v>43141</v>
      </c>
      <c r="B42" s="144">
        <f>F14</f>
        <v>20</v>
      </c>
      <c r="C42" s="108" t="str">
        <f>G32</f>
        <v/>
      </c>
      <c r="D42" s="109" t="str">
        <f>IFERROR(ROUND(B42*C42,2),"")</f>
        <v/>
      </c>
      <c r="E42" s="110"/>
      <c r="F42" s="111"/>
    </row>
    <row r="44" spans="1:12" x14ac:dyDescent="0.25">
      <c r="E44" s="112"/>
      <c r="F44" s="113"/>
    </row>
    <row r="45" spans="1:12" x14ac:dyDescent="0.25">
      <c r="E45" s="113"/>
      <c r="F45" s="113"/>
    </row>
    <row r="46" spans="1:12" x14ac:dyDescent="0.25">
      <c r="E46" s="114"/>
      <c r="F46" s="9"/>
      <c r="G46" s="113"/>
      <c r="H46" s="113"/>
    </row>
    <row r="47" spans="1:12" x14ac:dyDescent="0.25">
      <c r="G47" s="113"/>
      <c r="H47" s="113"/>
    </row>
    <row r="54" spans="1: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46" t="str">
        <f>F1</f>
        <v xml:space="preserve">Январь 2017 </v>
      </c>
      <c r="R70" s="147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F15">
    <cfRule type="expression" dxfId="0" priority="1">
      <formula>B3="Розрахункові "</formula>
    </cfRule>
  </conditionalFormatting>
  <dataValidations disablePrompts="1"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Che79</cp:lastModifiedBy>
  <dcterms:created xsi:type="dcterms:W3CDTF">2018-02-08T13:21:00Z</dcterms:created>
  <dcterms:modified xsi:type="dcterms:W3CDTF">2018-02-08T14:11:09Z</dcterms:modified>
</cp:coreProperties>
</file>