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E20" i="4"/>
  <c r="F15"/>
  <c r="F14"/>
  <c r="R82"/>
  <c r="P82"/>
  <c r="S82" s="1"/>
  <c r="V82" s="1"/>
  <c r="Q70"/>
  <c r="A41"/>
  <c r="H32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X22"/>
  <c r="O22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R22" s="1"/>
  <c r="R23" s="1"/>
  <c r="R24" s="1"/>
  <c r="R25" s="1"/>
  <c r="R26" s="1"/>
  <c r="R27" s="1"/>
  <c r="R28" s="1"/>
  <c r="R29" s="1"/>
  <c r="R30" s="1"/>
  <c r="R31" s="1"/>
  <c r="O21"/>
  <c r="I21"/>
  <c r="I22" s="1"/>
  <c r="I23" s="1"/>
  <c r="I24" s="1"/>
  <c r="I25" s="1"/>
  <c r="I26" s="1"/>
  <c r="I27" s="1"/>
  <c r="I28" s="1"/>
  <c r="I29" s="1"/>
  <c r="I30" s="1"/>
  <c r="I31" s="1"/>
  <c r="AG20"/>
  <c r="AG32" s="1"/>
  <c r="X20"/>
  <c r="X32" s="1"/>
  <c r="O20"/>
  <c r="O32" s="1"/>
  <c r="AM19"/>
  <c r="B15"/>
  <c r="B42"/>
  <c r="G13"/>
  <c r="C12"/>
  <c r="B10"/>
  <c r="B21" s="1"/>
  <c r="A21" s="1"/>
  <c r="E9"/>
  <c r="F2"/>
  <c r="F15" i="1"/>
  <c r="F14"/>
  <c r="B42" s="1"/>
  <c r="A41"/>
  <c r="C42"/>
  <c r="Q70"/>
  <c r="P82"/>
  <c r="F2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AG32" s="1"/>
  <c r="X22"/>
  <c r="R22"/>
  <c r="R23" s="1"/>
  <c r="R24" s="1"/>
  <c r="R25" s="1"/>
  <c r="R26" s="1"/>
  <c r="R27" s="1"/>
  <c r="R28" s="1"/>
  <c r="R29" s="1"/>
  <c r="R30" s="1"/>
  <c r="R31" s="1"/>
  <c r="O22"/>
  <c r="I22"/>
  <c r="I23" s="1"/>
  <c r="I24" s="1"/>
  <c r="I25" s="1"/>
  <c r="I26" s="1"/>
  <c r="I27" s="1"/>
  <c r="I28" s="1"/>
  <c r="I29" s="1"/>
  <c r="I30" s="1"/>
  <c r="I31" s="1"/>
  <c r="B22"/>
  <c r="A22" s="1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O21"/>
  <c r="O32" s="1"/>
  <c r="I21"/>
  <c r="D21"/>
  <c r="E21" s="1"/>
  <c r="G21" s="1"/>
  <c r="AG20"/>
  <c r="X20"/>
  <c r="X32" s="1"/>
  <c r="O20"/>
  <c r="D20"/>
  <c r="E20" s="1"/>
  <c r="AM19"/>
  <c r="B15"/>
  <c r="G13"/>
  <c r="C12"/>
  <c r="E10"/>
  <c r="B10"/>
  <c r="E9"/>
  <c r="E10" i="4" l="1"/>
  <c r="B20"/>
  <c r="A20" s="1"/>
  <c r="A42"/>
  <c r="T82"/>
  <c r="D20"/>
  <c r="D21"/>
  <c r="E21" s="1"/>
  <c r="G21" s="1"/>
  <c r="B22"/>
  <c r="A22" s="1"/>
  <c r="Q82"/>
  <c r="U82"/>
  <c r="W82" s="1"/>
  <c r="D22"/>
  <c r="E22" s="1"/>
  <c r="G22" s="1"/>
  <c r="B23"/>
  <c r="A23" s="1"/>
  <c r="A42" i="1"/>
  <c r="D42"/>
  <c r="Q82"/>
  <c r="R82"/>
  <c r="U82" s="1"/>
  <c r="G20"/>
  <c r="B20"/>
  <c r="A20" s="1"/>
  <c r="B21"/>
  <c r="A21" s="1"/>
  <c r="D22"/>
  <c r="B23"/>
  <c r="D23" i="4" l="1"/>
  <c r="G20"/>
  <c r="B24"/>
  <c r="D23" i="1"/>
  <c r="E22"/>
  <c r="B24"/>
  <c r="A23"/>
  <c r="E23" i="4" l="1"/>
  <c r="D24"/>
  <c r="A24"/>
  <c r="B25"/>
  <c r="S82" i="1"/>
  <c r="A24"/>
  <c r="B25"/>
  <c r="G22"/>
  <c r="E23"/>
  <c r="G23" s="1"/>
  <c r="D24"/>
  <c r="G23" i="4" l="1"/>
  <c r="A25"/>
  <c r="B26"/>
  <c r="E24"/>
  <c r="G24" s="1"/>
  <c r="D25"/>
  <c r="V82" i="1"/>
  <c r="W82" s="1"/>
  <c r="T82"/>
  <c r="E24"/>
  <c r="D25"/>
  <c r="A25"/>
  <c r="B26"/>
  <c r="E25" i="4" l="1"/>
  <c r="G25" s="1"/>
  <c r="D26"/>
  <c r="A26"/>
  <c r="B27"/>
  <c r="A26" i="1"/>
  <c r="B27"/>
  <c r="E25"/>
  <c r="G25" s="1"/>
  <c r="D26"/>
  <c r="G24"/>
  <c r="A27" i="4" l="1"/>
  <c r="B28"/>
  <c r="E26"/>
  <c r="D27"/>
  <c r="D27" i="1"/>
  <c r="E26"/>
  <c r="B28"/>
  <c r="A27"/>
  <c r="G26" i="4" l="1"/>
  <c r="E27"/>
  <c r="G27" s="1"/>
  <c r="D28"/>
  <c r="A28"/>
  <c r="B29"/>
  <c r="A28" i="1"/>
  <c r="B29"/>
  <c r="E27"/>
  <c r="G27" s="1"/>
  <c r="D28"/>
  <c r="G26"/>
  <c r="A29" i="4" l="1"/>
  <c r="B30"/>
  <c r="E28"/>
  <c r="G28" s="1"/>
  <c r="D29"/>
  <c r="E28" i="1"/>
  <c r="D29"/>
  <c r="B30"/>
  <c r="A29"/>
  <c r="E29" i="4" l="1"/>
  <c r="G29" s="1"/>
  <c r="D30"/>
  <c r="A30"/>
  <c r="B31"/>
  <c r="G28" i="1"/>
  <c r="A30"/>
  <c r="B31"/>
  <c r="A31" s="1"/>
  <c r="A32" s="1"/>
  <c r="E29"/>
  <c r="G29" s="1"/>
  <c r="D30"/>
  <c r="A31" i="4" l="1"/>
  <c r="A32" s="1"/>
  <c r="E30"/>
  <c r="G30" s="1"/>
  <c r="D31"/>
  <c r="E31" s="1"/>
  <c r="E30" i="1"/>
  <c r="G30" s="1"/>
  <c r="D31"/>
  <c r="E31" s="1"/>
  <c r="G31" i="4" l="1"/>
  <c r="E32"/>
  <c r="G32" s="1"/>
  <c r="C42" s="1"/>
  <c r="D42" s="1"/>
  <c r="G31" i="1"/>
  <c r="H32" s="1"/>
  <c r="E32"/>
  <c r="G32" s="1"/>
</calcChain>
</file>

<file path=xl/comments1.xml><?xml version="1.0" encoding="utf-8"?>
<comments xmlns="http://schemas.openxmlformats.org/spreadsheetml/2006/main">
  <authors>
    <author>Admin</author>
  </authors>
  <commentLis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<sst xmlns="http://schemas.openxmlformats.org/spreadsheetml/2006/main" count="220" uniqueCount="90">
  <si>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</si>
  <si>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</si>
  <si>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</si>
  <si>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</si>
  <si>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</si>
  <si>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</si>
  <si>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</si>
  <si>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</si>
  <si>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</si>
  <si>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</si>
  <si>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</si>
  <si>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</si>
  <si>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</si>
  <si>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</si>
  <si>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</si>
  <si>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</si>
  <si>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</si>
  <si>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</si>
  <si>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</si>
  <si>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</si>
  <si>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</si>
  <si>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</si>
  <si>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</si>
  <si>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</si>
  <si>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</si>
  <si>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</si>
  <si>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</si>
  <si>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</si>
  <si>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</si>
  <si>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</si>
  <si>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</si>
  <si>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</si>
  <si>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</si>
  <si>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</si>
  <si>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</si>
  <si>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</si>
  <si>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</si>
  <si>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</si>
  <si>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</si>
  <si>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</si>
  <si>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</si>
  <si>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</si>
  <si>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</si>
  <si>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</si>
  <si>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</si>
  <si>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</si>
  <si>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</si>
  <si>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</si>
  <si>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</si>
  <si>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</si>
  <si>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</si>
  <si>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</si>
  <si>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</si>
  <si>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</si>
  <si>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</si>
  <si>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</si>
  <si>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</si>
  <si>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</si>
  <si>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</si>
  <si>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</si>
  <si>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</si>
  <si>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</si>
  <si>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</si>
  <si>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</si>
  <si>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</si>
  <si>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</si>
  <si>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</si>
  <si>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</si>
  <si>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</si>
  <si>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</si>
  <si>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</si>
  <si>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</si>
  <si>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</si>
  <si>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</si>
  <si>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</si>
  <si>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</si>
  <si>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</si>
  <si>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</si>
  <si>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</si>
  <si>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</si>
  <si>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</si>
  <si>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</si>
  <si>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</si>
  <si>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</si>
  <si>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</si>
  <si>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</si>
  <si>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</si>
  <si>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</si>
  <si>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</si>
  <si>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12 января.</t>
    </r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</si>
</sst>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53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14" fontId="0" fillId="3" borderId="0" xfId="0" applyNumberFormat="1" applyFill="1" applyProtection="1">
      <protection locked="0"/>
    </xf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right"/>
    </xf>
  </cellXfs>
  <cellStyles count="2">
    <cellStyle name="Обычный" xfId="0" builtinId="0"/>
    <cellStyle name="Обычный 2" xfId="1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8"/>
  <sheetViews>
    <sheetView tabSelected="1" topLeftCell="A10" workbookViewId="0">
      <selection activeCell="F15" sqref="F15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0" ht="18.75">
      <c r="C1" s="2" t="s">
        <v>0</v>
      </c>
      <c r="F1" s="3" t="s">
        <v>1</v>
      </c>
      <c r="G1" s="4"/>
      <c r="I1" s="129"/>
    </row>
    <row r="2" spans="1:10">
      <c r="F2" s="5" t="str">
        <f>TEXT(EDATE(F1,0),"[$-422]ММММ ГГГГ")</f>
        <v>Січень 2017</v>
      </c>
      <c r="I2" s="129"/>
    </row>
    <row r="3" spans="1:10">
      <c r="B3" s="6" t="s">
        <v>2</v>
      </c>
      <c r="D3" s="1" t="s">
        <v>3</v>
      </c>
      <c r="E3" s="7">
        <v>1</v>
      </c>
      <c r="I3" s="129"/>
    </row>
    <row r="4" spans="1:10">
      <c r="I4" s="129"/>
    </row>
    <row r="5" spans="1:10">
      <c r="B5" s="1" t="s">
        <v>4</v>
      </c>
      <c r="D5" s="8"/>
      <c r="I5" s="129"/>
    </row>
    <row r="7" spans="1:10">
      <c r="B7" s="1" t="s">
        <v>5</v>
      </c>
      <c r="D7" s="10"/>
    </row>
    <row r="9" spans="1:10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8 месяцев, 19 дней до дня відпустки</v>
      </c>
    </row>
    <row r="10" spans="1:10">
      <c r="A10" s="12"/>
      <c r="B10" s="12">
        <f>DATEDIF(D9,E15,"M")</f>
        <v>8</v>
      </c>
      <c r="C10" s="1" t="s">
        <v>7</v>
      </c>
      <c r="E10" s="1" t="str">
        <f>"Расчётный период: "&amp;IF(B10&gt;=12,12,B10)&amp; " месяцев"</f>
        <v>Расчётный период: 8 месяцев</v>
      </c>
      <c r="H10" s="13"/>
    </row>
    <row r="12" spans="1:10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10">
      <c r="E13" s="1" t="s">
        <v>9</v>
      </c>
      <c r="F13" s="14">
        <v>43091</v>
      </c>
      <c r="G13" s="9" t="str">
        <f>"за "&amp;(F13-F12+1&amp;" ")&amp; " дня"</f>
        <v>за 264  дня</v>
      </c>
      <c r="J13" s="43"/>
    </row>
    <row r="14" spans="1:10" ht="23.25">
      <c r="D14" s="148"/>
      <c r="F14" s="144" t="str">
        <f>"на "&amp;ROUNDUP((F13-F12)/365*24,0)&amp; " календарных дней"</f>
        <v>на 18 календарных дней</v>
      </c>
    </row>
    <row r="15" spans="1:10" ht="23.25">
      <c r="B15" s="9" t="str">
        <f>"Термін "&amp;LOWER(LEFT(B3,SEARCH(" ",B3))&amp;" включно з:")</f>
        <v>Термін відпустка  включно з:</v>
      </c>
      <c r="D15" s="12"/>
      <c r="E15" s="147">
        <v>43091</v>
      </c>
      <c r="F15" s="152" t="str">
        <f>"по "&amp; TEXT(E15+MID(F14,4,SEARCH("кал",F14)-5)-1,"ДД.ММ.ГГ")</f>
        <v>по 08.01.18</v>
      </c>
      <c r="G15" s="146" t="s">
        <v>89</v>
      </c>
    </row>
    <row r="16" spans="1:10">
      <c r="E16" s="149"/>
      <c r="F16" s="149"/>
    </row>
    <row r="17" spans="1:39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>
      <c r="A24" s="44">
        <f>IF(B24="","",MAX($A$18:A23)+1)</f>
        <v>1</v>
      </c>
      <c r="B24" s="60" t="str">
        <f t="shared" si="0"/>
        <v>Апрель 2017</v>
      </c>
      <c r="C24" s="61"/>
      <c r="D24" s="47">
        <f t="shared" si="1"/>
        <v>42828</v>
      </c>
      <c r="E24" s="62">
        <f t="shared" si="2"/>
        <v>27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>
      <c r="A25" s="44">
        <f>IF(B25="","",MAX($A$18:A24)+1)</f>
        <v>2</v>
      </c>
      <c r="B25" s="60" t="str">
        <f t="shared" si="0"/>
        <v>Май 2017</v>
      </c>
      <c r="C25" s="61"/>
      <c r="D25" s="47">
        <f t="shared" si="1"/>
        <v>42856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>
      <c r="A26" s="44">
        <f>IF(B26="","",MAX($A$18:A25)+1)</f>
        <v>3</v>
      </c>
      <c r="B26" s="60" t="str">
        <f t="shared" si="0"/>
        <v>Июнь 2017</v>
      </c>
      <c r="C26" s="61"/>
      <c r="D26" s="47">
        <f t="shared" si="1"/>
        <v>42887</v>
      </c>
      <c r="E26" s="62">
        <f t="shared" si="2"/>
        <v>28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>
      <c r="A27" s="44">
        <f>IF(B27="","",MAX($A$18:A26)+1)</f>
        <v>4</v>
      </c>
      <c r="B27" s="60" t="str">
        <f t="shared" si="0"/>
        <v>Июль 2017</v>
      </c>
      <c r="C27" s="61"/>
      <c r="D27" s="47">
        <f t="shared" si="1"/>
        <v>42917</v>
      </c>
      <c r="E27" s="62">
        <f>IF(D27="","",EOMONTH(D27,0)-(D27-1)-COUNTIFS($K$20:$AF$31,"&gt;="&amp;D27,$K$20:$AF$31,"&lt;="&amp;EOMONTH(D27,0)))</f>
        <v>31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>
      <c r="A28" s="44">
        <f>IF(B28="","",MAX($A$18:A27)+1)</f>
        <v>5</v>
      </c>
      <c r="B28" s="60" t="str">
        <f t="shared" si="0"/>
        <v>Август 2017</v>
      </c>
      <c r="C28" s="61"/>
      <c r="D28" s="47">
        <f t="shared" si="1"/>
        <v>42948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>
      <c r="A29" s="44">
        <f>IF(B29="","",MAX($A$18:A28)+1)</f>
        <v>6</v>
      </c>
      <c r="B29" s="60" t="str">
        <f t="shared" si="0"/>
        <v>Сентябрь 2017</v>
      </c>
      <c r="C29" s="61"/>
      <c r="D29" s="47">
        <f t="shared" si="1"/>
        <v>42979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>
      <c r="A30" s="44">
        <f>IF(B30="","",MAX($A$18:A29)+1)</f>
        <v>7</v>
      </c>
      <c r="B30" s="60" t="str">
        <f t="shared" si="0"/>
        <v>Октябрь 2017</v>
      </c>
      <c r="C30" s="61"/>
      <c r="D30" s="47">
        <f t="shared" si="1"/>
        <v>43009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>
      <c r="A31" s="70">
        <f>IF(B31="","",MAX($A$18:A30)+1)</f>
        <v>8</v>
      </c>
      <c r="B31" s="71" t="str">
        <f t="shared" si="0"/>
        <v>Ноябрь 2017</v>
      </c>
      <c r="C31" s="72"/>
      <c r="D31" s="73">
        <f t="shared" si="1"/>
        <v>43040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>
      <c r="A32" s="85">
        <f>A31</f>
        <v>8</v>
      </c>
      <c r="B32" s="86" t="s">
        <v>46</v>
      </c>
      <c r="C32" s="39"/>
      <c r="D32" s="87" t="s">
        <v>47</v>
      </c>
      <c r="E32" s="85">
        <f>IF(SUM(E20:E31),SUM(E20:E31),"")</f>
        <v>234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>
      <c r="B34" s="95" t="s">
        <v>49</v>
      </c>
    </row>
    <row r="35" spans="1:12">
      <c r="A35" s="96" t="s">
        <v>50</v>
      </c>
      <c r="B35" s="96" t="s">
        <v>51</v>
      </c>
      <c r="C35" s="21"/>
      <c r="D35" s="97"/>
      <c r="E35" s="42"/>
      <c r="F35" s="42"/>
    </row>
    <row r="36" spans="1:12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>
      <c r="A38" s="98"/>
      <c r="B38" s="98"/>
      <c r="C38" s="98" t="s">
        <v>59</v>
      </c>
      <c r="D38" s="99" t="s">
        <v>60</v>
      </c>
      <c r="E38" s="27"/>
      <c r="F38" s="27"/>
    </row>
    <row r="39" spans="1:12">
      <c r="A39" s="98"/>
      <c r="B39" s="98"/>
      <c r="C39" s="98" t="s">
        <v>61</v>
      </c>
      <c r="D39" s="99"/>
      <c r="E39" s="27"/>
      <c r="F39" s="27"/>
    </row>
    <row r="40" spans="1:12" ht="15.75" thickBot="1">
      <c r="A40" s="100"/>
      <c r="B40" s="100"/>
      <c r="C40" s="100"/>
      <c r="D40" s="101"/>
      <c r="E40" s="27"/>
      <c r="F40" s="27"/>
    </row>
    <row r="41" spans="1:12">
      <c r="A41" s="102">
        <f>E15</f>
        <v>43091</v>
      </c>
      <c r="B41" s="103"/>
      <c r="C41" s="103"/>
      <c r="D41" s="104"/>
      <c r="E41" s="27"/>
      <c r="F41" s="105"/>
      <c r="L41" s="106"/>
    </row>
    <row r="42" spans="1:12" ht="23.25">
      <c r="A42" s="107" t="str">
        <f>F15</f>
        <v>по 08.01.18</v>
      </c>
      <c r="B42" s="145">
        <f>--MID(F14,SEARCH(" ",F14)+1,SEARCH("кал",F14)-4)</f>
        <v>18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>
      <c r="E44" s="112"/>
      <c r="F44" s="113"/>
    </row>
    <row r="45" spans="1:12">
      <c r="E45" s="113"/>
      <c r="F45" s="113"/>
    </row>
    <row r="46" spans="1:12">
      <c r="E46" s="114"/>
      <c r="F46" s="9"/>
      <c r="G46" s="113"/>
      <c r="H46" s="113"/>
    </row>
    <row r="47" spans="1:12">
      <c r="G47" s="113"/>
      <c r="H47" s="113"/>
    </row>
    <row r="54" spans="1: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0" t="str">
        <f>F1</f>
        <v xml:space="preserve">Январь 2017 </v>
      </c>
      <c r="R70" s="151"/>
    </row>
    <row r="71" spans="1:2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7" priority="4">
      <formula>ISBLANK(AM25)</formula>
    </cfRule>
  </conditionalFormatting>
  <conditionalFormatting sqref="I20">
    <cfRule type="expression" dxfId="6" priority="3">
      <formula>ISBLANK(I25)</formula>
    </cfRule>
  </conditionalFormatting>
  <conditionalFormatting sqref="R20">
    <cfRule type="expression" dxfId="5" priority="2">
      <formula>ISBLANK(R25)</formula>
    </cfRule>
  </conditionalFormatting>
  <conditionalFormatting sqref="F15">
    <cfRule type="expression" dxfId="4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8"/>
  <sheetViews>
    <sheetView topLeftCell="A7" workbookViewId="0">
      <selection activeCell="C28" sqref="C28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>
      <c r="C1" s="2" t="s">
        <v>0</v>
      </c>
      <c r="F1" s="3" t="s">
        <v>1</v>
      </c>
      <c r="G1" s="4"/>
      <c r="I1" s="129"/>
    </row>
    <row r="2" spans="1:9">
      <c r="F2" s="5" t="str">
        <f>TEXT(EDATE(F1,0),"[$-422]ММММ ГГГГ")</f>
        <v>Січень 2017</v>
      </c>
      <c r="I2" s="129"/>
    </row>
    <row r="3" spans="1:9">
      <c r="B3" s="6" t="s">
        <v>2</v>
      </c>
      <c r="D3" s="1" t="s">
        <v>3</v>
      </c>
      <c r="E3" s="7">
        <v>1</v>
      </c>
      <c r="I3" s="129"/>
    </row>
    <row r="4" spans="1:9">
      <c r="I4" s="129"/>
    </row>
    <row r="5" spans="1:9">
      <c r="B5" s="1" t="s">
        <v>4</v>
      </c>
      <c r="D5" s="8"/>
      <c r="I5" s="129"/>
    </row>
    <row r="7" spans="1:9">
      <c r="B7" s="1" t="s">
        <v>5</v>
      </c>
      <c r="D7" s="10"/>
    </row>
    <row r="9" spans="1:9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>
      <c r="F14" s="144" t="str">
        <f>"на "&amp;ROUNDUP((F13-F12)/365*24,0)&amp; " календарных дней"</f>
        <v>на 20 календарных дней</v>
      </c>
    </row>
    <row r="15" spans="1:9" ht="23.2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>
      <c r="B34" s="95" t="s">
        <v>49</v>
      </c>
    </row>
    <row r="35" spans="1:12">
      <c r="A35" s="96" t="s">
        <v>50</v>
      </c>
      <c r="B35" s="96" t="s">
        <v>51</v>
      </c>
      <c r="C35" s="21"/>
      <c r="D35" s="97"/>
      <c r="E35" s="42"/>
      <c r="F35" s="42"/>
    </row>
    <row r="36" spans="1:12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>
      <c r="A38" s="98"/>
      <c r="B38" s="98"/>
      <c r="C38" s="98" t="s">
        <v>59</v>
      </c>
      <c r="D38" s="99" t="s">
        <v>60</v>
      </c>
      <c r="E38" s="27"/>
      <c r="F38" s="27"/>
    </row>
    <row r="39" spans="1:12">
      <c r="A39" s="98"/>
      <c r="B39" s="98"/>
      <c r="C39" s="98" t="s">
        <v>61</v>
      </c>
      <c r="D39" s="99"/>
      <c r="E39" s="27"/>
      <c r="F39" s="27"/>
    </row>
    <row r="40" spans="1:12" ht="15.75" thickBot="1">
      <c r="A40" s="100"/>
      <c r="B40" s="100"/>
      <c r="C40" s="100"/>
      <c r="D40" s="101"/>
      <c r="E40" s="27"/>
      <c r="F40" s="27"/>
    </row>
    <row r="41" spans="1:12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>
      <c r="E44" s="112"/>
      <c r="F44" s="113"/>
    </row>
    <row r="45" spans="1:12">
      <c r="E45" s="113"/>
      <c r="F45" s="113"/>
    </row>
    <row r="46" spans="1:12">
      <c r="E46" s="114"/>
      <c r="F46" s="9"/>
      <c r="G46" s="113"/>
      <c r="H46" s="113"/>
    </row>
    <row r="47" spans="1:12">
      <c r="G47" s="113"/>
      <c r="H47" s="113"/>
    </row>
    <row r="54" spans="1: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0" t="str">
        <f>F1</f>
        <v xml:space="preserve">Январь 2017 </v>
      </c>
      <c r="R70" s="151"/>
    </row>
    <row r="71" spans="1:2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2018-02-08T13:21:00Z</dcterms:created>
  <dcterms:modified xsi:type="dcterms:W3CDTF">2018-02-12T13:28:37Z</dcterms:modified>
</cp:coreProperties>
</file>