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65" windowWidth="15480" windowHeight="11580"/>
  </bookViews>
  <sheets>
    <sheet name="Платежи" sheetId="2" r:id="rId1"/>
  </sheets>
  <calcPr calcId="145621" fullPrecision="0"/>
</workbook>
</file>

<file path=xl/calcChain.xml><?xml version="1.0" encoding="utf-8"?>
<calcChain xmlns="http://schemas.openxmlformats.org/spreadsheetml/2006/main">
  <c r="G7" i="2" l="1"/>
  <c r="O8" i="2"/>
  <c r="C7" i="2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N7" i="2"/>
  <c r="N8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9" i="2"/>
  <c r="B10" i="2"/>
  <c r="B11" i="2"/>
  <c r="B12" i="2"/>
  <c r="B13" i="2"/>
  <c r="B14" i="2"/>
  <c r="B15" i="2"/>
  <c r="B16" i="2"/>
  <c r="B17" i="2"/>
  <c r="B18" i="2"/>
  <c r="B19" i="2"/>
  <c r="B8" i="2"/>
  <c r="K7" i="2"/>
  <c r="N10" i="2"/>
  <c r="N11" i="2"/>
  <c r="N12" i="2" s="1"/>
  <c r="N13" i="2" s="1"/>
  <c r="F8" i="2" l="1"/>
  <c r="P8" i="2"/>
  <c r="D8" i="2" s="1"/>
  <c r="N9" i="2"/>
  <c r="P9" i="2" s="1"/>
  <c r="J8" i="2"/>
  <c r="I8" i="2"/>
  <c r="N14" i="2"/>
  <c r="E8" i="2" l="1"/>
  <c r="G8" i="2" s="1"/>
  <c r="F9" i="2" s="1"/>
  <c r="O9" i="2"/>
  <c r="O10" i="2" s="1"/>
  <c r="O11" i="2" s="1"/>
  <c r="O12" i="2" s="1"/>
  <c r="O13" i="2" s="1"/>
  <c r="O14" i="2"/>
  <c r="K8" i="2"/>
  <c r="H8" i="2"/>
  <c r="N15" i="2"/>
  <c r="O15" i="2" l="1"/>
  <c r="D9" i="2"/>
  <c r="E9" i="2" s="1"/>
  <c r="G9" i="2" s="1"/>
  <c r="F10" i="2" s="1"/>
  <c r="J9" i="2"/>
  <c r="I9" i="2"/>
  <c r="N16" i="2"/>
  <c r="O16" i="2" s="1"/>
  <c r="P13" i="2" l="1"/>
  <c r="P12" i="2"/>
  <c r="P14" i="2"/>
  <c r="P10" i="2"/>
  <c r="D10" i="2" s="1"/>
  <c r="E10" i="2" s="1"/>
  <c r="G10" i="2" s="1"/>
  <c r="P15" i="2"/>
  <c r="P11" i="2"/>
  <c r="H9" i="2"/>
  <c r="K9" i="2"/>
  <c r="P16" i="2"/>
  <c r="N17" i="2"/>
  <c r="O17" i="2" s="1"/>
  <c r="J10" i="2" l="1"/>
  <c r="I10" i="2"/>
  <c r="K10" i="2" s="1"/>
  <c r="P17" i="2"/>
  <c r="N18" i="2"/>
  <c r="O18" i="2" s="1"/>
  <c r="D11" i="2"/>
  <c r="F11" i="2"/>
  <c r="I11" i="2" l="1"/>
  <c r="J11" i="2"/>
  <c r="H10" i="2"/>
  <c r="N19" i="2"/>
  <c r="O19" i="2" s="1"/>
  <c r="P18" i="2"/>
  <c r="E11" i="2"/>
  <c r="K11" i="2" l="1"/>
  <c r="H11" i="2"/>
  <c r="P19" i="2"/>
  <c r="N20" i="2"/>
  <c r="G11" i="2"/>
  <c r="J12" i="2" l="1"/>
  <c r="I12" i="2"/>
  <c r="K12" i="2"/>
  <c r="N21" i="2"/>
  <c r="P20" i="2"/>
  <c r="O20" i="2"/>
  <c r="D12" i="2"/>
  <c r="F12" i="2"/>
  <c r="I13" i="2" l="1"/>
  <c r="J13" i="2"/>
  <c r="H12" i="2"/>
  <c r="E12" i="2"/>
  <c r="G12" i="2" s="1"/>
  <c r="O21" i="2"/>
  <c r="P21" i="2"/>
  <c r="N22" i="2"/>
  <c r="H13" i="2" l="1"/>
  <c r="K13" i="2"/>
  <c r="P22" i="2"/>
  <c r="N23" i="2"/>
  <c r="O22" i="2"/>
  <c r="O23" i="2" s="1"/>
  <c r="F13" i="2"/>
  <c r="D13" i="2"/>
  <c r="J14" i="2" l="1"/>
  <c r="I14" i="2"/>
  <c r="K14" i="2" s="1"/>
  <c r="P23" i="2"/>
  <c r="N24" i="2"/>
  <c r="O24" i="2" s="1"/>
  <c r="E13" i="2"/>
  <c r="G13" i="2" s="1"/>
  <c r="D14" i="2" s="1"/>
  <c r="F14" i="2" l="1"/>
  <c r="E14" i="2" s="1"/>
  <c r="G14" i="2" s="1"/>
  <c r="F15" i="2" s="1"/>
  <c r="J15" i="2"/>
  <c r="I15" i="2"/>
  <c r="K15" i="2" s="1"/>
  <c r="H14" i="2"/>
  <c r="P24" i="2"/>
  <c r="N25" i="2"/>
  <c r="D15" i="2" l="1"/>
  <c r="E15" i="2" s="1"/>
  <c r="G15" i="2" s="1"/>
  <c r="H15" i="2"/>
  <c r="I16" i="2"/>
  <c r="J16" i="2"/>
  <c r="P25" i="2"/>
  <c r="N26" i="2"/>
  <c r="O25" i="2"/>
  <c r="K16" i="2" l="1"/>
  <c r="H16" i="2"/>
  <c r="O26" i="2"/>
  <c r="N27" i="2"/>
  <c r="P26" i="2"/>
  <c r="F16" i="2"/>
  <c r="D16" i="2"/>
  <c r="I17" i="2" l="1"/>
  <c r="J17" i="2"/>
  <c r="O27" i="2"/>
  <c r="P27" i="2"/>
  <c r="N28" i="2"/>
  <c r="E16" i="2"/>
  <c r="G16" i="2" s="1"/>
  <c r="H17" i="2" l="1"/>
  <c r="K17" i="2"/>
  <c r="O28" i="2"/>
  <c r="N29" i="2"/>
  <c r="P28" i="2"/>
  <c r="F17" i="2"/>
  <c r="D17" i="2"/>
  <c r="O29" i="2" l="1"/>
  <c r="J18" i="2"/>
  <c r="I18" i="2"/>
  <c r="P29" i="2"/>
  <c r="N30" i="2"/>
  <c r="O30" i="2" s="1"/>
  <c r="E17" i="2"/>
  <c r="G17" i="2" s="1"/>
  <c r="F18" i="2" s="1"/>
  <c r="K18" i="2" l="1"/>
  <c r="H18" i="2"/>
  <c r="D18" i="2"/>
  <c r="E18" i="2" s="1"/>
  <c r="G18" i="2" s="1"/>
  <c r="F19" i="2" s="1"/>
  <c r="P30" i="2"/>
  <c r="N31" i="2"/>
  <c r="O31" i="2" s="1"/>
  <c r="D19" i="2" l="1"/>
  <c r="E19" i="2" s="1"/>
  <c r="G19" i="2" s="1"/>
  <c r="I19" i="2"/>
  <c r="J19" i="2"/>
  <c r="O32" i="2"/>
  <c r="P31" i="2"/>
  <c r="N32" i="2"/>
  <c r="H19" i="2" l="1"/>
  <c r="K19" i="2"/>
  <c r="P32" i="2"/>
  <c r="N33" i="2"/>
  <c r="O33" i="2" s="1"/>
  <c r="F20" i="2"/>
  <c r="D20" i="2"/>
  <c r="E20" i="2" l="1"/>
  <c r="G20" i="2" s="1"/>
  <c r="F21" i="2" s="1"/>
  <c r="I20" i="2"/>
  <c r="J20" i="2"/>
  <c r="P33" i="2"/>
  <c r="N34" i="2"/>
  <c r="O34" i="2" s="1"/>
  <c r="D21" i="2" l="1"/>
  <c r="E21" i="2" s="1"/>
  <c r="G21" i="2" s="1"/>
  <c r="F22" i="2" s="1"/>
  <c r="H20" i="2"/>
  <c r="K20" i="2"/>
  <c r="N35" i="2"/>
  <c r="O35" i="2" s="1"/>
  <c r="P34" i="2"/>
  <c r="D22" i="2" l="1"/>
  <c r="E22" i="2" s="1"/>
  <c r="G22" i="2" s="1"/>
  <c r="I21" i="2"/>
  <c r="J21" i="2"/>
  <c r="P35" i="2"/>
  <c r="N36" i="2"/>
  <c r="O36" i="2" s="1"/>
  <c r="H21" i="2" l="1"/>
  <c r="K21" i="2"/>
  <c r="N37" i="2"/>
  <c r="O37" i="2" s="1"/>
  <c r="P36" i="2"/>
  <c r="F23" i="2"/>
  <c r="D23" i="2"/>
  <c r="I22" i="2" l="1"/>
  <c r="J22" i="2"/>
  <c r="E23" i="2"/>
  <c r="G23" i="2" s="1"/>
  <c r="D24" i="2" s="1"/>
  <c r="O38" i="2"/>
  <c r="P37" i="2"/>
  <c r="N38" i="2"/>
  <c r="F24" i="2"/>
  <c r="H22" i="2" l="1"/>
  <c r="K22" i="2"/>
  <c r="P38" i="2"/>
  <c r="N39" i="2"/>
  <c r="O39" i="2" s="1"/>
  <c r="E24" i="2"/>
  <c r="G24" i="2" s="1"/>
  <c r="J23" i="2" l="1"/>
  <c r="I23" i="2"/>
  <c r="K23" i="2" s="1"/>
  <c r="P39" i="2"/>
  <c r="N40" i="2"/>
  <c r="O40" i="2" s="1"/>
  <c r="D25" i="2"/>
  <c r="F25" i="2"/>
  <c r="I24" i="2" l="1"/>
  <c r="J24" i="2"/>
  <c r="H23" i="2"/>
  <c r="P40" i="2"/>
  <c r="N41" i="2"/>
  <c r="O41" i="2" s="1"/>
  <c r="E25" i="2"/>
  <c r="G25" i="2" s="1"/>
  <c r="H24" i="2" l="1"/>
  <c r="K24" i="2"/>
  <c r="P41" i="2"/>
  <c r="N42" i="2"/>
  <c r="D26" i="2"/>
  <c r="F26" i="2"/>
  <c r="J25" i="2" l="1"/>
  <c r="I25" i="2"/>
  <c r="E26" i="2"/>
  <c r="G26" i="2" s="1"/>
  <c r="F27" i="2" s="1"/>
  <c r="N43" i="2"/>
  <c r="P42" i="2"/>
  <c r="O42" i="2"/>
  <c r="O43" i="2" l="1"/>
  <c r="K25" i="2"/>
  <c r="H25" i="2"/>
  <c r="D27" i="2"/>
  <c r="E27" i="2" s="1"/>
  <c r="G27" i="2" s="1"/>
  <c r="F28" i="2" s="1"/>
  <c r="P43" i="2"/>
  <c r="N44" i="2"/>
  <c r="D28" i="2" l="1"/>
  <c r="E28" i="2" s="1"/>
  <c r="G28" i="2" s="1"/>
  <c r="I26" i="2"/>
  <c r="K26" i="2" s="1"/>
  <c r="J26" i="2"/>
  <c r="N45" i="2"/>
  <c r="P44" i="2"/>
  <c r="O44" i="2"/>
  <c r="F29" i="2" l="1"/>
  <c r="D29" i="2"/>
  <c r="I27" i="2"/>
  <c r="K27" i="2" s="1"/>
  <c r="J27" i="2"/>
  <c r="H26" i="2"/>
  <c r="O45" i="2"/>
  <c r="P45" i="2"/>
  <c r="N46" i="2"/>
  <c r="E29" i="2" l="1"/>
  <c r="G29" i="2" s="1"/>
  <c r="F30" i="2" s="1"/>
  <c r="J28" i="2"/>
  <c r="I28" i="2"/>
  <c r="K28" i="2" s="1"/>
  <c r="O46" i="2"/>
  <c r="O47" i="2" s="1"/>
  <c r="H27" i="2"/>
  <c r="P46" i="2"/>
  <c r="N47" i="2"/>
  <c r="D30" i="2"/>
  <c r="J29" i="2" l="1"/>
  <c r="I29" i="2"/>
  <c r="E30" i="2"/>
  <c r="G30" i="2" s="1"/>
  <c r="D31" i="2" s="1"/>
  <c r="H28" i="2"/>
  <c r="P47" i="2"/>
  <c r="N48" i="2"/>
  <c r="O48" i="2" s="1"/>
  <c r="F31" i="2"/>
  <c r="K29" i="2" l="1"/>
  <c r="H29" i="2"/>
  <c r="P48" i="2"/>
  <c r="N49" i="2"/>
  <c r="O49" i="2" s="1"/>
  <c r="E31" i="2"/>
  <c r="G31" i="2" s="1"/>
  <c r="J30" i="2" l="1"/>
  <c r="I30" i="2"/>
  <c r="K30" i="2" s="1"/>
  <c r="O50" i="2"/>
  <c r="P49" i="2"/>
  <c r="N50" i="2"/>
  <c r="D32" i="2"/>
  <c r="F32" i="2"/>
  <c r="I31" i="2" l="1"/>
  <c r="J31" i="2"/>
  <c r="H30" i="2"/>
  <c r="O51" i="2"/>
  <c r="N51" i="2"/>
  <c r="P50" i="2"/>
  <c r="E32" i="2"/>
  <c r="G32" i="2" s="1"/>
  <c r="H31" i="2" l="1"/>
  <c r="K31" i="2"/>
  <c r="P51" i="2"/>
  <c r="N52" i="2"/>
  <c r="O52" i="2" s="1"/>
  <c r="D33" i="2"/>
  <c r="F33" i="2"/>
  <c r="J32" i="2" l="1"/>
  <c r="I32" i="2"/>
  <c r="N53" i="2"/>
  <c r="O53" i="2" s="1"/>
  <c r="P52" i="2"/>
  <c r="E33" i="2"/>
  <c r="G33" i="2" s="1"/>
  <c r="K32" i="2" l="1"/>
  <c r="H32" i="2"/>
  <c r="P53" i="2"/>
  <c r="N54" i="2"/>
  <c r="D34" i="2"/>
  <c r="F34" i="2"/>
  <c r="I33" i="2" l="1"/>
  <c r="J33" i="2"/>
  <c r="E34" i="2"/>
  <c r="G34" i="2" s="1"/>
  <c r="D35" i="2" s="1"/>
  <c r="P54" i="2"/>
  <c r="N55" i="2"/>
  <c r="O54" i="2"/>
  <c r="O55" i="2" s="1"/>
  <c r="F35" i="2" l="1"/>
  <c r="E35" i="2" s="1"/>
  <c r="G35" i="2" s="1"/>
  <c r="H33" i="2"/>
  <c r="K33" i="2"/>
  <c r="P55" i="2"/>
  <c r="N56" i="2"/>
  <c r="O56" i="2" s="1"/>
  <c r="J34" i="2" l="1"/>
  <c r="I34" i="2"/>
  <c r="K34" i="2" s="1"/>
  <c r="O57" i="2"/>
  <c r="P56" i="2"/>
  <c r="N57" i="2"/>
  <c r="F36" i="2"/>
  <c r="D36" i="2"/>
  <c r="I35" i="2" l="1"/>
  <c r="J35" i="2"/>
  <c r="H34" i="2"/>
  <c r="P57" i="2"/>
  <c r="N58" i="2"/>
  <c r="E36" i="2"/>
  <c r="G36" i="2" s="1"/>
  <c r="H35" i="2" l="1"/>
  <c r="K35" i="2"/>
  <c r="N59" i="2"/>
  <c r="P58" i="2"/>
  <c r="O58" i="2"/>
  <c r="F37" i="2"/>
  <c r="D37" i="2"/>
  <c r="O59" i="2" l="1"/>
  <c r="J36" i="2"/>
  <c r="I36" i="2"/>
  <c r="K36" i="2" s="1"/>
  <c r="P59" i="2"/>
  <c r="N60" i="2"/>
  <c r="O60" i="2" s="1"/>
  <c r="E37" i="2"/>
  <c r="G37" i="2" s="1"/>
  <c r="F38" i="2" s="1"/>
  <c r="D38" i="2" l="1"/>
  <c r="E38" i="2" s="1"/>
  <c r="G38" i="2" s="1"/>
  <c r="F39" i="2" s="1"/>
  <c r="I37" i="2"/>
  <c r="J37" i="2"/>
  <c r="H36" i="2"/>
  <c r="N61" i="2"/>
  <c r="O61" i="2" s="1"/>
  <c r="P60" i="2"/>
  <c r="H37" i="2" l="1"/>
  <c r="D39" i="2"/>
  <c r="E39" i="2" s="1"/>
  <c r="G39" i="2" s="1"/>
  <c r="K37" i="2"/>
  <c r="P61" i="2"/>
  <c r="N62" i="2"/>
  <c r="O62" i="2" s="1"/>
  <c r="I38" i="2" l="1"/>
  <c r="J38" i="2"/>
  <c r="O63" i="2"/>
  <c r="P62" i="2"/>
  <c r="N63" i="2"/>
  <c r="F40" i="2"/>
  <c r="D40" i="2"/>
  <c r="H38" i="2" l="1"/>
  <c r="K38" i="2"/>
  <c r="N64" i="2"/>
  <c r="O64" i="2" s="1"/>
  <c r="P63" i="2"/>
  <c r="E40" i="2"/>
  <c r="G40" i="2" s="1"/>
  <c r="I39" i="2" l="1"/>
  <c r="J39" i="2"/>
  <c r="P64" i="2"/>
  <c r="N65" i="2"/>
  <c r="O65" i="2" s="1"/>
  <c r="D41" i="2"/>
  <c r="F41" i="2"/>
  <c r="K39" i="2" l="1"/>
  <c r="H39" i="2"/>
  <c r="P65" i="2"/>
  <c r="N66" i="2"/>
  <c r="O66" i="2"/>
  <c r="E41" i="2"/>
  <c r="G41" i="2" s="1"/>
  <c r="F42" i="2" s="1"/>
  <c r="D42" i="2" l="1"/>
  <c r="E42" i="2" s="1"/>
  <c r="G42" i="2" s="1"/>
  <c r="F43" i="2" s="1"/>
  <c r="J40" i="2"/>
  <c r="I40" i="2"/>
  <c r="K40" i="2" s="1"/>
  <c r="N67" i="2"/>
  <c r="P66" i="2"/>
  <c r="D43" i="2" l="1"/>
  <c r="E43" i="2" s="1"/>
  <c r="G43" i="2" s="1"/>
  <c r="F44" i="2" s="1"/>
  <c r="J41" i="2"/>
  <c r="I41" i="2"/>
  <c r="K41" i="2" s="1"/>
  <c r="H40" i="2"/>
  <c r="P67" i="2"/>
  <c r="N68" i="2"/>
  <c r="O67" i="2"/>
  <c r="O68" i="2" s="1"/>
  <c r="D44" i="2" l="1"/>
  <c r="E44" i="2" s="1"/>
  <c r="G44" i="2" s="1"/>
  <c r="D45" i="2" s="1"/>
  <c r="J42" i="2"/>
  <c r="I42" i="2"/>
  <c r="H41" i="2"/>
  <c r="N69" i="2"/>
  <c r="O69" i="2" s="1"/>
  <c r="P68" i="2"/>
  <c r="H42" i="2" l="1"/>
  <c r="K42" i="2"/>
  <c r="F45" i="2"/>
  <c r="E45" i="2" s="1"/>
  <c r="G45" i="2" s="1"/>
  <c r="P69" i="2"/>
  <c r="N70" i="2"/>
  <c r="D46" i="2" l="1"/>
  <c r="F46" i="2"/>
  <c r="J43" i="2"/>
  <c r="I43" i="2"/>
  <c r="P70" i="2"/>
  <c r="N71" i="2"/>
  <c r="O70" i="2"/>
  <c r="E46" i="2" l="1"/>
  <c r="G46" i="2" s="1"/>
  <c r="H43" i="2"/>
  <c r="K43" i="2"/>
  <c r="O71" i="2"/>
  <c r="P71" i="2"/>
  <c r="N72" i="2"/>
  <c r="D47" i="2" l="1"/>
  <c r="F47" i="2"/>
  <c r="I44" i="2"/>
  <c r="J44" i="2"/>
  <c r="P72" i="2"/>
  <c r="N73" i="2"/>
  <c r="O72" i="2"/>
  <c r="E47" i="2" l="1"/>
  <c r="G47" i="2" s="1"/>
  <c r="H44" i="2"/>
  <c r="K44" i="2"/>
  <c r="O73" i="2"/>
  <c r="O74" i="2" s="1"/>
  <c r="P73" i="2"/>
  <c r="N74" i="2"/>
  <c r="F48" i="2" l="1"/>
  <c r="D48" i="2" s="1"/>
  <c r="J45" i="2"/>
  <c r="I45" i="2"/>
  <c r="N75" i="2"/>
  <c r="P74" i="2"/>
  <c r="E48" i="2" l="1"/>
  <c r="G48" i="2" s="1"/>
  <c r="H45" i="2"/>
  <c r="K45" i="2"/>
  <c r="P75" i="2"/>
  <c r="N76" i="2"/>
  <c r="O75" i="2"/>
  <c r="F49" i="2" l="1"/>
  <c r="D49" i="2" s="1"/>
  <c r="I46" i="2"/>
  <c r="K46" i="2" s="1"/>
  <c r="J46" i="2"/>
  <c r="H46" i="2" s="1"/>
  <c r="O76" i="2"/>
  <c r="N77" i="2"/>
  <c r="P76" i="2"/>
  <c r="E49" i="2" l="1"/>
  <c r="G49" i="2" s="1"/>
  <c r="I47" i="2"/>
  <c r="J47" i="2"/>
  <c r="P77" i="2"/>
  <c r="N78" i="2"/>
  <c r="O77" i="2"/>
  <c r="O78" i="2" s="1"/>
  <c r="F50" i="2" l="1"/>
  <c r="D50" i="2" s="1"/>
  <c r="E50" i="2" s="1"/>
  <c r="G50" i="2" s="1"/>
  <c r="K47" i="2"/>
  <c r="H47" i="2"/>
  <c r="P78" i="2"/>
  <c r="N79" i="2"/>
  <c r="O79" i="2" s="1"/>
  <c r="F51" i="2" l="1"/>
  <c r="D51" i="2" s="1"/>
  <c r="J48" i="2"/>
  <c r="I48" i="2"/>
  <c r="K48" i="2" s="1"/>
  <c r="P79" i="2"/>
  <c r="N80" i="2"/>
  <c r="O80" i="2" s="1"/>
  <c r="E51" i="2" l="1"/>
  <c r="G51" i="2" s="1"/>
  <c r="I49" i="2"/>
  <c r="J49" i="2"/>
  <c r="H48" i="2"/>
  <c r="P80" i="2"/>
  <c r="N81" i="2"/>
  <c r="O81" i="2" s="1"/>
  <c r="H49" i="2" l="1"/>
  <c r="F52" i="2"/>
  <c r="D52" i="2" s="1"/>
  <c r="K49" i="2"/>
  <c r="P81" i="2"/>
  <c r="N82" i="2"/>
  <c r="O82" i="2"/>
  <c r="E52" i="2" l="1"/>
  <c r="G52" i="2" s="1"/>
  <c r="F53" i="2"/>
  <c r="J50" i="2"/>
  <c r="I50" i="2"/>
  <c r="K50" i="2" s="1"/>
  <c r="I51" i="2" s="1"/>
  <c r="K51" i="2" s="1"/>
  <c r="N83" i="2"/>
  <c r="O83" i="2" s="1"/>
  <c r="P82" i="2"/>
  <c r="D53" i="2" l="1"/>
  <c r="E53" i="2" s="1"/>
  <c r="G53" i="2" s="1"/>
  <c r="J51" i="2"/>
  <c r="H51" i="2" s="1"/>
  <c r="H50" i="2"/>
  <c r="P83" i="2"/>
  <c r="N84" i="2"/>
  <c r="O84" i="2"/>
  <c r="J52" i="2"/>
  <c r="I52" i="2"/>
  <c r="K52" i="2" s="1"/>
  <c r="F54" i="2" l="1"/>
  <c r="D54" i="2" s="1"/>
  <c r="E54" i="2" s="1"/>
  <c r="G54" i="2" s="1"/>
  <c r="N85" i="2"/>
  <c r="O85" i="2" s="1"/>
  <c r="P84" i="2"/>
  <c r="I53" i="2"/>
  <c r="J53" i="2"/>
  <c r="H52" i="2"/>
  <c r="F55" i="2" l="1"/>
  <c r="H53" i="2"/>
  <c r="P85" i="2"/>
  <c r="N86" i="2"/>
  <c r="O86" i="2" s="1"/>
  <c r="K53" i="2"/>
  <c r="D55" i="2" l="1"/>
  <c r="E55" i="2" s="1"/>
  <c r="G55" i="2" s="1"/>
  <c r="O87" i="2"/>
  <c r="P86" i="2"/>
  <c r="N87" i="2"/>
  <c r="I54" i="2"/>
  <c r="J54" i="2"/>
  <c r="F56" i="2" l="1"/>
  <c r="D56" i="2" s="1"/>
  <c r="E56" i="2" s="1"/>
  <c r="G56" i="2" s="1"/>
  <c r="F57" i="2" s="1"/>
  <c r="H54" i="2"/>
  <c r="P87" i="2"/>
  <c r="N88" i="2"/>
  <c r="O88" i="2"/>
  <c r="K54" i="2"/>
  <c r="D57" i="2" l="1"/>
  <c r="E57" i="2" s="1"/>
  <c r="G57" i="2" s="1"/>
  <c r="P88" i="2"/>
  <c r="N89" i="2"/>
  <c r="I55" i="2"/>
  <c r="J55" i="2"/>
  <c r="H55" i="2" l="1"/>
  <c r="P89" i="2"/>
  <c r="N90" i="2"/>
  <c r="O89" i="2"/>
  <c r="F58" i="2"/>
  <c r="D58" i="2" s="1"/>
  <c r="K55" i="2"/>
  <c r="O90" i="2" l="1"/>
  <c r="N91" i="2"/>
  <c r="P90" i="2"/>
  <c r="J56" i="2"/>
  <c r="I56" i="2"/>
  <c r="E58" i="2"/>
  <c r="G58" i="2" s="1"/>
  <c r="P91" i="2" l="1"/>
  <c r="N92" i="2"/>
  <c r="O91" i="2"/>
  <c r="O92" i="2" s="1"/>
  <c r="F59" i="2"/>
  <c r="D59" i="2" s="1"/>
  <c r="H56" i="2"/>
  <c r="K56" i="2"/>
  <c r="E59" i="2" l="1"/>
  <c r="G59" i="2" s="1"/>
  <c r="N93" i="2"/>
  <c r="P92" i="2"/>
  <c r="J57" i="2"/>
  <c r="I57" i="2"/>
  <c r="K57" i="2" s="1"/>
  <c r="F60" i="2" l="1"/>
  <c r="P93" i="2"/>
  <c r="N94" i="2"/>
  <c r="O93" i="2"/>
  <c r="J58" i="2"/>
  <c r="I58" i="2"/>
  <c r="K58" i="2" s="1"/>
  <c r="H57" i="2"/>
  <c r="D60" i="2" l="1"/>
  <c r="E60" i="2" s="1"/>
  <c r="G60" i="2" s="1"/>
  <c r="O94" i="2"/>
  <c r="H58" i="2"/>
  <c r="P94" i="2"/>
  <c r="N95" i="2"/>
  <c r="I59" i="2"/>
  <c r="K59" i="2" s="1"/>
  <c r="J59" i="2"/>
  <c r="F61" i="2" l="1"/>
  <c r="D61" i="2" s="1"/>
  <c r="E61" i="2" s="1"/>
  <c r="G61" i="2" s="1"/>
  <c r="O95" i="2"/>
  <c r="P95" i="2"/>
  <c r="N96" i="2"/>
  <c r="J60" i="2"/>
  <c r="I60" i="2"/>
  <c r="K60" i="2" s="1"/>
  <c r="H59" i="2"/>
  <c r="O96" i="2" l="1"/>
  <c r="F62" i="2"/>
  <c r="D62" i="2" s="1"/>
  <c r="E62" i="2" s="1"/>
  <c r="G62" i="2" s="1"/>
  <c r="O97" i="2"/>
  <c r="P96" i="2"/>
  <c r="N97" i="2"/>
  <c r="I61" i="2"/>
  <c r="K61" i="2" s="1"/>
  <c r="J61" i="2"/>
  <c r="H60" i="2"/>
  <c r="P97" i="2" l="1"/>
  <c r="N98" i="2"/>
  <c r="F63" i="2"/>
  <c r="D63" i="2" s="1"/>
  <c r="E63" i="2" s="1"/>
  <c r="G63" i="2" s="1"/>
  <c r="I62" i="2"/>
  <c r="K62" i="2" s="1"/>
  <c r="J62" i="2"/>
  <c r="H61" i="2"/>
  <c r="N99" i="2" l="1"/>
  <c r="P98" i="2"/>
  <c r="H62" i="2"/>
  <c r="O98" i="2"/>
  <c r="F64" i="2"/>
  <c r="D64" i="2" s="1"/>
  <c r="E64" i="2" s="1"/>
  <c r="G64" i="2" s="1"/>
  <c r="J63" i="2"/>
  <c r="I63" i="2"/>
  <c r="K63" i="2" s="1"/>
  <c r="O99" i="2" l="1"/>
  <c r="P99" i="2"/>
  <c r="N100" i="2"/>
  <c r="F65" i="2"/>
  <c r="D65" i="2" s="1"/>
  <c r="E65" i="2" s="1"/>
  <c r="G65" i="2" s="1"/>
  <c r="I64" i="2"/>
  <c r="J64" i="2"/>
  <c r="H63" i="2"/>
  <c r="O100" i="2" l="1"/>
  <c r="H64" i="2"/>
  <c r="N101" i="2"/>
  <c r="O101" i="2" s="1"/>
  <c r="P100" i="2"/>
  <c r="F66" i="2"/>
  <c r="D66" i="2" s="1"/>
  <c r="E66" i="2" s="1"/>
  <c r="G66" i="2" s="1"/>
  <c r="K64" i="2"/>
  <c r="P101" i="2" l="1"/>
  <c r="N102" i="2"/>
  <c r="O102" i="2" s="1"/>
  <c r="F67" i="2"/>
  <c r="D67" i="2" s="1"/>
  <c r="E67" i="2" s="1"/>
  <c r="G67" i="2" s="1"/>
  <c r="I65" i="2"/>
  <c r="J65" i="2"/>
  <c r="H65" i="2" l="1"/>
  <c r="P102" i="2"/>
  <c r="N103" i="2"/>
  <c r="O103" i="2" s="1"/>
  <c r="K65" i="2"/>
  <c r="J66" i="2" s="1"/>
  <c r="F68" i="2"/>
  <c r="D68" i="2" s="1"/>
  <c r="E68" i="2" s="1"/>
  <c r="G68" i="2" s="1"/>
  <c r="I66" i="2" l="1"/>
  <c r="K66" i="2" s="1"/>
  <c r="P103" i="2"/>
  <c r="N104" i="2"/>
  <c r="O104" i="2" s="1"/>
  <c r="F69" i="2"/>
  <c r="D69" i="2" s="1"/>
  <c r="E69" i="2" s="1"/>
  <c r="G69" i="2" s="1"/>
  <c r="J67" i="2"/>
  <c r="I67" i="2" l="1"/>
  <c r="K67" i="2" s="1"/>
  <c r="H66" i="2"/>
  <c r="O105" i="2"/>
  <c r="P104" i="2"/>
  <c r="N105" i="2"/>
  <c r="F70" i="2"/>
  <c r="D70" i="2" s="1"/>
  <c r="E70" i="2" s="1"/>
  <c r="G70" i="2" s="1"/>
  <c r="I68" i="2" l="1"/>
  <c r="J68" i="2"/>
  <c r="H67" i="2"/>
  <c r="P105" i="2"/>
  <c r="N106" i="2"/>
  <c r="O106" i="2" s="1"/>
  <c r="F71" i="2"/>
  <c r="D71" i="2" s="1"/>
  <c r="E71" i="2" s="1"/>
  <c r="G71" i="2" s="1"/>
  <c r="H68" i="2" l="1"/>
  <c r="K68" i="2"/>
  <c r="I69" i="2" s="1"/>
  <c r="K69" i="2" s="1"/>
  <c r="N107" i="2"/>
  <c r="P106" i="2"/>
  <c r="F72" i="2"/>
  <c r="D72" i="2" s="1"/>
  <c r="E72" i="2" s="1"/>
  <c r="G72" i="2" s="1"/>
  <c r="J69" i="2"/>
  <c r="P107" i="2" l="1"/>
  <c r="N108" i="2"/>
  <c r="O107" i="2"/>
  <c r="F73" i="2"/>
  <c r="D73" i="2" s="1"/>
  <c r="E73" i="2" s="1"/>
  <c r="G73" i="2" s="1"/>
  <c r="I70" i="2"/>
  <c r="J70" i="2"/>
  <c r="H69" i="2"/>
  <c r="H70" i="2" l="1"/>
  <c r="O108" i="2"/>
  <c r="N109" i="2"/>
  <c r="P108" i="2"/>
  <c r="F74" i="2"/>
  <c r="D74" i="2" s="1"/>
  <c r="E74" i="2" s="1"/>
  <c r="G74" i="2" s="1"/>
  <c r="K70" i="2"/>
  <c r="O109" i="2" l="1"/>
  <c r="P109" i="2"/>
  <c r="N110" i="2"/>
  <c r="F75" i="2"/>
  <c r="D75" i="2" s="1"/>
  <c r="E75" i="2" s="1"/>
  <c r="G75" i="2" s="1"/>
  <c r="J71" i="2"/>
  <c r="I71" i="2"/>
  <c r="K71" i="2" s="1"/>
  <c r="O110" i="2" l="1"/>
  <c r="P110" i="2"/>
  <c r="N111" i="2"/>
  <c r="F76" i="2"/>
  <c r="D76" i="2" s="1"/>
  <c r="E76" i="2" s="1"/>
  <c r="G76" i="2" s="1"/>
  <c r="J72" i="2"/>
  <c r="I72" i="2"/>
  <c r="K72" i="2" s="1"/>
  <c r="H71" i="2"/>
  <c r="P111" i="2" l="1"/>
  <c r="N112" i="2"/>
  <c r="O111" i="2"/>
  <c r="O112" i="2" s="1"/>
  <c r="F77" i="2"/>
  <c r="D77" i="2" s="1"/>
  <c r="E77" i="2" s="1"/>
  <c r="G77" i="2" s="1"/>
  <c r="I73" i="2"/>
  <c r="K73" i="2" s="1"/>
  <c r="J73" i="2"/>
  <c r="H72" i="2"/>
  <c r="P112" i="2" l="1"/>
  <c r="N113" i="2"/>
  <c r="O113" i="2" s="1"/>
  <c r="H73" i="2"/>
  <c r="F78" i="2"/>
  <c r="D78" i="2" s="1"/>
  <c r="E78" i="2" s="1"/>
  <c r="G78" i="2" s="1"/>
  <c r="I74" i="2"/>
  <c r="J74" i="2"/>
  <c r="H74" i="2" l="1"/>
  <c r="O114" i="2"/>
  <c r="K74" i="2"/>
  <c r="I75" i="2" s="1"/>
  <c r="P113" i="2"/>
  <c r="N114" i="2"/>
  <c r="F79" i="2"/>
  <c r="D79" i="2" s="1"/>
  <c r="E79" i="2" s="1"/>
  <c r="G79" i="2" s="1"/>
  <c r="J75" i="2" l="1"/>
  <c r="H75" i="2" s="1"/>
  <c r="K75" i="2"/>
  <c r="I76" i="2" s="1"/>
  <c r="K76" i="2" s="1"/>
  <c r="N115" i="2"/>
  <c r="O115" i="2" s="1"/>
  <c r="P114" i="2"/>
  <c r="F80" i="2"/>
  <c r="D80" i="2" s="1"/>
  <c r="E80" i="2" s="1"/>
  <c r="G80" i="2" s="1"/>
  <c r="J76" i="2"/>
  <c r="P115" i="2" l="1"/>
  <c r="N116" i="2"/>
  <c r="O116" i="2" s="1"/>
  <c r="F81" i="2"/>
  <c r="D81" i="2" s="1"/>
  <c r="E81" i="2" s="1"/>
  <c r="G81" i="2" s="1"/>
  <c r="H76" i="2"/>
  <c r="J77" i="2"/>
  <c r="I77" i="2"/>
  <c r="H77" i="2" l="1"/>
  <c r="K77" i="2"/>
  <c r="I78" i="2" s="1"/>
  <c r="N117" i="2"/>
  <c r="O117" i="2" s="1"/>
  <c r="P116" i="2"/>
  <c r="F82" i="2"/>
  <c r="D82" i="2" s="1"/>
  <c r="E82" i="2" s="1"/>
  <c r="G82" i="2" s="1"/>
  <c r="J78" i="2" l="1"/>
  <c r="P117" i="2"/>
  <c r="N118" i="2"/>
  <c r="F83" i="2"/>
  <c r="D83" i="2" s="1"/>
  <c r="E83" i="2" s="1"/>
  <c r="G83" i="2" s="1"/>
  <c r="H78" i="2"/>
  <c r="K78" i="2"/>
  <c r="P118" i="2" l="1"/>
  <c r="N119" i="2"/>
  <c r="O118" i="2"/>
  <c r="O119" i="2" s="1"/>
  <c r="F84" i="2"/>
  <c r="D84" i="2" s="1"/>
  <c r="E84" i="2" s="1"/>
  <c r="G84" i="2" s="1"/>
  <c r="I79" i="2"/>
  <c r="J79" i="2"/>
  <c r="H79" i="2" l="1"/>
  <c r="P119" i="2"/>
  <c r="N120" i="2"/>
  <c r="O120" i="2" s="1"/>
  <c r="F85" i="2"/>
  <c r="D85" i="2" s="1"/>
  <c r="E85" i="2" s="1"/>
  <c r="G85" i="2" s="1"/>
  <c r="K79" i="2"/>
  <c r="P120" i="2" l="1"/>
  <c r="N121" i="2"/>
  <c r="F86" i="2"/>
  <c r="D86" i="2" s="1"/>
  <c r="E86" i="2" s="1"/>
  <c r="G86" i="2" s="1"/>
  <c r="I80" i="2"/>
  <c r="K80" i="2" s="1"/>
  <c r="J80" i="2"/>
  <c r="P121" i="2" l="1"/>
  <c r="N122" i="2"/>
  <c r="O121" i="2"/>
  <c r="F87" i="2"/>
  <c r="D87" i="2" s="1"/>
  <c r="E87" i="2" s="1"/>
  <c r="G87" i="2" s="1"/>
  <c r="I81" i="2"/>
  <c r="J81" i="2"/>
  <c r="H80" i="2"/>
  <c r="O122" i="2" l="1"/>
  <c r="N123" i="2"/>
  <c r="P122" i="2"/>
  <c r="F88" i="2"/>
  <c r="D88" i="2" s="1"/>
  <c r="E88" i="2" s="1"/>
  <c r="G88" i="2" s="1"/>
  <c r="H81" i="2"/>
  <c r="K81" i="2"/>
  <c r="O123" i="2" l="1"/>
  <c r="P123" i="2"/>
  <c r="N124" i="2"/>
  <c r="F89" i="2"/>
  <c r="D89" i="2" s="1"/>
  <c r="E89" i="2" s="1"/>
  <c r="G89" i="2" s="1"/>
  <c r="I82" i="2"/>
  <c r="J82" i="2"/>
  <c r="O124" i="2" l="1"/>
  <c r="H82" i="2"/>
  <c r="K82" i="2"/>
  <c r="I83" i="2" s="1"/>
  <c r="K83" i="2" s="1"/>
  <c r="N125" i="2"/>
  <c r="P124" i="2"/>
  <c r="F90" i="2"/>
  <c r="D90" i="2" s="1"/>
  <c r="E90" i="2" s="1"/>
  <c r="G90" i="2" s="1"/>
  <c r="J83" i="2"/>
  <c r="O125" i="2" l="1"/>
  <c r="P125" i="2"/>
  <c r="N126" i="2"/>
  <c r="O126" i="2" s="1"/>
  <c r="F91" i="2"/>
  <c r="D91" i="2" s="1"/>
  <c r="E91" i="2" s="1"/>
  <c r="G91" i="2" s="1"/>
  <c r="J84" i="2"/>
  <c r="I84" i="2"/>
  <c r="H83" i="2"/>
  <c r="H84" i="2" l="1"/>
  <c r="P126" i="2"/>
  <c r="N127" i="2"/>
  <c r="F92" i="2"/>
  <c r="D92" i="2" s="1"/>
  <c r="E92" i="2" s="1"/>
  <c r="G92" i="2" s="1"/>
  <c r="K84" i="2"/>
  <c r="P127" i="2" l="1"/>
  <c r="N128" i="2"/>
  <c r="O127" i="2"/>
  <c r="F93" i="2"/>
  <c r="D93" i="2" s="1"/>
  <c r="E93" i="2" s="1"/>
  <c r="G93" i="2" s="1"/>
  <c r="J85" i="2"/>
  <c r="I85" i="2"/>
  <c r="H85" i="2" l="1"/>
  <c r="O128" i="2"/>
  <c r="P128" i="2"/>
  <c r="N129" i="2"/>
  <c r="F94" i="2"/>
  <c r="D94" i="2" s="1"/>
  <c r="E94" i="2" s="1"/>
  <c r="G94" i="2" s="1"/>
  <c r="K85" i="2"/>
  <c r="O129" i="2" l="1"/>
  <c r="P129" i="2"/>
  <c r="N130" i="2"/>
  <c r="F95" i="2"/>
  <c r="D95" i="2" s="1"/>
  <c r="E95" i="2" s="1"/>
  <c r="G95" i="2" s="1"/>
  <c r="I86" i="2"/>
  <c r="K86" i="2" s="1"/>
  <c r="J86" i="2"/>
  <c r="N131" i="2" l="1"/>
  <c r="P130" i="2"/>
  <c r="H86" i="2"/>
  <c r="O130" i="2"/>
  <c r="F96" i="2"/>
  <c r="D96" i="2" s="1"/>
  <c r="E96" i="2" s="1"/>
  <c r="G96" i="2" s="1"/>
  <c r="J87" i="2"/>
  <c r="I87" i="2"/>
  <c r="K87" i="2" s="1"/>
  <c r="P131" i="2" l="1"/>
  <c r="N132" i="2"/>
  <c r="O131" i="2"/>
  <c r="F97" i="2"/>
  <c r="D97" i="2" s="1"/>
  <c r="E97" i="2" s="1"/>
  <c r="G97" i="2" s="1"/>
  <c r="I88" i="2"/>
  <c r="J88" i="2"/>
  <c r="H87" i="2"/>
  <c r="H88" i="2" l="1"/>
  <c r="O132" i="2"/>
  <c r="N133" i="2"/>
  <c r="P132" i="2"/>
  <c r="F98" i="2"/>
  <c r="D98" i="2" s="1"/>
  <c r="E98" i="2" s="1"/>
  <c r="G98" i="2" s="1"/>
  <c r="K88" i="2"/>
  <c r="O133" i="2" l="1"/>
  <c r="P133" i="2"/>
  <c r="N134" i="2"/>
  <c r="F99" i="2"/>
  <c r="D99" i="2" s="1"/>
  <c r="E99" i="2" s="1"/>
  <c r="G99" i="2" s="1"/>
  <c r="J89" i="2"/>
  <c r="I89" i="2"/>
  <c r="K89" i="2" s="1"/>
  <c r="O134" i="2" l="1"/>
  <c r="P134" i="2"/>
  <c r="N135" i="2"/>
  <c r="O135" i="2" s="1"/>
  <c r="F100" i="2"/>
  <c r="D100" i="2" s="1"/>
  <c r="E100" i="2" s="1"/>
  <c r="G100" i="2" s="1"/>
  <c r="I90" i="2"/>
  <c r="J90" i="2"/>
  <c r="H89" i="2"/>
  <c r="H90" i="2" l="1"/>
  <c r="K90" i="2"/>
  <c r="J91" i="2" s="1"/>
  <c r="P135" i="2"/>
  <c r="N136" i="2"/>
  <c r="O136" i="2" s="1"/>
  <c r="F101" i="2"/>
  <c r="D101" i="2" s="1"/>
  <c r="E101" i="2" s="1"/>
  <c r="G101" i="2" s="1"/>
  <c r="I91" i="2" l="1"/>
  <c r="H91" i="2" s="1"/>
  <c r="P136" i="2"/>
  <c r="N137" i="2"/>
  <c r="O137" i="2" s="1"/>
  <c r="F102" i="2"/>
  <c r="D102" i="2" s="1"/>
  <c r="E102" i="2" s="1"/>
  <c r="G102" i="2" s="1"/>
  <c r="K91" i="2" l="1"/>
  <c r="I92" i="2" s="1"/>
  <c r="K92" i="2" s="1"/>
  <c r="P137" i="2"/>
  <c r="N138" i="2"/>
  <c r="F103" i="2"/>
  <c r="D103" i="2" s="1"/>
  <c r="E103" i="2" s="1"/>
  <c r="G103" i="2" s="1"/>
  <c r="J92" i="2"/>
  <c r="N139" i="2" l="1"/>
  <c r="P138" i="2"/>
  <c r="O138" i="2"/>
  <c r="F104" i="2"/>
  <c r="D104" i="2" s="1"/>
  <c r="E104" i="2" s="1"/>
  <c r="G104" i="2" s="1"/>
  <c r="J93" i="2"/>
  <c r="I93" i="2"/>
  <c r="K93" i="2" s="1"/>
  <c r="H92" i="2"/>
  <c r="P139" i="2" l="1"/>
  <c r="N140" i="2"/>
  <c r="O139" i="2"/>
  <c r="F105" i="2"/>
  <c r="D105" i="2" s="1"/>
  <c r="E105" i="2" s="1"/>
  <c r="G105" i="2" s="1"/>
  <c r="I94" i="2"/>
  <c r="J94" i="2"/>
  <c r="H93" i="2"/>
  <c r="H94" i="2" l="1"/>
  <c r="K94" i="2"/>
  <c r="I95" i="2" s="1"/>
  <c r="O140" i="2"/>
  <c r="N141" i="2"/>
  <c r="P140" i="2"/>
  <c r="F106" i="2"/>
  <c r="D106" i="2" s="1"/>
  <c r="E106" i="2" s="1"/>
  <c r="G106" i="2" s="1"/>
  <c r="J95" i="2" l="1"/>
  <c r="H95" i="2" s="1"/>
  <c r="P141" i="2"/>
  <c r="N142" i="2"/>
  <c r="O141" i="2"/>
  <c r="F107" i="2"/>
  <c r="D107" i="2" s="1"/>
  <c r="E107" i="2" s="1"/>
  <c r="G107" i="2" s="1"/>
  <c r="K95" i="2"/>
  <c r="O142" i="2" l="1"/>
  <c r="P142" i="2"/>
  <c r="N143" i="2"/>
  <c r="O143" i="2" s="1"/>
  <c r="F108" i="2"/>
  <c r="D108" i="2" s="1"/>
  <c r="E108" i="2" s="1"/>
  <c r="G108" i="2" s="1"/>
  <c r="J96" i="2"/>
  <c r="I96" i="2"/>
  <c r="P143" i="2" l="1"/>
  <c r="N144" i="2"/>
  <c r="O144" i="2" s="1"/>
  <c r="H96" i="2"/>
  <c r="F109" i="2"/>
  <c r="D109" i="2" s="1"/>
  <c r="E109" i="2" s="1"/>
  <c r="G109" i="2" s="1"/>
  <c r="K96" i="2"/>
  <c r="P144" i="2" l="1"/>
  <c r="N145" i="2"/>
  <c r="O145" i="2" s="1"/>
  <c r="F110" i="2"/>
  <c r="D110" i="2" s="1"/>
  <c r="E110" i="2" s="1"/>
  <c r="G110" i="2" s="1"/>
  <c r="I97" i="2"/>
  <c r="J97" i="2"/>
  <c r="H97" i="2" l="1"/>
  <c r="K97" i="2"/>
  <c r="J98" i="2" s="1"/>
  <c r="P145" i="2"/>
  <c r="N146" i="2"/>
  <c r="O146" i="2" s="1"/>
  <c r="F111" i="2"/>
  <c r="D111" i="2" s="1"/>
  <c r="E111" i="2" s="1"/>
  <c r="G111" i="2" s="1"/>
  <c r="I98" i="2" l="1"/>
  <c r="H98" i="2" s="1"/>
  <c r="N147" i="2"/>
  <c r="O147" i="2" s="1"/>
  <c r="P146" i="2"/>
  <c r="F112" i="2"/>
  <c r="D112" i="2" s="1"/>
  <c r="E112" i="2" s="1"/>
  <c r="G112" i="2" s="1"/>
  <c r="K98" i="2"/>
  <c r="P147" i="2" l="1"/>
  <c r="N148" i="2"/>
  <c r="O148" i="2" s="1"/>
  <c r="F113" i="2"/>
  <c r="D113" i="2" s="1"/>
  <c r="E113" i="2" s="1"/>
  <c r="G113" i="2" s="1"/>
  <c r="J99" i="2"/>
  <c r="I99" i="2"/>
  <c r="K99" i="2" s="1"/>
  <c r="N149" i="2" l="1"/>
  <c r="O149" i="2" s="1"/>
  <c r="P148" i="2"/>
  <c r="F114" i="2"/>
  <c r="D114" i="2" s="1"/>
  <c r="E114" i="2" s="1"/>
  <c r="G114" i="2" s="1"/>
  <c r="I100" i="2"/>
  <c r="J100" i="2"/>
  <c r="H99" i="2"/>
  <c r="H100" i="2" l="1"/>
  <c r="P149" i="2"/>
  <c r="N150" i="2"/>
  <c r="O150" i="2" s="1"/>
  <c r="F115" i="2"/>
  <c r="D115" i="2" s="1"/>
  <c r="E115" i="2" s="1"/>
  <c r="G115" i="2" s="1"/>
  <c r="K100" i="2"/>
  <c r="P150" i="2" l="1"/>
  <c r="N151" i="2"/>
  <c r="O151" i="2" s="1"/>
  <c r="F116" i="2"/>
  <c r="D116" i="2" s="1"/>
  <c r="E116" i="2" s="1"/>
  <c r="G116" i="2" s="1"/>
  <c r="J101" i="2"/>
  <c r="I101" i="2"/>
  <c r="H101" i="2" l="1"/>
  <c r="P151" i="2"/>
  <c r="N152" i="2"/>
  <c r="F117" i="2"/>
  <c r="D117" i="2" s="1"/>
  <c r="E117" i="2" s="1"/>
  <c r="G117" i="2" s="1"/>
  <c r="K101" i="2"/>
  <c r="P152" i="2" l="1"/>
  <c r="N153" i="2"/>
  <c r="O152" i="2"/>
  <c r="F118" i="2"/>
  <c r="D118" i="2" s="1"/>
  <c r="E118" i="2" s="1"/>
  <c r="G118" i="2" s="1"/>
  <c r="J102" i="2"/>
  <c r="I102" i="2"/>
  <c r="H102" i="2" l="1"/>
  <c r="O153" i="2"/>
  <c r="P153" i="2"/>
  <c r="N154" i="2"/>
  <c r="F119" i="2"/>
  <c r="D119" i="2" s="1"/>
  <c r="E119" i="2" s="1"/>
  <c r="G119" i="2" s="1"/>
  <c r="K102" i="2"/>
  <c r="O154" i="2" l="1"/>
  <c r="N155" i="2"/>
  <c r="P154" i="2"/>
  <c r="F120" i="2"/>
  <c r="D120" i="2" s="1"/>
  <c r="E120" i="2" s="1"/>
  <c r="G120" i="2" s="1"/>
  <c r="J103" i="2"/>
  <c r="I103" i="2"/>
  <c r="K103" i="2" s="1"/>
  <c r="P155" i="2" l="1"/>
  <c r="N156" i="2"/>
  <c r="O155" i="2"/>
  <c r="O156" i="2" s="1"/>
  <c r="F121" i="2"/>
  <c r="D121" i="2" s="1"/>
  <c r="E121" i="2" s="1"/>
  <c r="G121" i="2" s="1"/>
  <c r="J104" i="2"/>
  <c r="I104" i="2"/>
  <c r="K104" i="2" s="1"/>
  <c r="H103" i="2"/>
  <c r="N157" i="2" l="1"/>
  <c r="P156" i="2"/>
  <c r="F122" i="2"/>
  <c r="D122" i="2" s="1"/>
  <c r="E122" i="2" s="1"/>
  <c r="G122" i="2" s="1"/>
  <c r="J105" i="2"/>
  <c r="I105" i="2"/>
  <c r="H104" i="2"/>
  <c r="H105" i="2" l="1"/>
  <c r="P157" i="2"/>
  <c r="N158" i="2"/>
  <c r="O157" i="2"/>
  <c r="O158" i="2" s="1"/>
  <c r="F123" i="2"/>
  <c r="D123" i="2" s="1"/>
  <c r="E123" i="2" s="1"/>
  <c r="G123" i="2" s="1"/>
  <c r="K105" i="2"/>
  <c r="P158" i="2" l="1"/>
  <c r="N159" i="2"/>
  <c r="F124" i="2"/>
  <c r="D124" i="2" s="1"/>
  <c r="E124" i="2" s="1"/>
  <c r="G124" i="2" s="1"/>
  <c r="J106" i="2"/>
  <c r="I106" i="2"/>
  <c r="H106" i="2" l="1"/>
  <c r="P159" i="2"/>
  <c r="N160" i="2"/>
  <c r="O159" i="2"/>
  <c r="F125" i="2"/>
  <c r="D125" i="2" s="1"/>
  <c r="E125" i="2" s="1"/>
  <c r="G125" i="2" s="1"/>
  <c r="K106" i="2"/>
  <c r="O160" i="2" l="1"/>
  <c r="P160" i="2"/>
  <c r="N161" i="2"/>
  <c r="F126" i="2"/>
  <c r="D126" i="2" s="1"/>
  <c r="E126" i="2" s="1"/>
  <c r="G126" i="2" s="1"/>
  <c r="I107" i="2"/>
  <c r="K107" i="2" s="1"/>
  <c r="J107" i="2"/>
  <c r="O161" i="2" l="1"/>
  <c r="P161" i="2"/>
  <c r="N162" i="2"/>
  <c r="F127" i="2"/>
  <c r="D127" i="2" s="1"/>
  <c r="E127" i="2" s="1"/>
  <c r="G127" i="2" s="1"/>
  <c r="H107" i="2"/>
  <c r="J108" i="2"/>
  <c r="I108" i="2"/>
  <c r="K108" i="2" s="1"/>
  <c r="N163" i="2" l="1"/>
  <c r="P162" i="2"/>
  <c r="O162" i="2"/>
  <c r="F128" i="2"/>
  <c r="D128" i="2" s="1"/>
  <c r="E128" i="2" s="1"/>
  <c r="G128" i="2" s="1"/>
  <c r="J109" i="2"/>
  <c r="I109" i="2"/>
  <c r="K109" i="2" s="1"/>
  <c r="H108" i="2"/>
  <c r="P163" i="2" l="1"/>
  <c r="N164" i="2"/>
  <c r="O163" i="2"/>
  <c r="F129" i="2"/>
  <c r="D129" i="2" s="1"/>
  <c r="E129" i="2" s="1"/>
  <c r="G129" i="2" s="1"/>
  <c r="I110" i="2"/>
  <c r="J110" i="2"/>
  <c r="H109" i="2"/>
  <c r="H110" i="2" l="1"/>
  <c r="K110" i="2"/>
  <c r="J111" i="2" s="1"/>
  <c r="N165" i="2"/>
  <c r="P164" i="2"/>
  <c r="O164" i="2"/>
  <c r="F130" i="2"/>
  <c r="D130" i="2" s="1"/>
  <c r="E130" i="2" s="1"/>
  <c r="G130" i="2" s="1"/>
  <c r="O165" i="2" l="1"/>
  <c r="I111" i="2"/>
  <c r="H111" i="2" s="1"/>
  <c r="P165" i="2"/>
  <c r="N166" i="2"/>
  <c r="F131" i="2"/>
  <c r="D131" i="2" s="1"/>
  <c r="E131" i="2" s="1"/>
  <c r="G131" i="2" s="1"/>
  <c r="O166" i="2" l="1"/>
  <c r="K111" i="2"/>
  <c r="I112" i="2" s="1"/>
  <c r="P166" i="2"/>
  <c r="N167" i="2"/>
  <c r="F132" i="2"/>
  <c r="D132" i="2" s="1"/>
  <c r="E132" i="2" s="1"/>
  <c r="G132" i="2" s="1"/>
  <c r="J112" i="2"/>
  <c r="H112" i="2" l="1"/>
  <c r="P167" i="2"/>
  <c r="N168" i="2"/>
  <c r="O167" i="2"/>
  <c r="O168" i="2" s="1"/>
  <c r="F133" i="2"/>
  <c r="D133" i="2" s="1"/>
  <c r="E133" i="2" s="1"/>
  <c r="G133" i="2" s="1"/>
  <c r="K112" i="2"/>
  <c r="P168" i="2" l="1"/>
  <c r="N169" i="2"/>
  <c r="F134" i="2"/>
  <c r="D134" i="2" s="1"/>
  <c r="E134" i="2" s="1"/>
  <c r="G134" i="2" s="1"/>
  <c r="I113" i="2"/>
  <c r="K113" i="2" s="1"/>
  <c r="J113" i="2"/>
  <c r="P169" i="2" l="1"/>
  <c r="N170" i="2"/>
  <c r="O169" i="2"/>
  <c r="O170" i="2" s="1"/>
  <c r="F135" i="2"/>
  <c r="D135" i="2" s="1"/>
  <c r="E135" i="2" s="1"/>
  <c r="G135" i="2" s="1"/>
  <c r="H113" i="2"/>
  <c r="J114" i="2"/>
  <c r="I114" i="2"/>
  <c r="H114" i="2" l="1"/>
  <c r="K114" i="2"/>
  <c r="N171" i="2"/>
  <c r="P170" i="2"/>
  <c r="F136" i="2"/>
  <c r="D136" i="2" s="1"/>
  <c r="E136" i="2" s="1"/>
  <c r="G136" i="2" s="1"/>
  <c r="I115" i="2"/>
  <c r="K115" i="2" l="1"/>
  <c r="I116" i="2" s="1"/>
  <c r="J115" i="2"/>
  <c r="H115" i="2" s="1"/>
  <c r="P171" i="2"/>
  <c r="N172" i="2"/>
  <c r="O171" i="2"/>
  <c r="F137" i="2"/>
  <c r="D137" i="2" s="1"/>
  <c r="E137" i="2" s="1"/>
  <c r="G137" i="2" s="1"/>
  <c r="J116" i="2"/>
  <c r="O172" i="2" l="1"/>
  <c r="H116" i="2"/>
  <c r="K116" i="2"/>
  <c r="I117" i="2" s="1"/>
  <c r="N173" i="2"/>
  <c r="P172" i="2"/>
  <c r="F138" i="2"/>
  <c r="D138" i="2" s="1"/>
  <c r="E138" i="2" s="1"/>
  <c r="G138" i="2" s="1"/>
  <c r="J117" i="2"/>
  <c r="H117" i="2" l="1"/>
  <c r="P173" i="2"/>
  <c r="N174" i="2"/>
  <c r="O173" i="2"/>
  <c r="O174" i="2" s="1"/>
  <c r="F139" i="2"/>
  <c r="D139" i="2" s="1"/>
  <c r="E139" i="2" s="1"/>
  <c r="G139" i="2" s="1"/>
  <c r="K117" i="2"/>
  <c r="P174" i="2" l="1"/>
  <c r="N175" i="2"/>
  <c r="F140" i="2"/>
  <c r="D140" i="2" s="1"/>
  <c r="E140" i="2" s="1"/>
  <c r="G140" i="2" s="1"/>
  <c r="J118" i="2"/>
  <c r="I118" i="2"/>
  <c r="H118" i="2" l="1"/>
  <c r="P175" i="2"/>
  <c r="N176" i="2"/>
  <c r="O175" i="2"/>
  <c r="O176" i="2" s="1"/>
  <c r="F141" i="2"/>
  <c r="D141" i="2" s="1"/>
  <c r="E141" i="2" s="1"/>
  <c r="G141" i="2" s="1"/>
  <c r="K118" i="2"/>
  <c r="P176" i="2" l="1"/>
  <c r="N177" i="2"/>
  <c r="O177" i="2" s="1"/>
  <c r="F142" i="2"/>
  <c r="D142" i="2" s="1"/>
  <c r="E142" i="2" s="1"/>
  <c r="G142" i="2" s="1"/>
  <c r="J119" i="2"/>
  <c r="I119" i="2"/>
  <c r="P177" i="2" l="1"/>
  <c r="N178" i="2"/>
  <c r="H119" i="2"/>
  <c r="F143" i="2"/>
  <c r="D143" i="2" s="1"/>
  <c r="E143" i="2" s="1"/>
  <c r="G143" i="2" s="1"/>
  <c r="K119" i="2"/>
  <c r="N179" i="2" l="1"/>
  <c r="P178" i="2"/>
  <c r="O178" i="2"/>
  <c r="F144" i="2"/>
  <c r="D144" i="2" s="1"/>
  <c r="E144" i="2" s="1"/>
  <c r="G144" i="2" s="1"/>
  <c r="I120" i="2"/>
  <c r="K120" i="2" s="1"/>
  <c r="J120" i="2"/>
  <c r="P179" i="2" l="1"/>
  <c r="N180" i="2"/>
  <c r="O179" i="2"/>
  <c r="O180" i="2" s="1"/>
  <c r="F145" i="2"/>
  <c r="D145" i="2" s="1"/>
  <c r="E145" i="2" s="1"/>
  <c r="G145" i="2" s="1"/>
  <c r="H120" i="2"/>
  <c r="J121" i="2"/>
  <c r="I121" i="2"/>
  <c r="H121" i="2" l="1"/>
  <c r="K121" i="2"/>
  <c r="I122" i="2" s="1"/>
  <c r="K122" i="2" s="1"/>
  <c r="N181" i="2"/>
  <c r="P180" i="2"/>
  <c r="F146" i="2"/>
  <c r="D146" i="2" s="1"/>
  <c r="E146" i="2" s="1"/>
  <c r="G146" i="2" s="1"/>
  <c r="J122" i="2"/>
  <c r="P181" i="2" l="1"/>
  <c r="N182" i="2"/>
  <c r="O181" i="2"/>
  <c r="O182" i="2" s="1"/>
  <c r="F147" i="2"/>
  <c r="D147" i="2" s="1"/>
  <c r="E147" i="2" s="1"/>
  <c r="G147" i="2" s="1"/>
  <c r="I123" i="2"/>
  <c r="K123" i="2" s="1"/>
  <c r="J123" i="2"/>
  <c r="H122" i="2"/>
  <c r="P182" i="2" l="1"/>
  <c r="N183" i="2"/>
  <c r="O183" i="2" s="1"/>
  <c r="H123" i="2"/>
  <c r="F148" i="2"/>
  <c r="D148" i="2" s="1"/>
  <c r="E148" i="2" s="1"/>
  <c r="G148" i="2" s="1"/>
  <c r="J124" i="2"/>
  <c r="I124" i="2"/>
  <c r="H124" i="2" l="1"/>
  <c r="P183" i="2"/>
  <c r="N184" i="2"/>
  <c r="O184" i="2" s="1"/>
  <c r="F149" i="2"/>
  <c r="D149" i="2" s="1"/>
  <c r="E149" i="2" s="1"/>
  <c r="G149" i="2" s="1"/>
  <c r="K124" i="2"/>
  <c r="P184" i="2" l="1"/>
  <c r="N185" i="2"/>
  <c r="O185" i="2" s="1"/>
  <c r="F150" i="2"/>
  <c r="D150" i="2" s="1"/>
  <c r="E150" i="2" s="1"/>
  <c r="G150" i="2" s="1"/>
  <c r="I125" i="2"/>
  <c r="J125" i="2"/>
  <c r="H125" i="2" l="1"/>
  <c r="K125" i="2"/>
  <c r="J126" i="2" s="1"/>
  <c r="P185" i="2"/>
  <c r="N186" i="2"/>
  <c r="O186" i="2" s="1"/>
  <c r="F151" i="2"/>
  <c r="D151" i="2" s="1"/>
  <c r="E151" i="2" s="1"/>
  <c r="G151" i="2" s="1"/>
  <c r="I126" i="2" l="1"/>
  <c r="K126" i="2" s="1"/>
  <c r="N187" i="2"/>
  <c r="P186" i="2"/>
  <c r="F152" i="2"/>
  <c r="D152" i="2" s="1"/>
  <c r="E152" i="2" s="1"/>
  <c r="G152" i="2" s="1"/>
  <c r="J127" i="2" l="1"/>
  <c r="I127" i="2"/>
  <c r="K127" i="2" s="1"/>
  <c r="H126" i="2"/>
  <c r="P187" i="2"/>
  <c r="N188" i="2"/>
  <c r="O187" i="2"/>
  <c r="F153" i="2"/>
  <c r="D153" i="2" s="1"/>
  <c r="E153" i="2" s="1"/>
  <c r="G153" i="2" s="1"/>
  <c r="H127" i="2" l="1"/>
  <c r="N189" i="2"/>
  <c r="P188" i="2"/>
  <c r="O188" i="2"/>
  <c r="F154" i="2"/>
  <c r="D154" i="2" s="1"/>
  <c r="E154" i="2" s="1"/>
  <c r="G154" i="2" s="1"/>
  <c r="J128" i="2"/>
  <c r="I128" i="2"/>
  <c r="H128" i="2" l="1"/>
  <c r="P189" i="2"/>
  <c r="N190" i="2"/>
  <c r="O189" i="2"/>
  <c r="F155" i="2"/>
  <c r="D155" i="2" s="1"/>
  <c r="E155" i="2" s="1"/>
  <c r="G155" i="2" s="1"/>
  <c r="K128" i="2"/>
  <c r="P190" i="2" l="1"/>
  <c r="N191" i="2"/>
  <c r="O190" i="2"/>
  <c r="F156" i="2"/>
  <c r="D156" i="2" s="1"/>
  <c r="E156" i="2" s="1"/>
  <c r="G156" i="2" s="1"/>
  <c r="J129" i="2"/>
  <c r="I129" i="2"/>
  <c r="H129" i="2" l="1"/>
  <c r="P191" i="2"/>
  <c r="N192" i="2"/>
  <c r="O191" i="2"/>
  <c r="F157" i="2"/>
  <c r="D157" i="2" s="1"/>
  <c r="E157" i="2" s="1"/>
  <c r="G157" i="2" s="1"/>
  <c r="K129" i="2"/>
  <c r="P192" i="2" l="1"/>
  <c r="N193" i="2"/>
  <c r="O192" i="2"/>
  <c r="F158" i="2"/>
  <c r="D158" i="2" s="1"/>
  <c r="E158" i="2" s="1"/>
  <c r="G158" i="2" s="1"/>
  <c r="J130" i="2"/>
  <c r="I130" i="2"/>
  <c r="H130" i="2" l="1"/>
  <c r="P193" i="2"/>
  <c r="N194" i="2"/>
  <c r="O193" i="2"/>
  <c r="F159" i="2"/>
  <c r="D159" i="2" s="1"/>
  <c r="E159" i="2" s="1"/>
  <c r="G159" i="2" s="1"/>
  <c r="K130" i="2"/>
  <c r="N195" i="2" l="1"/>
  <c r="P194" i="2"/>
  <c r="O194" i="2"/>
  <c r="F160" i="2"/>
  <c r="D160" i="2" s="1"/>
  <c r="E160" i="2" s="1"/>
  <c r="G160" i="2" s="1"/>
  <c r="J131" i="2"/>
  <c r="I131" i="2"/>
  <c r="K131" i="2" s="1"/>
  <c r="P195" i="2" l="1"/>
  <c r="N196" i="2"/>
  <c r="O195" i="2"/>
  <c r="F161" i="2"/>
  <c r="D161" i="2" s="1"/>
  <c r="E161" i="2" s="1"/>
  <c r="G161" i="2" s="1"/>
  <c r="J132" i="2"/>
  <c r="I132" i="2"/>
  <c r="K132" i="2" s="1"/>
  <c r="H131" i="2"/>
  <c r="O196" i="2" l="1"/>
  <c r="N197" i="2"/>
  <c r="P196" i="2"/>
  <c r="F162" i="2"/>
  <c r="D162" i="2" s="1"/>
  <c r="E162" i="2" s="1"/>
  <c r="G162" i="2" s="1"/>
  <c r="J133" i="2"/>
  <c r="I133" i="2"/>
  <c r="K133" i="2" s="1"/>
  <c r="H132" i="2"/>
  <c r="P197" i="2" l="1"/>
  <c r="N198" i="2"/>
  <c r="O197" i="2"/>
  <c r="F163" i="2"/>
  <c r="D163" i="2" s="1"/>
  <c r="E163" i="2" s="1"/>
  <c r="G163" i="2" s="1"/>
  <c r="J134" i="2"/>
  <c r="I134" i="2"/>
  <c r="K134" i="2" s="1"/>
  <c r="H133" i="2"/>
  <c r="P198" i="2" l="1"/>
  <c r="N199" i="2"/>
  <c r="O198" i="2"/>
  <c r="F164" i="2"/>
  <c r="D164" i="2" s="1"/>
  <c r="E164" i="2" s="1"/>
  <c r="G164" i="2" s="1"/>
  <c r="I135" i="2"/>
  <c r="J135" i="2"/>
  <c r="H134" i="2"/>
  <c r="H135" i="2" l="1"/>
  <c r="K135" i="2"/>
  <c r="J136" i="2" s="1"/>
  <c r="P199" i="2"/>
  <c r="N200" i="2"/>
  <c r="O199" i="2"/>
  <c r="F165" i="2"/>
  <c r="D165" i="2" s="1"/>
  <c r="E165" i="2" s="1"/>
  <c r="G165" i="2" s="1"/>
  <c r="I136" i="2" l="1"/>
  <c r="H136" i="2" s="1"/>
  <c r="P200" i="2"/>
  <c r="N201" i="2"/>
  <c r="O200" i="2"/>
  <c r="F166" i="2"/>
  <c r="D166" i="2" s="1"/>
  <c r="E166" i="2" s="1"/>
  <c r="G166" i="2" s="1"/>
  <c r="K136" i="2" l="1"/>
  <c r="J137" i="2" s="1"/>
  <c r="P201" i="2"/>
  <c r="N202" i="2"/>
  <c r="O201" i="2"/>
  <c r="F167" i="2"/>
  <c r="D167" i="2" s="1"/>
  <c r="E167" i="2" s="1"/>
  <c r="G167" i="2" s="1"/>
  <c r="O202" i="2" l="1"/>
  <c r="I137" i="2"/>
  <c r="H137" i="2" s="1"/>
  <c r="N203" i="2"/>
  <c r="P202" i="2"/>
  <c r="F168" i="2"/>
  <c r="D168" i="2" s="1"/>
  <c r="E168" i="2" s="1"/>
  <c r="G168" i="2" s="1"/>
  <c r="K137" i="2"/>
  <c r="P203" i="2" l="1"/>
  <c r="N204" i="2"/>
  <c r="O203" i="2"/>
  <c r="F169" i="2"/>
  <c r="D169" i="2" s="1"/>
  <c r="E169" i="2" s="1"/>
  <c r="G169" i="2" s="1"/>
  <c r="J138" i="2"/>
  <c r="I138" i="2"/>
  <c r="K138" i="2" s="1"/>
  <c r="N205" i="2" l="1"/>
  <c r="P204" i="2"/>
  <c r="O204" i="2"/>
  <c r="F170" i="2"/>
  <c r="D170" i="2" s="1"/>
  <c r="E170" i="2" s="1"/>
  <c r="G170" i="2" s="1"/>
  <c r="J139" i="2"/>
  <c r="I139" i="2"/>
  <c r="H138" i="2"/>
  <c r="O205" i="2" l="1"/>
  <c r="H139" i="2"/>
  <c r="P205" i="2"/>
  <c r="N206" i="2"/>
  <c r="F171" i="2"/>
  <c r="D171" i="2" s="1"/>
  <c r="E171" i="2" s="1"/>
  <c r="G171" i="2" s="1"/>
  <c r="K139" i="2"/>
  <c r="O206" i="2" l="1"/>
  <c r="P206" i="2"/>
  <c r="N207" i="2"/>
  <c r="O207" i="2" s="1"/>
  <c r="F172" i="2"/>
  <c r="D172" i="2" s="1"/>
  <c r="E172" i="2" s="1"/>
  <c r="G172" i="2" s="1"/>
  <c r="J140" i="2"/>
  <c r="I140" i="2"/>
  <c r="H140" i="2" l="1"/>
  <c r="P207" i="2"/>
  <c r="N208" i="2"/>
  <c r="O208" i="2" s="1"/>
  <c r="F173" i="2"/>
  <c r="D173" i="2" s="1"/>
  <c r="E173" i="2" s="1"/>
  <c r="G173" i="2" s="1"/>
  <c r="K140" i="2"/>
  <c r="P208" i="2" l="1"/>
  <c r="N209" i="2"/>
  <c r="O209" i="2" s="1"/>
  <c r="F174" i="2"/>
  <c r="D174" i="2" s="1"/>
  <c r="E174" i="2" s="1"/>
  <c r="G174" i="2" s="1"/>
  <c r="J141" i="2"/>
  <c r="I141" i="2"/>
  <c r="H141" i="2" l="1"/>
  <c r="P209" i="2"/>
  <c r="N210" i="2"/>
  <c r="O210" i="2" s="1"/>
  <c r="F175" i="2"/>
  <c r="D175" i="2" s="1"/>
  <c r="E175" i="2" s="1"/>
  <c r="G175" i="2" s="1"/>
  <c r="K141" i="2"/>
  <c r="N211" i="2" l="1"/>
  <c r="P210" i="2"/>
  <c r="F176" i="2"/>
  <c r="D176" i="2" s="1"/>
  <c r="E176" i="2" s="1"/>
  <c r="G176" i="2" s="1"/>
  <c r="I142" i="2"/>
  <c r="K142" i="2" s="1"/>
  <c r="J142" i="2"/>
  <c r="P211" i="2" l="1"/>
  <c r="N212" i="2"/>
  <c r="H142" i="2"/>
  <c r="O211" i="2"/>
  <c r="F177" i="2"/>
  <c r="D177" i="2" s="1"/>
  <c r="E177" i="2" s="1"/>
  <c r="G177" i="2" s="1"/>
  <c r="I143" i="2"/>
  <c r="J143" i="2"/>
  <c r="O212" i="2" l="1"/>
  <c r="N213" i="2"/>
  <c r="P212" i="2"/>
  <c r="F178" i="2"/>
  <c r="D178" i="2" s="1"/>
  <c r="E178" i="2" s="1"/>
  <c r="G178" i="2" s="1"/>
  <c r="H143" i="2"/>
  <c r="K143" i="2"/>
  <c r="P213" i="2" l="1"/>
  <c r="N214" i="2"/>
  <c r="O213" i="2"/>
  <c r="F179" i="2"/>
  <c r="D179" i="2" s="1"/>
  <c r="E179" i="2" s="1"/>
  <c r="G179" i="2" s="1"/>
  <c r="J144" i="2"/>
  <c r="I144" i="2"/>
  <c r="O214" i="2" l="1"/>
  <c r="H144" i="2"/>
  <c r="N215" i="2"/>
  <c r="O215" i="2" s="1"/>
  <c r="P214" i="2"/>
  <c r="F180" i="2"/>
  <c r="D180" i="2" s="1"/>
  <c r="E180" i="2" s="1"/>
  <c r="G180" i="2" s="1"/>
  <c r="K144" i="2"/>
  <c r="P215" i="2" l="1"/>
  <c r="N216" i="2"/>
  <c r="O216" i="2" s="1"/>
  <c r="F181" i="2"/>
  <c r="D181" i="2" s="1"/>
  <c r="E181" i="2" s="1"/>
  <c r="G181" i="2" s="1"/>
  <c r="J145" i="2"/>
  <c r="I145" i="2"/>
  <c r="H145" i="2" l="1"/>
  <c r="N217" i="2"/>
  <c r="P216" i="2"/>
  <c r="F182" i="2"/>
  <c r="D182" i="2" s="1"/>
  <c r="E182" i="2" s="1"/>
  <c r="G182" i="2" s="1"/>
  <c r="K145" i="2"/>
  <c r="P217" i="2" l="1"/>
  <c r="N218" i="2"/>
  <c r="O217" i="2"/>
  <c r="O218" i="2" s="1"/>
  <c r="F183" i="2"/>
  <c r="D183" i="2" s="1"/>
  <c r="E183" i="2" s="1"/>
  <c r="G183" i="2" s="1"/>
  <c r="J146" i="2"/>
  <c r="I146" i="2"/>
  <c r="K146" i="2" s="1"/>
  <c r="N219" i="2" l="1"/>
  <c r="P218" i="2"/>
  <c r="F184" i="2"/>
  <c r="D184" i="2" s="1"/>
  <c r="E184" i="2" s="1"/>
  <c r="G184" i="2" s="1"/>
  <c r="I147" i="2"/>
  <c r="K147" i="2" s="1"/>
  <c r="J147" i="2"/>
  <c r="H146" i="2"/>
  <c r="P219" i="2" l="1"/>
  <c r="N220" i="2"/>
  <c r="O219" i="2"/>
  <c r="O220" i="2" s="1"/>
  <c r="F185" i="2"/>
  <c r="D185" i="2" s="1"/>
  <c r="E185" i="2" s="1"/>
  <c r="G185" i="2" s="1"/>
  <c r="H147" i="2"/>
  <c r="J148" i="2"/>
  <c r="I148" i="2"/>
  <c r="H148" i="2" l="1"/>
  <c r="K148" i="2"/>
  <c r="J149" i="2" s="1"/>
  <c r="N221" i="2"/>
  <c r="O221" i="2" s="1"/>
  <c r="P220" i="2"/>
  <c r="F186" i="2"/>
  <c r="D186" i="2" s="1"/>
  <c r="E186" i="2" s="1"/>
  <c r="G186" i="2" s="1"/>
  <c r="I149" i="2" l="1"/>
  <c r="K149" i="2" s="1"/>
  <c r="I150" i="2" s="1"/>
  <c r="P221" i="2"/>
  <c r="N222" i="2"/>
  <c r="O222" i="2" s="1"/>
  <c r="F187" i="2"/>
  <c r="D187" i="2" s="1"/>
  <c r="E187" i="2" s="1"/>
  <c r="G187" i="2" s="1"/>
  <c r="H149" i="2"/>
  <c r="J150" i="2" l="1"/>
  <c r="H150" i="2" s="1"/>
  <c r="N223" i="2"/>
  <c r="P222" i="2"/>
  <c r="K150" i="2"/>
  <c r="I151" i="2" s="1"/>
  <c r="K151" i="2" s="1"/>
  <c r="F188" i="2"/>
  <c r="D188" i="2" s="1"/>
  <c r="E188" i="2" s="1"/>
  <c r="G188" i="2" s="1"/>
  <c r="J151" i="2" l="1"/>
  <c r="H151" i="2" s="1"/>
  <c r="P223" i="2"/>
  <c r="N224" i="2"/>
  <c r="O223" i="2"/>
  <c r="F189" i="2"/>
  <c r="D189" i="2" s="1"/>
  <c r="E189" i="2" s="1"/>
  <c r="G189" i="2" s="1"/>
  <c r="J152" i="2"/>
  <c r="I152" i="2"/>
  <c r="K152" i="2" s="1"/>
  <c r="N225" i="2" l="1"/>
  <c r="P224" i="2"/>
  <c r="O224" i="2"/>
  <c r="F190" i="2"/>
  <c r="D190" i="2" s="1"/>
  <c r="E190" i="2" s="1"/>
  <c r="G190" i="2" s="1"/>
  <c r="I153" i="2"/>
  <c r="J153" i="2"/>
  <c r="H152" i="2"/>
  <c r="H153" i="2" l="1"/>
  <c r="K153" i="2"/>
  <c r="I154" i="2" s="1"/>
  <c r="P225" i="2"/>
  <c r="N226" i="2"/>
  <c r="O225" i="2"/>
  <c r="F191" i="2"/>
  <c r="D191" i="2" s="1"/>
  <c r="E191" i="2" s="1"/>
  <c r="G191" i="2" s="1"/>
  <c r="O226" i="2" l="1"/>
  <c r="J154" i="2"/>
  <c r="K154" i="2"/>
  <c r="I155" i="2" s="1"/>
  <c r="N227" i="2"/>
  <c r="P226" i="2"/>
  <c r="H154" i="2"/>
  <c r="F192" i="2"/>
  <c r="D192" i="2" s="1"/>
  <c r="E192" i="2" s="1"/>
  <c r="G192" i="2" s="1"/>
  <c r="J155" i="2" l="1"/>
  <c r="H155" i="2" s="1"/>
  <c r="P227" i="2"/>
  <c r="N228" i="2"/>
  <c r="O227" i="2"/>
  <c r="K155" i="2"/>
  <c r="J156" i="2" s="1"/>
  <c r="F193" i="2"/>
  <c r="D193" i="2" s="1"/>
  <c r="E193" i="2" s="1"/>
  <c r="G193" i="2" s="1"/>
  <c r="O228" i="2" l="1"/>
  <c r="I156" i="2"/>
  <c r="H156" i="2" s="1"/>
  <c r="N229" i="2"/>
  <c r="O229" i="2" s="1"/>
  <c r="P228" i="2"/>
  <c r="F194" i="2"/>
  <c r="D194" i="2" s="1"/>
  <c r="E194" i="2" s="1"/>
  <c r="G194" i="2" s="1"/>
  <c r="K156" i="2" l="1"/>
  <c r="P229" i="2"/>
  <c r="N230" i="2"/>
  <c r="O230" i="2" s="1"/>
  <c r="F195" i="2"/>
  <c r="D195" i="2" s="1"/>
  <c r="E195" i="2" s="1"/>
  <c r="G195" i="2" s="1"/>
  <c r="J157" i="2" l="1"/>
  <c r="I157" i="2"/>
  <c r="K157" i="2" s="1"/>
  <c r="N231" i="2"/>
  <c r="P230" i="2"/>
  <c r="F196" i="2"/>
  <c r="D196" i="2" s="1"/>
  <c r="E196" i="2" s="1"/>
  <c r="G196" i="2" s="1"/>
  <c r="I158" i="2" l="1"/>
  <c r="K158" i="2" s="1"/>
  <c r="J158" i="2"/>
  <c r="H157" i="2"/>
  <c r="P231" i="2"/>
  <c r="N232" i="2"/>
  <c r="O231" i="2"/>
  <c r="O232" i="2" s="1"/>
  <c r="F197" i="2"/>
  <c r="D197" i="2" s="1"/>
  <c r="E197" i="2" s="1"/>
  <c r="G197" i="2" s="1"/>
  <c r="I159" i="2"/>
  <c r="J159" i="2"/>
  <c r="H158" i="2" l="1"/>
  <c r="H159" i="2"/>
  <c r="N233" i="2"/>
  <c r="O233" i="2" s="1"/>
  <c r="P232" i="2"/>
  <c r="F198" i="2"/>
  <c r="D198" i="2" s="1"/>
  <c r="E198" i="2" s="1"/>
  <c r="G198" i="2" s="1"/>
  <c r="K159" i="2"/>
  <c r="P233" i="2" l="1"/>
  <c r="N234" i="2"/>
  <c r="O234" i="2" s="1"/>
  <c r="F199" i="2"/>
  <c r="D199" i="2" s="1"/>
  <c r="E199" i="2" s="1"/>
  <c r="G199" i="2" s="1"/>
  <c r="I160" i="2"/>
  <c r="J160" i="2"/>
  <c r="H160" i="2" l="1"/>
  <c r="K160" i="2"/>
  <c r="N235" i="2"/>
  <c r="P234" i="2"/>
  <c r="F200" i="2"/>
  <c r="D200" i="2" s="1"/>
  <c r="E200" i="2" s="1"/>
  <c r="G200" i="2" s="1"/>
  <c r="I161" i="2"/>
  <c r="K161" i="2" l="1"/>
  <c r="I162" i="2" s="1"/>
  <c r="J161" i="2"/>
  <c r="H161" i="2" s="1"/>
  <c r="P235" i="2"/>
  <c r="N236" i="2"/>
  <c r="O235" i="2"/>
  <c r="F201" i="2"/>
  <c r="D201" i="2" s="1"/>
  <c r="E201" i="2" s="1"/>
  <c r="G201" i="2" s="1"/>
  <c r="J162" i="2" l="1"/>
  <c r="H162" i="2" s="1"/>
  <c r="N237" i="2"/>
  <c r="P236" i="2"/>
  <c r="O236" i="2"/>
  <c r="F202" i="2"/>
  <c r="D202" i="2" s="1"/>
  <c r="E202" i="2" s="1"/>
  <c r="G202" i="2" s="1"/>
  <c r="K162" i="2"/>
  <c r="P237" i="2" l="1"/>
  <c r="N238" i="2"/>
  <c r="O237" i="2"/>
  <c r="F203" i="2"/>
  <c r="D203" i="2" s="1"/>
  <c r="E203" i="2" s="1"/>
  <c r="G203" i="2" s="1"/>
  <c r="I163" i="2"/>
  <c r="K163" i="2" s="1"/>
  <c r="J163" i="2"/>
  <c r="N239" i="2" l="1"/>
  <c r="P238" i="2"/>
  <c r="O238" i="2"/>
  <c r="F204" i="2"/>
  <c r="D204" i="2" s="1"/>
  <c r="E204" i="2" s="1"/>
  <c r="G204" i="2" s="1"/>
  <c r="J164" i="2"/>
  <c r="I164" i="2"/>
  <c r="H163" i="2"/>
  <c r="H164" i="2" l="1"/>
  <c r="N240" i="2"/>
  <c r="P239" i="2"/>
  <c r="O239" i="2"/>
  <c r="F205" i="2"/>
  <c r="D205" i="2" s="1"/>
  <c r="E205" i="2" s="1"/>
  <c r="G205" i="2" s="1"/>
  <c r="K164" i="2"/>
  <c r="N241" i="2" l="1"/>
  <c r="P240" i="2"/>
  <c r="O240" i="2"/>
  <c r="F206" i="2"/>
  <c r="D206" i="2" s="1"/>
  <c r="E206" i="2" s="1"/>
  <c r="G206" i="2" s="1"/>
  <c r="I165" i="2"/>
  <c r="K165" i="2" s="1"/>
  <c r="J165" i="2"/>
  <c r="O241" i="2" l="1"/>
  <c r="P241" i="2"/>
  <c r="N242" i="2"/>
  <c r="F207" i="2"/>
  <c r="D207" i="2" s="1"/>
  <c r="E207" i="2" s="1"/>
  <c r="G207" i="2" s="1"/>
  <c r="I166" i="2"/>
  <c r="K166" i="2"/>
  <c r="J166" i="2"/>
  <c r="H165" i="2"/>
  <c r="O242" i="2" l="1"/>
  <c r="H166" i="2"/>
  <c r="N243" i="2"/>
  <c r="P242" i="2"/>
  <c r="F208" i="2"/>
  <c r="D208" i="2" s="1"/>
  <c r="E208" i="2" s="1"/>
  <c r="G208" i="2" s="1"/>
  <c r="I167" i="2"/>
  <c r="K167" i="2" s="1"/>
  <c r="J167" i="2"/>
  <c r="P243" i="2" l="1"/>
  <c r="N244" i="2"/>
  <c r="O243" i="2"/>
  <c r="F209" i="2"/>
  <c r="D209" i="2" s="1"/>
  <c r="E209" i="2" s="1"/>
  <c r="G209" i="2" s="1"/>
  <c r="I168" i="2"/>
  <c r="K168" i="2" s="1"/>
  <c r="J168" i="2"/>
  <c r="H167" i="2"/>
  <c r="O244" i="2" l="1"/>
  <c r="N245" i="2"/>
  <c r="P244" i="2"/>
  <c r="F210" i="2"/>
  <c r="D210" i="2" s="1"/>
  <c r="E210" i="2" s="1"/>
  <c r="G210" i="2" s="1"/>
  <c r="H168" i="2"/>
  <c r="J169" i="2"/>
  <c r="I169" i="2"/>
  <c r="K169" i="2" s="1"/>
  <c r="P245" i="2" l="1"/>
  <c r="N246" i="2"/>
  <c r="O245" i="2"/>
  <c r="F211" i="2"/>
  <c r="D211" i="2" s="1"/>
  <c r="E211" i="2" s="1"/>
  <c r="G211" i="2" s="1"/>
  <c r="J170" i="2"/>
  <c r="I170" i="2"/>
  <c r="K170" i="2" s="1"/>
  <c r="H169" i="2"/>
  <c r="O246" i="2" l="1"/>
  <c r="N247" i="2"/>
  <c r="P246" i="2"/>
  <c r="F212" i="2"/>
  <c r="D212" i="2" s="1"/>
  <c r="E212" i="2" s="1"/>
  <c r="G212" i="2" s="1"/>
  <c r="J171" i="2"/>
  <c r="I171" i="2"/>
  <c r="H170" i="2"/>
  <c r="H171" i="2" l="1"/>
  <c r="P247" i="2"/>
  <c r="N248" i="2"/>
  <c r="O247" i="2"/>
  <c r="F213" i="2"/>
  <c r="D213" i="2" s="1"/>
  <c r="E213" i="2" s="1"/>
  <c r="G213" i="2" s="1"/>
  <c r="K171" i="2"/>
  <c r="N249" i="2" l="1"/>
  <c r="P248" i="2"/>
  <c r="O248" i="2"/>
  <c r="F214" i="2"/>
  <c r="D214" i="2" s="1"/>
  <c r="E214" i="2" s="1"/>
  <c r="G214" i="2" s="1"/>
  <c r="I172" i="2"/>
  <c r="K172" i="2" s="1"/>
  <c r="J172" i="2"/>
  <c r="O249" i="2" l="1"/>
  <c r="P249" i="2"/>
  <c r="N250" i="2"/>
  <c r="F215" i="2"/>
  <c r="D215" i="2" s="1"/>
  <c r="E215" i="2" s="1"/>
  <c r="G215" i="2" s="1"/>
  <c r="J173" i="2"/>
  <c r="I173" i="2"/>
  <c r="K173" i="2" s="1"/>
  <c r="H172" i="2"/>
  <c r="N251" i="2" l="1"/>
  <c r="P250" i="2"/>
  <c r="O250" i="2"/>
  <c r="F216" i="2"/>
  <c r="D216" i="2" s="1"/>
  <c r="E216" i="2" s="1"/>
  <c r="G216" i="2" s="1"/>
  <c r="I174" i="2"/>
  <c r="K174" i="2" s="1"/>
  <c r="J174" i="2"/>
  <c r="H173" i="2"/>
  <c r="O251" i="2" l="1"/>
  <c r="P251" i="2"/>
  <c r="N252" i="2"/>
  <c r="F217" i="2"/>
  <c r="D217" i="2" s="1"/>
  <c r="E217" i="2" s="1"/>
  <c r="G217" i="2" s="1"/>
  <c r="H174" i="2"/>
  <c r="J175" i="2"/>
  <c r="I175" i="2"/>
  <c r="K175" i="2" s="1"/>
  <c r="N253" i="2" l="1"/>
  <c r="P252" i="2"/>
  <c r="O252" i="2"/>
  <c r="F218" i="2"/>
  <c r="D218" i="2" s="1"/>
  <c r="E218" i="2" s="1"/>
  <c r="G218" i="2" s="1"/>
  <c r="J176" i="2"/>
  <c r="I176" i="2"/>
  <c r="K176" i="2" s="1"/>
  <c r="H175" i="2"/>
  <c r="P253" i="2" l="1"/>
  <c r="N254" i="2"/>
  <c r="O253" i="2"/>
  <c r="F219" i="2"/>
  <c r="D219" i="2" s="1"/>
  <c r="E219" i="2" s="1"/>
  <c r="G219" i="2" s="1"/>
  <c r="I177" i="2"/>
  <c r="J177" i="2"/>
  <c r="H176" i="2"/>
  <c r="H177" i="2" l="1"/>
  <c r="K177" i="2"/>
  <c r="I178" i="2" s="1"/>
  <c r="N255" i="2"/>
  <c r="P254" i="2"/>
  <c r="O254" i="2"/>
  <c r="F220" i="2"/>
  <c r="D220" i="2" s="1"/>
  <c r="E220" i="2" s="1"/>
  <c r="G220" i="2" s="1"/>
  <c r="O255" i="2" l="1"/>
  <c r="J178" i="2"/>
  <c r="H178" i="2" s="1"/>
  <c r="K178" i="2"/>
  <c r="P255" i="2"/>
  <c r="N256" i="2"/>
  <c r="O256" i="2" s="1"/>
  <c r="F221" i="2"/>
  <c r="D221" i="2" s="1"/>
  <c r="E221" i="2" s="1"/>
  <c r="G221" i="2" s="1"/>
  <c r="I179" i="2"/>
  <c r="K179" i="2" l="1"/>
  <c r="J180" i="2" s="1"/>
  <c r="J179" i="2"/>
  <c r="N257" i="2"/>
  <c r="P256" i="2"/>
  <c r="F222" i="2"/>
  <c r="D222" i="2" s="1"/>
  <c r="E222" i="2" s="1"/>
  <c r="G222" i="2" s="1"/>
  <c r="H179" i="2"/>
  <c r="I180" i="2" l="1"/>
  <c r="K180" i="2" s="1"/>
  <c r="J181" i="2" s="1"/>
  <c r="P257" i="2"/>
  <c r="N258" i="2"/>
  <c r="O257" i="2"/>
  <c r="F223" i="2"/>
  <c r="D223" i="2" s="1"/>
  <c r="E223" i="2" s="1"/>
  <c r="G223" i="2" s="1"/>
  <c r="I181" i="2"/>
  <c r="H180" i="2"/>
  <c r="H181" i="2" l="1"/>
  <c r="K181" i="2"/>
  <c r="J182" i="2" s="1"/>
  <c r="N259" i="2"/>
  <c r="P258" i="2"/>
  <c r="O258" i="2"/>
  <c r="F224" i="2"/>
  <c r="D224" i="2" s="1"/>
  <c r="E224" i="2" s="1"/>
  <c r="G224" i="2" s="1"/>
  <c r="I182" i="2" l="1"/>
  <c r="K182" i="2" s="1"/>
  <c r="P259" i="2"/>
  <c r="N260" i="2"/>
  <c r="O259" i="2"/>
  <c r="O260" i="2" s="1"/>
  <c r="F225" i="2"/>
  <c r="D225" i="2" s="1"/>
  <c r="E225" i="2" s="1"/>
  <c r="G225" i="2" s="1"/>
  <c r="H182" i="2" l="1"/>
  <c r="N261" i="2"/>
  <c r="O261" i="2" s="1"/>
  <c r="P260" i="2"/>
  <c r="F226" i="2"/>
  <c r="D226" i="2" s="1"/>
  <c r="E226" i="2" s="1"/>
  <c r="G226" i="2" s="1"/>
  <c r="J183" i="2"/>
  <c r="I183" i="2"/>
  <c r="K183" i="2" s="1"/>
  <c r="P261" i="2" l="1"/>
  <c r="N262" i="2"/>
  <c r="O262" i="2" s="1"/>
  <c r="F227" i="2"/>
  <c r="D227" i="2" s="1"/>
  <c r="E227" i="2" s="1"/>
  <c r="G227" i="2" s="1"/>
  <c r="J184" i="2"/>
  <c r="I184" i="2"/>
  <c r="H183" i="2"/>
  <c r="H184" i="2" l="1"/>
  <c r="N263" i="2"/>
  <c r="O263" i="2" s="1"/>
  <c r="P262" i="2"/>
  <c r="K184" i="2"/>
  <c r="I185" i="2" s="1"/>
  <c r="F228" i="2"/>
  <c r="D228" i="2" s="1"/>
  <c r="E228" i="2" s="1"/>
  <c r="G228" i="2" s="1"/>
  <c r="K185" i="2" l="1"/>
  <c r="I186" i="2" s="1"/>
  <c r="J185" i="2"/>
  <c r="H185" i="2" s="1"/>
  <c r="P263" i="2"/>
  <c r="N264" i="2"/>
  <c r="O264" i="2" s="1"/>
  <c r="F229" i="2"/>
  <c r="D229" i="2" s="1"/>
  <c r="E229" i="2" s="1"/>
  <c r="G229" i="2" s="1"/>
  <c r="J186" i="2" l="1"/>
  <c r="N265" i="2"/>
  <c r="P264" i="2"/>
  <c r="F230" i="2"/>
  <c r="D230" i="2" s="1"/>
  <c r="E230" i="2" s="1"/>
  <c r="G230" i="2" s="1"/>
  <c r="H186" i="2"/>
  <c r="K186" i="2"/>
  <c r="N266" i="2" l="1"/>
  <c r="P265" i="2"/>
  <c r="O265" i="2"/>
  <c r="F231" i="2"/>
  <c r="D231" i="2" s="1"/>
  <c r="E231" i="2" s="1"/>
  <c r="G231" i="2" s="1"/>
  <c r="I187" i="2"/>
  <c r="K187" i="2" s="1"/>
  <c r="J187" i="2"/>
  <c r="O266" i="2" l="1"/>
  <c r="H187" i="2"/>
  <c r="N267" i="2"/>
  <c r="P266" i="2"/>
  <c r="F232" i="2"/>
  <c r="D232" i="2" s="1"/>
  <c r="E232" i="2" s="1"/>
  <c r="G232" i="2" s="1"/>
  <c r="J188" i="2"/>
  <c r="I188" i="2"/>
  <c r="H188" i="2" l="1"/>
  <c r="P267" i="2"/>
  <c r="N268" i="2"/>
  <c r="O267" i="2"/>
  <c r="F233" i="2"/>
  <c r="D233" i="2" s="1"/>
  <c r="E233" i="2" s="1"/>
  <c r="G233" i="2" s="1"/>
  <c r="K188" i="2"/>
  <c r="N269" i="2" l="1"/>
  <c r="P268" i="2"/>
  <c r="O268" i="2"/>
  <c r="F234" i="2"/>
  <c r="D234" i="2" s="1"/>
  <c r="E234" i="2" s="1"/>
  <c r="G234" i="2" s="1"/>
  <c r="I189" i="2"/>
  <c r="K189" i="2" s="1"/>
  <c r="J189" i="2"/>
  <c r="P269" i="2" l="1"/>
  <c r="N270" i="2"/>
  <c r="O269" i="2"/>
  <c r="F235" i="2"/>
  <c r="D235" i="2" s="1"/>
  <c r="E235" i="2" s="1"/>
  <c r="G235" i="2" s="1"/>
  <c r="H189" i="2"/>
  <c r="J190" i="2"/>
  <c r="I190" i="2"/>
  <c r="K190" i="2" s="1"/>
  <c r="N271" i="2" l="1"/>
  <c r="P270" i="2"/>
  <c r="O270" i="2"/>
  <c r="F236" i="2"/>
  <c r="D236" i="2" s="1"/>
  <c r="E236" i="2" s="1"/>
  <c r="G236" i="2" s="1"/>
  <c r="H190" i="2"/>
  <c r="J191" i="2"/>
  <c r="I191" i="2"/>
  <c r="K191" i="2" s="1"/>
  <c r="O271" i="2" l="1"/>
  <c r="P271" i="2"/>
  <c r="N272" i="2"/>
  <c r="F237" i="2"/>
  <c r="D237" i="2" s="1"/>
  <c r="E237" i="2" s="1"/>
  <c r="G237" i="2" s="1"/>
  <c r="H191" i="2"/>
  <c r="I192" i="2"/>
  <c r="J192" i="2"/>
  <c r="O272" i="2" l="1"/>
  <c r="H192" i="2"/>
  <c r="N273" i="2"/>
  <c r="P272" i="2"/>
  <c r="F238" i="2"/>
  <c r="D238" i="2" s="1"/>
  <c r="E238" i="2" s="1"/>
  <c r="G238" i="2" s="1"/>
  <c r="K192" i="2"/>
  <c r="P273" i="2" l="1"/>
  <c r="N274" i="2"/>
  <c r="O273" i="2"/>
  <c r="O274" i="2" s="1"/>
  <c r="F239" i="2"/>
  <c r="D239" i="2" s="1"/>
  <c r="E239" i="2" s="1"/>
  <c r="G239" i="2" s="1"/>
  <c r="J193" i="2"/>
  <c r="I193" i="2"/>
  <c r="H193" i="2" l="1"/>
  <c r="N275" i="2"/>
  <c r="P274" i="2"/>
  <c r="F240" i="2"/>
  <c r="D240" i="2" s="1"/>
  <c r="E240" i="2" s="1"/>
  <c r="G240" i="2" s="1"/>
  <c r="K193" i="2"/>
  <c r="P275" i="2" l="1"/>
  <c r="N276" i="2"/>
  <c r="O275" i="2"/>
  <c r="F241" i="2"/>
  <c r="D241" i="2" s="1"/>
  <c r="E241" i="2" s="1"/>
  <c r="G241" i="2" s="1"/>
  <c r="J194" i="2"/>
  <c r="I194" i="2"/>
  <c r="H194" i="2" l="1"/>
  <c r="N277" i="2"/>
  <c r="P276" i="2"/>
  <c r="O276" i="2"/>
  <c r="F242" i="2"/>
  <c r="D242" i="2" s="1"/>
  <c r="K194" i="2"/>
  <c r="O277" i="2" l="1"/>
  <c r="E242" i="2"/>
  <c r="G242" i="2" s="1"/>
  <c r="F243" i="2" s="1"/>
  <c r="D243" i="2" s="1"/>
  <c r="E243" i="2" s="1"/>
  <c r="G243" i="2" s="1"/>
  <c r="O278" i="2"/>
  <c r="P277" i="2"/>
  <c r="N278" i="2"/>
  <c r="J195" i="2"/>
  <c r="I195" i="2"/>
  <c r="H195" i="2" l="1"/>
  <c r="N279" i="2"/>
  <c r="P278" i="2"/>
  <c r="F244" i="2"/>
  <c r="D244" i="2" s="1"/>
  <c r="E244" i="2" s="1"/>
  <c r="G244" i="2" s="1"/>
  <c r="K195" i="2"/>
  <c r="P279" i="2" l="1"/>
  <c r="N280" i="2"/>
  <c r="O279" i="2"/>
  <c r="F245" i="2"/>
  <c r="D245" i="2" s="1"/>
  <c r="E245" i="2" s="1"/>
  <c r="G245" i="2" s="1"/>
  <c r="J196" i="2"/>
  <c r="I196" i="2"/>
  <c r="H196" i="2" l="1"/>
  <c r="N281" i="2"/>
  <c r="P280" i="2"/>
  <c r="O280" i="2"/>
  <c r="F246" i="2"/>
  <c r="D246" i="2" s="1"/>
  <c r="K196" i="2"/>
  <c r="O281" i="2" l="1"/>
  <c r="E246" i="2"/>
  <c r="G246" i="2" s="1"/>
  <c r="F247" i="2" s="1"/>
  <c r="D247" i="2" s="1"/>
  <c r="E247" i="2" s="1"/>
  <c r="G247" i="2" s="1"/>
  <c r="O282" i="2"/>
  <c r="P281" i="2"/>
  <c r="N282" i="2"/>
  <c r="I197" i="2"/>
  <c r="K197" i="2" s="1"/>
  <c r="J197" i="2"/>
  <c r="N283" i="2" l="1"/>
  <c r="O283" i="2" s="1"/>
  <c r="P282" i="2"/>
  <c r="F248" i="2"/>
  <c r="D248" i="2" s="1"/>
  <c r="E248" i="2" s="1"/>
  <c r="G248" i="2" s="1"/>
  <c r="J198" i="2"/>
  <c r="I198" i="2"/>
  <c r="H197" i="2"/>
  <c r="H198" i="2" l="1"/>
  <c r="P283" i="2"/>
  <c r="N284" i="2"/>
  <c r="F249" i="2"/>
  <c r="D249" i="2" s="1"/>
  <c r="E249" i="2" s="1"/>
  <c r="G249" i="2" s="1"/>
  <c r="K198" i="2"/>
  <c r="N285" i="2" l="1"/>
  <c r="P284" i="2"/>
  <c r="O284" i="2"/>
  <c r="F250" i="2"/>
  <c r="D250" i="2" s="1"/>
  <c r="E250" i="2" s="1"/>
  <c r="G250" i="2" s="1"/>
  <c r="J199" i="2"/>
  <c r="I199" i="2"/>
  <c r="H199" i="2" l="1"/>
  <c r="P285" i="2"/>
  <c r="N286" i="2"/>
  <c r="O285" i="2"/>
  <c r="F251" i="2"/>
  <c r="D251" i="2" s="1"/>
  <c r="E251" i="2" s="1"/>
  <c r="G251" i="2" s="1"/>
  <c r="K199" i="2"/>
  <c r="N287" i="2" l="1"/>
  <c r="P286" i="2"/>
  <c r="O286" i="2"/>
  <c r="F252" i="2"/>
  <c r="D252" i="2" s="1"/>
  <c r="E252" i="2" s="1"/>
  <c r="G252" i="2" s="1"/>
  <c r="I200" i="2"/>
  <c r="J200" i="2"/>
  <c r="O287" i="2" l="1"/>
  <c r="H200" i="2"/>
  <c r="P287" i="2"/>
  <c r="N288" i="2"/>
  <c r="F253" i="2"/>
  <c r="D253" i="2" s="1"/>
  <c r="E253" i="2" s="1"/>
  <c r="G253" i="2" s="1"/>
  <c r="K200" i="2"/>
  <c r="O288" i="2" l="1"/>
  <c r="N289" i="2"/>
  <c r="P288" i="2"/>
  <c r="F254" i="2"/>
  <c r="D254" i="2" s="1"/>
  <c r="E254" i="2" s="1"/>
  <c r="G254" i="2" s="1"/>
  <c r="J201" i="2"/>
  <c r="I201" i="2"/>
  <c r="H201" i="2" l="1"/>
  <c r="P289" i="2"/>
  <c r="N290" i="2"/>
  <c r="O289" i="2"/>
  <c r="F255" i="2"/>
  <c r="D255" i="2" s="1"/>
  <c r="E255" i="2" s="1"/>
  <c r="G255" i="2" s="1"/>
  <c r="K201" i="2"/>
  <c r="N291" i="2" l="1"/>
  <c r="P290" i="2"/>
  <c r="O290" i="2"/>
  <c r="F256" i="2"/>
  <c r="D256" i="2" s="1"/>
  <c r="E256" i="2" s="1"/>
  <c r="G256" i="2" s="1"/>
  <c r="J202" i="2"/>
  <c r="I202" i="2"/>
  <c r="H202" i="2" l="1"/>
  <c r="P291" i="2"/>
  <c r="N292" i="2"/>
  <c r="O291" i="2"/>
  <c r="F257" i="2"/>
  <c r="D257" i="2" s="1"/>
  <c r="E257" i="2" s="1"/>
  <c r="G257" i="2" s="1"/>
  <c r="K202" i="2"/>
  <c r="N293" i="2" l="1"/>
  <c r="P292" i="2"/>
  <c r="O292" i="2"/>
  <c r="F258" i="2"/>
  <c r="D258" i="2" s="1"/>
  <c r="E258" i="2" s="1"/>
  <c r="G258" i="2" s="1"/>
  <c r="I203" i="2"/>
  <c r="J203" i="2"/>
  <c r="H203" i="2" l="1"/>
  <c r="P293" i="2"/>
  <c r="N294" i="2"/>
  <c r="K203" i="2"/>
  <c r="J204" i="2" s="1"/>
  <c r="O293" i="2"/>
  <c r="F259" i="2"/>
  <c r="D259" i="2" s="1"/>
  <c r="E259" i="2" s="1"/>
  <c r="G259" i="2" s="1"/>
  <c r="I204" i="2" l="1"/>
  <c r="K204" i="2" s="1"/>
  <c r="J205" i="2" s="1"/>
  <c r="N295" i="2"/>
  <c r="P294" i="2"/>
  <c r="O294" i="2"/>
  <c r="F260" i="2"/>
  <c r="D260" i="2" s="1"/>
  <c r="E260" i="2" s="1"/>
  <c r="G260" i="2" s="1"/>
  <c r="I205" i="2"/>
  <c r="H204" i="2" l="1"/>
  <c r="H205" i="2"/>
  <c r="P295" i="2"/>
  <c r="N296" i="2"/>
  <c r="O295" i="2"/>
  <c r="F261" i="2"/>
  <c r="D261" i="2" s="1"/>
  <c r="E261" i="2" s="1"/>
  <c r="G261" i="2" s="1"/>
  <c r="K205" i="2"/>
  <c r="O296" i="2" l="1"/>
  <c r="N297" i="2"/>
  <c r="P296" i="2"/>
  <c r="F262" i="2"/>
  <c r="D262" i="2" s="1"/>
  <c r="E262" i="2" s="1"/>
  <c r="G262" i="2" s="1"/>
  <c r="J206" i="2"/>
  <c r="I206" i="2"/>
  <c r="H206" i="2" l="1"/>
  <c r="P297" i="2"/>
  <c r="N298" i="2"/>
  <c r="O297" i="2"/>
  <c r="F263" i="2"/>
  <c r="D263" i="2" s="1"/>
  <c r="E263" i="2" s="1"/>
  <c r="G263" i="2" s="1"/>
  <c r="K206" i="2"/>
  <c r="N299" i="2" l="1"/>
  <c r="P298" i="2"/>
  <c r="O298" i="2"/>
  <c r="F264" i="2"/>
  <c r="D264" i="2" s="1"/>
  <c r="E264" i="2" s="1"/>
  <c r="G264" i="2" s="1"/>
  <c r="I207" i="2"/>
  <c r="K207" i="2" s="1"/>
  <c r="J207" i="2"/>
  <c r="O299" i="2" l="1"/>
  <c r="P299" i="2"/>
  <c r="F265" i="2"/>
  <c r="D265" i="2" s="1"/>
  <c r="E265" i="2" s="1"/>
  <c r="G265" i="2" s="1"/>
  <c r="H207" i="2"/>
  <c r="J208" i="2"/>
  <c r="I208" i="2"/>
  <c r="K208" i="2" s="1"/>
  <c r="I209" i="2" l="1"/>
  <c r="J209" i="2"/>
  <c r="F266" i="2"/>
  <c r="D266" i="2" s="1"/>
  <c r="E266" i="2" s="1"/>
  <c r="G266" i="2" s="1"/>
  <c r="H208" i="2"/>
  <c r="H209" i="2" l="1"/>
  <c r="F267" i="2"/>
  <c r="D267" i="2" s="1"/>
  <c r="E267" i="2" s="1"/>
  <c r="G267" i="2" s="1"/>
  <c r="K209" i="2"/>
  <c r="F268" i="2" l="1"/>
  <c r="D268" i="2" s="1"/>
  <c r="E268" i="2" s="1"/>
  <c r="G268" i="2" s="1"/>
  <c r="I210" i="2"/>
  <c r="K210" i="2" s="1"/>
  <c r="J210" i="2"/>
  <c r="F269" i="2" l="1"/>
  <c r="D269" i="2" s="1"/>
  <c r="E269" i="2" s="1"/>
  <c r="G269" i="2" s="1"/>
  <c r="H210" i="2"/>
  <c r="J211" i="2"/>
  <c r="I211" i="2"/>
  <c r="H211" i="2" l="1"/>
  <c r="K211" i="2"/>
  <c r="J212" i="2" s="1"/>
  <c r="F270" i="2"/>
  <c r="D270" i="2" s="1"/>
  <c r="E270" i="2" s="1"/>
  <c r="G270" i="2" s="1"/>
  <c r="I212" i="2" l="1"/>
  <c r="H212" i="2" s="1"/>
  <c r="F271" i="2"/>
  <c r="D271" i="2" s="1"/>
  <c r="E271" i="2" s="1"/>
  <c r="G271" i="2" s="1"/>
  <c r="K212" i="2" l="1"/>
  <c r="J213" i="2" s="1"/>
  <c r="F272" i="2"/>
  <c r="D272" i="2" s="1"/>
  <c r="E272" i="2" s="1"/>
  <c r="G272" i="2" s="1"/>
  <c r="I213" i="2" l="1"/>
  <c r="H213" i="2" s="1"/>
  <c r="F273" i="2"/>
  <c r="D273" i="2" s="1"/>
  <c r="E273" i="2" s="1"/>
  <c r="G273" i="2" s="1"/>
  <c r="K213" i="2" l="1"/>
  <c r="J214" i="2" s="1"/>
  <c r="F274" i="2"/>
  <c r="D274" i="2" s="1"/>
  <c r="E274" i="2" s="1"/>
  <c r="G274" i="2" s="1"/>
  <c r="I214" i="2" l="1"/>
  <c r="H214" i="2" s="1"/>
  <c r="F275" i="2"/>
  <c r="D275" i="2" s="1"/>
  <c r="E275" i="2" s="1"/>
  <c r="G275" i="2" s="1"/>
  <c r="K214" i="2" l="1"/>
  <c r="J215" i="2" s="1"/>
  <c r="F276" i="2"/>
  <c r="D276" i="2" s="1"/>
  <c r="E276" i="2" s="1"/>
  <c r="G276" i="2" s="1"/>
  <c r="I215" i="2" l="1"/>
  <c r="K215" i="2" s="1"/>
  <c r="I216" i="2" s="1"/>
  <c r="F277" i="2"/>
  <c r="D277" i="2" s="1"/>
  <c r="E277" i="2" s="1"/>
  <c r="G277" i="2" s="1"/>
  <c r="H215" i="2" l="1"/>
  <c r="J216" i="2"/>
  <c r="H216" i="2" s="1"/>
  <c r="F278" i="2"/>
  <c r="D278" i="2" s="1"/>
  <c r="E278" i="2" s="1"/>
  <c r="G278" i="2" s="1"/>
  <c r="K216" i="2"/>
  <c r="F279" i="2" l="1"/>
  <c r="D279" i="2" s="1"/>
  <c r="E279" i="2" s="1"/>
  <c r="G279" i="2" s="1"/>
  <c r="I217" i="2"/>
  <c r="K217" i="2" s="1"/>
  <c r="J217" i="2"/>
  <c r="H217" i="2" l="1"/>
  <c r="F280" i="2"/>
  <c r="D280" i="2" s="1"/>
  <c r="E280" i="2" s="1"/>
  <c r="G280" i="2" s="1"/>
  <c r="I218" i="2"/>
  <c r="J218" i="2"/>
  <c r="H218" i="2" l="1"/>
  <c r="F281" i="2"/>
  <c r="D281" i="2" s="1"/>
  <c r="E281" i="2" s="1"/>
  <c r="G281" i="2" s="1"/>
  <c r="K218" i="2"/>
  <c r="F282" i="2" l="1"/>
  <c r="D282" i="2" s="1"/>
  <c r="E282" i="2" s="1"/>
  <c r="G282" i="2" s="1"/>
  <c r="J219" i="2"/>
  <c r="I219" i="2"/>
  <c r="H219" i="2" l="1"/>
  <c r="F283" i="2"/>
  <c r="D283" i="2" s="1"/>
  <c r="E283" i="2" s="1"/>
  <c r="G283" i="2" s="1"/>
  <c r="K219" i="2"/>
  <c r="F284" i="2" l="1"/>
  <c r="D284" i="2" s="1"/>
  <c r="E284" i="2" s="1"/>
  <c r="G284" i="2" s="1"/>
  <c r="J220" i="2"/>
  <c r="I220" i="2"/>
  <c r="K220" i="2" s="1"/>
  <c r="F285" i="2" l="1"/>
  <c r="D285" i="2" s="1"/>
  <c r="E285" i="2" s="1"/>
  <c r="G285" i="2" s="1"/>
  <c r="J221" i="2"/>
  <c r="I221" i="2"/>
  <c r="K221" i="2" s="1"/>
  <c r="H220" i="2"/>
  <c r="F286" i="2" l="1"/>
  <c r="D286" i="2" s="1"/>
  <c r="E286" i="2" s="1"/>
  <c r="G286" i="2" s="1"/>
  <c r="J222" i="2"/>
  <c r="I222" i="2"/>
  <c r="H222" i="2" s="1"/>
  <c r="H221" i="2"/>
  <c r="F287" i="2" l="1"/>
  <c r="D287" i="2" s="1"/>
  <c r="E287" i="2" s="1"/>
  <c r="G287" i="2" s="1"/>
  <c r="K222" i="2"/>
  <c r="F288" i="2" l="1"/>
  <c r="D288" i="2" s="1"/>
  <c r="E288" i="2" s="1"/>
  <c r="G288" i="2" s="1"/>
  <c r="J223" i="2"/>
  <c r="I223" i="2"/>
  <c r="K223" i="2" s="1"/>
  <c r="F289" i="2" l="1"/>
  <c r="D289" i="2" s="1"/>
  <c r="E289" i="2" s="1"/>
  <c r="G289" i="2" s="1"/>
  <c r="I224" i="2"/>
  <c r="K224" i="2" s="1"/>
  <c r="J224" i="2"/>
  <c r="H223" i="2"/>
  <c r="H224" i="2" l="1"/>
  <c r="F290" i="2"/>
  <c r="D290" i="2" s="1"/>
  <c r="J225" i="2"/>
  <c r="I225" i="2"/>
  <c r="E290" i="2" l="1"/>
  <c r="G290" i="2" s="1"/>
  <c r="F291" i="2" s="1"/>
  <c r="D291" i="2" s="1"/>
  <c r="E291" i="2" s="1"/>
  <c r="G291" i="2" s="1"/>
  <c r="H225" i="2"/>
  <c r="K225" i="2"/>
  <c r="F292" i="2" l="1"/>
  <c r="D292" i="2" s="1"/>
  <c r="E292" i="2" s="1"/>
  <c r="G292" i="2" s="1"/>
  <c r="I226" i="2"/>
  <c r="J226" i="2"/>
  <c r="H226" i="2" l="1"/>
  <c r="K226" i="2"/>
  <c r="I227" i="2" s="1"/>
  <c r="F293" i="2"/>
  <c r="D293" i="2" s="1"/>
  <c r="E293" i="2" s="1"/>
  <c r="G293" i="2" s="1"/>
  <c r="J227" i="2" l="1"/>
  <c r="H227" i="2" s="1"/>
  <c r="F294" i="2"/>
  <c r="D294" i="2" s="1"/>
  <c r="E294" i="2" s="1"/>
  <c r="G294" i="2" s="1"/>
  <c r="K227" i="2"/>
  <c r="F295" i="2" l="1"/>
  <c r="D295" i="2" s="1"/>
  <c r="E295" i="2" s="1"/>
  <c r="G295" i="2" s="1"/>
  <c r="J228" i="2"/>
  <c r="I228" i="2"/>
  <c r="H228" i="2" l="1"/>
  <c r="F296" i="2"/>
  <c r="D296" i="2" s="1"/>
  <c r="E296" i="2" s="1"/>
  <c r="G296" i="2" s="1"/>
  <c r="K228" i="2"/>
  <c r="F297" i="2" l="1"/>
  <c r="D297" i="2" s="1"/>
  <c r="E297" i="2" s="1"/>
  <c r="G297" i="2" s="1"/>
  <c r="J229" i="2"/>
  <c r="I229" i="2"/>
  <c r="H229" i="2" l="1"/>
  <c r="F298" i="2"/>
  <c r="D298" i="2" s="1"/>
  <c r="E298" i="2" s="1"/>
  <c r="G298" i="2" s="1"/>
  <c r="K229" i="2"/>
  <c r="F299" i="2" l="1"/>
  <c r="D299" i="2" s="1"/>
  <c r="E299" i="2" s="1"/>
  <c r="G299" i="2" s="1"/>
  <c r="J230" i="2"/>
  <c r="I230" i="2"/>
  <c r="H230" i="2" l="1"/>
  <c r="K230" i="2"/>
  <c r="I231" i="2" l="1"/>
  <c r="K231" i="2" s="1"/>
  <c r="J231" i="2"/>
  <c r="H231" i="2" l="1"/>
  <c r="J232" i="2"/>
  <c r="I232" i="2"/>
  <c r="K232" i="2" s="1"/>
  <c r="H232" i="2" l="1"/>
  <c r="I233" i="2"/>
  <c r="K233" i="2" s="1"/>
  <c r="J233" i="2"/>
  <c r="H233" i="2" l="1"/>
  <c r="J234" i="2"/>
  <c r="I234" i="2"/>
  <c r="K234" i="2" s="1"/>
  <c r="J235" i="2" l="1"/>
  <c r="I235" i="2"/>
  <c r="K235" i="2" s="1"/>
  <c r="H234" i="2"/>
  <c r="I236" i="2" l="1"/>
  <c r="J236" i="2"/>
  <c r="H235" i="2"/>
  <c r="H236" i="2" l="1"/>
  <c r="K236" i="2"/>
  <c r="J237" i="2" l="1"/>
  <c r="I237" i="2"/>
  <c r="H237" i="2" l="1"/>
  <c r="K237" i="2"/>
  <c r="J238" i="2" l="1"/>
  <c r="I238" i="2"/>
  <c r="H238" i="2" l="1"/>
  <c r="K238" i="2"/>
  <c r="J239" i="2" l="1"/>
  <c r="I239" i="2"/>
  <c r="K239" i="2" s="1"/>
  <c r="I240" i="2" l="1"/>
  <c r="J240" i="2"/>
  <c r="H239" i="2"/>
  <c r="H240" i="2" l="1"/>
  <c r="K240" i="2"/>
  <c r="I241" i="2" l="1"/>
  <c r="J241" i="2"/>
  <c r="H241" i="2" l="1"/>
  <c r="K241" i="2"/>
  <c r="I242" i="2" l="1"/>
  <c r="J242" i="2"/>
  <c r="H242" i="2" l="1"/>
  <c r="K242" i="2"/>
  <c r="I243" i="2" l="1"/>
  <c r="J243" i="2"/>
  <c r="H243" i="2" l="1"/>
  <c r="K243" i="2"/>
  <c r="J244" i="2" l="1"/>
  <c r="I244" i="2"/>
  <c r="H244" i="2" l="1"/>
  <c r="K244" i="2"/>
  <c r="J245" i="2" l="1"/>
  <c r="I245" i="2"/>
  <c r="H245" i="2" l="1"/>
  <c r="K245" i="2"/>
  <c r="J246" i="2" l="1"/>
  <c r="I246" i="2"/>
  <c r="H246" i="2" l="1"/>
  <c r="K246" i="2"/>
  <c r="I247" i="2" l="1"/>
  <c r="K247" i="2"/>
  <c r="J247" i="2"/>
  <c r="H247" i="2" l="1"/>
  <c r="J248" i="2"/>
  <c r="I248" i="2"/>
  <c r="H248" i="2" l="1"/>
  <c r="K248" i="2"/>
  <c r="I249" i="2" l="1"/>
  <c r="J249" i="2"/>
  <c r="H249" i="2" l="1"/>
  <c r="K249" i="2"/>
  <c r="J250" i="2" l="1"/>
  <c r="I250" i="2"/>
  <c r="K250" i="2" s="1"/>
  <c r="J251" i="2" l="1"/>
  <c r="I251" i="2"/>
  <c r="K251" i="2" s="1"/>
  <c r="H250" i="2"/>
  <c r="I252" i="2" l="1"/>
  <c r="J252" i="2"/>
  <c r="H251" i="2"/>
  <c r="H252" i="2" l="1"/>
  <c r="K252" i="2"/>
  <c r="I253" i="2" s="1"/>
  <c r="J253" i="2" l="1"/>
  <c r="K253" i="2"/>
  <c r="J254" i="2" s="1"/>
  <c r="H253" i="2"/>
  <c r="I254" i="2" l="1"/>
  <c r="K254" i="2" s="1"/>
  <c r="H254" i="2" l="1"/>
  <c r="J255" i="2"/>
  <c r="I255" i="2"/>
  <c r="H255" i="2" l="1"/>
  <c r="K255" i="2"/>
  <c r="J256" i="2" l="1"/>
  <c r="I256" i="2"/>
  <c r="K256" i="2" s="1"/>
  <c r="I257" i="2" l="1"/>
  <c r="J257" i="2"/>
  <c r="H256" i="2"/>
  <c r="H257" i="2" l="1"/>
  <c r="K257" i="2"/>
  <c r="J258" i="2" l="1"/>
  <c r="I258" i="2"/>
  <c r="K258" i="2" s="1"/>
  <c r="J259" i="2" l="1"/>
  <c r="I259" i="2"/>
  <c r="H259" i="2" s="1"/>
  <c r="H258" i="2"/>
  <c r="K259" i="2" l="1"/>
  <c r="I260" i="2" l="1"/>
  <c r="J260" i="2"/>
  <c r="H260" i="2" l="1"/>
  <c r="K260" i="2"/>
  <c r="I261" i="2" l="1"/>
  <c r="J261" i="2"/>
  <c r="H261" i="2" l="1"/>
  <c r="K261" i="2"/>
  <c r="I262" i="2" l="1"/>
  <c r="J262" i="2"/>
  <c r="H262" i="2" l="1"/>
  <c r="K262" i="2"/>
  <c r="I263" i="2" l="1"/>
  <c r="J263" i="2"/>
  <c r="H263" i="2" l="1"/>
  <c r="K263" i="2"/>
  <c r="I264" i="2" l="1"/>
  <c r="J264" i="2"/>
  <c r="H264" i="2" l="1"/>
  <c r="K264" i="2"/>
  <c r="I265" i="2" l="1"/>
  <c r="J265" i="2"/>
  <c r="H265" i="2" l="1"/>
  <c r="K265" i="2"/>
  <c r="I266" i="2" l="1"/>
  <c r="J266" i="2"/>
  <c r="H266" i="2" l="1"/>
  <c r="K266" i="2"/>
  <c r="I267" i="2" s="1"/>
  <c r="J267" i="2" l="1"/>
  <c r="H267" i="2" s="1"/>
  <c r="K267" i="2"/>
  <c r="I268" i="2" s="1"/>
  <c r="J268" i="2"/>
  <c r="H268" i="2" l="1"/>
  <c r="K268" i="2"/>
  <c r="I269" i="2" l="1"/>
  <c r="K269" i="2" s="1"/>
  <c r="J269" i="2"/>
  <c r="J270" i="2" l="1"/>
  <c r="I270" i="2"/>
  <c r="H269" i="2"/>
  <c r="H270" i="2" l="1"/>
  <c r="K270" i="2"/>
  <c r="J271" i="2" l="1"/>
  <c r="I271" i="2"/>
  <c r="H271" i="2" l="1"/>
  <c r="K271" i="2"/>
  <c r="J272" i="2" l="1"/>
  <c r="I272" i="2"/>
  <c r="H272" i="2" l="1"/>
  <c r="K272" i="2"/>
  <c r="J273" i="2" l="1"/>
  <c r="I273" i="2"/>
  <c r="K273" i="2" s="1"/>
  <c r="I274" i="2" l="1"/>
  <c r="J274" i="2"/>
  <c r="H273" i="2"/>
  <c r="H274" i="2" l="1"/>
  <c r="K274" i="2"/>
  <c r="I275" i="2" l="1"/>
  <c r="J275" i="2"/>
  <c r="H275" i="2" l="1"/>
  <c r="K275" i="2"/>
  <c r="J276" i="2" l="1"/>
  <c r="I276" i="2"/>
  <c r="H276" i="2" l="1"/>
  <c r="K276" i="2"/>
  <c r="I277" i="2" l="1"/>
  <c r="K277" i="2" s="1"/>
  <c r="J277" i="2"/>
  <c r="I278" i="2" l="1"/>
  <c r="J278" i="2"/>
  <c r="H277" i="2"/>
  <c r="H278" i="2" l="1"/>
  <c r="K278" i="2"/>
  <c r="J279" i="2" l="1"/>
  <c r="I279" i="2"/>
  <c r="H279" i="2" l="1"/>
  <c r="K279" i="2"/>
  <c r="I280" i="2" l="1"/>
  <c r="K280" i="2" s="1"/>
  <c r="J280" i="2"/>
  <c r="J281" i="2" l="1"/>
  <c r="I281" i="2"/>
  <c r="H281" i="2" s="1"/>
  <c r="H280" i="2"/>
  <c r="K281" i="2" l="1"/>
  <c r="J282" i="2" l="1"/>
  <c r="I282" i="2"/>
  <c r="K282" i="2" s="1"/>
  <c r="H282" i="2" l="1"/>
  <c r="I283" i="2"/>
  <c r="K283" i="2" s="1"/>
  <c r="J283" i="2"/>
  <c r="I284" i="2" l="1"/>
  <c r="K284" i="2" s="1"/>
  <c r="J284" i="2"/>
  <c r="H283" i="2"/>
  <c r="H284" i="2" l="1"/>
  <c r="I285" i="2"/>
  <c r="K285" i="2" s="1"/>
  <c r="J285" i="2"/>
  <c r="H285" i="2" l="1"/>
  <c r="J286" i="2"/>
  <c r="I286" i="2"/>
  <c r="K286" i="2" s="1"/>
  <c r="I287" i="2" l="1"/>
  <c r="K287" i="2" s="1"/>
  <c r="J287" i="2"/>
  <c r="H286" i="2"/>
  <c r="H287" i="2" l="1"/>
  <c r="I288" i="2"/>
  <c r="J288" i="2"/>
  <c r="H288" i="2" l="1"/>
  <c r="K288" i="2"/>
  <c r="I289" i="2" l="1"/>
  <c r="K289" i="2" s="1"/>
  <c r="J289" i="2"/>
  <c r="J290" i="2" l="1"/>
  <c r="I290" i="2"/>
  <c r="H289" i="2"/>
  <c r="H290" i="2" l="1"/>
  <c r="K290" i="2"/>
  <c r="I291" i="2" l="1"/>
  <c r="J291" i="2"/>
  <c r="H291" i="2" l="1"/>
  <c r="K291" i="2"/>
  <c r="J292" i="2" l="1"/>
  <c r="I292" i="2"/>
  <c r="H292" i="2" l="1"/>
  <c r="K292" i="2"/>
  <c r="J293" i="2" l="1"/>
  <c r="I293" i="2"/>
  <c r="K293" i="2" s="1"/>
  <c r="J294" i="2" l="1"/>
  <c r="I294" i="2"/>
  <c r="H294" i="2" s="1"/>
  <c r="H293" i="2"/>
  <c r="K294" i="2" l="1"/>
  <c r="J295" i="2" l="1"/>
  <c r="I295" i="2"/>
  <c r="H295" i="2" l="1"/>
  <c r="K295" i="2"/>
  <c r="I296" i="2" l="1"/>
  <c r="K296" i="2" s="1"/>
  <c r="J296" i="2"/>
  <c r="H296" i="2" l="1"/>
  <c r="I297" i="2"/>
  <c r="J297" i="2"/>
  <c r="H297" i="2" l="1"/>
  <c r="K297" i="2"/>
  <c r="J298" i="2" l="1"/>
  <c r="I298" i="2"/>
  <c r="H298" i="2" l="1"/>
  <c r="K298" i="2"/>
  <c r="J299" i="2" l="1"/>
  <c r="I299" i="2"/>
  <c r="H299" i="2" l="1"/>
  <c r="K299" i="2"/>
  <c r="E7" i="2" l="1"/>
  <c r="F7" i="2"/>
  <c r="D7" i="2" l="1"/>
  <c r="J7" i="2" l="1"/>
  <c r="I7" i="2" l="1"/>
  <c r="H7" i="2" s="1"/>
</calcChain>
</file>

<file path=xl/sharedStrings.xml><?xml version="1.0" encoding="utf-8"?>
<sst xmlns="http://schemas.openxmlformats.org/spreadsheetml/2006/main" count="21" uniqueCount="17">
  <si>
    <t>Номер платежа</t>
  </si>
  <si>
    <t>Досрочный возврат</t>
  </si>
  <si>
    <t>Уменьшение платежа</t>
  </si>
  <si>
    <t>Уменьшение срока</t>
  </si>
  <si>
    <t>Всего:</t>
  </si>
  <si>
    <t>В погашение долга</t>
  </si>
  <si>
    <t>В погашение процентов</t>
  </si>
  <si>
    <t>Остаток долга после платежа</t>
  </si>
  <si>
    <t>Ставка, % годовых</t>
  </si>
  <si>
    <t>Срок кредита, месяцы</t>
  </si>
  <si>
    <t>Аннуитетный платеж</t>
  </si>
  <si>
    <t>Дифференцированный платеж</t>
  </si>
  <si>
    <t>Дата платежа</t>
  </si>
  <si>
    <t>Месяц, год</t>
  </si>
  <si>
    <t>Дата выдачи кредита</t>
  </si>
  <si>
    <t>Сумма займа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</si>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</sst>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 Cyr"/>
      <charset val="204"/>
    </font>
    <font>
      <b/>
      <sz val="10"/>
      <name val="Arial Cyr"/>
      <charset val="204"/>
    </font>
    <font>
      <b/>
      <sz val="10"/>
      <color indexed="22"/>
      <name val="Arial Cyr"/>
      <charset val="204"/>
    </font>
    <font>
      <sz val="10"/>
      <color indexed="9"/>
      <name val="Arial Cyr"/>
      <charset val="204"/>
    </font>
    <font>
      <sz val="10"/>
      <color indexed="2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2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2" fontId="1" fillId="0" borderId="0" xfId="0" applyNumberFormat="1" applyFont="1" applyBorder="1" applyAlignment="1" applyProtection="1">
      <protection hidden="1"/>
    </xf>
    <xf numFmtId="4" fontId="1" fillId="0" borderId="0" xfId="0" applyNumberFormat="1" applyFont="1" applyBorder="1" applyAlignment="1" applyProtection="1">
      <protection hidden="1"/>
    </xf>
    <xf numFmtId="0" fontId="3" fillId="0" borderId="0" xfId="0" applyFont="1" applyFill="1" applyProtection="1">
      <protection hidden="1"/>
    </xf>
    <xf numFmtId="0" fontId="0" fillId="2" borderId="0" xfId="0" applyFill="1" applyBorder="1" applyAlignment="1" applyProtection="1">
      <alignment horizontal="left"/>
      <protection hidden="1"/>
    </xf>
    <xf numFmtId="4" fontId="0" fillId="2" borderId="0" xfId="0" applyNumberForma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1" fontId="0" fillId="2" borderId="0" xfId="0" applyNumberFormat="1" applyFill="1" applyBorder="1" applyAlignment="1" applyProtection="1">
      <alignment horizontal="right"/>
      <protection hidden="1"/>
    </xf>
    <xf numFmtId="4" fontId="0" fillId="0" borderId="6" xfId="0" applyNumberFormat="1" applyBorder="1" applyAlignment="1" applyProtection="1">
      <alignment horizontal="right"/>
      <protection hidden="1"/>
    </xf>
    <xf numFmtId="4" fontId="0" fillId="0" borderId="7" xfId="0" applyNumberFormat="1" applyBorder="1" applyAlignment="1" applyProtection="1">
      <alignment horizontal="right"/>
      <protection hidden="1"/>
    </xf>
    <xf numFmtId="4" fontId="0" fillId="0" borderId="10" xfId="0" applyNumberFormat="1" applyBorder="1" applyAlignment="1" applyProtection="1">
      <alignment horizontal="right"/>
      <protection hidden="1"/>
    </xf>
    <xf numFmtId="4" fontId="3" fillId="0" borderId="0" xfId="0" applyNumberFormat="1" applyFont="1" applyBorder="1" applyAlignment="1" applyProtection="1">
      <alignment horizontal="right"/>
      <protection hidden="1"/>
    </xf>
    <xf numFmtId="0" fontId="0" fillId="2" borderId="0" xfId="0" applyFill="1" applyProtection="1">
      <protection hidden="1"/>
    </xf>
    <xf numFmtId="1" fontId="4" fillId="2" borderId="0" xfId="0" applyNumberFormat="1" applyFont="1" applyFill="1" applyBorder="1" applyProtection="1">
      <protection hidden="1"/>
    </xf>
    <xf numFmtId="2" fontId="4" fillId="2" borderId="0" xfId="0" applyNumberFormat="1" applyFont="1" applyFill="1" applyBorder="1" applyProtection="1">
      <protection hidden="1"/>
    </xf>
    <xf numFmtId="4" fontId="1" fillId="0" borderId="0" xfId="0" applyNumberFormat="1" applyFont="1" applyFill="1" applyBorder="1" applyAlignment="1" applyProtection="1">
      <protection hidden="1"/>
    </xf>
    <xf numFmtId="4" fontId="0" fillId="0" borderId="11" xfId="0" applyNumberFormat="1" applyBorder="1" applyAlignment="1" applyProtection="1">
      <alignment horizontal="right"/>
      <protection hidden="1"/>
    </xf>
    <xf numFmtId="1" fontId="0" fillId="0" borderId="12" xfId="0" applyNumberFormat="1" applyBorder="1" applyAlignment="1" applyProtection="1">
      <alignment horizontal="center"/>
      <protection hidden="1"/>
    </xf>
    <xf numFmtId="4" fontId="0" fillId="0" borderId="12" xfId="0" applyNumberFormat="1" applyBorder="1" applyAlignment="1" applyProtection="1">
      <alignment horizontal="right"/>
      <protection hidden="1"/>
    </xf>
    <xf numFmtId="4" fontId="1" fillId="0" borderId="0" xfId="0" applyNumberFormat="1" applyFont="1" applyProtection="1">
      <protection hidden="1"/>
    </xf>
    <xf numFmtId="1" fontId="0" fillId="0" borderId="13" xfId="0" applyNumberFormat="1" applyBorder="1" applyAlignment="1" applyProtection="1">
      <alignment horizontal="center"/>
      <protection hidden="1"/>
    </xf>
    <xf numFmtId="4" fontId="0" fillId="0" borderId="13" xfId="0" applyNumberFormat="1" applyBorder="1" applyAlignment="1" applyProtection="1">
      <alignment horizontal="right"/>
      <protection hidden="1"/>
    </xf>
    <xf numFmtId="4" fontId="0" fillId="0" borderId="14" xfId="0" applyNumberFormat="1" applyBorder="1" applyAlignment="1" applyProtection="1">
      <alignment horizontal="right"/>
      <protection hidden="1"/>
    </xf>
    <xf numFmtId="4" fontId="0" fillId="0" borderId="15" xfId="0" applyNumberFormat="1" applyBorder="1" applyAlignment="1" applyProtection="1">
      <alignment horizontal="right"/>
      <protection hidden="1"/>
    </xf>
    <xf numFmtId="4" fontId="0" fillId="0" borderId="16" xfId="0" applyNumberFormat="1" applyBorder="1" applyAlignment="1" applyProtection="1">
      <alignment horizontal="right"/>
      <protection hidden="1"/>
    </xf>
    <xf numFmtId="1" fontId="0" fillId="0" borderId="6" xfId="0" applyNumberFormat="1" applyBorder="1" applyAlignment="1" applyProtection="1">
      <alignment horizontal="center"/>
      <protection hidden="1"/>
    </xf>
    <xf numFmtId="1" fontId="0" fillId="0" borderId="17" xfId="0" applyNumberFormat="1" applyBorder="1" applyAlignment="1" applyProtection="1">
      <alignment horizontal="center"/>
      <protection hidden="1"/>
    </xf>
    <xf numFmtId="4" fontId="0" fillId="0" borderId="17" xfId="0" applyNumberFormat="1" applyBorder="1" applyAlignment="1" applyProtection="1">
      <alignment horizontal="right"/>
      <protection hidden="1"/>
    </xf>
    <xf numFmtId="4" fontId="0" fillId="0" borderId="18" xfId="0" applyNumberFormat="1" applyBorder="1" applyAlignment="1" applyProtection="1">
      <alignment horizontal="right"/>
      <protection hidden="1"/>
    </xf>
    <xf numFmtId="4" fontId="0" fillId="0" borderId="19" xfId="0" applyNumberFormat="1" applyBorder="1" applyAlignment="1" applyProtection="1">
      <alignment horizontal="right"/>
      <protection hidden="1"/>
    </xf>
    <xf numFmtId="4" fontId="0" fillId="0" borderId="20" xfId="0" applyNumberFormat="1" applyBorder="1" applyAlignment="1" applyProtection="1">
      <alignment horizontal="right"/>
      <protection hidden="1"/>
    </xf>
    <xf numFmtId="4" fontId="0" fillId="0" borderId="0" xfId="0" applyNumberFormat="1" applyFill="1" applyBorder="1" applyProtection="1">
      <protection hidden="1"/>
    </xf>
    <xf numFmtId="14" fontId="1" fillId="0" borderId="0" xfId="0" applyNumberFormat="1" applyFont="1" applyBorder="1" applyAlignment="1" applyProtection="1">
      <protection hidden="1"/>
    </xf>
    <xf numFmtId="14" fontId="0" fillId="0" borderId="7" xfId="0" applyNumberFormat="1" applyBorder="1" applyAlignment="1" applyProtection="1">
      <alignment horizontal="left"/>
      <protection hidden="1"/>
    </xf>
    <xf numFmtId="4" fontId="0" fillId="0" borderId="0" xfId="0" applyNumberFormat="1" applyBorder="1" applyAlignment="1" applyProtection="1">
      <alignment horizontal="right"/>
      <protection hidden="1"/>
    </xf>
    <xf numFmtId="1" fontId="0" fillId="0" borderId="0" xfId="0" applyNumberFormat="1" applyBorder="1" applyAlignment="1" applyProtection="1">
      <alignment horizontal="left"/>
      <protection hidden="1"/>
    </xf>
    <xf numFmtId="4" fontId="1" fillId="0" borderId="25" xfId="0" applyNumberFormat="1" applyFont="1" applyFill="1" applyBorder="1" applyProtection="1">
      <protection locked="0" hidden="1"/>
    </xf>
    <xf numFmtId="164" fontId="1" fillId="0" borderId="7" xfId="0" applyNumberFormat="1" applyFont="1" applyFill="1" applyBorder="1" applyProtection="1">
      <protection locked="0" hidden="1"/>
    </xf>
    <xf numFmtId="1" fontId="1" fillId="0" borderId="9" xfId="0" applyNumberFormat="1" applyFont="1" applyFill="1" applyBorder="1" applyProtection="1">
      <protection locked="0" hidden="1"/>
    </xf>
    <xf numFmtId="14" fontId="1" fillId="0" borderId="9" xfId="0" applyNumberFormat="1" applyFont="1" applyFill="1" applyBorder="1" applyProtection="1">
      <protection locked="0" hidden="1"/>
    </xf>
    <xf numFmtId="4" fontId="0" fillId="0" borderId="21" xfId="0" applyNumberFormat="1" applyFill="1" applyBorder="1" applyAlignment="1" applyProtection="1">
      <alignment horizontal="center" vertical="center" wrapText="1"/>
      <protection hidden="1"/>
    </xf>
    <xf numFmtId="4" fontId="0" fillId="0" borderId="22" xfId="0" applyNumberFormat="1" applyFill="1" applyBorder="1" applyAlignment="1" applyProtection="1">
      <alignment horizontal="center" vertical="center" wrapText="1"/>
      <protection hidden="1"/>
    </xf>
    <xf numFmtId="4" fontId="0" fillId="0" borderId="23" xfId="0" applyNumberFormat="1" applyFill="1" applyBorder="1" applyAlignment="1" applyProtection="1">
      <alignment horizontal="center" vertical="center" wrapText="1"/>
      <protection hidden="1"/>
    </xf>
    <xf numFmtId="4" fontId="0" fillId="0" borderId="24" xfId="0" applyNumberFormat="1" applyFill="1" applyBorder="1" applyAlignment="1" applyProtection="1">
      <alignment horizontal="center" vertical="center" wrapText="1"/>
      <protection hidden="1"/>
    </xf>
    <xf numFmtId="4" fontId="0" fillId="0" borderId="11" xfId="0" applyNumberFormat="1" applyFill="1" applyBorder="1" applyAlignment="1" applyProtection="1">
      <alignment horizontal="right"/>
      <protection locked="0" hidden="1"/>
    </xf>
    <xf numFmtId="4" fontId="0" fillId="0" borderId="16" xfId="0" applyNumberFormat="1" applyFill="1" applyBorder="1" applyAlignment="1" applyProtection="1">
      <alignment horizontal="right"/>
      <protection locked="0" hidden="1"/>
    </xf>
    <xf numFmtId="4" fontId="0" fillId="0" borderId="26" xfId="0" applyNumberFormat="1" applyFill="1" applyBorder="1" applyAlignment="1" applyProtection="1">
      <alignment horizontal="right"/>
      <protection locked="0" hidden="1"/>
    </xf>
    <xf numFmtId="4" fontId="0" fillId="0" borderId="27" xfId="0" applyNumberFormat="1" applyFill="1" applyBorder="1" applyAlignment="1" applyProtection="1">
      <alignment horizontal="right"/>
      <protection locked="0" hidden="1"/>
    </xf>
    <xf numFmtId="1" fontId="1" fillId="0" borderId="4" xfId="0" applyNumberFormat="1" applyFont="1" applyFill="1" applyBorder="1" applyAlignment="1" applyProtection="1">
      <alignment horizontal="center"/>
      <protection hidden="1"/>
    </xf>
    <xf numFmtId="1" fontId="1" fillId="0" borderId="2" xfId="0" applyNumberFormat="1" applyFont="1" applyFill="1" applyBorder="1" applyAlignment="1" applyProtection="1">
      <alignment horizontal="center"/>
      <protection hidden="1"/>
    </xf>
    <xf numFmtId="14" fontId="2" fillId="0" borderId="5" xfId="0" applyNumberFormat="1" applyFont="1" applyFill="1" applyBorder="1" applyAlignment="1" applyProtection="1">
      <alignment horizontal="left"/>
      <protection hidden="1"/>
    </xf>
    <xf numFmtId="4" fontId="1" fillId="0" borderId="3" xfId="0" applyNumberFormat="1" applyFont="1" applyFill="1" applyBorder="1" applyProtection="1">
      <protection hidden="1"/>
    </xf>
    <xf numFmtId="4" fontId="1" fillId="0" borderId="2" xfId="0" applyNumberFormat="1" applyFont="1" applyFill="1" applyBorder="1" applyProtection="1">
      <protection hidden="1"/>
    </xf>
    <xf numFmtId="4" fontId="1" fillId="0" borderId="1" xfId="0" applyNumberFormat="1" applyFont="1" applyFill="1" applyBorder="1" applyProtection="1">
      <protection hidden="1"/>
    </xf>
    <xf numFmtId="4" fontId="2" fillId="0" borderId="2" xfId="0" applyNumberFormat="1" applyFont="1" applyFill="1" applyBorder="1" applyProtection="1">
      <protection hidden="1"/>
    </xf>
    <xf numFmtId="4" fontId="1" fillId="0" borderId="4" xfId="0" applyNumberFormat="1" applyFont="1" applyFill="1" applyBorder="1" applyProtection="1">
      <protection hidden="1"/>
    </xf>
    <xf numFmtId="4" fontId="2" fillId="0" borderId="5" xfId="0" applyNumberFormat="1" applyFont="1" applyFill="1" applyBorder="1" applyProtection="1">
      <protection hidden="1"/>
    </xf>
    <xf numFmtId="1" fontId="0" fillId="0" borderId="6" xfId="0" applyNumberFormat="1" applyFill="1" applyBorder="1" applyAlignment="1" applyProtection="1">
      <alignment horizontal="center"/>
      <protection hidden="1"/>
    </xf>
    <xf numFmtId="1" fontId="0" fillId="0" borderId="0" xfId="0" applyNumberFormat="1" applyFill="1" applyBorder="1" applyAlignment="1" applyProtection="1">
      <alignment horizontal="left"/>
      <protection hidden="1"/>
    </xf>
    <xf numFmtId="14" fontId="0" fillId="0" borderId="7" xfId="0" applyNumberFormat="1" applyFill="1" applyBorder="1" applyAlignment="1" applyProtection="1">
      <alignment horizontal="left"/>
      <protection hidden="1"/>
    </xf>
    <xf numFmtId="4" fontId="0" fillId="0" borderId="11" xfId="0" applyNumberFormat="1" applyFill="1" applyBorder="1" applyAlignment="1" applyProtection="1">
      <alignment horizontal="right"/>
      <protection hidden="1"/>
    </xf>
    <xf numFmtId="4" fontId="0" fillId="0" borderId="6" xfId="0" applyNumberFormat="1" applyFill="1" applyBorder="1" applyAlignment="1" applyProtection="1">
      <alignment horizontal="right"/>
      <protection hidden="1"/>
    </xf>
    <xf numFmtId="4" fontId="0" fillId="0" borderId="10" xfId="0" applyNumberFormat="1" applyFill="1" applyBorder="1" applyAlignment="1" applyProtection="1">
      <alignment horizontal="right"/>
      <protection hidden="1"/>
    </xf>
    <xf numFmtId="4" fontId="0" fillId="0" borderId="12" xfId="0" applyNumberFormat="1" applyFill="1" applyBorder="1" applyAlignment="1" applyProtection="1">
      <alignment horizontal="right"/>
      <protection hidden="1"/>
    </xf>
    <xf numFmtId="4" fontId="0" fillId="0" borderId="7" xfId="0" applyNumberFormat="1" applyFill="1" applyBorder="1" applyAlignment="1" applyProtection="1">
      <alignment horizontal="right"/>
      <protection hidden="1"/>
    </xf>
    <xf numFmtId="4" fontId="3" fillId="0" borderId="0" xfId="0" applyNumberFormat="1" applyFont="1" applyFill="1" applyBorder="1" applyAlignment="1" applyProtection="1">
      <alignment horizontal="right"/>
      <protection hidden="1"/>
    </xf>
    <xf numFmtId="1" fontId="0" fillId="0" borderId="17" xfId="0" applyNumberFormat="1" applyFill="1" applyBorder="1" applyAlignment="1" applyProtection="1">
      <alignment horizontal="center"/>
      <protection hidden="1"/>
    </xf>
    <xf numFmtId="4" fontId="0" fillId="0" borderId="17" xfId="0" applyNumberFormat="1" applyFill="1" applyBorder="1" applyAlignment="1" applyProtection="1">
      <alignment horizontal="right"/>
      <protection hidden="1"/>
    </xf>
    <xf numFmtId="4" fontId="0" fillId="0" borderId="18" xfId="0" applyNumberFormat="1" applyFill="1" applyBorder="1" applyAlignment="1" applyProtection="1">
      <alignment horizontal="right"/>
      <protection hidden="1"/>
    </xf>
    <xf numFmtId="4" fontId="0" fillId="0" borderId="19" xfId="0" applyNumberFormat="1" applyFill="1" applyBorder="1" applyAlignment="1" applyProtection="1">
      <alignment horizontal="right"/>
      <protection hidden="1"/>
    </xf>
    <xf numFmtId="4" fontId="0" fillId="0" borderId="20" xfId="0" applyNumberFormat="1" applyFill="1" applyBorder="1" applyAlignment="1" applyProtection="1">
      <alignment horizontal="right"/>
      <protection hidden="1"/>
    </xf>
    <xf numFmtId="1" fontId="0" fillId="0" borderId="12" xfId="0" applyNumberFormat="1" applyFill="1" applyBorder="1" applyAlignment="1" applyProtection="1">
      <alignment horizontal="center"/>
      <protection hidden="1"/>
    </xf>
    <xf numFmtId="1" fontId="0" fillId="0" borderId="13" xfId="0" applyNumberFormat="1" applyFill="1" applyBorder="1" applyAlignment="1" applyProtection="1">
      <alignment horizontal="center"/>
      <protection hidden="1"/>
    </xf>
    <xf numFmtId="4" fontId="0" fillId="0" borderId="13" xfId="0" applyNumberFormat="1" applyFill="1" applyBorder="1" applyAlignment="1" applyProtection="1">
      <alignment horizontal="right"/>
      <protection hidden="1"/>
    </xf>
    <xf numFmtId="4" fontId="0" fillId="0" borderId="14" xfId="0" applyNumberFormat="1" applyFill="1" applyBorder="1" applyAlignment="1" applyProtection="1">
      <alignment horizontal="right"/>
      <protection hidden="1"/>
    </xf>
    <xf numFmtId="4" fontId="0" fillId="0" borderId="15" xfId="0" applyNumberFormat="1" applyFill="1" applyBorder="1" applyAlignment="1" applyProtection="1">
      <alignment horizontal="right"/>
      <protection hidden="1"/>
    </xf>
    <xf numFmtId="4" fontId="0" fillId="0" borderId="16" xfId="0" applyNumberFormat="1" applyFill="1" applyBorder="1" applyAlignment="1" applyProtection="1">
      <alignment horizontal="right"/>
      <protection hidden="1"/>
    </xf>
    <xf numFmtId="4" fontId="0" fillId="0" borderId="7" xfId="0" applyNumberFormat="1" applyFill="1" applyBorder="1" applyAlignment="1" applyProtection="1">
      <alignment horizontal="right"/>
      <protection locked="0" hidden="1"/>
    </xf>
    <xf numFmtId="4" fontId="0" fillId="0" borderId="20" xfId="0" applyNumberFormat="1" applyFill="1" applyBorder="1" applyAlignment="1" applyProtection="1">
      <alignment horizontal="right"/>
      <protection locked="0" hidden="1"/>
    </xf>
    <xf numFmtId="4" fontId="0" fillId="0" borderId="28" xfId="0" applyNumberFormat="1" applyFill="1" applyBorder="1" applyAlignment="1" applyProtection="1">
      <alignment horizontal="center" vertical="center" wrapText="1"/>
      <protection hidden="1"/>
    </xf>
    <xf numFmtId="4" fontId="0" fillId="0" borderId="36" xfId="0" applyNumberFormat="1" applyFill="1" applyBorder="1" applyAlignment="1" applyProtection="1">
      <alignment horizontal="center" vertical="center" wrapText="1"/>
      <protection hidden="1"/>
    </xf>
    <xf numFmtId="1" fontId="0" fillId="0" borderId="28" xfId="0" applyNumberFormat="1" applyFill="1" applyBorder="1" applyAlignment="1" applyProtection="1">
      <alignment horizontal="center" vertical="center" wrapText="1"/>
      <protection hidden="1"/>
    </xf>
    <xf numFmtId="1" fontId="0" fillId="0" borderId="21" xfId="0" applyNumberFormat="1" applyFill="1" applyBorder="1" applyAlignment="1" applyProtection="1">
      <alignment horizontal="center" vertical="center" wrapText="1"/>
      <protection hidden="1"/>
    </xf>
    <xf numFmtId="2" fontId="0" fillId="0" borderId="37" xfId="0" applyNumberFormat="1" applyFill="1" applyBorder="1" applyAlignment="1" applyProtection="1">
      <alignment horizontal="center" vertical="center" wrapText="1"/>
      <protection hidden="1"/>
    </xf>
    <xf numFmtId="2" fontId="0" fillId="0" borderId="24" xfId="0" applyNumberFormat="1" applyFill="1" applyBorder="1" applyAlignment="1" applyProtection="1">
      <alignment horizontal="center" vertical="center" wrapText="1"/>
      <protection hidden="1"/>
    </xf>
    <xf numFmtId="4" fontId="1" fillId="0" borderId="38" xfId="0" applyNumberFormat="1" applyFont="1" applyFill="1" applyBorder="1" applyAlignment="1" applyProtection="1">
      <alignment horizontal="center" vertical="center" wrapText="1"/>
      <protection hidden="1"/>
    </xf>
    <xf numFmtId="4" fontId="1" fillId="0" borderId="39" xfId="0" applyNumberFormat="1" applyFont="1" applyFill="1" applyBorder="1" applyAlignment="1" applyProtection="1">
      <alignment horizontal="center" vertical="center" wrapText="1"/>
      <protection hidden="1"/>
    </xf>
    <xf numFmtId="4" fontId="1" fillId="0" borderId="4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8" xfId="0" applyFill="1" applyBorder="1" applyAlignment="1" applyProtection="1">
      <protection hidden="1"/>
    </xf>
    <xf numFmtId="0" fontId="0" fillId="0" borderId="29" xfId="0" applyFill="1" applyBorder="1" applyAlignment="1" applyProtection="1">
      <protection hidden="1"/>
    </xf>
    <xf numFmtId="0" fontId="0" fillId="0" borderId="30" xfId="0" applyFill="1" applyBorder="1" applyAlignment="1" applyProtection="1">
      <protection hidden="1"/>
    </xf>
    <xf numFmtId="0" fontId="0" fillId="0" borderId="31" xfId="0" applyFill="1" applyBorder="1" applyAlignment="1" applyProtection="1">
      <protection hidden="1"/>
    </xf>
    <xf numFmtId="0" fontId="0" fillId="0" borderId="32" xfId="0" applyFill="1" applyBorder="1" applyAlignment="1" applyProtection="1">
      <protection hidden="1"/>
    </xf>
    <xf numFmtId="0" fontId="0" fillId="0" borderId="33" xfId="0" applyFill="1" applyBorder="1" applyAlignment="1" applyProtection="1">
      <protection hidden="1"/>
    </xf>
    <xf numFmtId="0" fontId="0" fillId="0" borderId="21" xfId="0" applyFill="1" applyBorder="1" applyAlignment="1" applyProtection="1">
      <protection hidden="1"/>
    </xf>
    <xf numFmtId="0" fontId="0" fillId="0" borderId="34" xfId="0" applyFill="1" applyBorder="1" applyAlignment="1" applyProtection="1">
      <protection hidden="1"/>
    </xf>
    <xf numFmtId="0" fontId="0" fillId="0" borderId="22" xfId="0" applyFill="1" applyBorder="1" applyAlignment="1" applyProtection="1">
      <protection hidden="1"/>
    </xf>
    <xf numFmtId="1" fontId="0" fillId="0" borderId="35" xfId="0" applyNumberFormat="1" applyFill="1" applyBorder="1" applyAlignment="1" applyProtection="1">
      <alignment horizontal="center" vertical="center" wrapText="1"/>
      <protection hidden="1"/>
    </xf>
    <xf numFmtId="1" fontId="0" fillId="0" borderId="8" xfId="0" applyNumberForma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1">
    <dxf>
      <font>
        <condense val="0"/>
        <extend val="0"/>
        <color indexed="22"/>
      </font>
      <fill>
        <patternFill patternType="solid">
          <bgColor indexed="2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299"/>
  <sheetViews>
    <sheetView tabSelected="1" workbookViewId="0">
      <pane ySplit="7" topLeftCell="A8" activePane="bottomLeft" state="frozen"/>
      <selection pane="bottomLeft" activeCell="P67" sqref="O2:P67"/>
    </sheetView>
  </sheetViews>
  <sheetFormatPr defaultRowHeight="12.75" x14ac:dyDescent="0.2"/>
  <cols>
    <col min="1" max="1" width="7.7109375" style="10" customWidth="1"/>
    <col min="2" max="2" width="14.42578125" style="10" customWidth="1"/>
    <col min="3" max="3" width="10.5703125" style="6" customWidth="1"/>
    <col min="4" max="4" width="11.5703125" style="7" customWidth="1"/>
    <col min="5" max="5" width="12.85546875" style="7" customWidth="1"/>
    <col min="6" max="6" width="12" style="7" customWidth="1"/>
    <col min="7" max="7" width="12.85546875" style="7" customWidth="1"/>
    <col min="8" max="8" width="12.140625" style="7" customWidth="1"/>
    <col min="9" max="9" width="11.5703125" style="7" customWidth="1"/>
    <col min="10" max="10" width="12.140625" style="7" customWidth="1"/>
    <col min="11" max="11" width="12.42578125" style="7" customWidth="1"/>
    <col min="12" max="12" width="13.42578125" style="7" customWidth="1"/>
    <col min="13" max="13" width="13.5703125" style="7" customWidth="1"/>
    <col min="14" max="14" width="0.5703125" style="8" customWidth="1"/>
    <col min="15" max="15" width="9.140625" style="16"/>
    <col min="16" max="16" width="9.5703125" style="17" customWidth="1"/>
    <col min="17" max="17" width="9.5703125" style="9" customWidth="1"/>
    <col min="18" max="16384" width="9.140625" style="9"/>
  </cols>
  <sheetData>
    <row r="1" spans="1:17" s="15" customFormat="1" x14ac:dyDescent="0.2">
      <c r="A1" s="91" t="s">
        <v>15</v>
      </c>
      <c r="B1" s="92"/>
      <c r="C1" s="93"/>
      <c r="D1" s="39">
        <v>1000000</v>
      </c>
      <c r="E1" s="1"/>
      <c r="F1" s="34"/>
      <c r="G1" s="22"/>
      <c r="H1" s="2"/>
      <c r="I1" s="2"/>
      <c r="J1" s="2"/>
      <c r="K1" s="2"/>
      <c r="L1" s="2"/>
      <c r="M1" s="2"/>
      <c r="N1" s="5"/>
      <c r="O1" s="16"/>
      <c r="P1" s="17"/>
      <c r="Q1" s="9"/>
    </row>
    <row r="2" spans="1:17" s="15" customFormat="1" x14ac:dyDescent="0.2">
      <c r="A2" s="94" t="s">
        <v>8</v>
      </c>
      <c r="B2" s="95"/>
      <c r="C2" s="96"/>
      <c r="D2" s="40">
        <v>10</v>
      </c>
      <c r="E2" s="1"/>
      <c r="F2" s="3"/>
      <c r="G2" s="3"/>
      <c r="H2" s="35"/>
      <c r="I2" s="3"/>
      <c r="J2" s="3"/>
      <c r="K2" s="37"/>
      <c r="L2" s="3"/>
      <c r="M2" s="3"/>
      <c r="N2" s="5"/>
      <c r="O2" s="16"/>
      <c r="P2" s="17"/>
      <c r="Q2" s="9"/>
    </row>
    <row r="3" spans="1:17" s="15" customFormat="1" ht="13.5" thickBot="1" x14ac:dyDescent="0.25">
      <c r="A3" s="97" t="s">
        <v>9</v>
      </c>
      <c r="B3" s="98"/>
      <c r="C3" s="99"/>
      <c r="D3" s="41">
        <v>60</v>
      </c>
      <c r="E3" s="1"/>
      <c r="F3" s="4"/>
      <c r="G3" s="4"/>
      <c r="H3" s="3"/>
      <c r="I3" s="4"/>
      <c r="J3" s="4"/>
      <c r="K3" s="4"/>
      <c r="L3" s="4"/>
      <c r="M3" s="4"/>
      <c r="N3" s="5"/>
      <c r="O3" s="16"/>
      <c r="P3" s="17"/>
      <c r="Q3" s="9"/>
    </row>
    <row r="4" spans="1:17" s="15" customFormat="1" ht="13.5" thickBot="1" x14ac:dyDescent="0.25">
      <c r="A4" s="97" t="s">
        <v>14</v>
      </c>
      <c r="B4" s="98"/>
      <c r="C4" s="99"/>
      <c r="D4" s="42">
        <v>43101</v>
      </c>
      <c r="E4" s="1"/>
      <c r="F4" s="4"/>
      <c r="G4" s="4"/>
      <c r="H4" s="4"/>
      <c r="I4" s="4"/>
      <c r="J4" s="18"/>
      <c r="K4" s="4"/>
      <c r="L4" s="4"/>
      <c r="M4" s="4"/>
      <c r="N4" s="5"/>
      <c r="O4" s="16"/>
      <c r="P4" s="17"/>
      <c r="Q4" s="9"/>
    </row>
    <row r="5" spans="1:17" s="15" customFormat="1" ht="12.75" customHeight="1" x14ac:dyDescent="0.2">
      <c r="A5" s="84" t="s">
        <v>0</v>
      </c>
      <c r="B5" s="100" t="s">
        <v>13</v>
      </c>
      <c r="C5" s="86" t="s">
        <v>12</v>
      </c>
      <c r="D5" s="88" t="s">
        <v>10</v>
      </c>
      <c r="E5" s="89"/>
      <c r="F5" s="89"/>
      <c r="G5" s="90"/>
      <c r="H5" s="88" t="s">
        <v>11</v>
      </c>
      <c r="I5" s="89"/>
      <c r="J5" s="89"/>
      <c r="K5" s="89"/>
      <c r="L5" s="82" t="s">
        <v>1</v>
      </c>
      <c r="M5" s="83"/>
      <c r="N5" s="5"/>
      <c r="O5" s="16"/>
      <c r="P5" s="17"/>
      <c r="Q5" s="9"/>
    </row>
    <row r="6" spans="1:17" s="15" customFormat="1" ht="40.5" customHeight="1" thickBot="1" x14ac:dyDescent="0.25">
      <c r="A6" s="85"/>
      <c r="B6" s="101"/>
      <c r="C6" s="87"/>
      <c r="D6" s="43" t="s">
        <v>16</v>
      </c>
      <c r="E6" s="44" t="s">
        <v>5</v>
      </c>
      <c r="F6" s="44" t="s">
        <v>6</v>
      </c>
      <c r="G6" s="45" t="s">
        <v>7</v>
      </c>
      <c r="H6" s="43" t="s">
        <v>16</v>
      </c>
      <c r="I6" s="44" t="s">
        <v>5</v>
      </c>
      <c r="J6" s="44" t="s">
        <v>6</v>
      </c>
      <c r="K6" s="46" t="s">
        <v>7</v>
      </c>
      <c r="L6" s="43" t="s">
        <v>2</v>
      </c>
      <c r="M6" s="45" t="s">
        <v>3</v>
      </c>
      <c r="N6" s="5"/>
      <c r="O6" s="16"/>
      <c r="P6" s="17"/>
      <c r="Q6" s="9"/>
    </row>
    <row r="7" spans="1:17" s="15" customFormat="1" ht="13.5" thickBot="1" x14ac:dyDescent="0.25">
      <c r="A7" s="51" t="s">
        <v>4</v>
      </c>
      <c r="B7" s="52"/>
      <c r="C7" s="53">
        <f>$D$4</f>
        <v>43101</v>
      </c>
      <c r="D7" s="54">
        <f>E7+F7</f>
        <v>1244864.05</v>
      </c>
      <c r="E7" s="55">
        <f>SUM(E8:E65127)+SUM(L8:M65127)</f>
        <v>1000000</v>
      </c>
      <c r="F7" s="56">
        <f>SUM(F8:F65127)</f>
        <v>244864.05</v>
      </c>
      <c r="G7" s="57">
        <f>$D$1</f>
        <v>1000000</v>
      </c>
      <c r="H7" s="58">
        <f>I7+J7</f>
        <v>1203083.28</v>
      </c>
      <c r="I7" s="55">
        <f>SUM(I8:I65127)+SUM(L8:M65127)</f>
        <v>1000000</v>
      </c>
      <c r="J7" s="56">
        <f>SUM(J8:J65127)</f>
        <v>203083.28</v>
      </c>
      <c r="K7" s="59">
        <f>$D$1</f>
        <v>1000000</v>
      </c>
      <c r="L7" s="54"/>
      <c r="M7" s="54"/>
      <c r="N7" s="5">
        <f>ROW(N7)</f>
        <v>7</v>
      </c>
      <c r="O7" s="16"/>
      <c r="P7" s="17"/>
      <c r="Q7" s="9"/>
    </row>
    <row r="8" spans="1:17" s="15" customFormat="1" x14ac:dyDescent="0.2">
      <c r="A8" s="20">
        <v>1</v>
      </c>
      <c r="B8" s="38" t="str">
        <f>CONCATENATE(INT((A8-1)/12)+1,"-й год ",A8-1-INT((A8-1)/12)*12+1,"-й мес")</f>
        <v>1-й год 1-й мес</v>
      </c>
      <c r="C8" s="36">
        <f>DATE(YEAR(C7),MONTH(C7)+1,DAY(C7))</f>
        <v>43132</v>
      </c>
      <c r="D8" s="19">
        <f t="shared" ref="D8:D71" si="0">IF(P8*$D$2/100/12/(1-(1+$D$2/100/12)^(-O8))&lt;G7,ROUNDUP(P8*$D$2/100/12/(1-(1+$D$2/100/12)^(-O8)),0),G7+F8)</f>
        <v>21248</v>
      </c>
      <c r="E8" s="11">
        <f>D8-F8</f>
        <v>12754.85</v>
      </c>
      <c r="F8" s="11">
        <f>$D$1*$D$2*(C8-C7)/(DATE(YEAR(C8)+1,1,1)-DATE(YEAR(C8),1,1))/100</f>
        <v>8493.15</v>
      </c>
      <c r="G8" s="13">
        <f>G7-E8-L8-M8</f>
        <v>927245.15</v>
      </c>
      <c r="H8" s="21">
        <f t="shared" ref="H8:H71" si="1">I8+J8</f>
        <v>25000</v>
      </c>
      <c r="I8" s="11">
        <f>IF($D$1/$D$3&lt;K7,$D$1/$D$3,K7)</f>
        <v>16666.669999999998</v>
      </c>
      <c r="J8" s="11">
        <f>K7*$D$2/12/100</f>
        <v>8333.33</v>
      </c>
      <c r="K8" s="12">
        <f>K7-I8-L8-M8</f>
        <v>923333.33</v>
      </c>
      <c r="L8" s="47"/>
      <c r="M8" s="48">
        <v>60000</v>
      </c>
      <c r="N8" s="14">
        <f t="shared" ref="N8:N71" si="2">IF(ISBLANK(L7),VALUE(N7),ROW(L7))</f>
        <v>7</v>
      </c>
      <c r="O8" s="16">
        <f>$D$3</f>
        <v>60</v>
      </c>
      <c r="P8" s="17">
        <f t="shared" ref="P8:P71" si="3">INDEX(G:G,N8,1)</f>
        <v>1000000</v>
      </c>
      <c r="Q8" s="9"/>
    </row>
    <row r="9" spans="1:17" s="15" customFormat="1" x14ac:dyDescent="0.2">
      <c r="A9" s="20">
        <v>2</v>
      </c>
      <c r="B9" s="38" t="str">
        <f t="shared" ref="B9:B72" si="4">CONCATENATE(INT((A9-1)/12)+1,"-й год ",A9-1-INT((A9-1)/12)*12+1,"-й мес")</f>
        <v>1-й год 2-й мес</v>
      </c>
      <c r="C9" s="36">
        <f>DATE(YEAR(C8),MONTH(C8)+1,DAY(C8))</f>
        <v>43160</v>
      </c>
      <c r="D9" s="19">
        <f t="shared" si="0"/>
        <v>21248</v>
      </c>
      <c r="E9" s="11">
        <f t="shared" ref="E9:E72" si="5">D9-F9</f>
        <v>14134.89</v>
      </c>
      <c r="F9" s="11">
        <f>G8*$D$2*(C9-C8)/(DATE(YEAR(C9)+1,1,1)-DATE(YEAR(C9),1,1))/100</f>
        <v>7113.11</v>
      </c>
      <c r="G9" s="13">
        <f t="shared" ref="G9:G72" si="6">G8-E9-L9-M9</f>
        <v>863110.26</v>
      </c>
      <c r="H9" s="21">
        <f t="shared" si="1"/>
        <v>24361.11</v>
      </c>
      <c r="I9" s="11">
        <f>IF($D$1/$D$3&lt;K8,$D$1/$D$3,K8)</f>
        <v>16666.669999999998</v>
      </c>
      <c r="J9" s="11">
        <f t="shared" ref="J9:J72" si="7">K8*$D$2/12/100</f>
        <v>7694.44</v>
      </c>
      <c r="K9" s="12">
        <f t="shared" ref="K9:K72" si="8">K8-I9-L9-M9</f>
        <v>856666.66</v>
      </c>
      <c r="L9" s="47">
        <v>50000</v>
      </c>
      <c r="M9" s="48"/>
      <c r="N9" s="14">
        <f t="shared" si="2"/>
        <v>7</v>
      </c>
      <c r="O9" s="16">
        <f t="shared" ref="O9:O72" si="9">O8+N8-N9</f>
        <v>60</v>
      </c>
      <c r="P9" s="17">
        <f t="shared" si="3"/>
        <v>1000000</v>
      </c>
      <c r="Q9" s="9"/>
    </row>
    <row r="10" spans="1:17" s="15" customFormat="1" x14ac:dyDescent="0.2">
      <c r="A10" s="20">
        <v>3</v>
      </c>
      <c r="B10" s="38" t="str">
        <f t="shared" si="4"/>
        <v>1-й год 3-й мес</v>
      </c>
      <c r="C10" s="36">
        <f t="shared" ref="C10:C73" si="10">DATE(YEAR(C9),MONTH(C9)+1,DAY(C9))</f>
        <v>43191</v>
      </c>
      <c r="D10" s="19">
        <f t="shared" si="0"/>
        <v>18827</v>
      </c>
      <c r="E10" s="11">
        <f t="shared" si="5"/>
        <v>11496.47</v>
      </c>
      <c r="F10" s="11">
        <f t="shared" ref="F10:F73" si="11">G9*$D$2*(C10-C9)/(DATE(YEAR(C10)+1,1,1)-DATE(YEAR(C10),1,1))/100</f>
        <v>7330.53</v>
      </c>
      <c r="G10" s="13">
        <f t="shared" si="6"/>
        <v>851613.79</v>
      </c>
      <c r="H10" s="21">
        <f t="shared" si="1"/>
        <v>23805.56</v>
      </c>
      <c r="I10" s="11">
        <f t="shared" ref="I10:I72" si="12">IF($D$1/$D$3&lt;K9,$D$1/$D$3,K9)</f>
        <v>16666.669999999998</v>
      </c>
      <c r="J10" s="11">
        <f t="shared" si="7"/>
        <v>7138.89</v>
      </c>
      <c r="K10" s="12">
        <f t="shared" si="8"/>
        <v>839999.99</v>
      </c>
      <c r="L10" s="47"/>
      <c r="M10" s="48"/>
      <c r="N10" s="14">
        <f t="shared" si="2"/>
        <v>9</v>
      </c>
      <c r="O10" s="16">
        <f t="shared" si="9"/>
        <v>58</v>
      </c>
      <c r="P10" s="17">
        <f t="shared" si="3"/>
        <v>863110.26</v>
      </c>
      <c r="Q10" s="9"/>
    </row>
    <row r="11" spans="1:17" s="15" customFormat="1" x14ac:dyDescent="0.2">
      <c r="A11" s="20">
        <v>4</v>
      </c>
      <c r="B11" s="38" t="str">
        <f t="shared" si="4"/>
        <v>1-й год 4-й мес</v>
      </c>
      <c r="C11" s="36">
        <f t="shared" si="10"/>
        <v>43221</v>
      </c>
      <c r="D11" s="19">
        <f t="shared" si="0"/>
        <v>18827</v>
      </c>
      <c r="E11" s="11">
        <f t="shared" si="5"/>
        <v>11827.43</v>
      </c>
      <c r="F11" s="11">
        <f t="shared" si="11"/>
        <v>6999.57</v>
      </c>
      <c r="G11" s="13">
        <f t="shared" si="6"/>
        <v>839786.36</v>
      </c>
      <c r="H11" s="21">
        <f t="shared" si="1"/>
        <v>23666.67</v>
      </c>
      <c r="I11" s="11">
        <f t="shared" si="12"/>
        <v>16666.669999999998</v>
      </c>
      <c r="J11" s="11">
        <f t="shared" si="7"/>
        <v>7000</v>
      </c>
      <c r="K11" s="12">
        <f t="shared" si="8"/>
        <v>823333.32</v>
      </c>
      <c r="L11" s="47"/>
      <c r="M11" s="48"/>
      <c r="N11" s="14">
        <f t="shared" si="2"/>
        <v>9</v>
      </c>
      <c r="O11" s="16">
        <f t="shared" si="9"/>
        <v>58</v>
      </c>
      <c r="P11" s="17">
        <f t="shared" si="3"/>
        <v>863110.26</v>
      </c>
      <c r="Q11" s="9"/>
    </row>
    <row r="12" spans="1:17" s="15" customFormat="1" x14ac:dyDescent="0.2">
      <c r="A12" s="20">
        <v>5</v>
      </c>
      <c r="B12" s="38" t="str">
        <f t="shared" si="4"/>
        <v>1-й год 5-й мес</v>
      </c>
      <c r="C12" s="36">
        <f t="shared" si="10"/>
        <v>43252</v>
      </c>
      <c r="D12" s="19">
        <f t="shared" si="0"/>
        <v>18827</v>
      </c>
      <c r="E12" s="11">
        <f t="shared" si="5"/>
        <v>11694.57</v>
      </c>
      <c r="F12" s="11">
        <f t="shared" si="11"/>
        <v>7132.43</v>
      </c>
      <c r="G12" s="13">
        <f>G11-E12-L12-M12</f>
        <v>828091.79</v>
      </c>
      <c r="H12" s="21">
        <f t="shared" si="1"/>
        <v>23527.78</v>
      </c>
      <c r="I12" s="11">
        <f t="shared" si="12"/>
        <v>16666.669999999998</v>
      </c>
      <c r="J12" s="11">
        <f t="shared" si="7"/>
        <v>6861.11</v>
      </c>
      <c r="K12" s="12">
        <f>K11-I12-L12-M12</f>
        <v>806666.65</v>
      </c>
      <c r="L12" s="47"/>
      <c r="M12" s="48"/>
      <c r="N12" s="14">
        <f t="shared" si="2"/>
        <v>9</v>
      </c>
      <c r="O12" s="16">
        <f t="shared" si="9"/>
        <v>58</v>
      </c>
      <c r="P12" s="17">
        <f t="shared" si="3"/>
        <v>863110.26</v>
      </c>
      <c r="Q12" s="9"/>
    </row>
    <row r="13" spans="1:17" s="15" customFormat="1" x14ac:dyDescent="0.2">
      <c r="A13" s="20">
        <v>6</v>
      </c>
      <c r="B13" s="38" t="str">
        <f t="shared" si="4"/>
        <v>1-й год 6-й мес</v>
      </c>
      <c r="C13" s="36">
        <f t="shared" si="10"/>
        <v>43282</v>
      </c>
      <c r="D13" s="19">
        <f t="shared" si="0"/>
        <v>18827</v>
      </c>
      <c r="E13" s="11">
        <f t="shared" si="5"/>
        <v>12020.77</v>
      </c>
      <c r="F13" s="11">
        <f t="shared" si="11"/>
        <v>6806.23</v>
      </c>
      <c r="G13" s="13">
        <f>G12-E13-L13-M13</f>
        <v>816071.02</v>
      </c>
      <c r="H13" s="21">
        <f t="shared" si="1"/>
        <v>23388.89</v>
      </c>
      <c r="I13" s="11">
        <f t="shared" si="12"/>
        <v>16666.669999999998</v>
      </c>
      <c r="J13" s="11">
        <f t="shared" si="7"/>
        <v>6722.22</v>
      </c>
      <c r="K13" s="12">
        <f>K12-I13-L13-M13</f>
        <v>789999.98</v>
      </c>
      <c r="L13" s="47"/>
      <c r="M13" s="48"/>
      <c r="N13" s="14">
        <f t="shared" si="2"/>
        <v>9</v>
      </c>
      <c r="O13" s="16">
        <f t="shared" si="9"/>
        <v>58</v>
      </c>
      <c r="P13" s="17">
        <f t="shared" si="3"/>
        <v>863110.26</v>
      </c>
      <c r="Q13" s="9"/>
    </row>
    <row r="14" spans="1:17" s="15" customFormat="1" x14ac:dyDescent="0.2">
      <c r="A14" s="20">
        <v>7</v>
      </c>
      <c r="B14" s="38" t="str">
        <f t="shared" si="4"/>
        <v>1-й год 7-й мес</v>
      </c>
      <c r="C14" s="36">
        <f t="shared" si="10"/>
        <v>43313</v>
      </c>
      <c r="D14" s="19">
        <f t="shared" si="0"/>
        <v>18827</v>
      </c>
      <c r="E14" s="11">
        <f t="shared" si="5"/>
        <v>11895.99</v>
      </c>
      <c r="F14" s="11">
        <f t="shared" si="11"/>
        <v>6931.01</v>
      </c>
      <c r="G14" s="13">
        <f t="shared" si="6"/>
        <v>804175.03</v>
      </c>
      <c r="H14" s="21">
        <f t="shared" si="1"/>
        <v>23250</v>
      </c>
      <c r="I14" s="11">
        <f t="shared" si="12"/>
        <v>16666.669999999998</v>
      </c>
      <c r="J14" s="11">
        <f t="shared" si="7"/>
        <v>6583.33</v>
      </c>
      <c r="K14" s="12">
        <f t="shared" si="8"/>
        <v>773333.31</v>
      </c>
      <c r="L14" s="47"/>
      <c r="M14" s="48"/>
      <c r="N14" s="14">
        <f t="shared" si="2"/>
        <v>9</v>
      </c>
      <c r="O14" s="16">
        <f t="shared" si="9"/>
        <v>58</v>
      </c>
      <c r="P14" s="17">
        <f t="shared" si="3"/>
        <v>863110.26</v>
      </c>
      <c r="Q14" s="9"/>
    </row>
    <row r="15" spans="1:17" s="15" customFormat="1" x14ac:dyDescent="0.2">
      <c r="A15" s="20">
        <v>8</v>
      </c>
      <c r="B15" s="38" t="str">
        <f t="shared" si="4"/>
        <v>1-й год 8-й мес</v>
      </c>
      <c r="C15" s="36">
        <f t="shared" si="10"/>
        <v>43344</v>
      </c>
      <c r="D15" s="19">
        <f t="shared" si="0"/>
        <v>18827</v>
      </c>
      <c r="E15" s="11">
        <f t="shared" si="5"/>
        <v>11997.02</v>
      </c>
      <c r="F15" s="11">
        <f t="shared" si="11"/>
        <v>6829.98</v>
      </c>
      <c r="G15" s="13">
        <f t="shared" si="6"/>
        <v>792178.01</v>
      </c>
      <c r="H15" s="21">
        <f t="shared" si="1"/>
        <v>23111.11</v>
      </c>
      <c r="I15" s="11">
        <f t="shared" si="12"/>
        <v>16666.669999999998</v>
      </c>
      <c r="J15" s="11">
        <f t="shared" si="7"/>
        <v>6444.44</v>
      </c>
      <c r="K15" s="12">
        <f t="shared" si="8"/>
        <v>756666.64</v>
      </c>
      <c r="L15" s="47"/>
      <c r="M15" s="48"/>
      <c r="N15" s="14">
        <f t="shared" si="2"/>
        <v>9</v>
      </c>
      <c r="O15" s="16">
        <f t="shared" si="9"/>
        <v>58</v>
      </c>
      <c r="P15" s="17">
        <f t="shared" si="3"/>
        <v>863110.26</v>
      </c>
      <c r="Q15" s="9"/>
    </row>
    <row r="16" spans="1:17" s="15" customFormat="1" x14ac:dyDescent="0.2">
      <c r="A16" s="20">
        <v>9</v>
      </c>
      <c r="B16" s="38" t="str">
        <f t="shared" si="4"/>
        <v>1-й год 9-й мес</v>
      </c>
      <c r="C16" s="36">
        <f t="shared" si="10"/>
        <v>43374</v>
      </c>
      <c r="D16" s="19">
        <f t="shared" si="0"/>
        <v>18827</v>
      </c>
      <c r="E16" s="11">
        <f t="shared" si="5"/>
        <v>12315.95</v>
      </c>
      <c r="F16" s="11">
        <f t="shared" si="11"/>
        <v>6511.05</v>
      </c>
      <c r="G16" s="13">
        <f t="shared" si="6"/>
        <v>779862.06</v>
      </c>
      <c r="H16" s="21">
        <f t="shared" si="1"/>
        <v>22972.23</v>
      </c>
      <c r="I16" s="11">
        <f t="shared" si="12"/>
        <v>16666.669999999998</v>
      </c>
      <c r="J16" s="11">
        <f t="shared" si="7"/>
        <v>6305.56</v>
      </c>
      <c r="K16" s="12">
        <f t="shared" si="8"/>
        <v>739999.97</v>
      </c>
      <c r="L16" s="47"/>
      <c r="M16" s="48"/>
      <c r="N16" s="14">
        <f t="shared" si="2"/>
        <v>9</v>
      </c>
      <c r="O16" s="16">
        <f t="shared" si="9"/>
        <v>58</v>
      </c>
      <c r="P16" s="17">
        <f t="shared" si="3"/>
        <v>863110.26</v>
      </c>
      <c r="Q16" s="9"/>
    </row>
    <row r="17" spans="1:17" s="15" customFormat="1" x14ac:dyDescent="0.2">
      <c r="A17" s="20">
        <v>10</v>
      </c>
      <c r="B17" s="38" t="str">
        <f t="shared" si="4"/>
        <v>1-й год 10-й мес</v>
      </c>
      <c r="C17" s="36">
        <f t="shared" si="10"/>
        <v>43405</v>
      </c>
      <c r="D17" s="19">
        <f t="shared" si="0"/>
        <v>18827</v>
      </c>
      <c r="E17" s="11">
        <f t="shared" si="5"/>
        <v>12203.51</v>
      </c>
      <c r="F17" s="11">
        <f t="shared" si="11"/>
        <v>6623.49</v>
      </c>
      <c r="G17" s="13">
        <f t="shared" si="6"/>
        <v>767658.55</v>
      </c>
      <c r="H17" s="21">
        <f t="shared" si="1"/>
        <v>22833.34</v>
      </c>
      <c r="I17" s="11">
        <f t="shared" si="12"/>
        <v>16666.669999999998</v>
      </c>
      <c r="J17" s="11">
        <f t="shared" si="7"/>
        <v>6166.67</v>
      </c>
      <c r="K17" s="12">
        <f t="shared" si="8"/>
        <v>723333.3</v>
      </c>
      <c r="L17" s="47"/>
      <c r="M17" s="48"/>
      <c r="N17" s="14">
        <f t="shared" si="2"/>
        <v>9</v>
      </c>
      <c r="O17" s="16">
        <f t="shared" si="9"/>
        <v>58</v>
      </c>
      <c r="P17" s="17">
        <f t="shared" si="3"/>
        <v>863110.26</v>
      </c>
      <c r="Q17" s="9"/>
    </row>
    <row r="18" spans="1:17" s="15" customFormat="1" x14ac:dyDescent="0.2">
      <c r="A18" s="20">
        <v>11</v>
      </c>
      <c r="B18" s="38" t="str">
        <f t="shared" si="4"/>
        <v>1-й год 11-й мес</v>
      </c>
      <c r="C18" s="36">
        <f t="shared" si="10"/>
        <v>43435</v>
      </c>
      <c r="D18" s="19">
        <f t="shared" si="0"/>
        <v>18827</v>
      </c>
      <c r="E18" s="11">
        <f t="shared" si="5"/>
        <v>12517.48</v>
      </c>
      <c r="F18" s="11">
        <f t="shared" si="11"/>
        <v>6309.52</v>
      </c>
      <c r="G18" s="13">
        <f>G17-E18-L18-M18</f>
        <v>755141.07</v>
      </c>
      <c r="H18" s="21">
        <f t="shared" si="1"/>
        <v>22694.45</v>
      </c>
      <c r="I18" s="11">
        <f t="shared" si="12"/>
        <v>16666.669999999998</v>
      </c>
      <c r="J18" s="11">
        <f t="shared" si="7"/>
        <v>6027.78</v>
      </c>
      <c r="K18" s="12">
        <f>K17-I18-L18-M18</f>
        <v>706666.63</v>
      </c>
      <c r="L18" s="47"/>
      <c r="M18" s="48"/>
      <c r="N18" s="14">
        <f t="shared" si="2"/>
        <v>9</v>
      </c>
      <c r="O18" s="16">
        <f t="shared" si="9"/>
        <v>58</v>
      </c>
      <c r="P18" s="17">
        <f t="shared" si="3"/>
        <v>863110.26</v>
      </c>
      <c r="Q18" s="9"/>
    </row>
    <row r="19" spans="1:17" s="15" customFormat="1" x14ac:dyDescent="0.2">
      <c r="A19" s="20">
        <v>12</v>
      </c>
      <c r="B19" s="38" t="str">
        <f t="shared" si="4"/>
        <v>1-й год 12-й мес</v>
      </c>
      <c r="C19" s="36">
        <f t="shared" si="10"/>
        <v>43466</v>
      </c>
      <c r="D19" s="19">
        <f t="shared" si="0"/>
        <v>18827</v>
      </c>
      <c r="E19" s="11">
        <f t="shared" si="5"/>
        <v>12413.47</v>
      </c>
      <c r="F19" s="11">
        <f t="shared" si="11"/>
        <v>6413.53</v>
      </c>
      <c r="G19" s="13">
        <f t="shared" si="6"/>
        <v>742727.6</v>
      </c>
      <c r="H19" s="21">
        <f t="shared" si="1"/>
        <v>22555.56</v>
      </c>
      <c r="I19" s="11">
        <f t="shared" si="12"/>
        <v>16666.669999999998</v>
      </c>
      <c r="J19" s="11">
        <f t="shared" si="7"/>
        <v>5888.89</v>
      </c>
      <c r="K19" s="12">
        <f t="shared" si="8"/>
        <v>689999.96</v>
      </c>
      <c r="L19" s="47"/>
      <c r="M19" s="48"/>
      <c r="N19" s="14">
        <f>IF(ISBLANK(L18),VALUE(N18),ROW(L18))</f>
        <v>9</v>
      </c>
      <c r="O19" s="16">
        <f t="shared" si="9"/>
        <v>58</v>
      </c>
      <c r="P19" s="17">
        <f t="shared" si="3"/>
        <v>863110.26</v>
      </c>
      <c r="Q19" s="9"/>
    </row>
    <row r="20" spans="1:17" s="15" customFormat="1" x14ac:dyDescent="0.2">
      <c r="A20" s="23">
        <v>13</v>
      </c>
      <c r="B20" s="38" t="str">
        <f t="shared" si="4"/>
        <v>2-й год 1-й мес</v>
      </c>
      <c r="C20" s="36">
        <f t="shared" si="10"/>
        <v>43497</v>
      </c>
      <c r="D20" s="19">
        <f t="shared" si="0"/>
        <v>18827</v>
      </c>
      <c r="E20" s="24">
        <f t="shared" si="5"/>
        <v>12518.9</v>
      </c>
      <c r="F20" s="11">
        <f t="shared" si="11"/>
        <v>6308.1</v>
      </c>
      <c r="G20" s="25">
        <f t="shared" si="6"/>
        <v>730208.7</v>
      </c>
      <c r="H20" s="26">
        <f t="shared" si="1"/>
        <v>22416.67</v>
      </c>
      <c r="I20" s="24">
        <f t="shared" si="12"/>
        <v>16666.669999999998</v>
      </c>
      <c r="J20" s="24">
        <f t="shared" si="7"/>
        <v>5750</v>
      </c>
      <c r="K20" s="27">
        <f t="shared" si="8"/>
        <v>673333.29</v>
      </c>
      <c r="L20" s="49"/>
      <c r="M20" s="48"/>
      <c r="N20" s="14">
        <f t="shared" si="2"/>
        <v>9</v>
      </c>
      <c r="O20" s="16">
        <f t="shared" si="9"/>
        <v>58</v>
      </c>
      <c r="P20" s="17">
        <f t="shared" si="3"/>
        <v>863110.26</v>
      </c>
      <c r="Q20" s="9"/>
    </row>
    <row r="21" spans="1:17" s="15" customFormat="1" x14ac:dyDescent="0.2">
      <c r="A21" s="28">
        <v>14</v>
      </c>
      <c r="B21" s="38" t="str">
        <f t="shared" si="4"/>
        <v>2-й год 2-й мес</v>
      </c>
      <c r="C21" s="36">
        <f t="shared" si="10"/>
        <v>43525</v>
      </c>
      <c r="D21" s="19">
        <f t="shared" si="0"/>
        <v>18827</v>
      </c>
      <c r="E21" s="11">
        <f t="shared" si="5"/>
        <v>13225.4</v>
      </c>
      <c r="F21" s="11">
        <f t="shared" si="11"/>
        <v>5601.6</v>
      </c>
      <c r="G21" s="13">
        <f t="shared" si="6"/>
        <v>716983.3</v>
      </c>
      <c r="H21" s="21">
        <f t="shared" si="1"/>
        <v>22277.78</v>
      </c>
      <c r="I21" s="11">
        <f t="shared" si="12"/>
        <v>16666.669999999998</v>
      </c>
      <c r="J21" s="11">
        <f t="shared" si="7"/>
        <v>5611.11</v>
      </c>
      <c r="K21" s="12">
        <f t="shared" si="8"/>
        <v>656666.62</v>
      </c>
      <c r="L21" s="47"/>
      <c r="M21" s="48"/>
      <c r="N21" s="14">
        <f t="shared" si="2"/>
        <v>9</v>
      </c>
      <c r="O21" s="16">
        <f t="shared" si="9"/>
        <v>58</v>
      </c>
      <c r="P21" s="17">
        <f t="shared" si="3"/>
        <v>863110.26</v>
      </c>
      <c r="Q21" s="9"/>
    </row>
    <row r="22" spans="1:17" s="15" customFormat="1" x14ac:dyDescent="0.2">
      <c r="A22" s="28">
        <v>15</v>
      </c>
      <c r="B22" s="38" t="str">
        <f t="shared" si="4"/>
        <v>2-й год 3-й мес</v>
      </c>
      <c r="C22" s="36">
        <f t="shared" si="10"/>
        <v>43556</v>
      </c>
      <c r="D22" s="19">
        <f t="shared" si="0"/>
        <v>18827</v>
      </c>
      <c r="E22" s="11">
        <f t="shared" si="5"/>
        <v>12737.55</v>
      </c>
      <c r="F22" s="11">
        <f t="shared" si="11"/>
        <v>6089.45</v>
      </c>
      <c r="G22" s="13">
        <f t="shared" si="6"/>
        <v>704245.75</v>
      </c>
      <c r="H22" s="21">
        <f t="shared" si="1"/>
        <v>22138.89</v>
      </c>
      <c r="I22" s="11">
        <f t="shared" si="12"/>
        <v>16666.669999999998</v>
      </c>
      <c r="J22" s="11">
        <f t="shared" si="7"/>
        <v>5472.22</v>
      </c>
      <c r="K22" s="12">
        <f t="shared" si="8"/>
        <v>639999.94999999995</v>
      </c>
      <c r="L22" s="47"/>
      <c r="M22" s="48"/>
      <c r="N22" s="14">
        <f t="shared" si="2"/>
        <v>9</v>
      </c>
      <c r="O22" s="16">
        <f t="shared" si="9"/>
        <v>58</v>
      </c>
      <c r="P22" s="17">
        <f t="shared" si="3"/>
        <v>863110.26</v>
      </c>
      <c r="Q22" s="9"/>
    </row>
    <row r="23" spans="1:17" s="15" customFormat="1" x14ac:dyDescent="0.2">
      <c r="A23" s="28">
        <v>16</v>
      </c>
      <c r="B23" s="38" t="str">
        <f t="shared" si="4"/>
        <v>2-й год 4-й мес</v>
      </c>
      <c r="C23" s="36">
        <f t="shared" si="10"/>
        <v>43586</v>
      </c>
      <c r="D23" s="19">
        <f t="shared" si="0"/>
        <v>18827</v>
      </c>
      <c r="E23" s="11">
        <f t="shared" si="5"/>
        <v>13038.68</v>
      </c>
      <c r="F23" s="11">
        <f t="shared" si="11"/>
        <v>5788.32</v>
      </c>
      <c r="G23" s="13">
        <f t="shared" si="6"/>
        <v>691207.07</v>
      </c>
      <c r="H23" s="21">
        <f t="shared" si="1"/>
        <v>22000</v>
      </c>
      <c r="I23" s="11">
        <f t="shared" si="12"/>
        <v>16666.669999999998</v>
      </c>
      <c r="J23" s="11">
        <f t="shared" si="7"/>
        <v>5333.33</v>
      </c>
      <c r="K23" s="12">
        <f t="shared" si="8"/>
        <v>623333.28</v>
      </c>
      <c r="L23" s="47"/>
      <c r="M23" s="48"/>
      <c r="N23" s="14">
        <f t="shared" si="2"/>
        <v>9</v>
      </c>
      <c r="O23" s="16">
        <f t="shared" si="9"/>
        <v>58</v>
      </c>
      <c r="P23" s="17">
        <f t="shared" si="3"/>
        <v>863110.26</v>
      </c>
      <c r="Q23" s="9"/>
    </row>
    <row r="24" spans="1:17" s="15" customFormat="1" x14ac:dyDescent="0.2">
      <c r="A24" s="28">
        <v>17</v>
      </c>
      <c r="B24" s="38" t="str">
        <f t="shared" si="4"/>
        <v>2-й год 5-й мес</v>
      </c>
      <c r="C24" s="36">
        <f t="shared" si="10"/>
        <v>43617</v>
      </c>
      <c r="D24" s="19">
        <f t="shared" si="0"/>
        <v>18827</v>
      </c>
      <c r="E24" s="11">
        <f t="shared" si="5"/>
        <v>12956.47</v>
      </c>
      <c r="F24" s="11">
        <f t="shared" si="11"/>
        <v>5870.53</v>
      </c>
      <c r="G24" s="13">
        <f t="shared" si="6"/>
        <v>678250.6</v>
      </c>
      <c r="H24" s="21">
        <f t="shared" si="1"/>
        <v>21861.11</v>
      </c>
      <c r="I24" s="11">
        <f t="shared" si="12"/>
        <v>16666.669999999998</v>
      </c>
      <c r="J24" s="11">
        <f t="shared" si="7"/>
        <v>5194.4399999999996</v>
      </c>
      <c r="K24" s="12">
        <f t="shared" si="8"/>
        <v>606666.61</v>
      </c>
      <c r="L24" s="47"/>
      <c r="M24" s="48"/>
      <c r="N24" s="14">
        <f t="shared" si="2"/>
        <v>9</v>
      </c>
      <c r="O24" s="16">
        <f t="shared" si="9"/>
        <v>58</v>
      </c>
      <c r="P24" s="17">
        <f t="shared" si="3"/>
        <v>863110.26</v>
      </c>
      <c r="Q24" s="9"/>
    </row>
    <row r="25" spans="1:17" s="15" customFormat="1" x14ac:dyDescent="0.2">
      <c r="A25" s="28">
        <v>18</v>
      </c>
      <c r="B25" s="38" t="str">
        <f t="shared" si="4"/>
        <v>2-й год 6-й мес</v>
      </c>
      <c r="C25" s="36">
        <f t="shared" si="10"/>
        <v>43647</v>
      </c>
      <c r="D25" s="19">
        <f t="shared" si="0"/>
        <v>18827</v>
      </c>
      <c r="E25" s="11">
        <f t="shared" si="5"/>
        <v>13252.34</v>
      </c>
      <c r="F25" s="11">
        <f t="shared" si="11"/>
        <v>5574.66</v>
      </c>
      <c r="G25" s="13">
        <f t="shared" si="6"/>
        <v>664998.26</v>
      </c>
      <c r="H25" s="21">
        <f t="shared" si="1"/>
        <v>21722.23</v>
      </c>
      <c r="I25" s="11">
        <f t="shared" si="12"/>
        <v>16666.669999999998</v>
      </c>
      <c r="J25" s="11">
        <f t="shared" si="7"/>
        <v>5055.5600000000004</v>
      </c>
      <c r="K25" s="12">
        <f t="shared" si="8"/>
        <v>589999.93999999994</v>
      </c>
      <c r="L25" s="47"/>
      <c r="M25" s="48"/>
      <c r="N25" s="14">
        <f t="shared" si="2"/>
        <v>9</v>
      </c>
      <c r="O25" s="16">
        <f t="shared" si="9"/>
        <v>58</v>
      </c>
      <c r="P25" s="17">
        <f t="shared" si="3"/>
        <v>863110.26</v>
      </c>
      <c r="Q25" s="9"/>
    </row>
    <row r="26" spans="1:17" s="15" customFormat="1" x14ac:dyDescent="0.2">
      <c r="A26" s="28">
        <v>19</v>
      </c>
      <c r="B26" s="38" t="str">
        <f t="shared" si="4"/>
        <v>2-й год 7-й мес</v>
      </c>
      <c r="C26" s="36">
        <f t="shared" si="10"/>
        <v>43678</v>
      </c>
      <c r="D26" s="19">
        <f t="shared" si="0"/>
        <v>18827</v>
      </c>
      <c r="E26" s="11">
        <f t="shared" si="5"/>
        <v>13179.07</v>
      </c>
      <c r="F26" s="11">
        <f t="shared" si="11"/>
        <v>5647.93</v>
      </c>
      <c r="G26" s="13">
        <f t="shared" si="6"/>
        <v>651819.18999999994</v>
      </c>
      <c r="H26" s="21">
        <f t="shared" si="1"/>
        <v>21583.34</v>
      </c>
      <c r="I26" s="11">
        <f t="shared" si="12"/>
        <v>16666.669999999998</v>
      </c>
      <c r="J26" s="11">
        <f t="shared" si="7"/>
        <v>4916.67</v>
      </c>
      <c r="K26" s="12">
        <f t="shared" si="8"/>
        <v>573333.27</v>
      </c>
      <c r="L26" s="47"/>
      <c r="M26" s="48"/>
      <c r="N26" s="14">
        <f t="shared" si="2"/>
        <v>9</v>
      </c>
      <c r="O26" s="16">
        <f t="shared" si="9"/>
        <v>58</v>
      </c>
      <c r="P26" s="17">
        <f t="shared" si="3"/>
        <v>863110.26</v>
      </c>
      <c r="Q26" s="9"/>
    </row>
    <row r="27" spans="1:17" s="15" customFormat="1" x14ac:dyDescent="0.2">
      <c r="A27" s="28">
        <v>20</v>
      </c>
      <c r="B27" s="38" t="str">
        <f t="shared" si="4"/>
        <v>2-й год 8-й мес</v>
      </c>
      <c r="C27" s="36">
        <f t="shared" si="10"/>
        <v>43709</v>
      </c>
      <c r="D27" s="19">
        <f t="shared" si="0"/>
        <v>18827</v>
      </c>
      <c r="E27" s="11">
        <f t="shared" si="5"/>
        <v>13291</v>
      </c>
      <c r="F27" s="11">
        <f t="shared" si="11"/>
        <v>5536</v>
      </c>
      <c r="G27" s="13">
        <f t="shared" si="6"/>
        <v>638528.18999999994</v>
      </c>
      <c r="H27" s="21">
        <f t="shared" si="1"/>
        <v>21444.45</v>
      </c>
      <c r="I27" s="11">
        <f t="shared" si="12"/>
        <v>16666.669999999998</v>
      </c>
      <c r="J27" s="11">
        <f t="shared" si="7"/>
        <v>4777.78</v>
      </c>
      <c r="K27" s="12">
        <f t="shared" si="8"/>
        <v>556666.6</v>
      </c>
      <c r="L27" s="47"/>
      <c r="M27" s="48"/>
      <c r="N27" s="14">
        <f t="shared" si="2"/>
        <v>9</v>
      </c>
      <c r="O27" s="16">
        <f t="shared" si="9"/>
        <v>58</v>
      </c>
      <c r="P27" s="17">
        <f t="shared" si="3"/>
        <v>863110.26</v>
      </c>
      <c r="Q27" s="9"/>
    </row>
    <row r="28" spans="1:17" s="15" customFormat="1" x14ac:dyDescent="0.2">
      <c r="A28" s="28">
        <v>21</v>
      </c>
      <c r="B28" s="38" t="str">
        <f t="shared" si="4"/>
        <v>2-й год 9-й мес</v>
      </c>
      <c r="C28" s="36">
        <f t="shared" si="10"/>
        <v>43739</v>
      </c>
      <c r="D28" s="19">
        <f t="shared" si="0"/>
        <v>18827</v>
      </c>
      <c r="E28" s="11">
        <f t="shared" si="5"/>
        <v>13578.82</v>
      </c>
      <c r="F28" s="11">
        <f t="shared" si="11"/>
        <v>5248.18</v>
      </c>
      <c r="G28" s="13">
        <f t="shared" si="6"/>
        <v>624949.37</v>
      </c>
      <c r="H28" s="21">
        <f t="shared" si="1"/>
        <v>21305.56</v>
      </c>
      <c r="I28" s="11">
        <f t="shared" si="12"/>
        <v>16666.669999999998</v>
      </c>
      <c r="J28" s="11">
        <f t="shared" si="7"/>
        <v>4638.8900000000003</v>
      </c>
      <c r="K28" s="12">
        <f t="shared" si="8"/>
        <v>539999.93000000005</v>
      </c>
      <c r="L28" s="47"/>
      <c r="M28" s="48"/>
      <c r="N28" s="14">
        <f t="shared" si="2"/>
        <v>9</v>
      </c>
      <c r="O28" s="16">
        <f t="shared" si="9"/>
        <v>58</v>
      </c>
      <c r="P28" s="17">
        <f t="shared" si="3"/>
        <v>863110.26</v>
      </c>
      <c r="Q28" s="9"/>
    </row>
    <row r="29" spans="1:17" s="15" customFormat="1" x14ac:dyDescent="0.2">
      <c r="A29" s="28">
        <v>22</v>
      </c>
      <c r="B29" s="38" t="str">
        <f t="shared" si="4"/>
        <v>2-й год 10-й мес</v>
      </c>
      <c r="C29" s="36">
        <f t="shared" si="10"/>
        <v>43770</v>
      </c>
      <c r="D29" s="19">
        <f t="shared" si="0"/>
        <v>18827</v>
      </c>
      <c r="E29" s="11">
        <f t="shared" si="5"/>
        <v>13519.21</v>
      </c>
      <c r="F29" s="11">
        <f t="shared" si="11"/>
        <v>5307.79</v>
      </c>
      <c r="G29" s="13">
        <f t="shared" si="6"/>
        <v>611430.16</v>
      </c>
      <c r="H29" s="21">
        <f t="shared" si="1"/>
        <v>21166.67</v>
      </c>
      <c r="I29" s="11">
        <f t="shared" si="12"/>
        <v>16666.669999999998</v>
      </c>
      <c r="J29" s="11">
        <f t="shared" si="7"/>
        <v>4500</v>
      </c>
      <c r="K29" s="12">
        <f t="shared" si="8"/>
        <v>523333.26</v>
      </c>
      <c r="L29" s="47"/>
      <c r="M29" s="48"/>
      <c r="N29" s="14">
        <f t="shared" si="2"/>
        <v>9</v>
      </c>
      <c r="O29" s="16">
        <f t="shared" si="9"/>
        <v>58</v>
      </c>
      <c r="P29" s="17">
        <f t="shared" si="3"/>
        <v>863110.26</v>
      </c>
      <c r="Q29" s="9"/>
    </row>
    <row r="30" spans="1:17" s="15" customFormat="1" x14ac:dyDescent="0.2">
      <c r="A30" s="28">
        <v>23</v>
      </c>
      <c r="B30" s="38" t="str">
        <f t="shared" si="4"/>
        <v>2-й год 11-й мес</v>
      </c>
      <c r="C30" s="36">
        <f t="shared" si="10"/>
        <v>43800</v>
      </c>
      <c r="D30" s="19">
        <f t="shared" si="0"/>
        <v>18827</v>
      </c>
      <c r="E30" s="11">
        <f t="shared" si="5"/>
        <v>13801.55</v>
      </c>
      <c r="F30" s="11">
        <f t="shared" si="11"/>
        <v>5025.45</v>
      </c>
      <c r="G30" s="13">
        <f t="shared" si="6"/>
        <v>597628.61</v>
      </c>
      <c r="H30" s="21">
        <f t="shared" si="1"/>
        <v>21027.78</v>
      </c>
      <c r="I30" s="11">
        <f t="shared" si="12"/>
        <v>16666.669999999998</v>
      </c>
      <c r="J30" s="11">
        <f t="shared" si="7"/>
        <v>4361.1099999999997</v>
      </c>
      <c r="K30" s="12">
        <f t="shared" si="8"/>
        <v>506666.59</v>
      </c>
      <c r="L30" s="47"/>
      <c r="M30" s="48"/>
      <c r="N30" s="14">
        <f t="shared" si="2"/>
        <v>9</v>
      </c>
      <c r="O30" s="16">
        <f t="shared" si="9"/>
        <v>58</v>
      </c>
      <c r="P30" s="17">
        <f t="shared" si="3"/>
        <v>863110.26</v>
      </c>
      <c r="Q30" s="9"/>
    </row>
    <row r="31" spans="1:17" s="15" customFormat="1" x14ac:dyDescent="0.2">
      <c r="A31" s="29">
        <v>24</v>
      </c>
      <c r="B31" s="38" t="str">
        <f t="shared" si="4"/>
        <v>2-й год 12-й мес</v>
      </c>
      <c r="C31" s="36">
        <f t="shared" si="10"/>
        <v>43831</v>
      </c>
      <c r="D31" s="19">
        <f t="shared" si="0"/>
        <v>18827</v>
      </c>
      <c r="E31" s="30">
        <f t="shared" si="5"/>
        <v>13765.12</v>
      </c>
      <c r="F31" s="11">
        <f t="shared" si="11"/>
        <v>5061.88</v>
      </c>
      <c r="G31" s="31">
        <f t="shared" si="6"/>
        <v>583863.49</v>
      </c>
      <c r="H31" s="32">
        <f t="shared" si="1"/>
        <v>20888.89</v>
      </c>
      <c r="I31" s="30">
        <f t="shared" si="12"/>
        <v>16666.669999999998</v>
      </c>
      <c r="J31" s="30">
        <f t="shared" si="7"/>
        <v>4222.22</v>
      </c>
      <c r="K31" s="33">
        <f t="shared" si="8"/>
        <v>489999.92</v>
      </c>
      <c r="L31" s="50"/>
      <c r="M31" s="48"/>
      <c r="N31" s="14">
        <f t="shared" si="2"/>
        <v>9</v>
      </c>
      <c r="O31" s="16">
        <f t="shared" si="9"/>
        <v>58</v>
      </c>
      <c r="P31" s="17">
        <f t="shared" si="3"/>
        <v>863110.26</v>
      </c>
      <c r="Q31" s="9"/>
    </row>
    <row r="32" spans="1:17" s="15" customFormat="1" x14ac:dyDescent="0.2">
      <c r="A32" s="20">
        <v>25</v>
      </c>
      <c r="B32" s="38" t="str">
        <f t="shared" si="4"/>
        <v>3-й год 1-й мес</v>
      </c>
      <c r="C32" s="36">
        <f t="shared" si="10"/>
        <v>43862</v>
      </c>
      <c r="D32" s="19">
        <f t="shared" si="0"/>
        <v>18827</v>
      </c>
      <c r="E32" s="11">
        <f t="shared" si="5"/>
        <v>13881.71</v>
      </c>
      <c r="F32" s="11">
        <f t="shared" si="11"/>
        <v>4945.29</v>
      </c>
      <c r="G32" s="13">
        <f t="shared" si="6"/>
        <v>569981.78</v>
      </c>
      <c r="H32" s="21">
        <f t="shared" si="1"/>
        <v>20750</v>
      </c>
      <c r="I32" s="11">
        <f t="shared" si="12"/>
        <v>16666.669999999998</v>
      </c>
      <c r="J32" s="11">
        <f t="shared" si="7"/>
        <v>4083.33</v>
      </c>
      <c r="K32" s="12">
        <f t="shared" si="8"/>
        <v>473333.25</v>
      </c>
      <c r="L32" s="47"/>
      <c r="M32" s="48"/>
      <c r="N32" s="14">
        <f t="shared" si="2"/>
        <v>9</v>
      </c>
      <c r="O32" s="16">
        <f t="shared" si="9"/>
        <v>58</v>
      </c>
      <c r="P32" s="17">
        <f t="shared" si="3"/>
        <v>863110.26</v>
      </c>
      <c r="Q32" s="9"/>
    </row>
    <row r="33" spans="1:17" s="15" customFormat="1" x14ac:dyDescent="0.2">
      <c r="A33" s="20">
        <v>26</v>
      </c>
      <c r="B33" s="38" t="str">
        <f t="shared" si="4"/>
        <v>3-й год 2-й мес</v>
      </c>
      <c r="C33" s="36">
        <f t="shared" si="10"/>
        <v>43891</v>
      </c>
      <c r="D33" s="19">
        <f t="shared" si="0"/>
        <v>18827</v>
      </c>
      <c r="E33" s="11">
        <f t="shared" si="5"/>
        <v>14310.75</v>
      </c>
      <c r="F33" s="11">
        <f t="shared" si="11"/>
        <v>4516.25</v>
      </c>
      <c r="G33" s="13">
        <f t="shared" si="6"/>
        <v>555671.03</v>
      </c>
      <c r="H33" s="21">
        <f t="shared" si="1"/>
        <v>20611.11</v>
      </c>
      <c r="I33" s="11">
        <f t="shared" si="12"/>
        <v>16666.669999999998</v>
      </c>
      <c r="J33" s="11">
        <f t="shared" si="7"/>
        <v>3944.44</v>
      </c>
      <c r="K33" s="12">
        <f t="shared" si="8"/>
        <v>456666.58</v>
      </c>
      <c r="L33" s="47"/>
      <c r="M33" s="48"/>
      <c r="N33" s="14">
        <f t="shared" si="2"/>
        <v>9</v>
      </c>
      <c r="O33" s="16">
        <f t="shared" si="9"/>
        <v>58</v>
      </c>
      <c r="P33" s="17">
        <f t="shared" si="3"/>
        <v>863110.26</v>
      </c>
      <c r="Q33" s="9"/>
    </row>
    <row r="34" spans="1:17" s="15" customFormat="1" x14ac:dyDescent="0.2">
      <c r="A34" s="20">
        <v>27</v>
      </c>
      <c r="B34" s="38" t="str">
        <f t="shared" si="4"/>
        <v>3-й год 3-й мес</v>
      </c>
      <c r="C34" s="36">
        <f t="shared" si="10"/>
        <v>43922</v>
      </c>
      <c r="D34" s="19">
        <f t="shared" si="0"/>
        <v>18827</v>
      </c>
      <c r="E34" s="11">
        <f t="shared" si="5"/>
        <v>14120.5</v>
      </c>
      <c r="F34" s="11">
        <f t="shared" si="11"/>
        <v>4706.5</v>
      </c>
      <c r="G34" s="13">
        <f t="shared" si="6"/>
        <v>541550.53</v>
      </c>
      <c r="H34" s="21">
        <f t="shared" si="1"/>
        <v>20472.22</v>
      </c>
      <c r="I34" s="11">
        <f t="shared" si="12"/>
        <v>16666.669999999998</v>
      </c>
      <c r="J34" s="11">
        <f t="shared" si="7"/>
        <v>3805.55</v>
      </c>
      <c r="K34" s="12">
        <f t="shared" si="8"/>
        <v>439999.91</v>
      </c>
      <c r="L34" s="47"/>
      <c r="M34" s="48"/>
      <c r="N34" s="14">
        <f t="shared" si="2"/>
        <v>9</v>
      </c>
      <c r="O34" s="16">
        <f t="shared" si="9"/>
        <v>58</v>
      </c>
      <c r="P34" s="17">
        <f t="shared" si="3"/>
        <v>863110.26</v>
      </c>
      <c r="Q34" s="9"/>
    </row>
    <row r="35" spans="1:17" s="15" customFormat="1" x14ac:dyDescent="0.2">
      <c r="A35" s="20">
        <v>28</v>
      </c>
      <c r="B35" s="38" t="str">
        <f t="shared" si="4"/>
        <v>3-й год 4-й мес</v>
      </c>
      <c r="C35" s="36">
        <f t="shared" si="10"/>
        <v>43952</v>
      </c>
      <c r="D35" s="19">
        <f t="shared" si="0"/>
        <v>18827</v>
      </c>
      <c r="E35" s="11">
        <f t="shared" si="5"/>
        <v>14388.06</v>
      </c>
      <c r="F35" s="11">
        <f t="shared" si="11"/>
        <v>4438.9399999999996</v>
      </c>
      <c r="G35" s="13">
        <f t="shared" si="6"/>
        <v>527162.47</v>
      </c>
      <c r="H35" s="21">
        <f t="shared" si="1"/>
        <v>20333.34</v>
      </c>
      <c r="I35" s="11">
        <f t="shared" si="12"/>
        <v>16666.669999999998</v>
      </c>
      <c r="J35" s="11">
        <f t="shared" si="7"/>
        <v>3666.67</v>
      </c>
      <c r="K35" s="12">
        <f t="shared" si="8"/>
        <v>423333.24</v>
      </c>
      <c r="L35" s="47"/>
      <c r="M35" s="48"/>
      <c r="N35" s="14">
        <f t="shared" si="2"/>
        <v>9</v>
      </c>
      <c r="O35" s="16">
        <f t="shared" si="9"/>
        <v>58</v>
      </c>
      <c r="P35" s="17">
        <f t="shared" si="3"/>
        <v>863110.26</v>
      </c>
      <c r="Q35" s="9"/>
    </row>
    <row r="36" spans="1:17" s="15" customFormat="1" x14ac:dyDescent="0.2">
      <c r="A36" s="20">
        <v>29</v>
      </c>
      <c r="B36" s="38" t="str">
        <f t="shared" si="4"/>
        <v>3-й год 5-й мес</v>
      </c>
      <c r="C36" s="36">
        <f t="shared" si="10"/>
        <v>43983</v>
      </c>
      <c r="D36" s="19">
        <f t="shared" si="0"/>
        <v>18827</v>
      </c>
      <c r="E36" s="11">
        <f t="shared" si="5"/>
        <v>14361.96</v>
      </c>
      <c r="F36" s="11">
        <f t="shared" si="11"/>
        <v>4465.04</v>
      </c>
      <c r="G36" s="13">
        <f t="shared" si="6"/>
        <v>512800.51</v>
      </c>
      <c r="H36" s="21">
        <f t="shared" si="1"/>
        <v>20194.45</v>
      </c>
      <c r="I36" s="11">
        <f t="shared" si="12"/>
        <v>16666.669999999998</v>
      </c>
      <c r="J36" s="11">
        <f t="shared" si="7"/>
        <v>3527.78</v>
      </c>
      <c r="K36" s="12">
        <f t="shared" si="8"/>
        <v>406666.57</v>
      </c>
      <c r="L36" s="47"/>
      <c r="M36" s="48"/>
      <c r="N36" s="14">
        <f t="shared" si="2"/>
        <v>9</v>
      </c>
      <c r="O36" s="16">
        <f t="shared" si="9"/>
        <v>58</v>
      </c>
      <c r="P36" s="17">
        <f t="shared" si="3"/>
        <v>863110.26</v>
      </c>
      <c r="Q36" s="9"/>
    </row>
    <row r="37" spans="1:17" s="15" customFormat="1" x14ac:dyDescent="0.2">
      <c r="A37" s="20">
        <v>30</v>
      </c>
      <c r="B37" s="38" t="str">
        <f t="shared" si="4"/>
        <v>3-й год 6-й мес</v>
      </c>
      <c r="C37" s="36">
        <f t="shared" si="10"/>
        <v>44013</v>
      </c>
      <c r="D37" s="19">
        <f t="shared" si="0"/>
        <v>18827</v>
      </c>
      <c r="E37" s="11">
        <f t="shared" si="5"/>
        <v>14623.72</v>
      </c>
      <c r="F37" s="11">
        <f t="shared" si="11"/>
        <v>4203.28</v>
      </c>
      <c r="G37" s="13">
        <f t="shared" si="6"/>
        <v>498176.79</v>
      </c>
      <c r="H37" s="21">
        <f t="shared" si="1"/>
        <v>20055.560000000001</v>
      </c>
      <c r="I37" s="11">
        <f t="shared" si="12"/>
        <v>16666.669999999998</v>
      </c>
      <c r="J37" s="11">
        <f t="shared" si="7"/>
        <v>3388.89</v>
      </c>
      <c r="K37" s="12">
        <f t="shared" si="8"/>
        <v>389999.9</v>
      </c>
      <c r="L37" s="47"/>
      <c r="M37" s="48"/>
      <c r="N37" s="14">
        <f t="shared" si="2"/>
        <v>9</v>
      </c>
      <c r="O37" s="16">
        <f t="shared" si="9"/>
        <v>58</v>
      </c>
      <c r="P37" s="17">
        <f t="shared" si="3"/>
        <v>863110.26</v>
      </c>
      <c r="Q37" s="9"/>
    </row>
    <row r="38" spans="1:17" s="15" customFormat="1" x14ac:dyDescent="0.2">
      <c r="A38" s="20">
        <v>31</v>
      </c>
      <c r="B38" s="38" t="str">
        <f t="shared" si="4"/>
        <v>3-й год 7-й мес</v>
      </c>
      <c r="C38" s="36">
        <f t="shared" si="10"/>
        <v>44044</v>
      </c>
      <c r="D38" s="19">
        <f t="shared" si="0"/>
        <v>18827</v>
      </c>
      <c r="E38" s="11">
        <f t="shared" si="5"/>
        <v>14607.47</v>
      </c>
      <c r="F38" s="11">
        <f t="shared" si="11"/>
        <v>4219.53</v>
      </c>
      <c r="G38" s="13">
        <f t="shared" si="6"/>
        <v>483569.32</v>
      </c>
      <c r="H38" s="21">
        <f t="shared" si="1"/>
        <v>19916.669999999998</v>
      </c>
      <c r="I38" s="11">
        <f t="shared" si="12"/>
        <v>16666.669999999998</v>
      </c>
      <c r="J38" s="11">
        <f t="shared" si="7"/>
        <v>3250</v>
      </c>
      <c r="K38" s="12">
        <f t="shared" si="8"/>
        <v>373333.23</v>
      </c>
      <c r="L38" s="47"/>
      <c r="M38" s="48"/>
      <c r="N38" s="14">
        <f t="shared" si="2"/>
        <v>9</v>
      </c>
      <c r="O38" s="16">
        <f t="shared" si="9"/>
        <v>58</v>
      </c>
      <c r="P38" s="17">
        <f t="shared" si="3"/>
        <v>863110.26</v>
      </c>
      <c r="Q38" s="9"/>
    </row>
    <row r="39" spans="1:17" s="15" customFormat="1" x14ac:dyDescent="0.2">
      <c r="A39" s="20">
        <v>32</v>
      </c>
      <c r="B39" s="38" t="str">
        <f t="shared" si="4"/>
        <v>3-й год 8-й мес</v>
      </c>
      <c r="C39" s="36">
        <f t="shared" si="10"/>
        <v>44075</v>
      </c>
      <c r="D39" s="19">
        <f t="shared" si="0"/>
        <v>18827</v>
      </c>
      <c r="E39" s="11">
        <f t="shared" si="5"/>
        <v>14731.19</v>
      </c>
      <c r="F39" s="11">
        <f t="shared" si="11"/>
        <v>4095.81</v>
      </c>
      <c r="G39" s="13">
        <f t="shared" si="6"/>
        <v>468838.13</v>
      </c>
      <c r="H39" s="21">
        <f t="shared" si="1"/>
        <v>19777.78</v>
      </c>
      <c r="I39" s="11">
        <f t="shared" si="12"/>
        <v>16666.669999999998</v>
      </c>
      <c r="J39" s="11">
        <f t="shared" si="7"/>
        <v>3111.11</v>
      </c>
      <c r="K39" s="12">
        <f t="shared" si="8"/>
        <v>356666.56</v>
      </c>
      <c r="L39" s="47"/>
      <c r="M39" s="48"/>
      <c r="N39" s="14">
        <f t="shared" si="2"/>
        <v>9</v>
      </c>
      <c r="O39" s="16">
        <f t="shared" si="9"/>
        <v>58</v>
      </c>
      <c r="P39" s="17">
        <f t="shared" si="3"/>
        <v>863110.26</v>
      </c>
      <c r="Q39" s="9"/>
    </row>
    <row r="40" spans="1:17" s="15" customFormat="1" x14ac:dyDescent="0.2">
      <c r="A40" s="20">
        <v>33</v>
      </c>
      <c r="B40" s="38" t="str">
        <f t="shared" si="4"/>
        <v>3-й год 9-й мес</v>
      </c>
      <c r="C40" s="36">
        <f t="shared" si="10"/>
        <v>44105</v>
      </c>
      <c r="D40" s="19">
        <f t="shared" si="0"/>
        <v>18827</v>
      </c>
      <c r="E40" s="11">
        <f t="shared" si="5"/>
        <v>14984.06</v>
      </c>
      <c r="F40" s="11">
        <f t="shared" si="11"/>
        <v>3842.94</v>
      </c>
      <c r="G40" s="13">
        <f t="shared" si="6"/>
        <v>453854.07</v>
      </c>
      <c r="H40" s="21">
        <f t="shared" si="1"/>
        <v>19638.89</v>
      </c>
      <c r="I40" s="11">
        <f t="shared" si="12"/>
        <v>16666.669999999998</v>
      </c>
      <c r="J40" s="11">
        <f t="shared" si="7"/>
        <v>2972.22</v>
      </c>
      <c r="K40" s="12">
        <f t="shared" si="8"/>
        <v>339999.89</v>
      </c>
      <c r="L40" s="47"/>
      <c r="M40" s="48"/>
      <c r="N40" s="14">
        <f t="shared" si="2"/>
        <v>9</v>
      </c>
      <c r="O40" s="16">
        <f t="shared" si="9"/>
        <v>58</v>
      </c>
      <c r="P40" s="17">
        <f t="shared" si="3"/>
        <v>863110.26</v>
      </c>
      <c r="Q40" s="9"/>
    </row>
    <row r="41" spans="1:17" s="15" customFormat="1" x14ac:dyDescent="0.2">
      <c r="A41" s="20">
        <v>34</v>
      </c>
      <c r="B41" s="38" t="str">
        <f t="shared" si="4"/>
        <v>3-й год 10-й мес</v>
      </c>
      <c r="C41" s="36">
        <f t="shared" si="10"/>
        <v>44136</v>
      </c>
      <c r="D41" s="19">
        <f t="shared" si="0"/>
        <v>18827</v>
      </c>
      <c r="E41" s="11">
        <f t="shared" si="5"/>
        <v>14982.88</v>
      </c>
      <c r="F41" s="11">
        <f t="shared" si="11"/>
        <v>3844.12</v>
      </c>
      <c r="G41" s="13">
        <f t="shared" si="6"/>
        <v>438871.19</v>
      </c>
      <c r="H41" s="21">
        <f t="shared" si="1"/>
        <v>19500</v>
      </c>
      <c r="I41" s="11">
        <f t="shared" si="12"/>
        <v>16666.669999999998</v>
      </c>
      <c r="J41" s="11">
        <f t="shared" si="7"/>
        <v>2833.33</v>
      </c>
      <c r="K41" s="12">
        <f t="shared" si="8"/>
        <v>323333.21999999997</v>
      </c>
      <c r="L41" s="47"/>
      <c r="M41" s="48"/>
      <c r="N41" s="14">
        <f t="shared" si="2"/>
        <v>9</v>
      </c>
      <c r="O41" s="16">
        <f t="shared" si="9"/>
        <v>58</v>
      </c>
      <c r="P41" s="17">
        <f t="shared" si="3"/>
        <v>863110.26</v>
      </c>
      <c r="Q41" s="9"/>
    </row>
    <row r="42" spans="1:17" s="15" customFormat="1" x14ac:dyDescent="0.2">
      <c r="A42" s="20">
        <v>35</v>
      </c>
      <c r="B42" s="38" t="str">
        <f t="shared" si="4"/>
        <v>3-й год 11-й мес</v>
      </c>
      <c r="C42" s="36">
        <f t="shared" si="10"/>
        <v>44166</v>
      </c>
      <c r="D42" s="19">
        <f t="shared" si="0"/>
        <v>18827</v>
      </c>
      <c r="E42" s="11">
        <f t="shared" si="5"/>
        <v>15229.7</v>
      </c>
      <c r="F42" s="11">
        <f t="shared" si="11"/>
        <v>3597.3</v>
      </c>
      <c r="G42" s="13">
        <f t="shared" si="6"/>
        <v>423641.49</v>
      </c>
      <c r="H42" s="21">
        <f t="shared" si="1"/>
        <v>19361.11</v>
      </c>
      <c r="I42" s="11">
        <f t="shared" si="12"/>
        <v>16666.669999999998</v>
      </c>
      <c r="J42" s="11">
        <f t="shared" si="7"/>
        <v>2694.44</v>
      </c>
      <c r="K42" s="12">
        <f t="shared" si="8"/>
        <v>306666.55</v>
      </c>
      <c r="L42" s="47"/>
      <c r="M42" s="48"/>
      <c r="N42" s="14">
        <f t="shared" si="2"/>
        <v>9</v>
      </c>
      <c r="O42" s="16">
        <f t="shared" si="9"/>
        <v>58</v>
      </c>
      <c r="P42" s="17">
        <f t="shared" si="3"/>
        <v>863110.26</v>
      </c>
      <c r="Q42" s="9"/>
    </row>
    <row r="43" spans="1:17" s="15" customFormat="1" x14ac:dyDescent="0.2">
      <c r="A43" s="20">
        <v>36</v>
      </c>
      <c r="B43" s="38" t="str">
        <f t="shared" si="4"/>
        <v>3-й год 12-й мес</v>
      </c>
      <c r="C43" s="36">
        <f t="shared" si="10"/>
        <v>44197</v>
      </c>
      <c r="D43" s="19">
        <f t="shared" si="0"/>
        <v>18827</v>
      </c>
      <c r="E43" s="11">
        <f t="shared" si="5"/>
        <v>15228.95</v>
      </c>
      <c r="F43" s="11">
        <f t="shared" si="11"/>
        <v>3598.05</v>
      </c>
      <c r="G43" s="13">
        <f t="shared" si="6"/>
        <v>408412.54</v>
      </c>
      <c r="H43" s="21">
        <f t="shared" si="1"/>
        <v>19222.22</v>
      </c>
      <c r="I43" s="11">
        <f t="shared" si="12"/>
        <v>16666.669999999998</v>
      </c>
      <c r="J43" s="11">
        <f t="shared" si="7"/>
        <v>2555.5500000000002</v>
      </c>
      <c r="K43" s="12">
        <f t="shared" si="8"/>
        <v>289999.88</v>
      </c>
      <c r="L43" s="47"/>
      <c r="M43" s="48"/>
      <c r="N43" s="14">
        <f t="shared" si="2"/>
        <v>9</v>
      </c>
      <c r="O43" s="16">
        <f t="shared" si="9"/>
        <v>58</v>
      </c>
      <c r="P43" s="17">
        <f t="shared" si="3"/>
        <v>863110.26</v>
      </c>
      <c r="Q43" s="9"/>
    </row>
    <row r="44" spans="1:17" s="15" customFormat="1" x14ac:dyDescent="0.2">
      <c r="A44" s="23">
        <v>37</v>
      </c>
      <c r="B44" s="38" t="str">
        <f t="shared" si="4"/>
        <v>4-й год 1-й мес</v>
      </c>
      <c r="C44" s="36">
        <f t="shared" si="10"/>
        <v>44228</v>
      </c>
      <c r="D44" s="19">
        <f t="shared" si="0"/>
        <v>18827</v>
      </c>
      <c r="E44" s="24">
        <f t="shared" si="5"/>
        <v>15358.29</v>
      </c>
      <c r="F44" s="11">
        <f t="shared" si="11"/>
        <v>3468.71</v>
      </c>
      <c r="G44" s="25">
        <f t="shared" si="6"/>
        <v>393054.25</v>
      </c>
      <c r="H44" s="26">
        <f t="shared" si="1"/>
        <v>19083.34</v>
      </c>
      <c r="I44" s="24">
        <f t="shared" si="12"/>
        <v>16666.669999999998</v>
      </c>
      <c r="J44" s="24">
        <f t="shared" si="7"/>
        <v>2416.67</v>
      </c>
      <c r="K44" s="27">
        <f t="shared" si="8"/>
        <v>273333.21000000002</v>
      </c>
      <c r="L44" s="49"/>
      <c r="M44" s="48"/>
      <c r="N44" s="14">
        <f t="shared" si="2"/>
        <v>9</v>
      </c>
      <c r="O44" s="16">
        <f t="shared" si="9"/>
        <v>58</v>
      </c>
      <c r="P44" s="17">
        <f t="shared" si="3"/>
        <v>863110.26</v>
      </c>
      <c r="Q44" s="9"/>
    </row>
    <row r="45" spans="1:17" s="15" customFormat="1" x14ac:dyDescent="0.2">
      <c r="A45" s="28">
        <v>38</v>
      </c>
      <c r="B45" s="38" t="str">
        <f t="shared" si="4"/>
        <v>4-й год 2-й мес</v>
      </c>
      <c r="C45" s="36">
        <f t="shared" si="10"/>
        <v>44256</v>
      </c>
      <c r="D45" s="19">
        <f t="shared" si="0"/>
        <v>18827</v>
      </c>
      <c r="E45" s="11">
        <f t="shared" si="5"/>
        <v>15811.79</v>
      </c>
      <c r="F45" s="11">
        <f t="shared" si="11"/>
        <v>3015.21</v>
      </c>
      <c r="G45" s="13">
        <f t="shared" si="6"/>
        <v>377242.46</v>
      </c>
      <c r="H45" s="21">
        <f t="shared" si="1"/>
        <v>18944.45</v>
      </c>
      <c r="I45" s="11">
        <f t="shared" si="12"/>
        <v>16666.669999999998</v>
      </c>
      <c r="J45" s="11">
        <f t="shared" si="7"/>
        <v>2277.7800000000002</v>
      </c>
      <c r="K45" s="12">
        <f t="shared" si="8"/>
        <v>256666.54</v>
      </c>
      <c r="L45" s="47"/>
      <c r="M45" s="48"/>
      <c r="N45" s="14">
        <f t="shared" si="2"/>
        <v>9</v>
      </c>
      <c r="O45" s="16">
        <f t="shared" si="9"/>
        <v>58</v>
      </c>
      <c r="P45" s="17">
        <f t="shared" si="3"/>
        <v>863110.26</v>
      </c>
      <c r="Q45" s="9"/>
    </row>
    <row r="46" spans="1:17" s="15" customFormat="1" x14ac:dyDescent="0.2">
      <c r="A46" s="28">
        <v>39</v>
      </c>
      <c r="B46" s="38" t="str">
        <f t="shared" si="4"/>
        <v>4-й год 3-й мес</v>
      </c>
      <c r="C46" s="36">
        <f t="shared" si="10"/>
        <v>44287</v>
      </c>
      <c r="D46" s="19">
        <f t="shared" si="0"/>
        <v>18827</v>
      </c>
      <c r="E46" s="11">
        <f t="shared" si="5"/>
        <v>15623.02</v>
      </c>
      <c r="F46" s="11">
        <f t="shared" si="11"/>
        <v>3203.98</v>
      </c>
      <c r="G46" s="13">
        <f t="shared" si="6"/>
        <v>361619.44</v>
      </c>
      <c r="H46" s="21">
        <f t="shared" si="1"/>
        <v>18805.560000000001</v>
      </c>
      <c r="I46" s="11">
        <f t="shared" si="12"/>
        <v>16666.669999999998</v>
      </c>
      <c r="J46" s="11">
        <f t="shared" si="7"/>
        <v>2138.89</v>
      </c>
      <c r="K46" s="12">
        <f t="shared" si="8"/>
        <v>239999.87</v>
      </c>
      <c r="L46" s="47"/>
      <c r="M46" s="48"/>
      <c r="N46" s="14">
        <f t="shared" si="2"/>
        <v>9</v>
      </c>
      <c r="O46" s="16">
        <f t="shared" si="9"/>
        <v>58</v>
      </c>
      <c r="P46" s="17">
        <f t="shared" si="3"/>
        <v>863110.26</v>
      </c>
      <c r="Q46" s="9"/>
    </row>
    <row r="47" spans="1:17" s="15" customFormat="1" x14ac:dyDescent="0.2">
      <c r="A47" s="28">
        <v>40</v>
      </c>
      <c r="B47" s="38" t="str">
        <f t="shared" si="4"/>
        <v>4-й год 4-й мес</v>
      </c>
      <c r="C47" s="36">
        <f t="shared" si="10"/>
        <v>44317</v>
      </c>
      <c r="D47" s="19">
        <f t="shared" si="0"/>
        <v>18827</v>
      </c>
      <c r="E47" s="11">
        <f t="shared" si="5"/>
        <v>15854.79</v>
      </c>
      <c r="F47" s="11">
        <f t="shared" si="11"/>
        <v>2972.21</v>
      </c>
      <c r="G47" s="13">
        <f t="shared" si="6"/>
        <v>345764.65</v>
      </c>
      <c r="H47" s="21">
        <f t="shared" si="1"/>
        <v>18666.669999999998</v>
      </c>
      <c r="I47" s="11">
        <f t="shared" si="12"/>
        <v>16666.669999999998</v>
      </c>
      <c r="J47" s="11">
        <f t="shared" si="7"/>
        <v>2000</v>
      </c>
      <c r="K47" s="12">
        <f t="shared" si="8"/>
        <v>223333.2</v>
      </c>
      <c r="L47" s="47"/>
      <c r="M47" s="48"/>
      <c r="N47" s="14">
        <f t="shared" si="2"/>
        <v>9</v>
      </c>
      <c r="O47" s="16">
        <f t="shared" si="9"/>
        <v>58</v>
      </c>
      <c r="P47" s="17">
        <f t="shared" si="3"/>
        <v>863110.26</v>
      </c>
      <c r="Q47" s="9"/>
    </row>
    <row r="48" spans="1:17" s="15" customFormat="1" x14ac:dyDescent="0.2">
      <c r="A48" s="28">
        <v>41</v>
      </c>
      <c r="B48" s="38" t="str">
        <f t="shared" si="4"/>
        <v>4-й год 5-й мес</v>
      </c>
      <c r="C48" s="36">
        <f t="shared" si="10"/>
        <v>44348</v>
      </c>
      <c r="D48" s="19">
        <f t="shared" si="0"/>
        <v>18827</v>
      </c>
      <c r="E48" s="11">
        <f t="shared" si="5"/>
        <v>15890.37</v>
      </c>
      <c r="F48" s="11">
        <f t="shared" si="11"/>
        <v>2936.63</v>
      </c>
      <c r="G48" s="13">
        <f t="shared" si="6"/>
        <v>329874.28000000003</v>
      </c>
      <c r="H48" s="21">
        <f t="shared" si="1"/>
        <v>18527.78</v>
      </c>
      <c r="I48" s="11">
        <f t="shared" si="12"/>
        <v>16666.669999999998</v>
      </c>
      <c r="J48" s="11">
        <f t="shared" si="7"/>
        <v>1861.11</v>
      </c>
      <c r="K48" s="12">
        <f t="shared" si="8"/>
        <v>206666.53</v>
      </c>
      <c r="L48" s="47"/>
      <c r="M48" s="48"/>
      <c r="N48" s="14">
        <f t="shared" si="2"/>
        <v>9</v>
      </c>
      <c r="O48" s="16">
        <f t="shared" si="9"/>
        <v>58</v>
      </c>
      <c r="P48" s="17">
        <f t="shared" si="3"/>
        <v>863110.26</v>
      </c>
      <c r="Q48" s="9"/>
    </row>
    <row r="49" spans="1:17" s="15" customFormat="1" x14ac:dyDescent="0.2">
      <c r="A49" s="60">
        <v>42</v>
      </c>
      <c r="B49" s="61" t="str">
        <f t="shared" si="4"/>
        <v>4-й год 6-й мес</v>
      </c>
      <c r="C49" s="62">
        <f t="shared" si="10"/>
        <v>44378</v>
      </c>
      <c r="D49" s="63">
        <f t="shared" si="0"/>
        <v>18827</v>
      </c>
      <c r="E49" s="64">
        <f t="shared" si="5"/>
        <v>16115.7</v>
      </c>
      <c r="F49" s="64">
        <f t="shared" si="11"/>
        <v>2711.3</v>
      </c>
      <c r="G49" s="65">
        <f t="shared" si="6"/>
        <v>313758.58</v>
      </c>
      <c r="H49" s="66">
        <f t="shared" si="1"/>
        <v>18388.89</v>
      </c>
      <c r="I49" s="64">
        <f t="shared" si="12"/>
        <v>16666.669999999998</v>
      </c>
      <c r="J49" s="64">
        <f t="shared" si="7"/>
        <v>1722.22</v>
      </c>
      <c r="K49" s="67">
        <f t="shared" si="8"/>
        <v>189999.86</v>
      </c>
      <c r="L49" s="47"/>
      <c r="M49" s="48"/>
      <c r="N49" s="68">
        <f t="shared" si="2"/>
        <v>9</v>
      </c>
      <c r="O49" s="16">
        <f t="shared" si="9"/>
        <v>58</v>
      </c>
      <c r="P49" s="17">
        <f t="shared" si="3"/>
        <v>863110.26</v>
      </c>
      <c r="Q49" s="9"/>
    </row>
    <row r="50" spans="1:17" s="15" customFormat="1" x14ac:dyDescent="0.2">
      <c r="A50" s="60">
        <v>43</v>
      </c>
      <c r="B50" s="61" t="str">
        <f t="shared" si="4"/>
        <v>4-й год 7-й мес</v>
      </c>
      <c r="C50" s="62">
        <f t="shared" si="10"/>
        <v>44409</v>
      </c>
      <c r="D50" s="63">
        <f t="shared" si="0"/>
        <v>18827</v>
      </c>
      <c r="E50" s="64">
        <f t="shared" si="5"/>
        <v>16162.2</v>
      </c>
      <c r="F50" s="64">
        <f t="shared" si="11"/>
        <v>2664.8</v>
      </c>
      <c r="G50" s="65">
        <f t="shared" si="6"/>
        <v>297596.38</v>
      </c>
      <c r="H50" s="66">
        <f t="shared" si="1"/>
        <v>18250</v>
      </c>
      <c r="I50" s="64">
        <f t="shared" si="12"/>
        <v>16666.669999999998</v>
      </c>
      <c r="J50" s="64">
        <f t="shared" si="7"/>
        <v>1583.33</v>
      </c>
      <c r="K50" s="67">
        <f t="shared" si="8"/>
        <v>173333.19</v>
      </c>
      <c r="L50" s="47"/>
      <c r="M50" s="48"/>
      <c r="N50" s="68">
        <f t="shared" si="2"/>
        <v>9</v>
      </c>
      <c r="O50" s="16">
        <f t="shared" si="9"/>
        <v>58</v>
      </c>
      <c r="P50" s="17">
        <f t="shared" si="3"/>
        <v>863110.26</v>
      </c>
      <c r="Q50" s="9"/>
    </row>
    <row r="51" spans="1:17" s="15" customFormat="1" x14ac:dyDescent="0.2">
      <c r="A51" s="60">
        <v>44</v>
      </c>
      <c r="B51" s="61" t="str">
        <f t="shared" si="4"/>
        <v>4-й год 8-й мес</v>
      </c>
      <c r="C51" s="62">
        <f t="shared" si="10"/>
        <v>44440</v>
      </c>
      <c r="D51" s="63">
        <f t="shared" si="0"/>
        <v>18827</v>
      </c>
      <c r="E51" s="64">
        <f t="shared" si="5"/>
        <v>16299.47</v>
      </c>
      <c r="F51" s="64">
        <f t="shared" si="11"/>
        <v>2527.5300000000002</v>
      </c>
      <c r="G51" s="65">
        <f t="shared" si="6"/>
        <v>281296.90999999997</v>
      </c>
      <c r="H51" s="66">
        <f t="shared" si="1"/>
        <v>18111.11</v>
      </c>
      <c r="I51" s="64">
        <f t="shared" si="12"/>
        <v>16666.669999999998</v>
      </c>
      <c r="J51" s="64">
        <f t="shared" si="7"/>
        <v>1444.44</v>
      </c>
      <c r="K51" s="67">
        <f t="shared" si="8"/>
        <v>156666.51999999999</v>
      </c>
      <c r="L51" s="47"/>
      <c r="M51" s="48"/>
      <c r="N51" s="68">
        <f t="shared" si="2"/>
        <v>9</v>
      </c>
      <c r="O51" s="16">
        <f t="shared" si="9"/>
        <v>58</v>
      </c>
      <c r="P51" s="17">
        <f t="shared" si="3"/>
        <v>863110.26</v>
      </c>
      <c r="Q51" s="9"/>
    </row>
    <row r="52" spans="1:17" s="15" customFormat="1" x14ac:dyDescent="0.2">
      <c r="A52" s="60">
        <v>45</v>
      </c>
      <c r="B52" s="61" t="str">
        <f t="shared" si="4"/>
        <v>4-й год 9-й мес</v>
      </c>
      <c r="C52" s="62">
        <f t="shared" si="10"/>
        <v>44470</v>
      </c>
      <c r="D52" s="63">
        <f t="shared" si="0"/>
        <v>18827</v>
      </c>
      <c r="E52" s="64">
        <f t="shared" si="5"/>
        <v>16514.97</v>
      </c>
      <c r="F52" s="64">
        <f t="shared" si="11"/>
        <v>2312.0300000000002</v>
      </c>
      <c r="G52" s="65">
        <f t="shared" si="6"/>
        <v>264781.94</v>
      </c>
      <c r="H52" s="66">
        <f t="shared" si="1"/>
        <v>17972.22</v>
      </c>
      <c r="I52" s="64">
        <f t="shared" si="12"/>
        <v>16666.669999999998</v>
      </c>
      <c r="J52" s="64">
        <f t="shared" si="7"/>
        <v>1305.55</v>
      </c>
      <c r="K52" s="67">
        <f t="shared" si="8"/>
        <v>139999.85</v>
      </c>
      <c r="L52" s="47"/>
      <c r="M52" s="48"/>
      <c r="N52" s="68">
        <f t="shared" si="2"/>
        <v>9</v>
      </c>
      <c r="O52" s="16">
        <f t="shared" si="9"/>
        <v>58</v>
      </c>
      <c r="P52" s="17">
        <f t="shared" si="3"/>
        <v>863110.26</v>
      </c>
      <c r="Q52" s="9"/>
    </row>
    <row r="53" spans="1:17" s="15" customFormat="1" x14ac:dyDescent="0.2">
      <c r="A53" s="60">
        <v>46</v>
      </c>
      <c r="B53" s="61" t="str">
        <f t="shared" si="4"/>
        <v>4-й год 10-й мес</v>
      </c>
      <c r="C53" s="62">
        <f t="shared" si="10"/>
        <v>44501</v>
      </c>
      <c r="D53" s="63">
        <f t="shared" si="0"/>
        <v>18827</v>
      </c>
      <c r="E53" s="64">
        <f t="shared" si="5"/>
        <v>16578.169999999998</v>
      </c>
      <c r="F53" s="64">
        <f t="shared" si="11"/>
        <v>2248.83</v>
      </c>
      <c r="G53" s="65">
        <f t="shared" si="6"/>
        <v>248203.77</v>
      </c>
      <c r="H53" s="66">
        <f t="shared" si="1"/>
        <v>17833.34</v>
      </c>
      <c r="I53" s="64">
        <f t="shared" si="12"/>
        <v>16666.669999999998</v>
      </c>
      <c r="J53" s="64">
        <f t="shared" si="7"/>
        <v>1166.67</v>
      </c>
      <c r="K53" s="67">
        <f t="shared" si="8"/>
        <v>123333.18</v>
      </c>
      <c r="L53" s="47"/>
      <c r="M53" s="48"/>
      <c r="N53" s="68">
        <f t="shared" si="2"/>
        <v>9</v>
      </c>
      <c r="O53" s="16">
        <f t="shared" si="9"/>
        <v>58</v>
      </c>
      <c r="P53" s="17">
        <f t="shared" si="3"/>
        <v>863110.26</v>
      </c>
      <c r="Q53" s="9"/>
    </row>
    <row r="54" spans="1:17" s="15" customFormat="1" x14ac:dyDescent="0.2">
      <c r="A54" s="60">
        <v>47</v>
      </c>
      <c r="B54" s="61" t="str">
        <f t="shared" si="4"/>
        <v>4-й год 11-й мес</v>
      </c>
      <c r="C54" s="62">
        <f t="shared" si="10"/>
        <v>44531</v>
      </c>
      <c r="D54" s="63">
        <f t="shared" si="0"/>
        <v>18827</v>
      </c>
      <c r="E54" s="64">
        <f t="shared" si="5"/>
        <v>16786.97</v>
      </c>
      <c r="F54" s="64">
        <f t="shared" si="11"/>
        <v>2040.03</v>
      </c>
      <c r="G54" s="65">
        <f t="shared" si="6"/>
        <v>231416.8</v>
      </c>
      <c r="H54" s="66">
        <f t="shared" si="1"/>
        <v>17694.45</v>
      </c>
      <c r="I54" s="64">
        <f t="shared" si="12"/>
        <v>16666.669999999998</v>
      </c>
      <c r="J54" s="64">
        <f t="shared" si="7"/>
        <v>1027.78</v>
      </c>
      <c r="K54" s="67">
        <f t="shared" si="8"/>
        <v>106666.51</v>
      </c>
      <c r="L54" s="47"/>
      <c r="M54" s="48"/>
      <c r="N54" s="68">
        <f t="shared" si="2"/>
        <v>9</v>
      </c>
      <c r="O54" s="16">
        <f t="shared" si="9"/>
        <v>58</v>
      </c>
      <c r="P54" s="17">
        <f t="shared" si="3"/>
        <v>863110.26</v>
      </c>
      <c r="Q54" s="9"/>
    </row>
    <row r="55" spans="1:17" s="15" customFormat="1" x14ac:dyDescent="0.2">
      <c r="A55" s="69">
        <v>48</v>
      </c>
      <c r="B55" s="61" t="str">
        <f t="shared" si="4"/>
        <v>4-й год 12-й мес</v>
      </c>
      <c r="C55" s="62">
        <f t="shared" si="10"/>
        <v>44562</v>
      </c>
      <c r="D55" s="63">
        <f t="shared" si="0"/>
        <v>18827</v>
      </c>
      <c r="E55" s="70">
        <f t="shared" si="5"/>
        <v>16861.54</v>
      </c>
      <c r="F55" s="64">
        <f t="shared" si="11"/>
        <v>1965.46</v>
      </c>
      <c r="G55" s="71">
        <f t="shared" si="6"/>
        <v>214555.26</v>
      </c>
      <c r="H55" s="72">
        <f t="shared" si="1"/>
        <v>17555.560000000001</v>
      </c>
      <c r="I55" s="70">
        <f t="shared" si="12"/>
        <v>16666.669999999998</v>
      </c>
      <c r="J55" s="70">
        <f t="shared" si="7"/>
        <v>888.89</v>
      </c>
      <c r="K55" s="73">
        <f t="shared" si="8"/>
        <v>89999.84</v>
      </c>
      <c r="L55" s="50"/>
      <c r="M55" s="48"/>
      <c r="N55" s="68">
        <f t="shared" si="2"/>
        <v>9</v>
      </c>
      <c r="O55" s="16">
        <f t="shared" si="9"/>
        <v>58</v>
      </c>
      <c r="P55" s="17">
        <f t="shared" si="3"/>
        <v>863110.26</v>
      </c>
      <c r="Q55" s="9"/>
    </row>
    <row r="56" spans="1:17" s="15" customFormat="1" x14ac:dyDescent="0.2">
      <c r="A56" s="74">
        <v>49</v>
      </c>
      <c r="B56" s="61" t="str">
        <f t="shared" si="4"/>
        <v>5-й год 1-й мес</v>
      </c>
      <c r="C56" s="62">
        <f t="shared" si="10"/>
        <v>44593</v>
      </c>
      <c r="D56" s="63">
        <f t="shared" si="0"/>
        <v>18827</v>
      </c>
      <c r="E56" s="64">
        <f t="shared" si="5"/>
        <v>17004.75</v>
      </c>
      <c r="F56" s="64">
        <f t="shared" si="11"/>
        <v>1822.25</v>
      </c>
      <c r="G56" s="65">
        <f>G55-E56-L56-M56</f>
        <v>197550.51</v>
      </c>
      <c r="H56" s="66">
        <f t="shared" si="1"/>
        <v>17416.669999999998</v>
      </c>
      <c r="I56" s="64">
        <f t="shared" si="12"/>
        <v>16666.669999999998</v>
      </c>
      <c r="J56" s="64">
        <f t="shared" si="7"/>
        <v>750</v>
      </c>
      <c r="K56" s="67">
        <f>K55-I56-L56-M56</f>
        <v>73333.17</v>
      </c>
      <c r="L56" s="47"/>
      <c r="M56" s="48"/>
      <c r="N56" s="68">
        <f t="shared" si="2"/>
        <v>9</v>
      </c>
      <c r="O56" s="16">
        <f t="shared" si="9"/>
        <v>58</v>
      </c>
      <c r="P56" s="17">
        <f t="shared" si="3"/>
        <v>863110.26</v>
      </c>
      <c r="Q56" s="9"/>
    </row>
    <row r="57" spans="1:17" s="15" customFormat="1" x14ac:dyDescent="0.2">
      <c r="A57" s="74">
        <v>50</v>
      </c>
      <c r="B57" s="61" t="str">
        <f t="shared" si="4"/>
        <v>5-й год 2-й мес</v>
      </c>
      <c r="C57" s="62">
        <f t="shared" si="10"/>
        <v>44621</v>
      </c>
      <c r="D57" s="63">
        <f t="shared" si="0"/>
        <v>18827</v>
      </c>
      <c r="E57" s="64">
        <f t="shared" si="5"/>
        <v>17311.54</v>
      </c>
      <c r="F57" s="64">
        <f t="shared" si="11"/>
        <v>1515.46</v>
      </c>
      <c r="G57" s="65">
        <f t="shared" si="6"/>
        <v>180238.97</v>
      </c>
      <c r="H57" s="66">
        <f t="shared" si="1"/>
        <v>17277.78</v>
      </c>
      <c r="I57" s="64">
        <f t="shared" si="12"/>
        <v>16666.669999999998</v>
      </c>
      <c r="J57" s="64">
        <f t="shared" si="7"/>
        <v>611.11</v>
      </c>
      <c r="K57" s="67">
        <f t="shared" si="8"/>
        <v>56666.5</v>
      </c>
      <c r="L57" s="47"/>
      <c r="M57" s="48"/>
      <c r="N57" s="68">
        <f t="shared" si="2"/>
        <v>9</v>
      </c>
      <c r="O57" s="16">
        <f t="shared" si="9"/>
        <v>58</v>
      </c>
      <c r="P57" s="17">
        <f t="shared" si="3"/>
        <v>863110.26</v>
      </c>
      <c r="Q57" s="9"/>
    </row>
    <row r="58" spans="1:17" s="15" customFormat="1" x14ac:dyDescent="0.2">
      <c r="A58" s="74">
        <v>51</v>
      </c>
      <c r="B58" s="61" t="str">
        <f t="shared" si="4"/>
        <v>5-й год 3-й мес</v>
      </c>
      <c r="C58" s="62">
        <f t="shared" si="10"/>
        <v>44652</v>
      </c>
      <c r="D58" s="63">
        <f t="shared" si="0"/>
        <v>18827</v>
      </c>
      <c r="E58" s="64">
        <f t="shared" si="5"/>
        <v>17296.2</v>
      </c>
      <c r="F58" s="64">
        <f t="shared" si="11"/>
        <v>1530.8</v>
      </c>
      <c r="G58" s="65">
        <f t="shared" si="6"/>
        <v>162942.76999999999</v>
      </c>
      <c r="H58" s="66">
        <f t="shared" si="1"/>
        <v>17138.89</v>
      </c>
      <c r="I58" s="64">
        <f t="shared" si="12"/>
        <v>16666.669999999998</v>
      </c>
      <c r="J58" s="64">
        <f t="shared" si="7"/>
        <v>472.22</v>
      </c>
      <c r="K58" s="67">
        <f t="shared" si="8"/>
        <v>39999.83</v>
      </c>
      <c r="L58" s="47"/>
      <c r="M58" s="48"/>
      <c r="N58" s="68">
        <f t="shared" si="2"/>
        <v>9</v>
      </c>
      <c r="O58" s="16">
        <f t="shared" si="9"/>
        <v>58</v>
      </c>
      <c r="P58" s="17">
        <f t="shared" si="3"/>
        <v>863110.26</v>
      </c>
      <c r="Q58" s="9"/>
    </row>
    <row r="59" spans="1:17" s="15" customFormat="1" x14ac:dyDescent="0.2">
      <c r="A59" s="74">
        <v>52</v>
      </c>
      <c r="B59" s="61" t="str">
        <f t="shared" si="4"/>
        <v>5-й год 4-й мес</v>
      </c>
      <c r="C59" s="62">
        <f t="shared" si="10"/>
        <v>44682</v>
      </c>
      <c r="D59" s="63">
        <f t="shared" si="0"/>
        <v>18827</v>
      </c>
      <c r="E59" s="64">
        <f t="shared" si="5"/>
        <v>17487.740000000002</v>
      </c>
      <c r="F59" s="64">
        <f t="shared" si="11"/>
        <v>1339.26</v>
      </c>
      <c r="G59" s="65">
        <f t="shared" si="6"/>
        <v>145455.03</v>
      </c>
      <c r="H59" s="66">
        <f t="shared" si="1"/>
        <v>17000</v>
      </c>
      <c r="I59" s="64">
        <f t="shared" si="12"/>
        <v>16666.669999999998</v>
      </c>
      <c r="J59" s="64">
        <f t="shared" si="7"/>
        <v>333.33</v>
      </c>
      <c r="K59" s="67">
        <f t="shared" si="8"/>
        <v>23333.16</v>
      </c>
      <c r="L59" s="47"/>
      <c r="M59" s="48"/>
      <c r="N59" s="68">
        <f t="shared" si="2"/>
        <v>9</v>
      </c>
      <c r="O59" s="16">
        <f t="shared" si="9"/>
        <v>58</v>
      </c>
      <c r="P59" s="17">
        <f t="shared" si="3"/>
        <v>863110.26</v>
      </c>
      <c r="Q59" s="9"/>
    </row>
    <row r="60" spans="1:17" s="15" customFormat="1" x14ac:dyDescent="0.2">
      <c r="A60" s="74">
        <v>53</v>
      </c>
      <c r="B60" s="61" t="str">
        <f t="shared" si="4"/>
        <v>5-й год 5-й мес</v>
      </c>
      <c r="C60" s="62">
        <f t="shared" si="10"/>
        <v>44713</v>
      </c>
      <c r="D60" s="63">
        <f t="shared" si="0"/>
        <v>18827</v>
      </c>
      <c r="E60" s="64">
        <f t="shared" si="5"/>
        <v>17591.63</v>
      </c>
      <c r="F60" s="64">
        <f t="shared" si="11"/>
        <v>1235.3699999999999</v>
      </c>
      <c r="G60" s="65">
        <f t="shared" si="6"/>
        <v>127863.4</v>
      </c>
      <c r="H60" s="66">
        <f t="shared" si="1"/>
        <v>16861.11</v>
      </c>
      <c r="I60" s="64">
        <f t="shared" si="12"/>
        <v>16666.669999999998</v>
      </c>
      <c r="J60" s="64">
        <f t="shared" si="7"/>
        <v>194.44</v>
      </c>
      <c r="K60" s="67">
        <f t="shared" si="8"/>
        <v>6666.49</v>
      </c>
      <c r="L60" s="47"/>
      <c r="M60" s="48"/>
      <c r="N60" s="68">
        <f t="shared" si="2"/>
        <v>9</v>
      </c>
      <c r="O60" s="16">
        <f t="shared" si="9"/>
        <v>58</v>
      </c>
      <c r="P60" s="17">
        <f t="shared" si="3"/>
        <v>863110.26</v>
      </c>
      <c r="Q60" s="9"/>
    </row>
    <row r="61" spans="1:17" s="15" customFormat="1" x14ac:dyDescent="0.2">
      <c r="A61" s="74">
        <v>54</v>
      </c>
      <c r="B61" s="61" t="str">
        <f t="shared" si="4"/>
        <v>5-й год 6-й мес</v>
      </c>
      <c r="C61" s="62">
        <f t="shared" si="10"/>
        <v>44743</v>
      </c>
      <c r="D61" s="63">
        <f t="shared" si="0"/>
        <v>18827</v>
      </c>
      <c r="E61" s="64">
        <f t="shared" si="5"/>
        <v>17776.07</v>
      </c>
      <c r="F61" s="64">
        <f t="shared" si="11"/>
        <v>1050.93</v>
      </c>
      <c r="G61" s="65">
        <f t="shared" si="6"/>
        <v>110087.33</v>
      </c>
      <c r="H61" s="66">
        <f t="shared" si="1"/>
        <v>6722.04</v>
      </c>
      <c r="I61" s="64">
        <f t="shared" si="12"/>
        <v>6666.49</v>
      </c>
      <c r="J61" s="64">
        <f t="shared" si="7"/>
        <v>55.55</v>
      </c>
      <c r="K61" s="67">
        <f t="shared" si="8"/>
        <v>0</v>
      </c>
      <c r="L61" s="47"/>
      <c r="M61" s="48"/>
      <c r="N61" s="68">
        <f t="shared" si="2"/>
        <v>9</v>
      </c>
      <c r="O61" s="16">
        <f t="shared" si="9"/>
        <v>58</v>
      </c>
      <c r="P61" s="17">
        <f t="shared" si="3"/>
        <v>863110.26</v>
      </c>
      <c r="Q61" s="9"/>
    </row>
    <row r="62" spans="1:17" s="15" customFormat="1" x14ac:dyDescent="0.2">
      <c r="A62" s="74">
        <v>55</v>
      </c>
      <c r="B62" s="61" t="str">
        <f t="shared" si="4"/>
        <v>5-й год 7-й мес</v>
      </c>
      <c r="C62" s="62">
        <f t="shared" si="10"/>
        <v>44774</v>
      </c>
      <c r="D62" s="63">
        <f t="shared" si="0"/>
        <v>18827</v>
      </c>
      <c r="E62" s="64">
        <f t="shared" si="5"/>
        <v>17892.009999999998</v>
      </c>
      <c r="F62" s="64">
        <f t="shared" si="11"/>
        <v>934.99</v>
      </c>
      <c r="G62" s="65">
        <f t="shared" si="6"/>
        <v>92195.32</v>
      </c>
      <c r="H62" s="66">
        <f t="shared" si="1"/>
        <v>0</v>
      </c>
      <c r="I62" s="64">
        <f t="shared" si="12"/>
        <v>0</v>
      </c>
      <c r="J62" s="64">
        <f t="shared" si="7"/>
        <v>0</v>
      </c>
      <c r="K62" s="67">
        <f t="shared" si="8"/>
        <v>0</v>
      </c>
      <c r="L62" s="47"/>
      <c r="M62" s="48"/>
      <c r="N62" s="68">
        <f t="shared" si="2"/>
        <v>9</v>
      </c>
      <c r="O62" s="16">
        <f t="shared" si="9"/>
        <v>58</v>
      </c>
      <c r="P62" s="17">
        <f t="shared" si="3"/>
        <v>863110.26</v>
      </c>
      <c r="Q62" s="9"/>
    </row>
    <row r="63" spans="1:17" s="15" customFormat="1" x14ac:dyDescent="0.2">
      <c r="A63" s="74">
        <v>56</v>
      </c>
      <c r="B63" s="61" t="str">
        <f t="shared" si="4"/>
        <v>5-й год 8-й мес</v>
      </c>
      <c r="C63" s="62">
        <f t="shared" si="10"/>
        <v>44805</v>
      </c>
      <c r="D63" s="63">
        <f t="shared" si="0"/>
        <v>18827</v>
      </c>
      <c r="E63" s="64">
        <f t="shared" si="5"/>
        <v>18043.97</v>
      </c>
      <c r="F63" s="64">
        <f t="shared" si="11"/>
        <v>783.03</v>
      </c>
      <c r="G63" s="65">
        <f>G62-E63-L63-M63</f>
        <v>74151.350000000006</v>
      </c>
      <c r="H63" s="66">
        <f t="shared" si="1"/>
        <v>0</v>
      </c>
      <c r="I63" s="64">
        <f t="shared" si="12"/>
        <v>0</v>
      </c>
      <c r="J63" s="64">
        <f t="shared" si="7"/>
        <v>0</v>
      </c>
      <c r="K63" s="67">
        <f>K62-I63-L63-M63</f>
        <v>0</v>
      </c>
      <c r="L63" s="47"/>
      <c r="M63" s="48"/>
      <c r="N63" s="68">
        <f t="shared" si="2"/>
        <v>9</v>
      </c>
      <c r="O63" s="16">
        <f t="shared" si="9"/>
        <v>58</v>
      </c>
      <c r="P63" s="17">
        <f t="shared" si="3"/>
        <v>863110.26</v>
      </c>
      <c r="Q63" s="9"/>
    </row>
    <row r="64" spans="1:17" s="15" customFormat="1" x14ac:dyDescent="0.2">
      <c r="A64" s="74">
        <v>57</v>
      </c>
      <c r="B64" s="61" t="str">
        <f t="shared" si="4"/>
        <v>5-й год 9-й мес</v>
      </c>
      <c r="C64" s="62">
        <f t="shared" si="10"/>
        <v>44835</v>
      </c>
      <c r="D64" s="63">
        <f t="shared" si="0"/>
        <v>18827</v>
      </c>
      <c r="E64" s="64">
        <f t="shared" si="5"/>
        <v>18217.54</v>
      </c>
      <c r="F64" s="64">
        <f t="shared" si="11"/>
        <v>609.46</v>
      </c>
      <c r="G64" s="65">
        <f t="shared" si="6"/>
        <v>55933.81</v>
      </c>
      <c r="H64" s="66">
        <f t="shared" si="1"/>
        <v>0</v>
      </c>
      <c r="I64" s="64">
        <f t="shared" si="12"/>
        <v>0</v>
      </c>
      <c r="J64" s="64">
        <f t="shared" si="7"/>
        <v>0</v>
      </c>
      <c r="K64" s="67">
        <f t="shared" si="8"/>
        <v>0</v>
      </c>
      <c r="L64" s="47"/>
      <c r="M64" s="48"/>
      <c r="N64" s="68">
        <f t="shared" si="2"/>
        <v>9</v>
      </c>
      <c r="O64" s="16">
        <f t="shared" si="9"/>
        <v>58</v>
      </c>
      <c r="P64" s="17">
        <f t="shared" si="3"/>
        <v>863110.26</v>
      </c>
      <c r="Q64" s="9"/>
    </row>
    <row r="65" spans="1:17" s="15" customFormat="1" x14ac:dyDescent="0.2">
      <c r="A65" s="74">
        <v>58</v>
      </c>
      <c r="B65" s="61" t="str">
        <f t="shared" si="4"/>
        <v>5-й год 10-й мес</v>
      </c>
      <c r="C65" s="62">
        <f t="shared" si="10"/>
        <v>44866</v>
      </c>
      <c r="D65" s="63">
        <f t="shared" si="0"/>
        <v>18827</v>
      </c>
      <c r="E65" s="64">
        <f t="shared" si="5"/>
        <v>18351.95</v>
      </c>
      <c r="F65" s="64">
        <f t="shared" si="11"/>
        <v>475.05</v>
      </c>
      <c r="G65" s="65">
        <f t="shared" si="6"/>
        <v>37581.86</v>
      </c>
      <c r="H65" s="66">
        <f t="shared" si="1"/>
        <v>0</v>
      </c>
      <c r="I65" s="64">
        <f t="shared" si="12"/>
        <v>0</v>
      </c>
      <c r="J65" s="64">
        <f t="shared" si="7"/>
        <v>0</v>
      </c>
      <c r="K65" s="67">
        <f t="shared" si="8"/>
        <v>0</v>
      </c>
      <c r="L65" s="47"/>
      <c r="M65" s="48"/>
      <c r="N65" s="68">
        <f t="shared" si="2"/>
        <v>9</v>
      </c>
      <c r="O65" s="16">
        <f t="shared" si="9"/>
        <v>58</v>
      </c>
      <c r="P65" s="17">
        <f t="shared" si="3"/>
        <v>863110.26</v>
      </c>
      <c r="Q65" s="9"/>
    </row>
    <row r="66" spans="1:17" s="15" customFormat="1" x14ac:dyDescent="0.2">
      <c r="A66" s="74">
        <v>59</v>
      </c>
      <c r="B66" s="61" t="str">
        <f t="shared" si="4"/>
        <v>5-й год 11-й мес</v>
      </c>
      <c r="C66" s="62">
        <f t="shared" si="10"/>
        <v>44896</v>
      </c>
      <c r="D66" s="63">
        <f t="shared" si="0"/>
        <v>18827</v>
      </c>
      <c r="E66" s="64">
        <f t="shared" si="5"/>
        <v>18518.11</v>
      </c>
      <c r="F66" s="64">
        <f t="shared" si="11"/>
        <v>308.89</v>
      </c>
      <c r="G66" s="65">
        <f t="shared" si="6"/>
        <v>19063.75</v>
      </c>
      <c r="H66" s="66">
        <f t="shared" si="1"/>
        <v>0</v>
      </c>
      <c r="I66" s="64">
        <f t="shared" si="12"/>
        <v>0</v>
      </c>
      <c r="J66" s="64">
        <f t="shared" si="7"/>
        <v>0</v>
      </c>
      <c r="K66" s="67">
        <f t="shared" si="8"/>
        <v>0</v>
      </c>
      <c r="L66" s="47"/>
      <c r="M66" s="48"/>
      <c r="N66" s="68">
        <f t="shared" si="2"/>
        <v>9</v>
      </c>
      <c r="O66" s="16">
        <f t="shared" si="9"/>
        <v>58</v>
      </c>
      <c r="P66" s="17">
        <f t="shared" si="3"/>
        <v>863110.26</v>
      </c>
      <c r="Q66" s="9"/>
    </row>
    <row r="67" spans="1:17" s="15" customFormat="1" x14ac:dyDescent="0.2">
      <c r="A67" s="74">
        <v>60</v>
      </c>
      <c r="B67" s="61" t="str">
        <f t="shared" si="4"/>
        <v>5-й год 12-й мес</v>
      </c>
      <c r="C67" s="62">
        <f t="shared" si="10"/>
        <v>44927</v>
      </c>
      <c r="D67" s="63">
        <f t="shared" si="0"/>
        <v>18827</v>
      </c>
      <c r="E67" s="64">
        <f t="shared" si="5"/>
        <v>18665.09</v>
      </c>
      <c r="F67" s="64">
        <f t="shared" si="11"/>
        <v>161.91</v>
      </c>
      <c r="G67" s="65">
        <f t="shared" si="6"/>
        <v>398.66</v>
      </c>
      <c r="H67" s="66">
        <f t="shared" si="1"/>
        <v>0</v>
      </c>
      <c r="I67" s="64">
        <f t="shared" si="12"/>
        <v>0</v>
      </c>
      <c r="J67" s="64">
        <f t="shared" si="7"/>
        <v>0</v>
      </c>
      <c r="K67" s="67">
        <f t="shared" si="8"/>
        <v>0</v>
      </c>
      <c r="L67" s="47"/>
      <c r="M67" s="48"/>
      <c r="N67" s="68">
        <f t="shared" si="2"/>
        <v>9</v>
      </c>
      <c r="O67" s="16">
        <f t="shared" si="9"/>
        <v>58</v>
      </c>
      <c r="P67" s="17">
        <f t="shared" si="3"/>
        <v>863110.26</v>
      </c>
      <c r="Q67" s="9"/>
    </row>
    <row r="68" spans="1:17" s="15" customFormat="1" x14ac:dyDescent="0.2">
      <c r="A68" s="75">
        <v>61</v>
      </c>
      <c r="B68" s="61" t="str">
        <f t="shared" si="4"/>
        <v>6-й год 1-й мес</v>
      </c>
      <c r="C68" s="62">
        <f t="shared" si="10"/>
        <v>44958</v>
      </c>
      <c r="D68" s="63">
        <f t="shared" si="0"/>
        <v>402.05</v>
      </c>
      <c r="E68" s="76">
        <f t="shared" si="5"/>
        <v>398.66</v>
      </c>
      <c r="F68" s="64">
        <f t="shared" si="11"/>
        <v>3.39</v>
      </c>
      <c r="G68" s="77">
        <f t="shared" si="6"/>
        <v>0</v>
      </c>
      <c r="H68" s="78">
        <f t="shared" si="1"/>
        <v>0</v>
      </c>
      <c r="I68" s="76">
        <f t="shared" si="12"/>
        <v>0</v>
      </c>
      <c r="J68" s="76">
        <f t="shared" si="7"/>
        <v>0</v>
      </c>
      <c r="K68" s="79">
        <f t="shared" si="8"/>
        <v>0</v>
      </c>
      <c r="L68" s="49"/>
      <c r="M68" s="48"/>
      <c r="N68" s="68">
        <f t="shared" si="2"/>
        <v>9</v>
      </c>
      <c r="O68" s="16">
        <f t="shared" si="9"/>
        <v>58</v>
      </c>
      <c r="P68" s="17">
        <f t="shared" si="3"/>
        <v>863110.26</v>
      </c>
      <c r="Q68" s="9"/>
    </row>
    <row r="69" spans="1:17" s="15" customFormat="1" x14ac:dyDescent="0.2">
      <c r="A69" s="60">
        <v>62</v>
      </c>
      <c r="B69" s="61" t="str">
        <f t="shared" si="4"/>
        <v>6-й год 2-й мес</v>
      </c>
      <c r="C69" s="62">
        <f t="shared" si="10"/>
        <v>44986</v>
      </c>
      <c r="D69" s="63">
        <f t="shared" si="0"/>
        <v>0</v>
      </c>
      <c r="E69" s="64">
        <f t="shared" si="5"/>
        <v>0</v>
      </c>
      <c r="F69" s="64">
        <f t="shared" si="11"/>
        <v>0</v>
      </c>
      <c r="G69" s="65">
        <f t="shared" si="6"/>
        <v>0</v>
      </c>
      <c r="H69" s="66">
        <f t="shared" si="1"/>
        <v>0</v>
      </c>
      <c r="I69" s="64">
        <f t="shared" si="12"/>
        <v>0</v>
      </c>
      <c r="J69" s="64">
        <f t="shared" si="7"/>
        <v>0</v>
      </c>
      <c r="K69" s="67">
        <f t="shared" si="8"/>
        <v>0</v>
      </c>
      <c r="L69" s="47"/>
      <c r="M69" s="48"/>
      <c r="N69" s="68">
        <f t="shared" si="2"/>
        <v>9</v>
      </c>
      <c r="O69" s="16">
        <f t="shared" si="9"/>
        <v>58</v>
      </c>
      <c r="P69" s="17">
        <f t="shared" si="3"/>
        <v>863110.26</v>
      </c>
      <c r="Q69" s="9"/>
    </row>
    <row r="70" spans="1:17" s="15" customFormat="1" x14ac:dyDescent="0.2">
      <c r="A70" s="60">
        <v>63</v>
      </c>
      <c r="B70" s="61" t="str">
        <f t="shared" si="4"/>
        <v>6-й год 3-й мес</v>
      </c>
      <c r="C70" s="62">
        <f t="shared" si="10"/>
        <v>45017</v>
      </c>
      <c r="D70" s="63">
        <f t="shared" si="0"/>
        <v>0</v>
      </c>
      <c r="E70" s="64">
        <f t="shared" si="5"/>
        <v>0</v>
      </c>
      <c r="F70" s="64">
        <f t="shared" si="11"/>
        <v>0</v>
      </c>
      <c r="G70" s="65">
        <f t="shared" si="6"/>
        <v>0</v>
      </c>
      <c r="H70" s="66">
        <f t="shared" si="1"/>
        <v>0</v>
      </c>
      <c r="I70" s="64">
        <f t="shared" si="12"/>
        <v>0</v>
      </c>
      <c r="J70" s="64">
        <f t="shared" si="7"/>
        <v>0</v>
      </c>
      <c r="K70" s="67">
        <f t="shared" si="8"/>
        <v>0</v>
      </c>
      <c r="L70" s="47"/>
      <c r="M70" s="48"/>
      <c r="N70" s="68">
        <f t="shared" si="2"/>
        <v>9</v>
      </c>
      <c r="O70" s="16">
        <f t="shared" si="9"/>
        <v>58</v>
      </c>
      <c r="P70" s="17">
        <f t="shared" si="3"/>
        <v>863110.26</v>
      </c>
      <c r="Q70" s="9"/>
    </row>
    <row r="71" spans="1:17" s="15" customFormat="1" x14ac:dyDescent="0.2">
      <c r="A71" s="60">
        <v>64</v>
      </c>
      <c r="B71" s="61" t="str">
        <f t="shared" si="4"/>
        <v>6-й год 4-й мес</v>
      </c>
      <c r="C71" s="62">
        <f t="shared" si="10"/>
        <v>45047</v>
      </c>
      <c r="D71" s="63">
        <f t="shared" si="0"/>
        <v>0</v>
      </c>
      <c r="E71" s="64">
        <f t="shared" si="5"/>
        <v>0</v>
      </c>
      <c r="F71" s="64">
        <f t="shared" si="11"/>
        <v>0</v>
      </c>
      <c r="G71" s="65">
        <f t="shared" si="6"/>
        <v>0</v>
      </c>
      <c r="H71" s="66">
        <f t="shared" si="1"/>
        <v>0</v>
      </c>
      <c r="I71" s="64">
        <f t="shared" si="12"/>
        <v>0</v>
      </c>
      <c r="J71" s="64">
        <f t="shared" si="7"/>
        <v>0</v>
      </c>
      <c r="K71" s="67">
        <f t="shared" si="8"/>
        <v>0</v>
      </c>
      <c r="L71" s="47"/>
      <c r="M71" s="48"/>
      <c r="N71" s="68">
        <f t="shared" si="2"/>
        <v>9</v>
      </c>
      <c r="O71" s="16">
        <f t="shared" si="9"/>
        <v>58</v>
      </c>
      <c r="P71" s="17">
        <f t="shared" si="3"/>
        <v>863110.26</v>
      </c>
      <c r="Q71" s="9"/>
    </row>
    <row r="72" spans="1:17" s="15" customFormat="1" x14ac:dyDescent="0.2">
      <c r="A72" s="60">
        <v>65</v>
      </c>
      <c r="B72" s="61" t="str">
        <f t="shared" si="4"/>
        <v>6-й год 5-й мес</v>
      </c>
      <c r="C72" s="62">
        <f t="shared" si="10"/>
        <v>45078</v>
      </c>
      <c r="D72" s="63">
        <f t="shared" ref="D72:D135" si="13">IF(P72*$D$2/100/12/(1-(1+$D$2/100/12)^(-O72))&lt;G71,ROUNDUP(P72*$D$2/100/12/(1-(1+$D$2/100/12)^(-O72)),0),G71+F72)</f>
        <v>0</v>
      </c>
      <c r="E72" s="64">
        <f t="shared" si="5"/>
        <v>0</v>
      </c>
      <c r="F72" s="64">
        <f t="shared" si="11"/>
        <v>0</v>
      </c>
      <c r="G72" s="65">
        <f t="shared" si="6"/>
        <v>0</v>
      </c>
      <c r="H72" s="66">
        <f t="shared" ref="H72:H135" si="14">I72+J72</f>
        <v>0</v>
      </c>
      <c r="I72" s="64">
        <f t="shared" si="12"/>
        <v>0</v>
      </c>
      <c r="J72" s="64">
        <f t="shared" si="7"/>
        <v>0</v>
      </c>
      <c r="K72" s="67">
        <f t="shared" si="8"/>
        <v>0</v>
      </c>
      <c r="L72" s="47"/>
      <c r="M72" s="48"/>
      <c r="N72" s="68">
        <f t="shared" ref="N72:N135" si="15">IF(ISBLANK(L71),VALUE(N71),ROW(L71))</f>
        <v>9</v>
      </c>
      <c r="O72" s="16">
        <f t="shared" si="9"/>
        <v>58</v>
      </c>
      <c r="P72" s="17">
        <f t="shared" ref="P72:P135" si="16">INDEX(G:G,N72,1)</f>
        <v>863110.26</v>
      </c>
      <c r="Q72" s="9"/>
    </row>
    <row r="73" spans="1:17" s="15" customFormat="1" x14ac:dyDescent="0.2">
      <c r="A73" s="60">
        <v>66</v>
      </c>
      <c r="B73" s="61" t="str">
        <f t="shared" ref="B73:B136" si="17">CONCATENATE(INT((A73-1)/12)+1,"-й год ",A73-1-INT((A73-1)/12)*12+1,"-й мес")</f>
        <v>6-й год 6-й мес</v>
      </c>
      <c r="C73" s="62">
        <f t="shared" si="10"/>
        <v>45108</v>
      </c>
      <c r="D73" s="63">
        <f t="shared" si="13"/>
        <v>0</v>
      </c>
      <c r="E73" s="64">
        <f t="shared" ref="E73:E136" si="18">D73-F73</f>
        <v>0</v>
      </c>
      <c r="F73" s="64">
        <f t="shared" si="11"/>
        <v>0</v>
      </c>
      <c r="G73" s="65">
        <f t="shared" ref="G73:G136" si="19">G72-E73-L73-M73</f>
        <v>0</v>
      </c>
      <c r="H73" s="66">
        <f t="shared" si="14"/>
        <v>0</v>
      </c>
      <c r="I73" s="64">
        <f t="shared" ref="I73:I136" si="20">IF($D$1/$D$3&lt;K72,$D$1/$D$3,K72)</f>
        <v>0</v>
      </c>
      <c r="J73" s="64">
        <f t="shared" ref="J73:J136" si="21">K72*$D$2/12/100</f>
        <v>0</v>
      </c>
      <c r="K73" s="67">
        <f t="shared" ref="K73:K136" si="22">K72-I73-L73-M73</f>
        <v>0</v>
      </c>
      <c r="L73" s="47"/>
      <c r="M73" s="48"/>
      <c r="N73" s="68">
        <f t="shared" si="15"/>
        <v>9</v>
      </c>
      <c r="O73" s="16">
        <f t="shared" ref="O73:O136" si="23">O72+N72-N73</f>
        <v>58</v>
      </c>
      <c r="P73" s="17">
        <f t="shared" si="16"/>
        <v>863110.26</v>
      </c>
      <c r="Q73" s="9"/>
    </row>
    <row r="74" spans="1:17" s="15" customFormat="1" x14ac:dyDescent="0.2">
      <c r="A74" s="60">
        <v>67</v>
      </c>
      <c r="B74" s="61" t="str">
        <f t="shared" si="17"/>
        <v>6-й год 7-й мес</v>
      </c>
      <c r="C74" s="62">
        <f t="shared" ref="C74:C137" si="24">DATE(YEAR(C73),MONTH(C73)+1,DAY(C73))</f>
        <v>45139</v>
      </c>
      <c r="D74" s="63">
        <f t="shared" si="13"/>
        <v>0</v>
      </c>
      <c r="E74" s="64">
        <f t="shared" si="18"/>
        <v>0</v>
      </c>
      <c r="F74" s="64">
        <f t="shared" ref="F74:F137" si="25">G73*$D$2*(C74-C73)/(DATE(YEAR(C74)+1,1,1)-DATE(YEAR(C74),1,1))/100</f>
        <v>0</v>
      </c>
      <c r="G74" s="65">
        <f t="shared" si="19"/>
        <v>0</v>
      </c>
      <c r="H74" s="66">
        <f t="shared" si="14"/>
        <v>0</v>
      </c>
      <c r="I74" s="64">
        <f t="shared" si="20"/>
        <v>0</v>
      </c>
      <c r="J74" s="64">
        <f t="shared" si="21"/>
        <v>0</v>
      </c>
      <c r="K74" s="67">
        <f t="shared" si="22"/>
        <v>0</v>
      </c>
      <c r="L74" s="47"/>
      <c r="M74" s="48"/>
      <c r="N74" s="68">
        <f t="shared" si="15"/>
        <v>9</v>
      </c>
      <c r="O74" s="16">
        <f t="shared" si="23"/>
        <v>58</v>
      </c>
      <c r="P74" s="17">
        <f t="shared" si="16"/>
        <v>863110.26</v>
      </c>
      <c r="Q74" s="9"/>
    </row>
    <row r="75" spans="1:17" s="15" customFormat="1" x14ac:dyDescent="0.2">
      <c r="A75" s="60">
        <v>68</v>
      </c>
      <c r="B75" s="61" t="str">
        <f t="shared" si="17"/>
        <v>6-й год 8-й мес</v>
      </c>
      <c r="C75" s="62">
        <f t="shared" si="24"/>
        <v>45170</v>
      </c>
      <c r="D75" s="63">
        <f t="shared" si="13"/>
        <v>0</v>
      </c>
      <c r="E75" s="64">
        <f t="shared" si="18"/>
        <v>0</v>
      </c>
      <c r="F75" s="64">
        <f t="shared" si="25"/>
        <v>0</v>
      </c>
      <c r="G75" s="65">
        <f t="shared" si="19"/>
        <v>0</v>
      </c>
      <c r="H75" s="66">
        <f t="shared" si="14"/>
        <v>0</v>
      </c>
      <c r="I75" s="64">
        <f t="shared" si="20"/>
        <v>0</v>
      </c>
      <c r="J75" s="64">
        <f t="shared" si="21"/>
        <v>0</v>
      </c>
      <c r="K75" s="67">
        <f t="shared" si="22"/>
        <v>0</v>
      </c>
      <c r="L75" s="47"/>
      <c r="M75" s="48"/>
      <c r="N75" s="68">
        <f t="shared" si="15"/>
        <v>9</v>
      </c>
      <c r="O75" s="16">
        <f t="shared" si="23"/>
        <v>58</v>
      </c>
      <c r="P75" s="17">
        <f t="shared" si="16"/>
        <v>863110.26</v>
      </c>
      <c r="Q75" s="9"/>
    </row>
    <row r="76" spans="1:17" s="15" customFormat="1" x14ac:dyDescent="0.2">
      <c r="A76" s="60">
        <v>69</v>
      </c>
      <c r="B76" s="61" t="str">
        <f t="shared" si="17"/>
        <v>6-й год 9-й мес</v>
      </c>
      <c r="C76" s="62">
        <f t="shared" si="24"/>
        <v>45200</v>
      </c>
      <c r="D76" s="63">
        <f t="shared" si="13"/>
        <v>0</v>
      </c>
      <c r="E76" s="64">
        <f t="shared" si="18"/>
        <v>0</v>
      </c>
      <c r="F76" s="64">
        <f t="shared" si="25"/>
        <v>0</v>
      </c>
      <c r="G76" s="65">
        <f t="shared" si="19"/>
        <v>0</v>
      </c>
      <c r="H76" s="66">
        <f t="shared" si="14"/>
        <v>0</v>
      </c>
      <c r="I76" s="64">
        <f t="shared" si="20"/>
        <v>0</v>
      </c>
      <c r="J76" s="64">
        <f t="shared" si="21"/>
        <v>0</v>
      </c>
      <c r="K76" s="67">
        <f t="shared" si="22"/>
        <v>0</v>
      </c>
      <c r="L76" s="47"/>
      <c r="M76" s="48"/>
      <c r="N76" s="68">
        <f t="shared" si="15"/>
        <v>9</v>
      </c>
      <c r="O76" s="16">
        <f t="shared" si="23"/>
        <v>58</v>
      </c>
      <c r="P76" s="17">
        <f t="shared" si="16"/>
        <v>863110.26</v>
      </c>
      <c r="Q76" s="9"/>
    </row>
    <row r="77" spans="1:17" s="15" customFormat="1" x14ac:dyDescent="0.2">
      <c r="A77" s="60">
        <v>70</v>
      </c>
      <c r="B77" s="61" t="str">
        <f t="shared" si="17"/>
        <v>6-й год 10-й мес</v>
      </c>
      <c r="C77" s="62">
        <f t="shared" si="24"/>
        <v>45231</v>
      </c>
      <c r="D77" s="63">
        <f t="shared" si="13"/>
        <v>0</v>
      </c>
      <c r="E77" s="64">
        <f t="shared" si="18"/>
        <v>0</v>
      </c>
      <c r="F77" s="64">
        <f t="shared" si="25"/>
        <v>0</v>
      </c>
      <c r="G77" s="65">
        <f t="shared" si="19"/>
        <v>0</v>
      </c>
      <c r="H77" s="66">
        <f t="shared" si="14"/>
        <v>0</v>
      </c>
      <c r="I77" s="64">
        <f t="shared" si="20"/>
        <v>0</v>
      </c>
      <c r="J77" s="64">
        <f t="shared" si="21"/>
        <v>0</v>
      </c>
      <c r="K77" s="67">
        <f t="shared" si="22"/>
        <v>0</v>
      </c>
      <c r="L77" s="47"/>
      <c r="M77" s="48"/>
      <c r="N77" s="68">
        <f t="shared" si="15"/>
        <v>9</v>
      </c>
      <c r="O77" s="16">
        <f t="shared" si="23"/>
        <v>58</v>
      </c>
      <c r="P77" s="17">
        <f t="shared" si="16"/>
        <v>863110.26</v>
      </c>
      <c r="Q77" s="9"/>
    </row>
    <row r="78" spans="1:17" s="15" customFormat="1" x14ac:dyDescent="0.2">
      <c r="A78" s="60">
        <v>71</v>
      </c>
      <c r="B78" s="61" t="str">
        <f t="shared" si="17"/>
        <v>6-й год 11-й мес</v>
      </c>
      <c r="C78" s="62">
        <f t="shared" si="24"/>
        <v>45261</v>
      </c>
      <c r="D78" s="63">
        <f t="shared" si="13"/>
        <v>0</v>
      </c>
      <c r="E78" s="64">
        <f t="shared" si="18"/>
        <v>0</v>
      </c>
      <c r="F78" s="64">
        <f t="shared" si="25"/>
        <v>0</v>
      </c>
      <c r="G78" s="65">
        <f t="shared" si="19"/>
        <v>0</v>
      </c>
      <c r="H78" s="66">
        <f t="shared" si="14"/>
        <v>0</v>
      </c>
      <c r="I78" s="64">
        <f t="shared" si="20"/>
        <v>0</v>
      </c>
      <c r="J78" s="64">
        <f t="shared" si="21"/>
        <v>0</v>
      </c>
      <c r="K78" s="67">
        <f t="shared" si="22"/>
        <v>0</v>
      </c>
      <c r="L78" s="47"/>
      <c r="M78" s="48"/>
      <c r="N78" s="68">
        <f t="shared" si="15"/>
        <v>9</v>
      </c>
      <c r="O78" s="16">
        <f t="shared" si="23"/>
        <v>58</v>
      </c>
      <c r="P78" s="17">
        <f t="shared" si="16"/>
        <v>863110.26</v>
      </c>
      <c r="Q78" s="9"/>
    </row>
    <row r="79" spans="1:17" s="15" customFormat="1" x14ac:dyDescent="0.2">
      <c r="A79" s="69">
        <v>72</v>
      </c>
      <c r="B79" s="61" t="str">
        <f t="shared" si="17"/>
        <v>6-й год 12-й мес</v>
      </c>
      <c r="C79" s="62">
        <f t="shared" si="24"/>
        <v>45292</v>
      </c>
      <c r="D79" s="63">
        <f t="shared" si="13"/>
        <v>0</v>
      </c>
      <c r="E79" s="70">
        <f t="shared" si="18"/>
        <v>0</v>
      </c>
      <c r="F79" s="64">
        <f t="shared" si="25"/>
        <v>0</v>
      </c>
      <c r="G79" s="71">
        <f t="shared" si="19"/>
        <v>0</v>
      </c>
      <c r="H79" s="72">
        <f t="shared" si="14"/>
        <v>0</v>
      </c>
      <c r="I79" s="70">
        <f t="shared" si="20"/>
        <v>0</v>
      </c>
      <c r="J79" s="70">
        <f t="shared" si="21"/>
        <v>0</v>
      </c>
      <c r="K79" s="73">
        <f t="shared" si="22"/>
        <v>0</v>
      </c>
      <c r="L79" s="50"/>
      <c r="M79" s="48"/>
      <c r="N79" s="68">
        <f t="shared" si="15"/>
        <v>9</v>
      </c>
      <c r="O79" s="16">
        <f t="shared" si="23"/>
        <v>58</v>
      </c>
      <c r="P79" s="17">
        <f t="shared" si="16"/>
        <v>863110.26</v>
      </c>
      <c r="Q79" s="9"/>
    </row>
    <row r="80" spans="1:17" s="15" customFormat="1" x14ac:dyDescent="0.2">
      <c r="A80" s="74">
        <v>73</v>
      </c>
      <c r="B80" s="61" t="str">
        <f t="shared" si="17"/>
        <v>7-й год 1-й мес</v>
      </c>
      <c r="C80" s="62">
        <f t="shared" si="24"/>
        <v>45323</v>
      </c>
      <c r="D80" s="63">
        <f t="shared" si="13"/>
        <v>0</v>
      </c>
      <c r="E80" s="64">
        <f t="shared" si="18"/>
        <v>0</v>
      </c>
      <c r="F80" s="64">
        <f t="shared" si="25"/>
        <v>0</v>
      </c>
      <c r="G80" s="65">
        <f t="shared" si="19"/>
        <v>0</v>
      </c>
      <c r="H80" s="66">
        <f t="shared" si="14"/>
        <v>0</v>
      </c>
      <c r="I80" s="64">
        <f t="shared" si="20"/>
        <v>0</v>
      </c>
      <c r="J80" s="64">
        <f t="shared" si="21"/>
        <v>0</v>
      </c>
      <c r="K80" s="67">
        <f t="shared" si="22"/>
        <v>0</v>
      </c>
      <c r="L80" s="47"/>
      <c r="M80" s="48"/>
      <c r="N80" s="68">
        <f t="shared" si="15"/>
        <v>9</v>
      </c>
      <c r="O80" s="16">
        <f t="shared" si="23"/>
        <v>58</v>
      </c>
      <c r="P80" s="17">
        <f t="shared" si="16"/>
        <v>863110.26</v>
      </c>
      <c r="Q80" s="9"/>
    </row>
    <row r="81" spans="1:17" s="15" customFormat="1" x14ac:dyDescent="0.2">
      <c r="A81" s="74">
        <v>74</v>
      </c>
      <c r="B81" s="61" t="str">
        <f t="shared" si="17"/>
        <v>7-й год 2-й мес</v>
      </c>
      <c r="C81" s="62">
        <f t="shared" si="24"/>
        <v>45352</v>
      </c>
      <c r="D81" s="63">
        <f t="shared" si="13"/>
        <v>0</v>
      </c>
      <c r="E81" s="64">
        <f t="shared" si="18"/>
        <v>0</v>
      </c>
      <c r="F81" s="64">
        <f t="shared" si="25"/>
        <v>0</v>
      </c>
      <c r="G81" s="65">
        <f t="shared" si="19"/>
        <v>0</v>
      </c>
      <c r="H81" s="66">
        <f t="shared" si="14"/>
        <v>0</v>
      </c>
      <c r="I81" s="64">
        <f t="shared" si="20"/>
        <v>0</v>
      </c>
      <c r="J81" s="64">
        <f t="shared" si="21"/>
        <v>0</v>
      </c>
      <c r="K81" s="67">
        <f t="shared" si="22"/>
        <v>0</v>
      </c>
      <c r="L81" s="47"/>
      <c r="M81" s="48"/>
      <c r="N81" s="68">
        <f t="shared" si="15"/>
        <v>9</v>
      </c>
      <c r="O81" s="16">
        <f t="shared" si="23"/>
        <v>58</v>
      </c>
      <c r="P81" s="17">
        <f t="shared" si="16"/>
        <v>863110.26</v>
      </c>
      <c r="Q81" s="9"/>
    </row>
    <row r="82" spans="1:17" s="15" customFormat="1" x14ac:dyDescent="0.2">
      <c r="A82" s="74">
        <v>75</v>
      </c>
      <c r="B82" s="61" t="str">
        <f t="shared" si="17"/>
        <v>7-й год 3-й мес</v>
      </c>
      <c r="C82" s="62">
        <f t="shared" si="24"/>
        <v>45383</v>
      </c>
      <c r="D82" s="63">
        <f t="shared" si="13"/>
        <v>0</v>
      </c>
      <c r="E82" s="64">
        <f t="shared" si="18"/>
        <v>0</v>
      </c>
      <c r="F82" s="64">
        <f t="shared" si="25"/>
        <v>0</v>
      </c>
      <c r="G82" s="65">
        <f t="shared" si="19"/>
        <v>0</v>
      </c>
      <c r="H82" s="66">
        <f t="shared" si="14"/>
        <v>0</v>
      </c>
      <c r="I82" s="64">
        <f t="shared" si="20"/>
        <v>0</v>
      </c>
      <c r="J82" s="64">
        <f t="shared" si="21"/>
        <v>0</v>
      </c>
      <c r="K82" s="67">
        <f t="shared" si="22"/>
        <v>0</v>
      </c>
      <c r="L82" s="47"/>
      <c r="M82" s="48"/>
      <c r="N82" s="68">
        <f t="shared" si="15"/>
        <v>9</v>
      </c>
      <c r="O82" s="16">
        <f t="shared" si="23"/>
        <v>58</v>
      </c>
      <c r="P82" s="17">
        <f t="shared" si="16"/>
        <v>863110.26</v>
      </c>
      <c r="Q82" s="9"/>
    </row>
    <row r="83" spans="1:17" s="15" customFormat="1" x14ac:dyDescent="0.2">
      <c r="A83" s="74">
        <v>76</v>
      </c>
      <c r="B83" s="61" t="str">
        <f t="shared" si="17"/>
        <v>7-й год 4-й мес</v>
      </c>
      <c r="C83" s="62">
        <f t="shared" si="24"/>
        <v>45413</v>
      </c>
      <c r="D83" s="63">
        <f t="shared" si="13"/>
        <v>0</v>
      </c>
      <c r="E83" s="64">
        <f t="shared" si="18"/>
        <v>0</v>
      </c>
      <c r="F83" s="64">
        <f t="shared" si="25"/>
        <v>0</v>
      </c>
      <c r="G83" s="65">
        <f t="shared" si="19"/>
        <v>0</v>
      </c>
      <c r="H83" s="66">
        <f t="shared" si="14"/>
        <v>0</v>
      </c>
      <c r="I83" s="64">
        <f t="shared" si="20"/>
        <v>0</v>
      </c>
      <c r="J83" s="64">
        <f t="shared" si="21"/>
        <v>0</v>
      </c>
      <c r="K83" s="67">
        <f t="shared" si="22"/>
        <v>0</v>
      </c>
      <c r="L83" s="47"/>
      <c r="M83" s="48"/>
      <c r="N83" s="68">
        <f t="shared" si="15"/>
        <v>9</v>
      </c>
      <c r="O83" s="16">
        <f t="shared" si="23"/>
        <v>58</v>
      </c>
      <c r="P83" s="17">
        <f t="shared" si="16"/>
        <v>863110.26</v>
      </c>
      <c r="Q83" s="9"/>
    </row>
    <row r="84" spans="1:17" s="15" customFormat="1" x14ac:dyDescent="0.2">
      <c r="A84" s="74">
        <v>77</v>
      </c>
      <c r="B84" s="61" t="str">
        <f t="shared" si="17"/>
        <v>7-й год 5-й мес</v>
      </c>
      <c r="C84" s="62">
        <f t="shared" si="24"/>
        <v>45444</v>
      </c>
      <c r="D84" s="63">
        <f t="shared" si="13"/>
        <v>0</v>
      </c>
      <c r="E84" s="64">
        <f t="shared" si="18"/>
        <v>0</v>
      </c>
      <c r="F84" s="64">
        <f t="shared" si="25"/>
        <v>0</v>
      </c>
      <c r="G84" s="65">
        <f t="shared" si="19"/>
        <v>0</v>
      </c>
      <c r="H84" s="66">
        <f t="shared" si="14"/>
        <v>0</v>
      </c>
      <c r="I84" s="64">
        <f t="shared" si="20"/>
        <v>0</v>
      </c>
      <c r="J84" s="64">
        <f t="shared" si="21"/>
        <v>0</v>
      </c>
      <c r="K84" s="67">
        <f t="shared" si="22"/>
        <v>0</v>
      </c>
      <c r="L84" s="47"/>
      <c r="M84" s="48"/>
      <c r="N84" s="68">
        <f t="shared" si="15"/>
        <v>9</v>
      </c>
      <c r="O84" s="16">
        <f t="shared" si="23"/>
        <v>58</v>
      </c>
      <c r="P84" s="17">
        <f t="shared" si="16"/>
        <v>863110.26</v>
      </c>
      <c r="Q84" s="9"/>
    </row>
    <row r="85" spans="1:17" s="15" customFormat="1" x14ac:dyDescent="0.2">
      <c r="A85" s="74">
        <v>78</v>
      </c>
      <c r="B85" s="61" t="str">
        <f t="shared" si="17"/>
        <v>7-й год 6-й мес</v>
      </c>
      <c r="C85" s="62">
        <f t="shared" si="24"/>
        <v>45474</v>
      </c>
      <c r="D85" s="63">
        <f t="shared" si="13"/>
        <v>0</v>
      </c>
      <c r="E85" s="64">
        <f t="shared" si="18"/>
        <v>0</v>
      </c>
      <c r="F85" s="64">
        <f t="shared" si="25"/>
        <v>0</v>
      </c>
      <c r="G85" s="65">
        <f t="shared" si="19"/>
        <v>0</v>
      </c>
      <c r="H85" s="66">
        <f t="shared" si="14"/>
        <v>0</v>
      </c>
      <c r="I85" s="64">
        <f t="shared" si="20"/>
        <v>0</v>
      </c>
      <c r="J85" s="64">
        <f t="shared" si="21"/>
        <v>0</v>
      </c>
      <c r="K85" s="67">
        <f t="shared" si="22"/>
        <v>0</v>
      </c>
      <c r="L85" s="47"/>
      <c r="M85" s="48"/>
      <c r="N85" s="68">
        <f t="shared" si="15"/>
        <v>9</v>
      </c>
      <c r="O85" s="16">
        <f t="shared" si="23"/>
        <v>58</v>
      </c>
      <c r="P85" s="17">
        <f t="shared" si="16"/>
        <v>863110.26</v>
      </c>
      <c r="Q85" s="9"/>
    </row>
    <row r="86" spans="1:17" s="15" customFormat="1" x14ac:dyDescent="0.2">
      <c r="A86" s="74">
        <v>79</v>
      </c>
      <c r="B86" s="61" t="str">
        <f t="shared" si="17"/>
        <v>7-й год 7-й мес</v>
      </c>
      <c r="C86" s="62">
        <f t="shared" si="24"/>
        <v>45505</v>
      </c>
      <c r="D86" s="63">
        <f t="shared" si="13"/>
        <v>0</v>
      </c>
      <c r="E86" s="64">
        <f t="shared" si="18"/>
        <v>0</v>
      </c>
      <c r="F86" s="64">
        <f t="shared" si="25"/>
        <v>0</v>
      </c>
      <c r="G86" s="65">
        <f t="shared" si="19"/>
        <v>0</v>
      </c>
      <c r="H86" s="66">
        <f t="shared" si="14"/>
        <v>0</v>
      </c>
      <c r="I86" s="64">
        <f t="shared" si="20"/>
        <v>0</v>
      </c>
      <c r="J86" s="64">
        <f t="shared" si="21"/>
        <v>0</v>
      </c>
      <c r="K86" s="67">
        <f t="shared" si="22"/>
        <v>0</v>
      </c>
      <c r="L86" s="47"/>
      <c r="M86" s="48"/>
      <c r="N86" s="68">
        <f t="shared" si="15"/>
        <v>9</v>
      </c>
      <c r="O86" s="16">
        <f t="shared" si="23"/>
        <v>58</v>
      </c>
      <c r="P86" s="17">
        <f t="shared" si="16"/>
        <v>863110.26</v>
      </c>
      <c r="Q86" s="9"/>
    </row>
    <row r="87" spans="1:17" s="15" customFormat="1" x14ac:dyDescent="0.2">
      <c r="A87" s="74">
        <v>80</v>
      </c>
      <c r="B87" s="61" t="str">
        <f t="shared" si="17"/>
        <v>7-й год 8-й мес</v>
      </c>
      <c r="C87" s="62">
        <f t="shared" si="24"/>
        <v>45536</v>
      </c>
      <c r="D87" s="63">
        <f t="shared" si="13"/>
        <v>0</v>
      </c>
      <c r="E87" s="64">
        <f t="shared" si="18"/>
        <v>0</v>
      </c>
      <c r="F87" s="64">
        <f t="shared" si="25"/>
        <v>0</v>
      </c>
      <c r="G87" s="65">
        <f t="shared" si="19"/>
        <v>0</v>
      </c>
      <c r="H87" s="66">
        <f t="shared" si="14"/>
        <v>0</v>
      </c>
      <c r="I87" s="64">
        <f t="shared" si="20"/>
        <v>0</v>
      </c>
      <c r="J87" s="64">
        <f t="shared" si="21"/>
        <v>0</v>
      </c>
      <c r="K87" s="67">
        <f t="shared" si="22"/>
        <v>0</v>
      </c>
      <c r="L87" s="47"/>
      <c r="M87" s="48"/>
      <c r="N87" s="68">
        <f t="shared" si="15"/>
        <v>9</v>
      </c>
      <c r="O87" s="16">
        <f t="shared" si="23"/>
        <v>58</v>
      </c>
      <c r="P87" s="17">
        <f t="shared" si="16"/>
        <v>863110.26</v>
      </c>
      <c r="Q87" s="9"/>
    </row>
    <row r="88" spans="1:17" s="15" customFormat="1" x14ac:dyDescent="0.2">
      <c r="A88" s="74">
        <v>81</v>
      </c>
      <c r="B88" s="61" t="str">
        <f t="shared" si="17"/>
        <v>7-й год 9-й мес</v>
      </c>
      <c r="C88" s="62">
        <f t="shared" si="24"/>
        <v>45566</v>
      </c>
      <c r="D88" s="63">
        <f t="shared" si="13"/>
        <v>0</v>
      </c>
      <c r="E88" s="64">
        <f t="shared" si="18"/>
        <v>0</v>
      </c>
      <c r="F88" s="64">
        <f t="shared" si="25"/>
        <v>0</v>
      </c>
      <c r="G88" s="65">
        <f t="shared" si="19"/>
        <v>0</v>
      </c>
      <c r="H88" s="66">
        <f t="shared" si="14"/>
        <v>0</v>
      </c>
      <c r="I88" s="64">
        <f t="shared" si="20"/>
        <v>0</v>
      </c>
      <c r="J88" s="64">
        <f t="shared" si="21"/>
        <v>0</v>
      </c>
      <c r="K88" s="67">
        <f t="shared" si="22"/>
        <v>0</v>
      </c>
      <c r="L88" s="47"/>
      <c r="M88" s="48"/>
      <c r="N88" s="68">
        <f t="shared" si="15"/>
        <v>9</v>
      </c>
      <c r="O88" s="16">
        <f t="shared" si="23"/>
        <v>58</v>
      </c>
      <c r="P88" s="17">
        <f t="shared" si="16"/>
        <v>863110.26</v>
      </c>
      <c r="Q88" s="9"/>
    </row>
    <row r="89" spans="1:17" s="15" customFormat="1" x14ac:dyDescent="0.2">
      <c r="A89" s="74">
        <v>82</v>
      </c>
      <c r="B89" s="61" t="str">
        <f t="shared" si="17"/>
        <v>7-й год 10-й мес</v>
      </c>
      <c r="C89" s="62">
        <f t="shared" si="24"/>
        <v>45597</v>
      </c>
      <c r="D89" s="63">
        <f t="shared" si="13"/>
        <v>0</v>
      </c>
      <c r="E89" s="64">
        <f t="shared" si="18"/>
        <v>0</v>
      </c>
      <c r="F89" s="64">
        <f t="shared" si="25"/>
        <v>0</v>
      </c>
      <c r="G89" s="65">
        <f t="shared" si="19"/>
        <v>0</v>
      </c>
      <c r="H89" s="66">
        <f t="shared" si="14"/>
        <v>0</v>
      </c>
      <c r="I89" s="64">
        <f t="shared" si="20"/>
        <v>0</v>
      </c>
      <c r="J89" s="64">
        <f t="shared" si="21"/>
        <v>0</v>
      </c>
      <c r="K89" s="67">
        <f t="shared" si="22"/>
        <v>0</v>
      </c>
      <c r="L89" s="47"/>
      <c r="M89" s="48"/>
      <c r="N89" s="68">
        <f t="shared" si="15"/>
        <v>9</v>
      </c>
      <c r="O89" s="16">
        <f t="shared" si="23"/>
        <v>58</v>
      </c>
      <c r="P89" s="17">
        <f t="shared" si="16"/>
        <v>863110.26</v>
      </c>
      <c r="Q89" s="9"/>
    </row>
    <row r="90" spans="1:17" s="15" customFormat="1" x14ac:dyDescent="0.2">
      <c r="A90" s="74">
        <v>83</v>
      </c>
      <c r="B90" s="61" t="str">
        <f t="shared" si="17"/>
        <v>7-й год 11-й мес</v>
      </c>
      <c r="C90" s="62">
        <f t="shared" si="24"/>
        <v>45627</v>
      </c>
      <c r="D90" s="63">
        <f t="shared" si="13"/>
        <v>0</v>
      </c>
      <c r="E90" s="64">
        <f t="shared" si="18"/>
        <v>0</v>
      </c>
      <c r="F90" s="64">
        <f t="shared" si="25"/>
        <v>0</v>
      </c>
      <c r="G90" s="65">
        <f t="shared" si="19"/>
        <v>0</v>
      </c>
      <c r="H90" s="66">
        <f t="shared" si="14"/>
        <v>0</v>
      </c>
      <c r="I90" s="64">
        <f t="shared" si="20"/>
        <v>0</v>
      </c>
      <c r="J90" s="64">
        <f t="shared" si="21"/>
        <v>0</v>
      </c>
      <c r="K90" s="67">
        <f t="shared" si="22"/>
        <v>0</v>
      </c>
      <c r="L90" s="47"/>
      <c r="M90" s="48"/>
      <c r="N90" s="68">
        <f t="shared" si="15"/>
        <v>9</v>
      </c>
      <c r="O90" s="16">
        <f t="shared" si="23"/>
        <v>58</v>
      </c>
      <c r="P90" s="17">
        <f t="shared" si="16"/>
        <v>863110.26</v>
      </c>
      <c r="Q90" s="9"/>
    </row>
    <row r="91" spans="1:17" s="15" customFormat="1" x14ac:dyDescent="0.2">
      <c r="A91" s="74">
        <v>84</v>
      </c>
      <c r="B91" s="61" t="str">
        <f t="shared" si="17"/>
        <v>7-й год 12-й мес</v>
      </c>
      <c r="C91" s="62">
        <f t="shared" si="24"/>
        <v>45658</v>
      </c>
      <c r="D91" s="63">
        <f t="shared" si="13"/>
        <v>0</v>
      </c>
      <c r="E91" s="64">
        <f t="shared" si="18"/>
        <v>0</v>
      </c>
      <c r="F91" s="64">
        <f t="shared" si="25"/>
        <v>0</v>
      </c>
      <c r="G91" s="65">
        <f t="shared" si="19"/>
        <v>0</v>
      </c>
      <c r="H91" s="66">
        <f t="shared" si="14"/>
        <v>0</v>
      </c>
      <c r="I91" s="64">
        <f t="shared" si="20"/>
        <v>0</v>
      </c>
      <c r="J91" s="64">
        <f t="shared" si="21"/>
        <v>0</v>
      </c>
      <c r="K91" s="67">
        <f t="shared" si="22"/>
        <v>0</v>
      </c>
      <c r="L91" s="47"/>
      <c r="M91" s="48"/>
      <c r="N91" s="68">
        <f t="shared" si="15"/>
        <v>9</v>
      </c>
      <c r="O91" s="16">
        <f t="shared" si="23"/>
        <v>58</v>
      </c>
      <c r="P91" s="17">
        <f t="shared" si="16"/>
        <v>863110.26</v>
      </c>
      <c r="Q91" s="9"/>
    </row>
    <row r="92" spans="1:17" s="15" customFormat="1" x14ac:dyDescent="0.2">
      <c r="A92" s="75">
        <v>85</v>
      </c>
      <c r="B92" s="61" t="str">
        <f t="shared" si="17"/>
        <v>8-й год 1-й мес</v>
      </c>
      <c r="C92" s="62">
        <f t="shared" si="24"/>
        <v>45689</v>
      </c>
      <c r="D92" s="63">
        <f t="shared" si="13"/>
        <v>0</v>
      </c>
      <c r="E92" s="76">
        <f t="shared" si="18"/>
        <v>0</v>
      </c>
      <c r="F92" s="64">
        <f t="shared" si="25"/>
        <v>0</v>
      </c>
      <c r="G92" s="77">
        <f t="shared" si="19"/>
        <v>0</v>
      </c>
      <c r="H92" s="78">
        <f t="shared" si="14"/>
        <v>0</v>
      </c>
      <c r="I92" s="76">
        <f t="shared" si="20"/>
        <v>0</v>
      </c>
      <c r="J92" s="76">
        <f t="shared" si="21"/>
        <v>0</v>
      </c>
      <c r="K92" s="79">
        <f t="shared" si="22"/>
        <v>0</v>
      </c>
      <c r="L92" s="49"/>
      <c r="M92" s="48"/>
      <c r="N92" s="68">
        <f t="shared" si="15"/>
        <v>9</v>
      </c>
      <c r="O92" s="16">
        <f t="shared" si="23"/>
        <v>58</v>
      </c>
      <c r="P92" s="17">
        <f t="shared" si="16"/>
        <v>863110.26</v>
      </c>
      <c r="Q92" s="9"/>
    </row>
    <row r="93" spans="1:17" s="15" customFormat="1" x14ac:dyDescent="0.2">
      <c r="A93" s="60">
        <v>86</v>
      </c>
      <c r="B93" s="61" t="str">
        <f t="shared" si="17"/>
        <v>8-й год 2-й мес</v>
      </c>
      <c r="C93" s="62">
        <f t="shared" si="24"/>
        <v>45717</v>
      </c>
      <c r="D93" s="63">
        <f t="shared" si="13"/>
        <v>0</v>
      </c>
      <c r="E93" s="64">
        <f t="shared" si="18"/>
        <v>0</v>
      </c>
      <c r="F93" s="64">
        <f t="shared" si="25"/>
        <v>0</v>
      </c>
      <c r="G93" s="65">
        <f t="shared" si="19"/>
        <v>0</v>
      </c>
      <c r="H93" s="66">
        <f t="shared" si="14"/>
        <v>0</v>
      </c>
      <c r="I93" s="64">
        <f t="shared" si="20"/>
        <v>0</v>
      </c>
      <c r="J93" s="64">
        <f t="shared" si="21"/>
        <v>0</v>
      </c>
      <c r="K93" s="67">
        <f t="shared" si="22"/>
        <v>0</v>
      </c>
      <c r="L93" s="47"/>
      <c r="M93" s="48"/>
      <c r="N93" s="68">
        <f t="shared" si="15"/>
        <v>9</v>
      </c>
      <c r="O93" s="16">
        <f t="shared" si="23"/>
        <v>58</v>
      </c>
      <c r="P93" s="17">
        <f t="shared" si="16"/>
        <v>863110.26</v>
      </c>
      <c r="Q93" s="9"/>
    </row>
    <row r="94" spans="1:17" s="15" customFormat="1" x14ac:dyDescent="0.2">
      <c r="A94" s="60">
        <v>87</v>
      </c>
      <c r="B94" s="61" t="str">
        <f t="shared" si="17"/>
        <v>8-й год 3-й мес</v>
      </c>
      <c r="C94" s="62">
        <f t="shared" si="24"/>
        <v>45748</v>
      </c>
      <c r="D94" s="63">
        <f t="shared" si="13"/>
        <v>0</v>
      </c>
      <c r="E94" s="64">
        <f t="shared" si="18"/>
        <v>0</v>
      </c>
      <c r="F94" s="64">
        <f t="shared" si="25"/>
        <v>0</v>
      </c>
      <c r="G94" s="65">
        <f t="shared" si="19"/>
        <v>0</v>
      </c>
      <c r="H94" s="66">
        <f t="shared" si="14"/>
        <v>0</v>
      </c>
      <c r="I94" s="64">
        <f t="shared" si="20"/>
        <v>0</v>
      </c>
      <c r="J94" s="64">
        <f t="shared" si="21"/>
        <v>0</v>
      </c>
      <c r="K94" s="67">
        <f t="shared" si="22"/>
        <v>0</v>
      </c>
      <c r="L94" s="47"/>
      <c r="M94" s="48"/>
      <c r="N94" s="68">
        <f t="shared" si="15"/>
        <v>9</v>
      </c>
      <c r="O94" s="16">
        <f t="shared" si="23"/>
        <v>58</v>
      </c>
      <c r="P94" s="17">
        <f t="shared" si="16"/>
        <v>863110.26</v>
      </c>
      <c r="Q94" s="9"/>
    </row>
    <row r="95" spans="1:17" s="15" customFormat="1" x14ac:dyDescent="0.2">
      <c r="A95" s="60">
        <v>88</v>
      </c>
      <c r="B95" s="61" t="str">
        <f t="shared" si="17"/>
        <v>8-й год 4-й мес</v>
      </c>
      <c r="C95" s="62">
        <f t="shared" si="24"/>
        <v>45778</v>
      </c>
      <c r="D95" s="63">
        <f t="shared" si="13"/>
        <v>0</v>
      </c>
      <c r="E95" s="64">
        <f t="shared" si="18"/>
        <v>0</v>
      </c>
      <c r="F95" s="64">
        <f t="shared" si="25"/>
        <v>0</v>
      </c>
      <c r="G95" s="65">
        <f t="shared" si="19"/>
        <v>0</v>
      </c>
      <c r="H95" s="66">
        <f t="shared" si="14"/>
        <v>0</v>
      </c>
      <c r="I95" s="64">
        <f t="shared" si="20"/>
        <v>0</v>
      </c>
      <c r="J95" s="64">
        <f t="shared" si="21"/>
        <v>0</v>
      </c>
      <c r="K95" s="67">
        <f t="shared" si="22"/>
        <v>0</v>
      </c>
      <c r="L95" s="47"/>
      <c r="M95" s="48"/>
      <c r="N95" s="68">
        <f t="shared" si="15"/>
        <v>9</v>
      </c>
      <c r="O95" s="16">
        <f t="shared" si="23"/>
        <v>58</v>
      </c>
      <c r="P95" s="17">
        <f t="shared" si="16"/>
        <v>863110.26</v>
      </c>
      <c r="Q95" s="9"/>
    </row>
    <row r="96" spans="1:17" s="15" customFormat="1" x14ac:dyDescent="0.2">
      <c r="A96" s="60">
        <v>89</v>
      </c>
      <c r="B96" s="61" t="str">
        <f t="shared" si="17"/>
        <v>8-й год 5-й мес</v>
      </c>
      <c r="C96" s="62">
        <f t="shared" si="24"/>
        <v>45809</v>
      </c>
      <c r="D96" s="63">
        <f t="shared" si="13"/>
        <v>0</v>
      </c>
      <c r="E96" s="64">
        <f t="shared" si="18"/>
        <v>0</v>
      </c>
      <c r="F96" s="64">
        <f t="shared" si="25"/>
        <v>0</v>
      </c>
      <c r="G96" s="65">
        <f t="shared" si="19"/>
        <v>0</v>
      </c>
      <c r="H96" s="66">
        <f t="shared" si="14"/>
        <v>0</v>
      </c>
      <c r="I96" s="64">
        <f t="shared" si="20"/>
        <v>0</v>
      </c>
      <c r="J96" s="64">
        <f t="shared" si="21"/>
        <v>0</v>
      </c>
      <c r="K96" s="67">
        <f t="shared" si="22"/>
        <v>0</v>
      </c>
      <c r="L96" s="47"/>
      <c r="M96" s="48"/>
      <c r="N96" s="68">
        <f t="shared" si="15"/>
        <v>9</v>
      </c>
      <c r="O96" s="16">
        <f t="shared" si="23"/>
        <v>58</v>
      </c>
      <c r="P96" s="17">
        <f t="shared" si="16"/>
        <v>863110.26</v>
      </c>
      <c r="Q96" s="9"/>
    </row>
    <row r="97" spans="1:17" s="15" customFormat="1" x14ac:dyDescent="0.2">
      <c r="A97" s="60">
        <v>90</v>
      </c>
      <c r="B97" s="61" t="str">
        <f t="shared" si="17"/>
        <v>8-й год 6-й мес</v>
      </c>
      <c r="C97" s="62">
        <f t="shared" si="24"/>
        <v>45839</v>
      </c>
      <c r="D97" s="63">
        <f t="shared" si="13"/>
        <v>0</v>
      </c>
      <c r="E97" s="64">
        <f t="shared" si="18"/>
        <v>0</v>
      </c>
      <c r="F97" s="64">
        <f t="shared" si="25"/>
        <v>0</v>
      </c>
      <c r="G97" s="65">
        <f t="shared" si="19"/>
        <v>0</v>
      </c>
      <c r="H97" s="66">
        <f t="shared" si="14"/>
        <v>0</v>
      </c>
      <c r="I97" s="64">
        <f t="shared" si="20"/>
        <v>0</v>
      </c>
      <c r="J97" s="64">
        <f t="shared" si="21"/>
        <v>0</v>
      </c>
      <c r="K97" s="67">
        <f t="shared" si="22"/>
        <v>0</v>
      </c>
      <c r="L97" s="47"/>
      <c r="M97" s="48"/>
      <c r="N97" s="68">
        <f t="shared" si="15"/>
        <v>9</v>
      </c>
      <c r="O97" s="16">
        <f t="shared" si="23"/>
        <v>58</v>
      </c>
      <c r="P97" s="17">
        <f t="shared" si="16"/>
        <v>863110.26</v>
      </c>
      <c r="Q97" s="9"/>
    </row>
    <row r="98" spans="1:17" s="15" customFormat="1" x14ac:dyDescent="0.2">
      <c r="A98" s="60">
        <v>91</v>
      </c>
      <c r="B98" s="61" t="str">
        <f t="shared" si="17"/>
        <v>8-й год 7-й мес</v>
      </c>
      <c r="C98" s="62">
        <f t="shared" si="24"/>
        <v>45870</v>
      </c>
      <c r="D98" s="63">
        <f t="shared" si="13"/>
        <v>0</v>
      </c>
      <c r="E98" s="64">
        <f t="shared" si="18"/>
        <v>0</v>
      </c>
      <c r="F98" s="64">
        <f t="shared" si="25"/>
        <v>0</v>
      </c>
      <c r="G98" s="65">
        <f t="shared" si="19"/>
        <v>0</v>
      </c>
      <c r="H98" s="66">
        <f t="shared" si="14"/>
        <v>0</v>
      </c>
      <c r="I98" s="64">
        <f t="shared" si="20"/>
        <v>0</v>
      </c>
      <c r="J98" s="64">
        <f t="shared" si="21"/>
        <v>0</v>
      </c>
      <c r="K98" s="67">
        <f t="shared" si="22"/>
        <v>0</v>
      </c>
      <c r="L98" s="47"/>
      <c r="M98" s="48"/>
      <c r="N98" s="68">
        <f t="shared" si="15"/>
        <v>9</v>
      </c>
      <c r="O98" s="16">
        <f t="shared" si="23"/>
        <v>58</v>
      </c>
      <c r="P98" s="17">
        <f t="shared" si="16"/>
        <v>863110.26</v>
      </c>
      <c r="Q98" s="9"/>
    </row>
    <row r="99" spans="1:17" s="15" customFormat="1" x14ac:dyDescent="0.2">
      <c r="A99" s="60">
        <v>92</v>
      </c>
      <c r="B99" s="61" t="str">
        <f t="shared" si="17"/>
        <v>8-й год 8-й мес</v>
      </c>
      <c r="C99" s="62">
        <f t="shared" si="24"/>
        <v>45901</v>
      </c>
      <c r="D99" s="63">
        <f t="shared" si="13"/>
        <v>0</v>
      </c>
      <c r="E99" s="64">
        <f t="shared" si="18"/>
        <v>0</v>
      </c>
      <c r="F99" s="64">
        <f t="shared" si="25"/>
        <v>0</v>
      </c>
      <c r="G99" s="65">
        <f t="shared" si="19"/>
        <v>0</v>
      </c>
      <c r="H99" s="66">
        <f t="shared" si="14"/>
        <v>0</v>
      </c>
      <c r="I99" s="64">
        <f t="shared" si="20"/>
        <v>0</v>
      </c>
      <c r="J99" s="64">
        <f t="shared" si="21"/>
        <v>0</v>
      </c>
      <c r="K99" s="67">
        <f t="shared" si="22"/>
        <v>0</v>
      </c>
      <c r="L99" s="47"/>
      <c r="M99" s="48"/>
      <c r="N99" s="68">
        <f t="shared" si="15"/>
        <v>9</v>
      </c>
      <c r="O99" s="16">
        <f t="shared" si="23"/>
        <v>58</v>
      </c>
      <c r="P99" s="17">
        <f t="shared" si="16"/>
        <v>863110.26</v>
      </c>
      <c r="Q99" s="9"/>
    </row>
    <row r="100" spans="1:17" s="15" customFormat="1" x14ac:dyDescent="0.2">
      <c r="A100" s="60">
        <v>93</v>
      </c>
      <c r="B100" s="61" t="str">
        <f t="shared" si="17"/>
        <v>8-й год 9-й мес</v>
      </c>
      <c r="C100" s="62">
        <f t="shared" si="24"/>
        <v>45931</v>
      </c>
      <c r="D100" s="63">
        <f t="shared" si="13"/>
        <v>0</v>
      </c>
      <c r="E100" s="64">
        <f t="shared" si="18"/>
        <v>0</v>
      </c>
      <c r="F100" s="64">
        <f t="shared" si="25"/>
        <v>0</v>
      </c>
      <c r="G100" s="65">
        <f t="shared" si="19"/>
        <v>0</v>
      </c>
      <c r="H100" s="66">
        <f t="shared" si="14"/>
        <v>0</v>
      </c>
      <c r="I100" s="64">
        <f t="shared" si="20"/>
        <v>0</v>
      </c>
      <c r="J100" s="64">
        <f t="shared" si="21"/>
        <v>0</v>
      </c>
      <c r="K100" s="67">
        <f t="shared" si="22"/>
        <v>0</v>
      </c>
      <c r="L100" s="47"/>
      <c r="M100" s="48"/>
      <c r="N100" s="68">
        <f t="shared" si="15"/>
        <v>9</v>
      </c>
      <c r="O100" s="16">
        <f t="shared" si="23"/>
        <v>58</v>
      </c>
      <c r="P100" s="17">
        <f t="shared" si="16"/>
        <v>863110.26</v>
      </c>
      <c r="Q100" s="9"/>
    </row>
    <row r="101" spans="1:17" s="15" customFormat="1" x14ac:dyDescent="0.2">
      <c r="A101" s="60">
        <v>94</v>
      </c>
      <c r="B101" s="61" t="str">
        <f t="shared" si="17"/>
        <v>8-й год 10-й мес</v>
      </c>
      <c r="C101" s="62">
        <f t="shared" si="24"/>
        <v>45962</v>
      </c>
      <c r="D101" s="63">
        <f t="shared" si="13"/>
        <v>0</v>
      </c>
      <c r="E101" s="64">
        <f t="shared" si="18"/>
        <v>0</v>
      </c>
      <c r="F101" s="64">
        <f t="shared" si="25"/>
        <v>0</v>
      </c>
      <c r="G101" s="65">
        <f t="shared" si="19"/>
        <v>0</v>
      </c>
      <c r="H101" s="66">
        <f t="shared" si="14"/>
        <v>0</v>
      </c>
      <c r="I101" s="64">
        <f t="shared" si="20"/>
        <v>0</v>
      </c>
      <c r="J101" s="64">
        <f t="shared" si="21"/>
        <v>0</v>
      </c>
      <c r="K101" s="67">
        <f t="shared" si="22"/>
        <v>0</v>
      </c>
      <c r="L101" s="47"/>
      <c r="M101" s="48"/>
      <c r="N101" s="68">
        <f t="shared" si="15"/>
        <v>9</v>
      </c>
      <c r="O101" s="16">
        <f t="shared" si="23"/>
        <v>58</v>
      </c>
      <c r="P101" s="17">
        <f t="shared" si="16"/>
        <v>863110.26</v>
      </c>
      <c r="Q101" s="9"/>
    </row>
    <row r="102" spans="1:17" s="15" customFormat="1" x14ac:dyDescent="0.2">
      <c r="A102" s="60">
        <v>95</v>
      </c>
      <c r="B102" s="61" t="str">
        <f t="shared" si="17"/>
        <v>8-й год 11-й мес</v>
      </c>
      <c r="C102" s="62">
        <f t="shared" si="24"/>
        <v>45992</v>
      </c>
      <c r="D102" s="63">
        <f t="shared" si="13"/>
        <v>0</v>
      </c>
      <c r="E102" s="64">
        <f t="shared" si="18"/>
        <v>0</v>
      </c>
      <c r="F102" s="64">
        <f t="shared" si="25"/>
        <v>0</v>
      </c>
      <c r="G102" s="65">
        <f t="shared" si="19"/>
        <v>0</v>
      </c>
      <c r="H102" s="66">
        <f t="shared" si="14"/>
        <v>0</v>
      </c>
      <c r="I102" s="64">
        <f t="shared" si="20"/>
        <v>0</v>
      </c>
      <c r="J102" s="64">
        <f t="shared" si="21"/>
        <v>0</v>
      </c>
      <c r="K102" s="67">
        <f t="shared" si="22"/>
        <v>0</v>
      </c>
      <c r="L102" s="47"/>
      <c r="M102" s="48"/>
      <c r="N102" s="68">
        <f t="shared" si="15"/>
        <v>9</v>
      </c>
      <c r="O102" s="16">
        <f t="shared" si="23"/>
        <v>58</v>
      </c>
      <c r="P102" s="17">
        <f t="shared" si="16"/>
        <v>863110.26</v>
      </c>
      <c r="Q102" s="9"/>
    </row>
    <row r="103" spans="1:17" s="15" customFormat="1" x14ac:dyDescent="0.2">
      <c r="A103" s="69">
        <v>96</v>
      </c>
      <c r="B103" s="61" t="str">
        <f t="shared" si="17"/>
        <v>8-й год 12-й мес</v>
      </c>
      <c r="C103" s="62">
        <f t="shared" si="24"/>
        <v>46023</v>
      </c>
      <c r="D103" s="63">
        <f t="shared" si="13"/>
        <v>0</v>
      </c>
      <c r="E103" s="70">
        <f t="shared" si="18"/>
        <v>0</v>
      </c>
      <c r="F103" s="64">
        <f t="shared" si="25"/>
        <v>0</v>
      </c>
      <c r="G103" s="71">
        <f t="shared" si="19"/>
        <v>0</v>
      </c>
      <c r="H103" s="72">
        <f t="shared" si="14"/>
        <v>0</v>
      </c>
      <c r="I103" s="70">
        <f t="shared" si="20"/>
        <v>0</v>
      </c>
      <c r="J103" s="70">
        <f t="shared" si="21"/>
        <v>0</v>
      </c>
      <c r="K103" s="73">
        <f t="shared" si="22"/>
        <v>0</v>
      </c>
      <c r="L103" s="50"/>
      <c r="M103" s="48"/>
      <c r="N103" s="68">
        <f t="shared" si="15"/>
        <v>9</v>
      </c>
      <c r="O103" s="16">
        <f t="shared" si="23"/>
        <v>58</v>
      </c>
      <c r="P103" s="17">
        <f t="shared" si="16"/>
        <v>863110.26</v>
      </c>
      <c r="Q103" s="9"/>
    </row>
    <row r="104" spans="1:17" s="15" customFormat="1" x14ac:dyDescent="0.2">
      <c r="A104" s="74">
        <v>97</v>
      </c>
      <c r="B104" s="61" t="str">
        <f t="shared" si="17"/>
        <v>9-й год 1-й мес</v>
      </c>
      <c r="C104" s="62">
        <f t="shared" si="24"/>
        <v>46054</v>
      </c>
      <c r="D104" s="63">
        <f t="shared" si="13"/>
        <v>0</v>
      </c>
      <c r="E104" s="64">
        <f t="shared" si="18"/>
        <v>0</v>
      </c>
      <c r="F104" s="64">
        <f t="shared" si="25"/>
        <v>0</v>
      </c>
      <c r="G104" s="65">
        <f t="shared" si="19"/>
        <v>0</v>
      </c>
      <c r="H104" s="66">
        <f t="shared" si="14"/>
        <v>0</v>
      </c>
      <c r="I104" s="64">
        <f t="shared" si="20"/>
        <v>0</v>
      </c>
      <c r="J104" s="64">
        <f t="shared" si="21"/>
        <v>0</v>
      </c>
      <c r="K104" s="67">
        <f t="shared" si="22"/>
        <v>0</v>
      </c>
      <c r="L104" s="47"/>
      <c r="M104" s="48"/>
      <c r="N104" s="68">
        <f t="shared" si="15"/>
        <v>9</v>
      </c>
      <c r="O104" s="16">
        <f t="shared" si="23"/>
        <v>58</v>
      </c>
      <c r="P104" s="17">
        <f t="shared" si="16"/>
        <v>863110.26</v>
      </c>
      <c r="Q104" s="9"/>
    </row>
    <row r="105" spans="1:17" s="15" customFormat="1" x14ac:dyDescent="0.2">
      <c r="A105" s="74">
        <v>98</v>
      </c>
      <c r="B105" s="61" t="str">
        <f t="shared" si="17"/>
        <v>9-й год 2-й мес</v>
      </c>
      <c r="C105" s="62">
        <f t="shared" si="24"/>
        <v>46082</v>
      </c>
      <c r="D105" s="63">
        <f t="shared" si="13"/>
        <v>0</v>
      </c>
      <c r="E105" s="64">
        <f t="shared" si="18"/>
        <v>0</v>
      </c>
      <c r="F105" s="64">
        <f t="shared" si="25"/>
        <v>0</v>
      </c>
      <c r="G105" s="65">
        <f t="shared" si="19"/>
        <v>0</v>
      </c>
      <c r="H105" s="66">
        <f t="shared" si="14"/>
        <v>0</v>
      </c>
      <c r="I105" s="64">
        <f t="shared" si="20"/>
        <v>0</v>
      </c>
      <c r="J105" s="64">
        <f t="shared" si="21"/>
        <v>0</v>
      </c>
      <c r="K105" s="67">
        <f t="shared" si="22"/>
        <v>0</v>
      </c>
      <c r="L105" s="47"/>
      <c r="M105" s="48"/>
      <c r="N105" s="68">
        <f t="shared" si="15"/>
        <v>9</v>
      </c>
      <c r="O105" s="16">
        <f t="shared" si="23"/>
        <v>58</v>
      </c>
      <c r="P105" s="17">
        <f t="shared" si="16"/>
        <v>863110.26</v>
      </c>
      <c r="Q105" s="9"/>
    </row>
    <row r="106" spans="1:17" s="15" customFormat="1" x14ac:dyDescent="0.2">
      <c r="A106" s="74">
        <v>99</v>
      </c>
      <c r="B106" s="61" t="str">
        <f t="shared" si="17"/>
        <v>9-й год 3-й мес</v>
      </c>
      <c r="C106" s="62">
        <f t="shared" si="24"/>
        <v>46113</v>
      </c>
      <c r="D106" s="63">
        <f t="shared" si="13"/>
        <v>0</v>
      </c>
      <c r="E106" s="64">
        <f t="shared" si="18"/>
        <v>0</v>
      </c>
      <c r="F106" s="64">
        <f t="shared" si="25"/>
        <v>0</v>
      </c>
      <c r="G106" s="65">
        <f t="shared" si="19"/>
        <v>0</v>
      </c>
      <c r="H106" s="66">
        <f t="shared" si="14"/>
        <v>0</v>
      </c>
      <c r="I106" s="64">
        <f t="shared" si="20"/>
        <v>0</v>
      </c>
      <c r="J106" s="64">
        <f t="shared" si="21"/>
        <v>0</v>
      </c>
      <c r="K106" s="67">
        <f t="shared" si="22"/>
        <v>0</v>
      </c>
      <c r="L106" s="47"/>
      <c r="M106" s="48"/>
      <c r="N106" s="68">
        <f t="shared" si="15"/>
        <v>9</v>
      </c>
      <c r="O106" s="16">
        <f t="shared" si="23"/>
        <v>58</v>
      </c>
      <c r="P106" s="17">
        <f t="shared" si="16"/>
        <v>863110.26</v>
      </c>
      <c r="Q106" s="9"/>
    </row>
    <row r="107" spans="1:17" s="15" customFormat="1" x14ac:dyDescent="0.2">
      <c r="A107" s="74">
        <v>100</v>
      </c>
      <c r="B107" s="61" t="str">
        <f t="shared" si="17"/>
        <v>9-й год 4-й мес</v>
      </c>
      <c r="C107" s="62">
        <f t="shared" si="24"/>
        <v>46143</v>
      </c>
      <c r="D107" s="63">
        <f t="shared" si="13"/>
        <v>0</v>
      </c>
      <c r="E107" s="64">
        <f t="shared" si="18"/>
        <v>0</v>
      </c>
      <c r="F107" s="64">
        <f t="shared" si="25"/>
        <v>0</v>
      </c>
      <c r="G107" s="65">
        <f t="shared" si="19"/>
        <v>0</v>
      </c>
      <c r="H107" s="66">
        <f t="shared" si="14"/>
        <v>0</v>
      </c>
      <c r="I107" s="64">
        <f t="shared" si="20"/>
        <v>0</v>
      </c>
      <c r="J107" s="64">
        <f t="shared" si="21"/>
        <v>0</v>
      </c>
      <c r="K107" s="67">
        <f t="shared" si="22"/>
        <v>0</v>
      </c>
      <c r="L107" s="47"/>
      <c r="M107" s="48"/>
      <c r="N107" s="68">
        <f t="shared" si="15"/>
        <v>9</v>
      </c>
      <c r="O107" s="16">
        <f t="shared" si="23"/>
        <v>58</v>
      </c>
      <c r="P107" s="17">
        <f t="shared" si="16"/>
        <v>863110.26</v>
      </c>
      <c r="Q107" s="9"/>
    </row>
    <row r="108" spans="1:17" s="15" customFormat="1" x14ac:dyDescent="0.2">
      <c r="A108" s="74">
        <v>101</v>
      </c>
      <c r="B108" s="61" t="str">
        <f t="shared" si="17"/>
        <v>9-й год 5-й мес</v>
      </c>
      <c r="C108" s="62">
        <f t="shared" si="24"/>
        <v>46174</v>
      </c>
      <c r="D108" s="63">
        <f t="shared" si="13"/>
        <v>0</v>
      </c>
      <c r="E108" s="64">
        <f t="shared" si="18"/>
        <v>0</v>
      </c>
      <c r="F108" s="64">
        <f t="shared" si="25"/>
        <v>0</v>
      </c>
      <c r="G108" s="65">
        <f t="shared" si="19"/>
        <v>0</v>
      </c>
      <c r="H108" s="66">
        <f t="shared" si="14"/>
        <v>0</v>
      </c>
      <c r="I108" s="64">
        <f t="shared" si="20"/>
        <v>0</v>
      </c>
      <c r="J108" s="64">
        <f t="shared" si="21"/>
        <v>0</v>
      </c>
      <c r="K108" s="67">
        <f t="shared" si="22"/>
        <v>0</v>
      </c>
      <c r="L108" s="47"/>
      <c r="M108" s="48"/>
      <c r="N108" s="68">
        <f t="shared" si="15"/>
        <v>9</v>
      </c>
      <c r="O108" s="16">
        <f t="shared" si="23"/>
        <v>58</v>
      </c>
      <c r="P108" s="17">
        <f t="shared" si="16"/>
        <v>863110.26</v>
      </c>
      <c r="Q108" s="9"/>
    </row>
    <row r="109" spans="1:17" s="15" customFormat="1" x14ac:dyDescent="0.2">
      <c r="A109" s="74">
        <v>102</v>
      </c>
      <c r="B109" s="61" t="str">
        <f t="shared" si="17"/>
        <v>9-й год 6-й мес</v>
      </c>
      <c r="C109" s="62">
        <f t="shared" si="24"/>
        <v>46204</v>
      </c>
      <c r="D109" s="63">
        <f t="shared" si="13"/>
        <v>0</v>
      </c>
      <c r="E109" s="64">
        <f t="shared" si="18"/>
        <v>0</v>
      </c>
      <c r="F109" s="64">
        <f t="shared" si="25"/>
        <v>0</v>
      </c>
      <c r="G109" s="65">
        <f t="shared" si="19"/>
        <v>0</v>
      </c>
      <c r="H109" s="66">
        <f t="shared" si="14"/>
        <v>0</v>
      </c>
      <c r="I109" s="64">
        <f t="shared" si="20"/>
        <v>0</v>
      </c>
      <c r="J109" s="64">
        <f t="shared" si="21"/>
        <v>0</v>
      </c>
      <c r="K109" s="67">
        <f t="shared" si="22"/>
        <v>0</v>
      </c>
      <c r="L109" s="47"/>
      <c r="M109" s="48"/>
      <c r="N109" s="68">
        <f t="shared" si="15"/>
        <v>9</v>
      </c>
      <c r="O109" s="16">
        <f t="shared" si="23"/>
        <v>58</v>
      </c>
      <c r="P109" s="17">
        <f t="shared" si="16"/>
        <v>863110.26</v>
      </c>
      <c r="Q109" s="9"/>
    </row>
    <row r="110" spans="1:17" s="15" customFormat="1" x14ac:dyDescent="0.2">
      <c r="A110" s="74">
        <v>103</v>
      </c>
      <c r="B110" s="61" t="str">
        <f t="shared" si="17"/>
        <v>9-й год 7-й мес</v>
      </c>
      <c r="C110" s="62">
        <f t="shared" si="24"/>
        <v>46235</v>
      </c>
      <c r="D110" s="63">
        <f t="shared" si="13"/>
        <v>0</v>
      </c>
      <c r="E110" s="64">
        <f t="shared" si="18"/>
        <v>0</v>
      </c>
      <c r="F110" s="64">
        <f t="shared" si="25"/>
        <v>0</v>
      </c>
      <c r="G110" s="65">
        <f t="shared" si="19"/>
        <v>0</v>
      </c>
      <c r="H110" s="66">
        <f t="shared" si="14"/>
        <v>0</v>
      </c>
      <c r="I110" s="64">
        <f t="shared" si="20"/>
        <v>0</v>
      </c>
      <c r="J110" s="64">
        <f t="shared" si="21"/>
        <v>0</v>
      </c>
      <c r="K110" s="67">
        <f t="shared" si="22"/>
        <v>0</v>
      </c>
      <c r="L110" s="47"/>
      <c r="M110" s="48"/>
      <c r="N110" s="68">
        <f t="shared" si="15"/>
        <v>9</v>
      </c>
      <c r="O110" s="16">
        <f t="shared" si="23"/>
        <v>58</v>
      </c>
      <c r="P110" s="17">
        <f t="shared" si="16"/>
        <v>863110.26</v>
      </c>
      <c r="Q110" s="9"/>
    </row>
    <row r="111" spans="1:17" s="15" customFormat="1" x14ac:dyDescent="0.2">
      <c r="A111" s="74">
        <v>104</v>
      </c>
      <c r="B111" s="61" t="str">
        <f t="shared" si="17"/>
        <v>9-й год 8-й мес</v>
      </c>
      <c r="C111" s="62">
        <f t="shared" si="24"/>
        <v>46266</v>
      </c>
      <c r="D111" s="63">
        <f t="shared" si="13"/>
        <v>0</v>
      </c>
      <c r="E111" s="64">
        <f t="shared" si="18"/>
        <v>0</v>
      </c>
      <c r="F111" s="64">
        <f t="shared" si="25"/>
        <v>0</v>
      </c>
      <c r="G111" s="65">
        <f t="shared" si="19"/>
        <v>0</v>
      </c>
      <c r="H111" s="66">
        <f t="shared" si="14"/>
        <v>0</v>
      </c>
      <c r="I111" s="64">
        <f t="shared" si="20"/>
        <v>0</v>
      </c>
      <c r="J111" s="64">
        <f t="shared" si="21"/>
        <v>0</v>
      </c>
      <c r="K111" s="67">
        <f t="shared" si="22"/>
        <v>0</v>
      </c>
      <c r="L111" s="47"/>
      <c r="M111" s="48"/>
      <c r="N111" s="68">
        <f t="shared" si="15"/>
        <v>9</v>
      </c>
      <c r="O111" s="16">
        <f t="shared" si="23"/>
        <v>58</v>
      </c>
      <c r="P111" s="17">
        <f t="shared" si="16"/>
        <v>863110.26</v>
      </c>
      <c r="Q111" s="9"/>
    </row>
    <row r="112" spans="1:17" s="15" customFormat="1" x14ac:dyDescent="0.2">
      <c r="A112" s="74">
        <v>105</v>
      </c>
      <c r="B112" s="61" t="str">
        <f t="shared" si="17"/>
        <v>9-й год 9-й мес</v>
      </c>
      <c r="C112" s="62">
        <f t="shared" si="24"/>
        <v>46296</v>
      </c>
      <c r="D112" s="63">
        <f t="shared" si="13"/>
        <v>0</v>
      </c>
      <c r="E112" s="64">
        <f t="shared" si="18"/>
        <v>0</v>
      </c>
      <c r="F112" s="64">
        <f t="shared" si="25"/>
        <v>0</v>
      </c>
      <c r="G112" s="65">
        <f t="shared" si="19"/>
        <v>0</v>
      </c>
      <c r="H112" s="66">
        <f t="shared" si="14"/>
        <v>0</v>
      </c>
      <c r="I112" s="64">
        <f t="shared" si="20"/>
        <v>0</v>
      </c>
      <c r="J112" s="64">
        <f t="shared" si="21"/>
        <v>0</v>
      </c>
      <c r="K112" s="67">
        <f t="shared" si="22"/>
        <v>0</v>
      </c>
      <c r="L112" s="47"/>
      <c r="M112" s="48"/>
      <c r="N112" s="68">
        <f t="shared" si="15"/>
        <v>9</v>
      </c>
      <c r="O112" s="16">
        <f t="shared" si="23"/>
        <v>58</v>
      </c>
      <c r="P112" s="17">
        <f t="shared" si="16"/>
        <v>863110.26</v>
      </c>
      <c r="Q112" s="9"/>
    </row>
    <row r="113" spans="1:17" s="15" customFormat="1" x14ac:dyDescent="0.2">
      <c r="A113" s="74">
        <v>106</v>
      </c>
      <c r="B113" s="61" t="str">
        <f t="shared" si="17"/>
        <v>9-й год 10-й мес</v>
      </c>
      <c r="C113" s="62">
        <f t="shared" si="24"/>
        <v>46327</v>
      </c>
      <c r="D113" s="63">
        <f t="shared" si="13"/>
        <v>0</v>
      </c>
      <c r="E113" s="64">
        <f t="shared" si="18"/>
        <v>0</v>
      </c>
      <c r="F113" s="64">
        <f t="shared" si="25"/>
        <v>0</v>
      </c>
      <c r="G113" s="65">
        <f t="shared" si="19"/>
        <v>0</v>
      </c>
      <c r="H113" s="66">
        <f t="shared" si="14"/>
        <v>0</v>
      </c>
      <c r="I113" s="64">
        <f t="shared" si="20"/>
        <v>0</v>
      </c>
      <c r="J113" s="64">
        <f t="shared" si="21"/>
        <v>0</v>
      </c>
      <c r="K113" s="67">
        <f t="shared" si="22"/>
        <v>0</v>
      </c>
      <c r="L113" s="47"/>
      <c r="M113" s="48"/>
      <c r="N113" s="68">
        <f t="shared" si="15"/>
        <v>9</v>
      </c>
      <c r="O113" s="16">
        <f t="shared" si="23"/>
        <v>58</v>
      </c>
      <c r="P113" s="17">
        <f t="shared" si="16"/>
        <v>863110.26</v>
      </c>
      <c r="Q113" s="9"/>
    </row>
    <row r="114" spans="1:17" s="15" customFormat="1" x14ac:dyDescent="0.2">
      <c r="A114" s="74">
        <v>107</v>
      </c>
      <c r="B114" s="61" t="str">
        <f t="shared" si="17"/>
        <v>9-й год 11-й мес</v>
      </c>
      <c r="C114" s="62">
        <f t="shared" si="24"/>
        <v>46357</v>
      </c>
      <c r="D114" s="63">
        <f t="shared" si="13"/>
        <v>0</v>
      </c>
      <c r="E114" s="64">
        <f t="shared" si="18"/>
        <v>0</v>
      </c>
      <c r="F114" s="64">
        <f t="shared" si="25"/>
        <v>0</v>
      </c>
      <c r="G114" s="65">
        <f t="shared" si="19"/>
        <v>0</v>
      </c>
      <c r="H114" s="66">
        <f t="shared" si="14"/>
        <v>0</v>
      </c>
      <c r="I114" s="64">
        <f t="shared" si="20"/>
        <v>0</v>
      </c>
      <c r="J114" s="64">
        <f t="shared" si="21"/>
        <v>0</v>
      </c>
      <c r="K114" s="67">
        <f t="shared" si="22"/>
        <v>0</v>
      </c>
      <c r="L114" s="47"/>
      <c r="M114" s="48"/>
      <c r="N114" s="68">
        <f t="shared" si="15"/>
        <v>9</v>
      </c>
      <c r="O114" s="16">
        <f t="shared" si="23"/>
        <v>58</v>
      </c>
      <c r="P114" s="17">
        <f t="shared" si="16"/>
        <v>863110.26</v>
      </c>
      <c r="Q114" s="9"/>
    </row>
    <row r="115" spans="1:17" s="15" customFormat="1" x14ac:dyDescent="0.2">
      <c r="A115" s="74">
        <v>108</v>
      </c>
      <c r="B115" s="61" t="str">
        <f t="shared" si="17"/>
        <v>9-й год 12-й мес</v>
      </c>
      <c r="C115" s="62">
        <f t="shared" si="24"/>
        <v>46388</v>
      </c>
      <c r="D115" s="63">
        <f t="shared" si="13"/>
        <v>0</v>
      </c>
      <c r="E115" s="64">
        <f t="shared" si="18"/>
        <v>0</v>
      </c>
      <c r="F115" s="64">
        <f t="shared" si="25"/>
        <v>0</v>
      </c>
      <c r="G115" s="65">
        <f t="shared" si="19"/>
        <v>0</v>
      </c>
      <c r="H115" s="66">
        <f t="shared" si="14"/>
        <v>0</v>
      </c>
      <c r="I115" s="64">
        <f t="shared" si="20"/>
        <v>0</v>
      </c>
      <c r="J115" s="64">
        <f t="shared" si="21"/>
        <v>0</v>
      </c>
      <c r="K115" s="67">
        <f t="shared" si="22"/>
        <v>0</v>
      </c>
      <c r="L115" s="47"/>
      <c r="M115" s="48"/>
      <c r="N115" s="68">
        <f t="shared" si="15"/>
        <v>9</v>
      </c>
      <c r="O115" s="16">
        <f t="shared" si="23"/>
        <v>58</v>
      </c>
      <c r="P115" s="17">
        <f t="shared" si="16"/>
        <v>863110.26</v>
      </c>
      <c r="Q115" s="9"/>
    </row>
    <row r="116" spans="1:17" s="15" customFormat="1" x14ac:dyDescent="0.2">
      <c r="A116" s="75">
        <v>109</v>
      </c>
      <c r="B116" s="61" t="str">
        <f t="shared" si="17"/>
        <v>10-й год 1-й мес</v>
      </c>
      <c r="C116" s="62">
        <f t="shared" si="24"/>
        <v>46419</v>
      </c>
      <c r="D116" s="63">
        <f t="shared" si="13"/>
        <v>0</v>
      </c>
      <c r="E116" s="76">
        <f t="shared" si="18"/>
        <v>0</v>
      </c>
      <c r="F116" s="64">
        <f t="shared" si="25"/>
        <v>0</v>
      </c>
      <c r="G116" s="77">
        <f t="shared" si="19"/>
        <v>0</v>
      </c>
      <c r="H116" s="78">
        <f t="shared" si="14"/>
        <v>0</v>
      </c>
      <c r="I116" s="76">
        <f t="shared" si="20"/>
        <v>0</v>
      </c>
      <c r="J116" s="76">
        <f t="shared" si="21"/>
        <v>0</v>
      </c>
      <c r="K116" s="79">
        <f t="shared" si="22"/>
        <v>0</v>
      </c>
      <c r="L116" s="49"/>
      <c r="M116" s="48"/>
      <c r="N116" s="68">
        <f t="shared" si="15"/>
        <v>9</v>
      </c>
      <c r="O116" s="16">
        <f t="shared" si="23"/>
        <v>58</v>
      </c>
      <c r="P116" s="17">
        <f t="shared" si="16"/>
        <v>863110.26</v>
      </c>
      <c r="Q116" s="9"/>
    </row>
    <row r="117" spans="1:17" s="15" customFormat="1" x14ac:dyDescent="0.2">
      <c r="A117" s="60">
        <v>110</v>
      </c>
      <c r="B117" s="61" t="str">
        <f t="shared" si="17"/>
        <v>10-й год 2-й мес</v>
      </c>
      <c r="C117" s="62">
        <f t="shared" si="24"/>
        <v>46447</v>
      </c>
      <c r="D117" s="63">
        <f t="shared" si="13"/>
        <v>0</v>
      </c>
      <c r="E117" s="64">
        <f t="shared" si="18"/>
        <v>0</v>
      </c>
      <c r="F117" s="64">
        <f t="shared" si="25"/>
        <v>0</v>
      </c>
      <c r="G117" s="65">
        <f t="shared" si="19"/>
        <v>0</v>
      </c>
      <c r="H117" s="66">
        <f t="shared" si="14"/>
        <v>0</v>
      </c>
      <c r="I117" s="64">
        <f t="shared" si="20"/>
        <v>0</v>
      </c>
      <c r="J117" s="64">
        <f t="shared" si="21"/>
        <v>0</v>
      </c>
      <c r="K117" s="67">
        <f t="shared" si="22"/>
        <v>0</v>
      </c>
      <c r="L117" s="47"/>
      <c r="M117" s="48"/>
      <c r="N117" s="68">
        <f t="shared" si="15"/>
        <v>9</v>
      </c>
      <c r="O117" s="16">
        <f t="shared" si="23"/>
        <v>58</v>
      </c>
      <c r="P117" s="17">
        <f t="shared" si="16"/>
        <v>863110.26</v>
      </c>
      <c r="Q117" s="9"/>
    </row>
    <row r="118" spans="1:17" s="15" customFormat="1" x14ac:dyDescent="0.2">
      <c r="A118" s="60">
        <v>111</v>
      </c>
      <c r="B118" s="61" t="str">
        <f t="shared" si="17"/>
        <v>10-й год 3-й мес</v>
      </c>
      <c r="C118" s="62">
        <f t="shared" si="24"/>
        <v>46478</v>
      </c>
      <c r="D118" s="63">
        <f t="shared" si="13"/>
        <v>0</v>
      </c>
      <c r="E118" s="64">
        <f t="shared" si="18"/>
        <v>0</v>
      </c>
      <c r="F118" s="64">
        <f t="shared" si="25"/>
        <v>0</v>
      </c>
      <c r="G118" s="65">
        <f t="shared" si="19"/>
        <v>0</v>
      </c>
      <c r="H118" s="66">
        <f t="shared" si="14"/>
        <v>0</v>
      </c>
      <c r="I118" s="64">
        <f t="shared" si="20"/>
        <v>0</v>
      </c>
      <c r="J118" s="64">
        <f t="shared" si="21"/>
        <v>0</v>
      </c>
      <c r="K118" s="67">
        <f t="shared" si="22"/>
        <v>0</v>
      </c>
      <c r="L118" s="47"/>
      <c r="M118" s="48"/>
      <c r="N118" s="68">
        <f t="shared" si="15"/>
        <v>9</v>
      </c>
      <c r="O118" s="16">
        <f t="shared" si="23"/>
        <v>58</v>
      </c>
      <c r="P118" s="17">
        <f t="shared" si="16"/>
        <v>863110.26</v>
      </c>
      <c r="Q118" s="9"/>
    </row>
    <row r="119" spans="1:17" s="15" customFormat="1" x14ac:dyDescent="0.2">
      <c r="A119" s="60">
        <v>112</v>
      </c>
      <c r="B119" s="61" t="str">
        <f t="shared" si="17"/>
        <v>10-й год 4-й мес</v>
      </c>
      <c r="C119" s="62">
        <f t="shared" si="24"/>
        <v>46508</v>
      </c>
      <c r="D119" s="63">
        <f t="shared" si="13"/>
        <v>0</v>
      </c>
      <c r="E119" s="64">
        <f t="shared" si="18"/>
        <v>0</v>
      </c>
      <c r="F119" s="64">
        <f t="shared" si="25"/>
        <v>0</v>
      </c>
      <c r="G119" s="65">
        <f t="shared" si="19"/>
        <v>0</v>
      </c>
      <c r="H119" s="66">
        <f t="shared" si="14"/>
        <v>0</v>
      </c>
      <c r="I119" s="64">
        <f t="shared" si="20"/>
        <v>0</v>
      </c>
      <c r="J119" s="64">
        <f t="shared" si="21"/>
        <v>0</v>
      </c>
      <c r="K119" s="67">
        <f t="shared" si="22"/>
        <v>0</v>
      </c>
      <c r="L119" s="47"/>
      <c r="M119" s="48"/>
      <c r="N119" s="68">
        <f t="shared" si="15"/>
        <v>9</v>
      </c>
      <c r="O119" s="16">
        <f t="shared" si="23"/>
        <v>58</v>
      </c>
      <c r="P119" s="17">
        <f t="shared" si="16"/>
        <v>863110.26</v>
      </c>
      <c r="Q119" s="9"/>
    </row>
    <row r="120" spans="1:17" s="15" customFormat="1" x14ac:dyDescent="0.2">
      <c r="A120" s="60">
        <v>113</v>
      </c>
      <c r="B120" s="61" t="str">
        <f t="shared" si="17"/>
        <v>10-й год 5-й мес</v>
      </c>
      <c r="C120" s="62">
        <f t="shared" si="24"/>
        <v>46539</v>
      </c>
      <c r="D120" s="63">
        <f t="shared" si="13"/>
        <v>0</v>
      </c>
      <c r="E120" s="64">
        <f t="shared" si="18"/>
        <v>0</v>
      </c>
      <c r="F120" s="64">
        <f t="shared" si="25"/>
        <v>0</v>
      </c>
      <c r="G120" s="65">
        <f t="shared" si="19"/>
        <v>0</v>
      </c>
      <c r="H120" s="66">
        <f t="shared" si="14"/>
        <v>0</v>
      </c>
      <c r="I120" s="64">
        <f t="shared" si="20"/>
        <v>0</v>
      </c>
      <c r="J120" s="64">
        <f t="shared" si="21"/>
        <v>0</v>
      </c>
      <c r="K120" s="67">
        <f t="shared" si="22"/>
        <v>0</v>
      </c>
      <c r="L120" s="47"/>
      <c r="M120" s="48"/>
      <c r="N120" s="68">
        <f t="shared" si="15"/>
        <v>9</v>
      </c>
      <c r="O120" s="16">
        <f t="shared" si="23"/>
        <v>58</v>
      </c>
      <c r="P120" s="17">
        <f t="shared" si="16"/>
        <v>863110.26</v>
      </c>
      <c r="Q120" s="9"/>
    </row>
    <row r="121" spans="1:17" s="15" customFormat="1" x14ac:dyDescent="0.2">
      <c r="A121" s="60">
        <v>114</v>
      </c>
      <c r="B121" s="61" t="str">
        <f t="shared" si="17"/>
        <v>10-й год 6-й мес</v>
      </c>
      <c r="C121" s="62">
        <f t="shared" si="24"/>
        <v>46569</v>
      </c>
      <c r="D121" s="63">
        <f t="shared" si="13"/>
        <v>0</v>
      </c>
      <c r="E121" s="64">
        <f t="shared" si="18"/>
        <v>0</v>
      </c>
      <c r="F121" s="64">
        <f t="shared" si="25"/>
        <v>0</v>
      </c>
      <c r="G121" s="65">
        <f t="shared" si="19"/>
        <v>0</v>
      </c>
      <c r="H121" s="66">
        <f t="shared" si="14"/>
        <v>0</v>
      </c>
      <c r="I121" s="64">
        <f t="shared" si="20"/>
        <v>0</v>
      </c>
      <c r="J121" s="64">
        <f t="shared" si="21"/>
        <v>0</v>
      </c>
      <c r="K121" s="67">
        <f t="shared" si="22"/>
        <v>0</v>
      </c>
      <c r="L121" s="47"/>
      <c r="M121" s="48"/>
      <c r="N121" s="68">
        <f t="shared" si="15"/>
        <v>9</v>
      </c>
      <c r="O121" s="16">
        <f t="shared" si="23"/>
        <v>58</v>
      </c>
      <c r="P121" s="17">
        <f t="shared" si="16"/>
        <v>863110.26</v>
      </c>
      <c r="Q121" s="9"/>
    </row>
    <row r="122" spans="1:17" s="15" customFormat="1" x14ac:dyDescent="0.2">
      <c r="A122" s="60">
        <v>115</v>
      </c>
      <c r="B122" s="61" t="str">
        <f t="shared" si="17"/>
        <v>10-й год 7-й мес</v>
      </c>
      <c r="C122" s="62">
        <f t="shared" si="24"/>
        <v>46600</v>
      </c>
      <c r="D122" s="63">
        <f t="shared" si="13"/>
        <v>0</v>
      </c>
      <c r="E122" s="64">
        <f t="shared" si="18"/>
        <v>0</v>
      </c>
      <c r="F122" s="64">
        <f t="shared" si="25"/>
        <v>0</v>
      </c>
      <c r="G122" s="65">
        <f t="shared" si="19"/>
        <v>0</v>
      </c>
      <c r="H122" s="66">
        <f t="shared" si="14"/>
        <v>0</v>
      </c>
      <c r="I122" s="64">
        <f t="shared" si="20"/>
        <v>0</v>
      </c>
      <c r="J122" s="64">
        <f t="shared" si="21"/>
        <v>0</v>
      </c>
      <c r="K122" s="67">
        <f t="shared" si="22"/>
        <v>0</v>
      </c>
      <c r="L122" s="47"/>
      <c r="M122" s="48"/>
      <c r="N122" s="68">
        <f t="shared" si="15"/>
        <v>9</v>
      </c>
      <c r="O122" s="16">
        <f t="shared" si="23"/>
        <v>58</v>
      </c>
      <c r="P122" s="17">
        <f t="shared" si="16"/>
        <v>863110.26</v>
      </c>
      <c r="Q122" s="9"/>
    </row>
    <row r="123" spans="1:17" s="15" customFormat="1" x14ac:dyDescent="0.2">
      <c r="A123" s="60">
        <v>116</v>
      </c>
      <c r="B123" s="61" t="str">
        <f t="shared" si="17"/>
        <v>10-й год 8-й мес</v>
      </c>
      <c r="C123" s="62">
        <f t="shared" si="24"/>
        <v>46631</v>
      </c>
      <c r="D123" s="63">
        <f t="shared" si="13"/>
        <v>0</v>
      </c>
      <c r="E123" s="64">
        <f t="shared" si="18"/>
        <v>0</v>
      </c>
      <c r="F123" s="64">
        <f t="shared" si="25"/>
        <v>0</v>
      </c>
      <c r="G123" s="65">
        <f t="shared" si="19"/>
        <v>0</v>
      </c>
      <c r="H123" s="66">
        <f t="shared" si="14"/>
        <v>0</v>
      </c>
      <c r="I123" s="64">
        <f t="shared" si="20"/>
        <v>0</v>
      </c>
      <c r="J123" s="64">
        <f t="shared" si="21"/>
        <v>0</v>
      </c>
      <c r="K123" s="67">
        <f t="shared" si="22"/>
        <v>0</v>
      </c>
      <c r="L123" s="47"/>
      <c r="M123" s="48"/>
      <c r="N123" s="68">
        <f t="shared" si="15"/>
        <v>9</v>
      </c>
      <c r="O123" s="16">
        <f t="shared" si="23"/>
        <v>58</v>
      </c>
      <c r="P123" s="17">
        <f t="shared" si="16"/>
        <v>863110.26</v>
      </c>
      <c r="Q123" s="9"/>
    </row>
    <row r="124" spans="1:17" s="15" customFormat="1" x14ac:dyDescent="0.2">
      <c r="A124" s="60">
        <v>117</v>
      </c>
      <c r="B124" s="61" t="str">
        <f t="shared" si="17"/>
        <v>10-й год 9-й мес</v>
      </c>
      <c r="C124" s="62">
        <f t="shared" si="24"/>
        <v>46661</v>
      </c>
      <c r="D124" s="63">
        <f t="shared" si="13"/>
        <v>0</v>
      </c>
      <c r="E124" s="64">
        <f t="shared" si="18"/>
        <v>0</v>
      </c>
      <c r="F124" s="64">
        <f t="shared" si="25"/>
        <v>0</v>
      </c>
      <c r="G124" s="65">
        <f t="shared" si="19"/>
        <v>0</v>
      </c>
      <c r="H124" s="66">
        <f t="shared" si="14"/>
        <v>0</v>
      </c>
      <c r="I124" s="64">
        <f t="shared" si="20"/>
        <v>0</v>
      </c>
      <c r="J124" s="64">
        <f t="shared" si="21"/>
        <v>0</v>
      </c>
      <c r="K124" s="67">
        <f t="shared" si="22"/>
        <v>0</v>
      </c>
      <c r="L124" s="47"/>
      <c r="M124" s="48"/>
      <c r="N124" s="68">
        <f t="shared" si="15"/>
        <v>9</v>
      </c>
      <c r="O124" s="16">
        <f t="shared" si="23"/>
        <v>58</v>
      </c>
      <c r="P124" s="17">
        <f t="shared" si="16"/>
        <v>863110.26</v>
      </c>
      <c r="Q124" s="9"/>
    </row>
    <row r="125" spans="1:17" s="15" customFormat="1" x14ac:dyDescent="0.2">
      <c r="A125" s="60">
        <v>118</v>
      </c>
      <c r="B125" s="61" t="str">
        <f t="shared" si="17"/>
        <v>10-й год 10-й мес</v>
      </c>
      <c r="C125" s="62">
        <f t="shared" si="24"/>
        <v>46692</v>
      </c>
      <c r="D125" s="63">
        <f t="shared" si="13"/>
        <v>0</v>
      </c>
      <c r="E125" s="64">
        <f t="shared" si="18"/>
        <v>0</v>
      </c>
      <c r="F125" s="64">
        <f t="shared" si="25"/>
        <v>0</v>
      </c>
      <c r="G125" s="65">
        <f t="shared" si="19"/>
        <v>0</v>
      </c>
      <c r="H125" s="66">
        <f t="shared" si="14"/>
        <v>0</v>
      </c>
      <c r="I125" s="64">
        <f t="shared" si="20"/>
        <v>0</v>
      </c>
      <c r="J125" s="64">
        <f t="shared" si="21"/>
        <v>0</v>
      </c>
      <c r="K125" s="67">
        <f t="shared" si="22"/>
        <v>0</v>
      </c>
      <c r="L125" s="47"/>
      <c r="M125" s="48"/>
      <c r="N125" s="68">
        <f t="shared" si="15"/>
        <v>9</v>
      </c>
      <c r="O125" s="16">
        <f t="shared" si="23"/>
        <v>58</v>
      </c>
      <c r="P125" s="17">
        <f t="shared" si="16"/>
        <v>863110.26</v>
      </c>
      <c r="Q125" s="9"/>
    </row>
    <row r="126" spans="1:17" s="15" customFormat="1" x14ac:dyDescent="0.2">
      <c r="A126" s="60">
        <v>119</v>
      </c>
      <c r="B126" s="61" t="str">
        <f t="shared" si="17"/>
        <v>10-й год 11-й мес</v>
      </c>
      <c r="C126" s="62">
        <f t="shared" si="24"/>
        <v>46722</v>
      </c>
      <c r="D126" s="63">
        <f t="shared" si="13"/>
        <v>0</v>
      </c>
      <c r="E126" s="64">
        <f t="shared" si="18"/>
        <v>0</v>
      </c>
      <c r="F126" s="64">
        <f t="shared" si="25"/>
        <v>0</v>
      </c>
      <c r="G126" s="65">
        <f t="shared" si="19"/>
        <v>0</v>
      </c>
      <c r="H126" s="66">
        <f t="shared" si="14"/>
        <v>0</v>
      </c>
      <c r="I126" s="64">
        <f t="shared" si="20"/>
        <v>0</v>
      </c>
      <c r="J126" s="64">
        <f t="shared" si="21"/>
        <v>0</v>
      </c>
      <c r="K126" s="67">
        <f t="shared" si="22"/>
        <v>0</v>
      </c>
      <c r="L126" s="47"/>
      <c r="M126" s="48"/>
      <c r="N126" s="68">
        <f t="shared" si="15"/>
        <v>9</v>
      </c>
      <c r="O126" s="16">
        <f t="shared" si="23"/>
        <v>58</v>
      </c>
      <c r="P126" s="17">
        <f t="shared" si="16"/>
        <v>863110.26</v>
      </c>
      <c r="Q126" s="9"/>
    </row>
    <row r="127" spans="1:17" s="15" customFormat="1" x14ac:dyDescent="0.2">
      <c r="A127" s="69">
        <v>120</v>
      </c>
      <c r="B127" s="61" t="str">
        <f t="shared" si="17"/>
        <v>10-й год 12-й мес</v>
      </c>
      <c r="C127" s="62">
        <f t="shared" si="24"/>
        <v>46753</v>
      </c>
      <c r="D127" s="63">
        <f t="shared" si="13"/>
        <v>0</v>
      </c>
      <c r="E127" s="70">
        <f t="shared" si="18"/>
        <v>0</v>
      </c>
      <c r="F127" s="64">
        <f t="shared" si="25"/>
        <v>0</v>
      </c>
      <c r="G127" s="71">
        <f t="shared" si="19"/>
        <v>0</v>
      </c>
      <c r="H127" s="72">
        <f t="shared" si="14"/>
        <v>0</v>
      </c>
      <c r="I127" s="70">
        <f t="shared" si="20"/>
        <v>0</v>
      </c>
      <c r="J127" s="70">
        <f t="shared" si="21"/>
        <v>0</v>
      </c>
      <c r="K127" s="73">
        <f t="shared" si="22"/>
        <v>0</v>
      </c>
      <c r="L127" s="50"/>
      <c r="M127" s="48"/>
      <c r="N127" s="68">
        <f t="shared" si="15"/>
        <v>9</v>
      </c>
      <c r="O127" s="16">
        <f t="shared" si="23"/>
        <v>58</v>
      </c>
      <c r="P127" s="17">
        <f t="shared" si="16"/>
        <v>863110.26</v>
      </c>
      <c r="Q127" s="9"/>
    </row>
    <row r="128" spans="1:17" s="15" customFormat="1" x14ac:dyDescent="0.2">
      <c r="A128" s="74">
        <v>121</v>
      </c>
      <c r="B128" s="61" t="str">
        <f t="shared" si="17"/>
        <v>11-й год 1-й мес</v>
      </c>
      <c r="C128" s="62">
        <f t="shared" si="24"/>
        <v>46784</v>
      </c>
      <c r="D128" s="63">
        <f t="shared" si="13"/>
        <v>0</v>
      </c>
      <c r="E128" s="64">
        <f t="shared" si="18"/>
        <v>0</v>
      </c>
      <c r="F128" s="64">
        <f t="shared" si="25"/>
        <v>0</v>
      </c>
      <c r="G128" s="65">
        <f t="shared" si="19"/>
        <v>0</v>
      </c>
      <c r="H128" s="66">
        <f t="shared" si="14"/>
        <v>0</v>
      </c>
      <c r="I128" s="64">
        <f t="shared" si="20"/>
        <v>0</v>
      </c>
      <c r="J128" s="64">
        <f t="shared" si="21"/>
        <v>0</v>
      </c>
      <c r="K128" s="67">
        <f t="shared" si="22"/>
        <v>0</v>
      </c>
      <c r="L128" s="47"/>
      <c r="M128" s="48"/>
      <c r="N128" s="68">
        <f t="shared" si="15"/>
        <v>9</v>
      </c>
      <c r="O128" s="16">
        <f t="shared" si="23"/>
        <v>58</v>
      </c>
      <c r="P128" s="17">
        <f t="shared" si="16"/>
        <v>863110.26</v>
      </c>
      <c r="Q128" s="9"/>
    </row>
    <row r="129" spans="1:17" s="15" customFormat="1" x14ac:dyDescent="0.2">
      <c r="A129" s="74">
        <v>122</v>
      </c>
      <c r="B129" s="61" t="str">
        <f t="shared" si="17"/>
        <v>11-й год 2-й мес</v>
      </c>
      <c r="C129" s="62">
        <f t="shared" si="24"/>
        <v>46813</v>
      </c>
      <c r="D129" s="63">
        <f t="shared" si="13"/>
        <v>0</v>
      </c>
      <c r="E129" s="64">
        <f t="shared" si="18"/>
        <v>0</v>
      </c>
      <c r="F129" s="64">
        <f t="shared" si="25"/>
        <v>0</v>
      </c>
      <c r="G129" s="65">
        <f t="shared" si="19"/>
        <v>0</v>
      </c>
      <c r="H129" s="66">
        <f t="shared" si="14"/>
        <v>0</v>
      </c>
      <c r="I129" s="64">
        <f t="shared" si="20"/>
        <v>0</v>
      </c>
      <c r="J129" s="64">
        <f t="shared" si="21"/>
        <v>0</v>
      </c>
      <c r="K129" s="67">
        <f t="shared" si="22"/>
        <v>0</v>
      </c>
      <c r="L129" s="47"/>
      <c r="M129" s="48"/>
      <c r="N129" s="68">
        <f t="shared" si="15"/>
        <v>9</v>
      </c>
      <c r="O129" s="16">
        <f t="shared" si="23"/>
        <v>58</v>
      </c>
      <c r="P129" s="17">
        <f t="shared" si="16"/>
        <v>863110.26</v>
      </c>
      <c r="Q129" s="9"/>
    </row>
    <row r="130" spans="1:17" s="15" customFormat="1" x14ac:dyDescent="0.2">
      <c r="A130" s="74">
        <v>123</v>
      </c>
      <c r="B130" s="61" t="str">
        <f t="shared" si="17"/>
        <v>11-й год 3-й мес</v>
      </c>
      <c r="C130" s="62">
        <f t="shared" si="24"/>
        <v>46844</v>
      </c>
      <c r="D130" s="63">
        <f t="shared" si="13"/>
        <v>0</v>
      </c>
      <c r="E130" s="64">
        <f t="shared" si="18"/>
        <v>0</v>
      </c>
      <c r="F130" s="64">
        <f t="shared" si="25"/>
        <v>0</v>
      </c>
      <c r="G130" s="65">
        <f t="shared" si="19"/>
        <v>0</v>
      </c>
      <c r="H130" s="66">
        <f t="shared" si="14"/>
        <v>0</v>
      </c>
      <c r="I130" s="64">
        <f t="shared" si="20"/>
        <v>0</v>
      </c>
      <c r="J130" s="64">
        <f t="shared" si="21"/>
        <v>0</v>
      </c>
      <c r="K130" s="67">
        <f t="shared" si="22"/>
        <v>0</v>
      </c>
      <c r="L130" s="47"/>
      <c r="M130" s="48"/>
      <c r="N130" s="68">
        <f t="shared" si="15"/>
        <v>9</v>
      </c>
      <c r="O130" s="16">
        <f t="shared" si="23"/>
        <v>58</v>
      </c>
      <c r="P130" s="17">
        <f t="shared" si="16"/>
        <v>863110.26</v>
      </c>
      <c r="Q130" s="9"/>
    </row>
    <row r="131" spans="1:17" s="15" customFormat="1" x14ac:dyDescent="0.2">
      <c r="A131" s="74">
        <v>124</v>
      </c>
      <c r="B131" s="61" t="str">
        <f t="shared" si="17"/>
        <v>11-й год 4-й мес</v>
      </c>
      <c r="C131" s="62">
        <f t="shared" si="24"/>
        <v>46874</v>
      </c>
      <c r="D131" s="63">
        <f t="shared" si="13"/>
        <v>0</v>
      </c>
      <c r="E131" s="64">
        <f t="shared" si="18"/>
        <v>0</v>
      </c>
      <c r="F131" s="64">
        <f t="shared" si="25"/>
        <v>0</v>
      </c>
      <c r="G131" s="65">
        <f t="shared" si="19"/>
        <v>0</v>
      </c>
      <c r="H131" s="66">
        <f t="shared" si="14"/>
        <v>0</v>
      </c>
      <c r="I131" s="64">
        <f t="shared" si="20"/>
        <v>0</v>
      </c>
      <c r="J131" s="64">
        <f t="shared" si="21"/>
        <v>0</v>
      </c>
      <c r="K131" s="67">
        <f t="shared" si="22"/>
        <v>0</v>
      </c>
      <c r="L131" s="47"/>
      <c r="M131" s="48"/>
      <c r="N131" s="68">
        <f t="shared" si="15"/>
        <v>9</v>
      </c>
      <c r="O131" s="16">
        <f t="shared" si="23"/>
        <v>58</v>
      </c>
      <c r="P131" s="17">
        <f t="shared" si="16"/>
        <v>863110.26</v>
      </c>
      <c r="Q131" s="9"/>
    </row>
    <row r="132" spans="1:17" s="15" customFormat="1" x14ac:dyDescent="0.2">
      <c r="A132" s="74">
        <v>125</v>
      </c>
      <c r="B132" s="61" t="str">
        <f t="shared" si="17"/>
        <v>11-й год 5-й мес</v>
      </c>
      <c r="C132" s="62">
        <f t="shared" si="24"/>
        <v>46905</v>
      </c>
      <c r="D132" s="63">
        <f t="shared" si="13"/>
        <v>0</v>
      </c>
      <c r="E132" s="64">
        <f t="shared" si="18"/>
        <v>0</v>
      </c>
      <c r="F132" s="64">
        <f t="shared" si="25"/>
        <v>0</v>
      </c>
      <c r="G132" s="65">
        <f t="shared" si="19"/>
        <v>0</v>
      </c>
      <c r="H132" s="66">
        <f t="shared" si="14"/>
        <v>0</v>
      </c>
      <c r="I132" s="64">
        <f t="shared" si="20"/>
        <v>0</v>
      </c>
      <c r="J132" s="64">
        <f t="shared" si="21"/>
        <v>0</v>
      </c>
      <c r="K132" s="67">
        <f t="shared" si="22"/>
        <v>0</v>
      </c>
      <c r="L132" s="47"/>
      <c r="M132" s="48"/>
      <c r="N132" s="68">
        <f t="shared" si="15"/>
        <v>9</v>
      </c>
      <c r="O132" s="16">
        <f t="shared" si="23"/>
        <v>58</v>
      </c>
      <c r="P132" s="17">
        <f t="shared" si="16"/>
        <v>863110.26</v>
      </c>
      <c r="Q132" s="9"/>
    </row>
    <row r="133" spans="1:17" s="15" customFormat="1" x14ac:dyDescent="0.2">
      <c r="A133" s="74">
        <v>126</v>
      </c>
      <c r="B133" s="61" t="str">
        <f t="shared" si="17"/>
        <v>11-й год 6-й мес</v>
      </c>
      <c r="C133" s="62">
        <f t="shared" si="24"/>
        <v>46935</v>
      </c>
      <c r="D133" s="63">
        <f t="shared" si="13"/>
        <v>0</v>
      </c>
      <c r="E133" s="64">
        <f t="shared" si="18"/>
        <v>0</v>
      </c>
      <c r="F133" s="64">
        <f t="shared" si="25"/>
        <v>0</v>
      </c>
      <c r="G133" s="65">
        <f t="shared" si="19"/>
        <v>0</v>
      </c>
      <c r="H133" s="66">
        <f t="shared" si="14"/>
        <v>0</v>
      </c>
      <c r="I133" s="64">
        <f t="shared" si="20"/>
        <v>0</v>
      </c>
      <c r="J133" s="64">
        <f t="shared" si="21"/>
        <v>0</v>
      </c>
      <c r="K133" s="67">
        <f t="shared" si="22"/>
        <v>0</v>
      </c>
      <c r="L133" s="47"/>
      <c r="M133" s="48"/>
      <c r="N133" s="68">
        <f t="shared" si="15"/>
        <v>9</v>
      </c>
      <c r="O133" s="16">
        <f t="shared" si="23"/>
        <v>58</v>
      </c>
      <c r="P133" s="17">
        <f t="shared" si="16"/>
        <v>863110.26</v>
      </c>
      <c r="Q133" s="9"/>
    </row>
    <row r="134" spans="1:17" s="15" customFormat="1" x14ac:dyDescent="0.2">
      <c r="A134" s="74">
        <v>127</v>
      </c>
      <c r="B134" s="61" t="str">
        <f t="shared" si="17"/>
        <v>11-й год 7-й мес</v>
      </c>
      <c r="C134" s="62">
        <f t="shared" si="24"/>
        <v>46966</v>
      </c>
      <c r="D134" s="63">
        <f t="shared" si="13"/>
        <v>0</v>
      </c>
      <c r="E134" s="64">
        <f t="shared" si="18"/>
        <v>0</v>
      </c>
      <c r="F134" s="64">
        <f t="shared" si="25"/>
        <v>0</v>
      </c>
      <c r="G134" s="65">
        <f t="shared" si="19"/>
        <v>0</v>
      </c>
      <c r="H134" s="66">
        <f t="shared" si="14"/>
        <v>0</v>
      </c>
      <c r="I134" s="64">
        <f t="shared" si="20"/>
        <v>0</v>
      </c>
      <c r="J134" s="64">
        <f t="shared" si="21"/>
        <v>0</v>
      </c>
      <c r="K134" s="67">
        <f t="shared" si="22"/>
        <v>0</v>
      </c>
      <c r="L134" s="47"/>
      <c r="M134" s="48"/>
      <c r="N134" s="68">
        <f t="shared" si="15"/>
        <v>9</v>
      </c>
      <c r="O134" s="16">
        <f t="shared" si="23"/>
        <v>58</v>
      </c>
      <c r="P134" s="17">
        <f t="shared" si="16"/>
        <v>863110.26</v>
      </c>
      <c r="Q134" s="9"/>
    </row>
    <row r="135" spans="1:17" s="15" customFormat="1" x14ac:dyDescent="0.2">
      <c r="A135" s="74">
        <v>128</v>
      </c>
      <c r="B135" s="61" t="str">
        <f t="shared" si="17"/>
        <v>11-й год 8-й мес</v>
      </c>
      <c r="C135" s="62">
        <f t="shared" si="24"/>
        <v>46997</v>
      </c>
      <c r="D135" s="63">
        <f t="shared" si="13"/>
        <v>0</v>
      </c>
      <c r="E135" s="64">
        <f t="shared" si="18"/>
        <v>0</v>
      </c>
      <c r="F135" s="64">
        <f t="shared" si="25"/>
        <v>0</v>
      </c>
      <c r="G135" s="65">
        <f t="shared" si="19"/>
        <v>0</v>
      </c>
      <c r="H135" s="66">
        <f t="shared" si="14"/>
        <v>0</v>
      </c>
      <c r="I135" s="64">
        <f t="shared" si="20"/>
        <v>0</v>
      </c>
      <c r="J135" s="64">
        <f t="shared" si="21"/>
        <v>0</v>
      </c>
      <c r="K135" s="67">
        <f t="shared" si="22"/>
        <v>0</v>
      </c>
      <c r="L135" s="47"/>
      <c r="M135" s="48"/>
      <c r="N135" s="68">
        <f t="shared" si="15"/>
        <v>9</v>
      </c>
      <c r="O135" s="16">
        <f t="shared" si="23"/>
        <v>58</v>
      </c>
      <c r="P135" s="17">
        <f t="shared" si="16"/>
        <v>863110.26</v>
      </c>
      <c r="Q135" s="9"/>
    </row>
    <row r="136" spans="1:17" s="15" customFormat="1" x14ac:dyDescent="0.2">
      <c r="A136" s="74">
        <v>129</v>
      </c>
      <c r="B136" s="61" t="str">
        <f t="shared" si="17"/>
        <v>11-й год 9-й мес</v>
      </c>
      <c r="C136" s="62">
        <f t="shared" si="24"/>
        <v>47027</v>
      </c>
      <c r="D136" s="63">
        <f t="shared" ref="D136:D199" si="26">IF(P136*$D$2/100/12/(1-(1+$D$2/100/12)^(-O136))&lt;G135,ROUNDUP(P136*$D$2/100/12/(1-(1+$D$2/100/12)^(-O136)),0),G135+F136)</f>
        <v>0</v>
      </c>
      <c r="E136" s="64">
        <f t="shared" si="18"/>
        <v>0</v>
      </c>
      <c r="F136" s="64">
        <f t="shared" si="25"/>
        <v>0</v>
      </c>
      <c r="G136" s="65">
        <f t="shared" si="19"/>
        <v>0</v>
      </c>
      <c r="H136" s="66">
        <f t="shared" ref="H136:H199" si="27">I136+J136</f>
        <v>0</v>
      </c>
      <c r="I136" s="64">
        <f t="shared" si="20"/>
        <v>0</v>
      </c>
      <c r="J136" s="64">
        <f t="shared" si="21"/>
        <v>0</v>
      </c>
      <c r="K136" s="67">
        <f t="shared" si="22"/>
        <v>0</v>
      </c>
      <c r="L136" s="47"/>
      <c r="M136" s="48"/>
      <c r="N136" s="68">
        <f t="shared" ref="N136:N199" si="28">IF(ISBLANK(L135),VALUE(N135),ROW(L135))</f>
        <v>9</v>
      </c>
      <c r="O136" s="16">
        <f t="shared" si="23"/>
        <v>58</v>
      </c>
      <c r="P136" s="17">
        <f t="shared" ref="P136:P199" si="29">INDEX(G:G,N136,1)</f>
        <v>863110.26</v>
      </c>
      <c r="Q136" s="9"/>
    </row>
    <row r="137" spans="1:17" s="15" customFormat="1" x14ac:dyDescent="0.2">
      <c r="A137" s="74">
        <v>130</v>
      </c>
      <c r="B137" s="61" t="str">
        <f t="shared" ref="B137:B200" si="30">CONCATENATE(INT((A137-1)/12)+1,"-й год ",A137-1-INT((A137-1)/12)*12+1,"-й мес")</f>
        <v>11-й год 10-й мес</v>
      </c>
      <c r="C137" s="62">
        <f t="shared" si="24"/>
        <v>47058</v>
      </c>
      <c r="D137" s="63">
        <f t="shared" si="26"/>
        <v>0</v>
      </c>
      <c r="E137" s="64">
        <f t="shared" ref="E137:E200" si="31">D137-F137</f>
        <v>0</v>
      </c>
      <c r="F137" s="64">
        <f t="shared" si="25"/>
        <v>0</v>
      </c>
      <c r="G137" s="65">
        <f t="shared" ref="G137:G200" si="32">G136-E137-L137-M137</f>
        <v>0</v>
      </c>
      <c r="H137" s="66">
        <f t="shared" si="27"/>
        <v>0</v>
      </c>
      <c r="I137" s="64">
        <f t="shared" ref="I137:I200" si="33">IF($D$1/$D$3&lt;K136,$D$1/$D$3,K136)</f>
        <v>0</v>
      </c>
      <c r="J137" s="64">
        <f t="shared" ref="J137:J200" si="34">K136*$D$2/12/100</f>
        <v>0</v>
      </c>
      <c r="K137" s="67">
        <f t="shared" ref="K137:K200" si="35">K136-I137-L137-M137</f>
        <v>0</v>
      </c>
      <c r="L137" s="47"/>
      <c r="M137" s="48"/>
      <c r="N137" s="68">
        <f t="shared" si="28"/>
        <v>9</v>
      </c>
      <c r="O137" s="16">
        <f t="shared" ref="O137:O200" si="36">O136+N136-N137</f>
        <v>58</v>
      </c>
      <c r="P137" s="17">
        <f t="shared" si="29"/>
        <v>863110.26</v>
      </c>
      <c r="Q137" s="9"/>
    </row>
    <row r="138" spans="1:17" s="15" customFormat="1" x14ac:dyDescent="0.2">
      <c r="A138" s="74">
        <v>131</v>
      </c>
      <c r="B138" s="61" t="str">
        <f t="shared" si="30"/>
        <v>11-й год 11-й мес</v>
      </c>
      <c r="C138" s="62">
        <f t="shared" ref="C138:C201" si="37">DATE(YEAR(C137),MONTH(C137)+1,DAY(C137))</f>
        <v>47088</v>
      </c>
      <c r="D138" s="63">
        <f t="shared" si="26"/>
        <v>0</v>
      </c>
      <c r="E138" s="64">
        <f t="shared" si="31"/>
        <v>0</v>
      </c>
      <c r="F138" s="64">
        <f t="shared" ref="F138:F201" si="38">G137*$D$2*(C138-C137)/(DATE(YEAR(C138)+1,1,1)-DATE(YEAR(C138),1,1))/100</f>
        <v>0</v>
      </c>
      <c r="G138" s="65">
        <f t="shared" si="32"/>
        <v>0</v>
      </c>
      <c r="H138" s="66">
        <f t="shared" si="27"/>
        <v>0</v>
      </c>
      <c r="I138" s="64">
        <f t="shared" si="33"/>
        <v>0</v>
      </c>
      <c r="J138" s="64">
        <f t="shared" si="34"/>
        <v>0</v>
      </c>
      <c r="K138" s="67">
        <f t="shared" si="35"/>
        <v>0</v>
      </c>
      <c r="L138" s="47"/>
      <c r="M138" s="48"/>
      <c r="N138" s="68">
        <f t="shared" si="28"/>
        <v>9</v>
      </c>
      <c r="O138" s="16">
        <f t="shared" si="36"/>
        <v>58</v>
      </c>
      <c r="P138" s="17">
        <f t="shared" si="29"/>
        <v>863110.26</v>
      </c>
      <c r="Q138" s="9"/>
    </row>
    <row r="139" spans="1:17" s="15" customFormat="1" x14ac:dyDescent="0.2">
      <c r="A139" s="74">
        <v>132</v>
      </c>
      <c r="B139" s="61" t="str">
        <f t="shared" si="30"/>
        <v>11-й год 12-й мес</v>
      </c>
      <c r="C139" s="62">
        <f t="shared" si="37"/>
        <v>47119</v>
      </c>
      <c r="D139" s="63">
        <f t="shared" si="26"/>
        <v>0</v>
      </c>
      <c r="E139" s="64">
        <f t="shared" si="31"/>
        <v>0</v>
      </c>
      <c r="F139" s="64">
        <f t="shared" si="38"/>
        <v>0</v>
      </c>
      <c r="G139" s="65">
        <f t="shared" si="32"/>
        <v>0</v>
      </c>
      <c r="H139" s="66">
        <f t="shared" si="27"/>
        <v>0</v>
      </c>
      <c r="I139" s="64">
        <f t="shared" si="33"/>
        <v>0</v>
      </c>
      <c r="J139" s="64">
        <f t="shared" si="34"/>
        <v>0</v>
      </c>
      <c r="K139" s="67">
        <f t="shared" si="35"/>
        <v>0</v>
      </c>
      <c r="L139" s="47"/>
      <c r="M139" s="48"/>
      <c r="N139" s="68">
        <f t="shared" si="28"/>
        <v>9</v>
      </c>
      <c r="O139" s="16">
        <f t="shared" si="36"/>
        <v>58</v>
      </c>
      <c r="P139" s="17">
        <f t="shared" si="29"/>
        <v>863110.26</v>
      </c>
      <c r="Q139" s="9"/>
    </row>
    <row r="140" spans="1:17" s="15" customFormat="1" x14ac:dyDescent="0.2">
      <c r="A140" s="75">
        <v>133</v>
      </c>
      <c r="B140" s="61" t="str">
        <f t="shared" si="30"/>
        <v>12-й год 1-й мес</v>
      </c>
      <c r="C140" s="62">
        <f t="shared" si="37"/>
        <v>47150</v>
      </c>
      <c r="D140" s="63">
        <f t="shared" si="26"/>
        <v>0</v>
      </c>
      <c r="E140" s="76">
        <f t="shared" si="31"/>
        <v>0</v>
      </c>
      <c r="F140" s="64">
        <f t="shared" si="38"/>
        <v>0</v>
      </c>
      <c r="G140" s="77">
        <f t="shared" si="32"/>
        <v>0</v>
      </c>
      <c r="H140" s="78">
        <f t="shared" si="27"/>
        <v>0</v>
      </c>
      <c r="I140" s="76">
        <f t="shared" si="33"/>
        <v>0</v>
      </c>
      <c r="J140" s="76">
        <f t="shared" si="34"/>
        <v>0</v>
      </c>
      <c r="K140" s="79">
        <f t="shared" si="35"/>
        <v>0</v>
      </c>
      <c r="L140" s="49"/>
      <c r="M140" s="48"/>
      <c r="N140" s="68">
        <f t="shared" si="28"/>
        <v>9</v>
      </c>
      <c r="O140" s="16">
        <f t="shared" si="36"/>
        <v>58</v>
      </c>
      <c r="P140" s="17">
        <f t="shared" si="29"/>
        <v>863110.26</v>
      </c>
      <c r="Q140" s="9"/>
    </row>
    <row r="141" spans="1:17" s="15" customFormat="1" x14ac:dyDescent="0.2">
      <c r="A141" s="60">
        <v>134</v>
      </c>
      <c r="B141" s="61" t="str">
        <f t="shared" si="30"/>
        <v>12-й год 2-й мес</v>
      </c>
      <c r="C141" s="62">
        <f t="shared" si="37"/>
        <v>47178</v>
      </c>
      <c r="D141" s="63">
        <f t="shared" si="26"/>
        <v>0</v>
      </c>
      <c r="E141" s="64">
        <f t="shared" si="31"/>
        <v>0</v>
      </c>
      <c r="F141" s="64">
        <f t="shared" si="38"/>
        <v>0</v>
      </c>
      <c r="G141" s="65">
        <f t="shared" si="32"/>
        <v>0</v>
      </c>
      <c r="H141" s="66">
        <f t="shared" si="27"/>
        <v>0</v>
      </c>
      <c r="I141" s="64">
        <f t="shared" si="33"/>
        <v>0</v>
      </c>
      <c r="J141" s="64">
        <f t="shared" si="34"/>
        <v>0</v>
      </c>
      <c r="K141" s="67">
        <f t="shared" si="35"/>
        <v>0</v>
      </c>
      <c r="L141" s="47"/>
      <c r="M141" s="80"/>
      <c r="N141" s="68">
        <f t="shared" si="28"/>
        <v>9</v>
      </c>
      <c r="O141" s="16">
        <f t="shared" si="36"/>
        <v>58</v>
      </c>
      <c r="P141" s="17">
        <f t="shared" si="29"/>
        <v>863110.26</v>
      </c>
      <c r="Q141" s="9"/>
    </row>
    <row r="142" spans="1:17" s="15" customFormat="1" x14ac:dyDescent="0.2">
      <c r="A142" s="60">
        <v>135</v>
      </c>
      <c r="B142" s="61" t="str">
        <f t="shared" si="30"/>
        <v>12-й год 3-й мес</v>
      </c>
      <c r="C142" s="62">
        <f t="shared" si="37"/>
        <v>47209</v>
      </c>
      <c r="D142" s="63">
        <f t="shared" si="26"/>
        <v>0</v>
      </c>
      <c r="E142" s="64">
        <f t="shared" si="31"/>
        <v>0</v>
      </c>
      <c r="F142" s="64">
        <f t="shared" si="38"/>
        <v>0</v>
      </c>
      <c r="G142" s="65">
        <f t="shared" si="32"/>
        <v>0</v>
      </c>
      <c r="H142" s="66">
        <f t="shared" si="27"/>
        <v>0</v>
      </c>
      <c r="I142" s="64">
        <f t="shared" si="33"/>
        <v>0</v>
      </c>
      <c r="J142" s="64">
        <f t="shared" si="34"/>
        <v>0</v>
      </c>
      <c r="K142" s="67">
        <f t="shared" si="35"/>
        <v>0</v>
      </c>
      <c r="L142" s="47"/>
      <c r="M142" s="80"/>
      <c r="N142" s="68">
        <f t="shared" si="28"/>
        <v>9</v>
      </c>
      <c r="O142" s="16">
        <f t="shared" si="36"/>
        <v>58</v>
      </c>
      <c r="P142" s="17">
        <f t="shared" si="29"/>
        <v>863110.26</v>
      </c>
      <c r="Q142" s="9"/>
    </row>
    <row r="143" spans="1:17" s="15" customFormat="1" x14ac:dyDescent="0.2">
      <c r="A143" s="60">
        <v>136</v>
      </c>
      <c r="B143" s="61" t="str">
        <f t="shared" si="30"/>
        <v>12-й год 4-й мес</v>
      </c>
      <c r="C143" s="62">
        <f t="shared" si="37"/>
        <v>47239</v>
      </c>
      <c r="D143" s="63">
        <f t="shared" si="26"/>
        <v>0</v>
      </c>
      <c r="E143" s="64">
        <f t="shared" si="31"/>
        <v>0</v>
      </c>
      <c r="F143" s="64">
        <f t="shared" si="38"/>
        <v>0</v>
      </c>
      <c r="G143" s="65">
        <f t="shared" si="32"/>
        <v>0</v>
      </c>
      <c r="H143" s="66">
        <f t="shared" si="27"/>
        <v>0</v>
      </c>
      <c r="I143" s="64">
        <f t="shared" si="33"/>
        <v>0</v>
      </c>
      <c r="J143" s="64">
        <f t="shared" si="34"/>
        <v>0</v>
      </c>
      <c r="K143" s="67">
        <f t="shared" si="35"/>
        <v>0</v>
      </c>
      <c r="L143" s="47"/>
      <c r="M143" s="80"/>
      <c r="N143" s="68">
        <f t="shared" si="28"/>
        <v>9</v>
      </c>
      <c r="O143" s="16">
        <f t="shared" si="36"/>
        <v>58</v>
      </c>
      <c r="P143" s="17">
        <f t="shared" si="29"/>
        <v>863110.26</v>
      </c>
      <c r="Q143" s="9"/>
    </row>
    <row r="144" spans="1:17" s="15" customFormat="1" x14ac:dyDescent="0.2">
      <c r="A144" s="60">
        <v>137</v>
      </c>
      <c r="B144" s="61" t="str">
        <f t="shared" si="30"/>
        <v>12-й год 5-й мес</v>
      </c>
      <c r="C144" s="62">
        <f t="shared" si="37"/>
        <v>47270</v>
      </c>
      <c r="D144" s="63">
        <f t="shared" si="26"/>
        <v>0</v>
      </c>
      <c r="E144" s="64">
        <f t="shared" si="31"/>
        <v>0</v>
      </c>
      <c r="F144" s="64">
        <f t="shared" si="38"/>
        <v>0</v>
      </c>
      <c r="G144" s="65">
        <f t="shared" si="32"/>
        <v>0</v>
      </c>
      <c r="H144" s="66">
        <f t="shared" si="27"/>
        <v>0</v>
      </c>
      <c r="I144" s="64">
        <f t="shared" si="33"/>
        <v>0</v>
      </c>
      <c r="J144" s="64">
        <f t="shared" si="34"/>
        <v>0</v>
      </c>
      <c r="K144" s="67">
        <f t="shared" si="35"/>
        <v>0</v>
      </c>
      <c r="L144" s="47"/>
      <c r="M144" s="80"/>
      <c r="N144" s="68">
        <f t="shared" si="28"/>
        <v>9</v>
      </c>
      <c r="O144" s="16">
        <f t="shared" si="36"/>
        <v>58</v>
      </c>
      <c r="P144" s="17">
        <f t="shared" si="29"/>
        <v>863110.26</v>
      </c>
      <c r="Q144" s="9"/>
    </row>
    <row r="145" spans="1:17" s="15" customFormat="1" x14ac:dyDescent="0.2">
      <c r="A145" s="60">
        <v>138</v>
      </c>
      <c r="B145" s="61" t="str">
        <f t="shared" si="30"/>
        <v>12-й год 6-й мес</v>
      </c>
      <c r="C145" s="62">
        <f t="shared" si="37"/>
        <v>47300</v>
      </c>
      <c r="D145" s="63">
        <f t="shared" si="26"/>
        <v>0</v>
      </c>
      <c r="E145" s="64">
        <f t="shared" si="31"/>
        <v>0</v>
      </c>
      <c r="F145" s="64">
        <f t="shared" si="38"/>
        <v>0</v>
      </c>
      <c r="G145" s="65">
        <f t="shared" si="32"/>
        <v>0</v>
      </c>
      <c r="H145" s="66">
        <f t="shared" si="27"/>
        <v>0</v>
      </c>
      <c r="I145" s="64">
        <f t="shared" si="33"/>
        <v>0</v>
      </c>
      <c r="J145" s="64">
        <f t="shared" si="34"/>
        <v>0</v>
      </c>
      <c r="K145" s="67">
        <f t="shared" si="35"/>
        <v>0</v>
      </c>
      <c r="L145" s="47"/>
      <c r="M145" s="80"/>
      <c r="N145" s="68">
        <f t="shared" si="28"/>
        <v>9</v>
      </c>
      <c r="O145" s="16">
        <f t="shared" si="36"/>
        <v>58</v>
      </c>
      <c r="P145" s="17">
        <f t="shared" si="29"/>
        <v>863110.26</v>
      </c>
      <c r="Q145" s="9"/>
    </row>
    <row r="146" spans="1:17" s="15" customFormat="1" x14ac:dyDescent="0.2">
      <c r="A146" s="60">
        <v>139</v>
      </c>
      <c r="B146" s="61" t="str">
        <f t="shared" si="30"/>
        <v>12-й год 7-й мес</v>
      </c>
      <c r="C146" s="62">
        <f t="shared" si="37"/>
        <v>47331</v>
      </c>
      <c r="D146" s="63">
        <f t="shared" si="26"/>
        <v>0</v>
      </c>
      <c r="E146" s="64">
        <f t="shared" si="31"/>
        <v>0</v>
      </c>
      <c r="F146" s="64">
        <f t="shared" si="38"/>
        <v>0</v>
      </c>
      <c r="G146" s="65">
        <f t="shared" si="32"/>
        <v>0</v>
      </c>
      <c r="H146" s="66">
        <f t="shared" si="27"/>
        <v>0</v>
      </c>
      <c r="I146" s="64">
        <f t="shared" si="33"/>
        <v>0</v>
      </c>
      <c r="J146" s="64">
        <f t="shared" si="34"/>
        <v>0</v>
      </c>
      <c r="K146" s="67">
        <f t="shared" si="35"/>
        <v>0</v>
      </c>
      <c r="L146" s="47"/>
      <c r="M146" s="80"/>
      <c r="N146" s="68">
        <f t="shared" si="28"/>
        <v>9</v>
      </c>
      <c r="O146" s="16">
        <f t="shared" si="36"/>
        <v>58</v>
      </c>
      <c r="P146" s="17">
        <f t="shared" si="29"/>
        <v>863110.26</v>
      </c>
      <c r="Q146" s="9"/>
    </row>
    <row r="147" spans="1:17" s="15" customFormat="1" x14ac:dyDescent="0.2">
      <c r="A147" s="60">
        <v>140</v>
      </c>
      <c r="B147" s="61" t="str">
        <f t="shared" si="30"/>
        <v>12-й год 8-й мес</v>
      </c>
      <c r="C147" s="62">
        <f t="shared" si="37"/>
        <v>47362</v>
      </c>
      <c r="D147" s="63">
        <f t="shared" si="26"/>
        <v>0</v>
      </c>
      <c r="E147" s="64">
        <f t="shared" si="31"/>
        <v>0</v>
      </c>
      <c r="F147" s="64">
        <f t="shared" si="38"/>
        <v>0</v>
      </c>
      <c r="G147" s="65">
        <f t="shared" si="32"/>
        <v>0</v>
      </c>
      <c r="H147" s="66">
        <f t="shared" si="27"/>
        <v>0</v>
      </c>
      <c r="I147" s="64">
        <f t="shared" si="33"/>
        <v>0</v>
      </c>
      <c r="J147" s="64">
        <f t="shared" si="34"/>
        <v>0</v>
      </c>
      <c r="K147" s="67">
        <f t="shared" si="35"/>
        <v>0</v>
      </c>
      <c r="L147" s="47"/>
      <c r="M147" s="80"/>
      <c r="N147" s="68">
        <f t="shared" si="28"/>
        <v>9</v>
      </c>
      <c r="O147" s="16">
        <f t="shared" si="36"/>
        <v>58</v>
      </c>
      <c r="P147" s="17">
        <f t="shared" si="29"/>
        <v>863110.26</v>
      </c>
      <c r="Q147" s="9"/>
    </row>
    <row r="148" spans="1:17" s="15" customFormat="1" x14ac:dyDescent="0.2">
      <c r="A148" s="60">
        <v>141</v>
      </c>
      <c r="B148" s="61" t="str">
        <f t="shared" si="30"/>
        <v>12-й год 9-й мес</v>
      </c>
      <c r="C148" s="62">
        <f t="shared" si="37"/>
        <v>47392</v>
      </c>
      <c r="D148" s="63">
        <f t="shared" si="26"/>
        <v>0</v>
      </c>
      <c r="E148" s="64">
        <f t="shared" si="31"/>
        <v>0</v>
      </c>
      <c r="F148" s="64">
        <f t="shared" si="38"/>
        <v>0</v>
      </c>
      <c r="G148" s="65">
        <f t="shared" si="32"/>
        <v>0</v>
      </c>
      <c r="H148" s="66">
        <f t="shared" si="27"/>
        <v>0</v>
      </c>
      <c r="I148" s="64">
        <f t="shared" si="33"/>
        <v>0</v>
      </c>
      <c r="J148" s="64">
        <f t="shared" si="34"/>
        <v>0</v>
      </c>
      <c r="K148" s="67">
        <f t="shared" si="35"/>
        <v>0</v>
      </c>
      <c r="L148" s="47"/>
      <c r="M148" s="80"/>
      <c r="N148" s="68">
        <f t="shared" si="28"/>
        <v>9</v>
      </c>
      <c r="O148" s="16">
        <f t="shared" si="36"/>
        <v>58</v>
      </c>
      <c r="P148" s="17">
        <f t="shared" si="29"/>
        <v>863110.26</v>
      </c>
      <c r="Q148" s="9"/>
    </row>
    <row r="149" spans="1:17" s="15" customFormat="1" x14ac:dyDescent="0.2">
      <c r="A149" s="60">
        <v>142</v>
      </c>
      <c r="B149" s="61" t="str">
        <f t="shared" si="30"/>
        <v>12-й год 10-й мес</v>
      </c>
      <c r="C149" s="62">
        <f t="shared" si="37"/>
        <v>47423</v>
      </c>
      <c r="D149" s="63">
        <f t="shared" si="26"/>
        <v>0</v>
      </c>
      <c r="E149" s="64">
        <f t="shared" si="31"/>
        <v>0</v>
      </c>
      <c r="F149" s="64">
        <f t="shared" si="38"/>
        <v>0</v>
      </c>
      <c r="G149" s="65">
        <f t="shared" si="32"/>
        <v>0</v>
      </c>
      <c r="H149" s="66">
        <f t="shared" si="27"/>
        <v>0</v>
      </c>
      <c r="I149" s="64">
        <f t="shared" si="33"/>
        <v>0</v>
      </c>
      <c r="J149" s="64">
        <f t="shared" si="34"/>
        <v>0</v>
      </c>
      <c r="K149" s="67">
        <f t="shared" si="35"/>
        <v>0</v>
      </c>
      <c r="L149" s="47"/>
      <c r="M149" s="80"/>
      <c r="N149" s="68">
        <f t="shared" si="28"/>
        <v>9</v>
      </c>
      <c r="O149" s="16">
        <f t="shared" si="36"/>
        <v>58</v>
      </c>
      <c r="P149" s="17">
        <f t="shared" si="29"/>
        <v>863110.26</v>
      </c>
      <c r="Q149" s="9"/>
    </row>
    <row r="150" spans="1:17" s="15" customFormat="1" x14ac:dyDescent="0.2">
      <c r="A150" s="60">
        <v>143</v>
      </c>
      <c r="B150" s="61" t="str">
        <f t="shared" si="30"/>
        <v>12-й год 11-й мес</v>
      </c>
      <c r="C150" s="62">
        <f t="shared" si="37"/>
        <v>47453</v>
      </c>
      <c r="D150" s="63">
        <f t="shared" si="26"/>
        <v>0</v>
      </c>
      <c r="E150" s="64">
        <f t="shared" si="31"/>
        <v>0</v>
      </c>
      <c r="F150" s="64">
        <f t="shared" si="38"/>
        <v>0</v>
      </c>
      <c r="G150" s="65">
        <f t="shared" si="32"/>
        <v>0</v>
      </c>
      <c r="H150" s="66">
        <f t="shared" si="27"/>
        <v>0</v>
      </c>
      <c r="I150" s="64">
        <f t="shared" si="33"/>
        <v>0</v>
      </c>
      <c r="J150" s="64">
        <f t="shared" si="34"/>
        <v>0</v>
      </c>
      <c r="K150" s="67">
        <f t="shared" si="35"/>
        <v>0</v>
      </c>
      <c r="L150" s="47"/>
      <c r="M150" s="80"/>
      <c r="N150" s="68">
        <f t="shared" si="28"/>
        <v>9</v>
      </c>
      <c r="O150" s="16">
        <f t="shared" si="36"/>
        <v>58</v>
      </c>
      <c r="P150" s="17">
        <f t="shared" si="29"/>
        <v>863110.26</v>
      </c>
      <c r="Q150" s="9"/>
    </row>
    <row r="151" spans="1:17" s="15" customFormat="1" x14ac:dyDescent="0.2">
      <c r="A151" s="69">
        <v>144</v>
      </c>
      <c r="B151" s="61" t="str">
        <f t="shared" si="30"/>
        <v>12-й год 12-й мес</v>
      </c>
      <c r="C151" s="62">
        <f t="shared" si="37"/>
        <v>47484</v>
      </c>
      <c r="D151" s="63">
        <f t="shared" si="26"/>
        <v>0</v>
      </c>
      <c r="E151" s="70">
        <f t="shared" si="31"/>
        <v>0</v>
      </c>
      <c r="F151" s="64">
        <f t="shared" si="38"/>
        <v>0</v>
      </c>
      <c r="G151" s="71">
        <f t="shared" si="32"/>
        <v>0</v>
      </c>
      <c r="H151" s="72">
        <f t="shared" si="27"/>
        <v>0</v>
      </c>
      <c r="I151" s="70">
        <f t="shared" si="33"/>
        <v>0</v>
      </c>
      <c r="J151" s="70">
        <f t="shared" si="34"/>
        <v>0</v>
      </c>
      <c r="K151" s="73">
        <f t="shared" si="35"/>
        <v>0</v>
      </c>
      <c r="L151" s="50"/>
      <c r="M151" s="81"/>
      <c r="N151" s="68">
        <f t="shared" si="28"/>
        <v>9</v>
      </c>
      <c r="O151" s="16">
        <f t="shared" si="36"/>
        <v>58</v>
      </c>
      <c r="P151" s="17">
        <f t="shared" si="29"/>
        <v>863110.26</v>
      </c>
      <c r="Q151" s="9"/>
    </row>
    <row r="152" spans="1:17" s="15" customFormat="1" x14ac:dyDescent="0.2">
      <c r="A152" s="74">
        <v>145</v>
      </c>
      <c r="B152" s="61" t="str">
        <f t="shared" si="30"/>
        <v>13-й год 1-й мес</v>
      </c>
      <c r="C152" s="62">
        <f t="shared" si="37"/>
        <v>47515</v>
      </c>
      <c r="D152" s="63">
        <f t="shared" si="26"/>
        <v>0</v>
      </c>
      <c r="E152" s="64">
        <f t="shared" si="31"/>
        <v>0</v>
      </c>
      <c r="F152" s="64">
        <f t="shared" si="38"/>
        <v>0</v>
      </c>
      <c r="G152" s="65">
        <f t="shared" si="32"/>
        <v>0</v>
      </c>
      <c r="H152" s="66">
        <f t="shared" si="27"/>
        <v>0</v>
      </c>
      <c r="I152" s="64">
        <f t="shared" si="33"/>
        <v>0</v>
      </c>
      <c r="J152" s="64">
        <f t="shared" si="34"/>
        <v>0</v>
      </c>
      <c r="K152" s="67">
        <f t="shared" si="35"/>
        <v>0</v>
      </c>
      <c r="L152" s="47"/>
      <c r="M152" s="80"/>
      <c r="N152" s="68">
        <f t="shared" si="28"/>
        <v>9</v>
      </c>
      <c r="O152" s="16">
        <f t="shared" si="36"/>
        <v>58</v>
      </c>
      <c r="P152" s="17">
        <f t="shared" si="29"/>
        <v>863110.26</v>
      </c>
      <c r="Q152" s="9"/>
    </row>
    <row r="153" spans="1:17" s="15" customFormat="1" x14ac:dyDescent="0.2">
      <c r="A153" s="74">
        <v>146</v>
      </c>
      <c r="B153" s="61" t="str">
        <f t="shared" si="30"/>
        <v>13-й год 2-й мес</v>
      </c>
      <c r="C153" s="62">
        <f t="shared" si="37"/>
        <v>47543</v>
      </c>
      <c r="D153" s="63">
        <f t="shared" si="26"/>
        <v>0</v>
      </c>
      <c r="E153" s="64">
        <f t="shared" si="31"/>
        <v>0</v>
      </c>
      <c r="F153" s="64">
        <f t="shared" si="38"/>
        <v>0</v>
      </c>
      <c r="G153" s="65">
        <f t="shared" si="32"/>
        <v>0</v>
      </c>
      <c r="H153" s="66">
        <f t="shared" si="27"/>
        <v>0</v>
      </c>
      <c r="I153" s="64">
        <f t="shared" si="33"/>
        <v>0</v>
      </c>
      <c r="J153" s="64">
        <f t="shared" si="34"/>
        <v>0</v>
      </c>
      <c r="K153" s="67">
        <f t="shared" si="35"/>
        <v>0</v>
      </c>
      <c r="L153" s="47"/>
      <c r="M153" s="80"/>
      <c r="N153" s="68">
        <f t="shared" si="28"/>
        <v>9</v>
      </c>
      <c r="O153" s="16">
        <f t="shared" si="36"/>
        <v>58</v>
      </c>
      <c r="P153" s="17">
        <f t="shared" si="29"/>
        <v>863110.26</v>
      </c>
      <c r="Q153" s="9"/>
    </row>
    <row r="154" spans="1:17" s="15" customFormat="1" x14ac:dyDescent="0.2">
      <c r="A154" s="74">
        <v>147</v>
      </c>
      <c r="B154" s="61" t="str">
        <f t="shared" si="30"/>
        <v>13-й год 3-й мес</v>
      </c>
      <c r="C154" s="62">
        <f t="shared" si="37"/>
        <v>47574</v>
      </c>
      <c r="D154" s="63">
        <f t="shared" si="26"/>
        <v>0</v>
      </c>
      <c r="E154" s="64">
        <f t="shared" si="31"/>
        <v>0</v>
      </c>
      <c r="F154" s="64">
        <f t="shared" si="38"/>
        <v>0</v>
      </c>
      <c r="G154" s="65">
        <f t="shared" si="32"/>
        <v>0</v>
      </c>
      <c r="H154" s="66">
        <f t="shared" si="27"/>
        <v>0</v>
      </c>
      <c r="I154" s="64">
        <f t="shared" si="33"/>
        <v>0</v>
      </c>
      <c r="J154" s="64">
        <f t="shared" si="34"/>
        <v>0</v>
      </c>
      <c r="K154" s="67">
        <f t="shared" si="35"/>
        <v>0</v>
      </c>
      <c r="L154" s="47"/>
      <c r="M154" s="80"/>
      <c r="N154" s="68">
        <f t="shared" si="28"/>
        <v>9</v>
      </c>
      <c r="O154" s="16">
        <f t="shared" si="36"/>
        <v>58</v>
      </c>
      <c r="P154" s="17">
        <f t="shared" si="29"/>
        <v>863110.26</v>
      </c>
      <c r="Q154" s="9"/>
    </row>
    <row r="155" spans="1:17" s="15" customFormat="1" x14ac:dyDescent="0.2">
      <c r="A155" s="74">
        <v>148</v>
      </c>
      <c r="B155" s="61" t="str">
        <f t="shared" si="30"/>
        <v>13-й год 4-й мес</v>
      </c>
      <c r="C155" s="62">
        <f t="shared" si="37"/>
        <v>47604</v>
      </c>
      <c r="D155" s="63">
        <f t="shared" si="26"/>
        <v>0</v>
      </c>
      <c r="E155" s="64">
        <f t="shared" si="31"/>
        <v>0</v>
      </c>
      <c r="F155" s="64">
        <f t="shared" si="38"/>
        <v>0</v>
      </c>
      <c r="G155" s="65">
        <f t="shared" si="32"/>
        <v>0</v>
      </c>
      <c r="H155" s="66">
        <f t="shared" si="27"/>
        <v>0</v>
      </c>
      <c r="I155" s="64">
        <f t="shared" si="33"/>
        <v>0</v>
      </c>
      <c r="J155" s="64">
        <f t="shared" si="34"/>
        <v>0</v>
      </c>
      <c r="K155" s="67">
        <f t="shared" si="35"/>
        <v>0</v>
      </c>
      <c r="L155" s="47"/>
      <c r="M155" s="80"/>
      <c r="N155" s="68">
        <f t="shared" si="28"/>
        <v>9</v>
      </c>
      <c r="O155" s="16">
        <f t="shared" si="36"/>
        <v>58</v>
      </c>
      <c r="P155" s="17">
        <f t="shared" si="29"/>
        <v>863110.26</v>
      </c>
      <c r="Q155" s="9"/>
    </row>
    <row r="156" spans="1:17" s="15" customFormat="1" x14ac:dyDescent="0.2">
      <c r="A156" s="74">
        <v>149</v>
      </c>
      <c r="B156" s="61" t="str">
        <f t="shared" si="30"/>
        <v>13-й год 5-й мес</v>
      </c>
      <c r="C156" s="62">
        <f t="shared" si="37"/>
        <v>47635</v>
      </c>
      <c r="D156" s="63">
        <f t="shared" si="26"/>
        <v>0</v>
      </c>
      <c r="E156" s="64">
        <f t="shared" si="31"/>
        <v>0</v>
      </c>
      <c r="F156" s="64">
        <f t="shared" si="38"/>
        <v>0</v>
      </c>
      <c r="G156" s="65">
        <f t="shared" si="32"/>
        <v>0</v>
      </c>
      <c r="H156" s="66">
        <f t="shared" si="27"/>
        <v>0</v>
      </c>
      <c r="I156" s="64">
        <f t="shared" si="33"/>
        <v>0</v>
      </c>
      <c r="J156" s="64">
        <f t="shared" si="34"/>
        <v>0</v>
      </c>
      <c r="K156" s="67">
        <f t="shared" si="35"/>
        <v>0</v>
      </c>
      <c r="L156" s="47"/>
      <c r="M156" s="80"/>
      <c r="N156" s="68">
        <f t="shared" si="28"/>
        <v>9</v>
      </c>
      <c r="O156" s="16">
        <f t="shared" si="36"/>
        <v>58</v>
      </c>
      <c r="P156" s="17">
        <f t="shared" si="29"/>
        <v>863110.26</v>
      </c>
      <c r="Q156" s="9"/>
    </row>
    <row r="157" spans="1:17" s="15" customFormat="1" x14ac:dyDescent="0.2">
      <c r="A157" s="74">
        <v>150</v>
      </c>
      <c r="B157" s="61" t="str">
        <f t="shared" si="30"/>
        <v>13-й год 6-й мес</v>
      </c>
      <c r="C157" s="62">
        <f t="shared" si="37"/>
        <v>47665</v>
      </c>
      <c r="D157" s="63">
        <f t="shared" si="26"/>
        <v>0</v>
      </c>
      <c r="E157" s="64">
        <f t="shared" si="31"/>
        <v>0</v>
      </c>
      <c r="F157" s="64">
        <f t="shared" si="38"/>
        <v>0</v>
      </c>
      <c r="G157" s="65">
        <f t="shared" si="32"/>
        <v>0</v>
      </c>
      <c r="H157" s="66">
        <f t="shared" si="27"/>
        <v>0</v>
      </c>
      <c r="I157" s="64">
        <f t="shared" si="33"/>
        <v>0</v>
      </c>
      <c r="J157" s="64">
        <f t="shared" si="34"/>
        <v>0</v>
      </c>
      <c r="K157" s="67">
        <f t="shared" si="35"/>
        <v>0</v>
      </c>
      <c r="L157" s="47"/>
      <c r="M157" s="80"/>
      <c r="N157" s="68">
        <f t="shared" si="28"/>
        <v>9</v>
      </c>
      <c r="O157" s="16">
        <f t="shared" si="36"/>
        <v>58</v>
      </c>
      <c r="P157" s="17">
        <f t="shared" si="29"/>
        <v>863110.26</v>
      </c>
      <c r="Q157" s="9"/>
    </row>
    <row r="158" spans="1:17" s="15" customFormat="1" x14ac:dyDescent="0.2">
      <c r="A158" s="74">
        <v>151</v>
      </c>
      <c r="B158" s="61" t="str">
        <f t="shared" si="30"/>
        <v>13-й год 7-й мес</v>
      </c>
      <c r="C158" s="62">
        <f t="shared" si="37"/>
        <v>47696</v>
      </c>
      <c r="D158" s="63">
        <f t="shared" si="26"/>
        <v>0</v>
      </c>
      <c r="E158" s="64">
        <f t="shared" si="31"/>
        <v>0</v>
      </c>
      <c r="F158" s="64">
        <f t="shared" si="38"/>
        <v>0</v>
      </c>
      <c r="G158" s="65">
        <f t="shared" si="32"/>
        <v>0</v>
      </c>
      <c r="H158" s="66">
        <f t="shared" si="27"/>
        <v>0</v>
      </c>
      <c r="I158" s="64">
        <f t="shared" si="33"/>
        <v>0</v>
      </c>
      <c r="J158" s="64">
        <f t="shared" si="34"/>
        <v>0</v>
      </c>
      <c r="K158" s="67">
        <f t="shared" si="35"/>
        <v>0</v>
      </c>
      <c r="L158" s="47"/>
      <c r="M158" s="80"/>
      <c r="N158" s="68">
        <f t="shared" si="28"/>
        <v>9</v>
      </c>
      <c r="O158" s="16">
        <f t="shared" si="36"/>
        <v>58</v>
      </c>
      <c r="P158" s="17">
        <f t="shared" si="29"/>
        <v>863110.26</v>
      </c>
      <c r="Q158" s="9"/>
    </row>
    <row r="159" spans="1:17" s="15" customFormat="1" x14ac:dyDescent="0.2">
      <c r="A159" s="74">
        <v>152</v>
      </c>
      <c r="B159" s="61" t="str">
        <f t="shared" si="30"/>
        <v>13-й год 8-й мес</v>
      </c>
      <c r="C159" s="62">
        <f t="shared" si="37"/>
        <v>47727</v>
      </c>
      <c r="D159" s="63">
        <f t="shared" si="26"/>
        <v>0</v>
      </c>
      <c r="E159" s="64">
        <f t="shared" si="31"/>
        <v>0</v>
      </c>
      <c r="F159" s="64">
        <f t="shared" si="38"/>
        <v>0</v>
      </c>
      <c r="G159" s="65">
        <f t="shared" si="32"/>
        <v>0</v>
      </c>
      <c r="H159" s="66">
        <f t="shared" si="27"/>
        <v>0</v>
      </c>
      <c r="I159" s="64">
        <f t="shared" si="33"/>
        <v>0</v>
      </c>
      <c r="J159" s="64">
        <f t="shared" si="34"/>
        <v>0</v>
      </c>
      <c r="K159" s="67">
        <f t="shared" si="35"/>
        <v>0</v>
      </c>
      <c r="L159" s="47"/>
      <c r="M159" s="80"/>
      <c r="N159" s="68">
        <f t="shared" si="28"/>
        <v>9</v>
      </c>
      <c r="O159" s="16">
        <f t="shared" si="36"/>
        <v>58</v>
      </c>
      <c r="P159" s="17">
        <f t="shared" si="29"/>
        <v>863110.26</v>
      </c>
      <c r="Q159" s="9"/>
    </row>
    <row r="160" spans="1:17" s="15" customFormat="1" x14ac:dyDescent="0.2">
      <c r="A160" s="74">
        <v>153</v>
      </c>
      <c r="B160" s="61" t="str">
        <f t="shared" si="30"/>
        <v>13-й год 9-й мес</v>
      </c>
      <c r="C160" s="62">
        <f t="shared" si="37"/>
        <v>47757</v>
      </c>
      <c r="D160" s="63">
        <f t="shared" si="26"/>
        <v>0</v>
      </c>
      <c r="E160" s="64">
        <f t="shared" si="31"/>
        <v>0</v>
      </c>
      <c r="F160" s="64">
        <f t="shared" si="38"/>
        <v>0</v>
      </c>
      <c r="G160" s="65">
        <f t="shared" si="32"/>
        <v>0</v>
      </c>
      <c r="H160" s="66">
        <f t="shared" si="27"/>
        <v>0</v>
      </c>
      <c r="I160" s="64">
        <f t="shared" si="33"/>
        <v>0</v>
      </c>
      <c r="J160" s="64">
        <f t="shared" si="34"/>
        <v>0</v>
      </c>
      <c r="K160" s="67">
        <f t="shared" si="35"/>
        <v>0</v>
      </c>
      <c r="L160" s="47"/>
      <c r="M160" s="80"/>
      <c r="N160" s="68">
        <f t="shared" si="28"/>
        <v>9</v>
      </c>
      <c r="O160" s="16">
        <f t="shared" si="36"/>
        <v>58</v>
      </c>
      <c r="P160" s="17">
        <f t="shared" si="29"/>
        <v>863110.26</v>
      </c>
      <c r="Q160" s="9"/>
    </row>
    <row r="161" spans="1:17" s="15" customFormat="1" x14ac:dyDescent="0.2">
      <c r="A161" s="74">
        <v>154</v>
      </c>
      <c r="B161" s="61" t="str">
        <f t="shared" si="30"/>
        <v>13-й год 10-й мес</v>
      </c>
      <c r="C161" s="62">
        <f t="shared" si="37"/>
        <v>47788</v>
      </c>
      <c r="D161" s="63">
        <f t="shared" si="26"/>
        <v>0</v>
      </c>
      <c r="E161" s="64">
        <f t="shared" si="31"/>
        <v>0</v>
      </c>
      <c r="F161" s="64">
        <f t="shared" si="38"/>
        <v>0</v>
      </c>
      <c r="G161" s="65">
        <f t="shared" si="32"/>
        <v>0</v>
      </c>
      <c r="H161" s="66">
        <f t="shared" si="27"/>
        <v>0</v>
      </c>
      <c r="I161" s="64">
        <f t="shared" si="33"/>
        <v>0</v>
      </c>
      <c r="J161" s="64">
        <f t="shared" si="34"/>
        <v>0</v>
      </c>
      <c r="K161" s="67">
        <f t="shared" si="35"/>
        <v>0</v>
      </c>
      <c r="L161" s="47"/>
      <c r="M161" s="80"/>
      <c r="N161" s="68">
        <f t="shared" si="28"/>
        <v>9</v>
      </c>
      <c r="O161" s="16">
        <f t="shared" si="36"/>
        <v>58</v>
      </c>
      <c r="P161" s="17">
        <f t="shared" si="29"/>
        <v>863110.26</v>
      </c>
      <c r="Q161" s="9"/>
    </row>
    <row r="162" spans="1:17" s="15" customFormat="1" x14ac:dyDescent="0.2">
      <c r="A162" s="74">
        <v>155</v>
      </c>
      <c r="B162" s="61" t="str">
        <f t="shared" si="30"/>
        <v>13-й год 11-й мес</v>
      </c>
      <c r="C162" s="62">
        <f t="shared" si="37"/>
        <v>47818</v>
      </c>
      <c r="D162" s="63">
        <f t="shared" si="26"/>
        <v>0</v>
      </c>
      <c r="E162" s="64">
        <f t="shared" si="31"/>
        <v>0</v>
      </c>
      <c r="F162" s="64">
        <f t="shared" si="38"/>
        <v>0</v>
      </c>
      <c r="G162" s="65">
        <f t="shared" si="32"/>
        <v>0</v>
      </c>
      <c r="H162" s="66">
        <f t="shared" si="27"/>
        <v>0</v>
      </c>
      <c r="I162" s="64">
        <f t="shared" si="33"/>
        <v>0</v>
      </c>
      <c r="J162" s="64">
        <f t="shared" si="34"/>
        <v>0</v>
      </c>
      <c r="K162" s="67">
        <f t="shared" si="35"/>
        <v>0</v>
      </c>
      <c r="L162" s="47"/>
      <c r="M162" s="80"/>
      <c r="N162" s="68">
        <f t="shared" si="28"/>
        <v>9</v>
      </c>
      <c r="O162" s="16">
        <f t="shared" si="36"/>
        <v>58</v>
      </c>
      <c r="P162" s="17">
        <f t="shared" si="29"/>
        <v>863110.26</v>
      </c>
      <c r="Q162" s="9"/>
    </row>
    <row r="163" spans="1:17" s="15" customFormat="1" x14ac:dyDescent="0.2">
      <c r="A163" s="74">
        <v>156</v>
      </c>
      <c r="B163" s="61" t="str">
        <f t="shared" si="30"/>
        <v>13-й год 12-й мес</v>
      </c>
      <c r="C163" s="62">
        <f t="shared" si="37"/>
        <v>47849</v>
      </c>
      <c r="D163" s="63">
        <f t="shared" si="26"/>
        <v>0</v>
      </c>
      <c r="E163" s="64">
        <f t="shared" si="31"/>
        <v>0</v>
      </c>
      <c r="F163" s="64">
        <f t="shared" si="38"/>
        <v>0</v>
      </c>
      <c r="G163" s="65">
        <f t="shared" si="32"/>
        <v>0</v>
      </c>
      <c r="H163" s="66">
        <f t="shared" si="27"/>
        <v>0</v>
      </c>
      <c r="I163" s="64">
        <f t="shared" si="33"/>
        <v>0</v>
      </c>
      <c r="J163" s="64">
        <f t="shared" si="34"/>
        <v>0</v>
      </c>
      <c r="K163" s="67">
        <f t="shared" si="35"/>
        <v>0</v>
      </c>
      <c r="L163" s="47"/>
      <c r="M163" s="80"/>
      <c r="N163" s="68">
        <f t="shared" si="28"/>
        <v>9</v>
      </c>
      <c r="O163" s="16">
        <f t="shared" si="36"/>
        <v>58</v>
      </c>
      <c r="P163" s="17">
        <f t="shared" si="29"/>
        <v>863110.26</v>
      </c>
      <c r="Q163" s="9"/>
    </row>
    <row r="164" spans="1:17" s="15" customFormat="1" x14ac:dyDescent="0.2">
      <c r="A164" s="75">
        <v>157</v>
      </c>
      <c r="B164" s="61" t="str">
        <f t="shared" si="30"/>
        <v>14-й год 1-й мес</v>
      </c>
      <c r="C164" s="62">
        <f t="shared" si="37"/>
        <v>47880</v>
      </c>
      <c r="D164" s="63">
        <f t="shared" si="26"/>
        <v>0</v>
      </c>
      <c r="E164" s="76">
        <f t="shared" si="31"/>
        <v>0</v>
      </c>
      <c r="F164" s="64">
        <f t="shared" si="38"/>
        <v>0</v>
      </c>
      <c r="G164" s="77">
        <f t="shared" si="32"/>
        <v>0</v>
      </c>
      <c r="H164" s="78">
        <f t="shared" si="27"/>
        <v>0</v>
      </c>
      <c r="I164" s="76">
        <f t="shared" si="33"/>
        <v>0</v>
      </c>
      <c r="J164" s="76">
        <f t="shared" si="34"/>
        <v>0</v>
      </c>
      <c r="K164" s="79">
        <f t="shared" si="35"/>
        <v>0</v>
      </c>
      <c r="L164" s="49"/>
      <c r="M164" s="48"/>
      <c r="N164" s="68">
        <f t="shared" si="28"/>
        <v>9</v>
      </c>
      <c r="O164" s="16">
        <f t="shared" si="36"/>
        <v>58</v>
      </c>
      <c r="P164" s="17">
        <f t="shared" si="29"/>
        <v>863110.26</v>
      </c>
      <c r="Q164" s="9"/>
    </row>
    <row r="165" spans="1:17" s="15" customFormat="1" x14ac:dyDescent="0.2">
      <c r="A165" s="60">
        <v>158</v>
      </c>
      <c r="B165" s="61" t="str">
        <f t="shared" si="30"/>
        <v>14-й год 2-й мес</v>
      </c>
      <c r="C165" s="62">
        <f t="shared" si="37"/>
        <v>47908</v>
      </c>
      <c r="D165" s="63">
        <f t="shared" si="26"/>
        <v>0</v>
      </c>
      <c r="E165" s="64">
        <f t="shared" si="31"/>
        <v>0</v>
      </c>
      <c r="F165" s="64">
        <f t="shared" si="38"/>
        <v>0</v>
      </c>
      <c r="G165" s="65">
        <f t="shared" si="32"/>
        <v>0</v>
      </c>
      <c r="H165" s="66">
        <f t="shared" si="27"/>
        <v>0</v>
      </c>
      <c r="I165" s="64">
        <f t="shared" si="33"/>
        <v>0</v>
      </c>
      <c r="J165" s="64">
        <f t="shared" si="34"/>
        <v>0</v>
      </c>
      <c r="K165" s="67">
        <f t="shared" si="35"/>
        <v>0</v>
      </c>
      <c r="L165" s="47"/>
      <c r="M165" s="80"/>
      <c r="N165" s="68">
        <f t="shared" si="28"/>
        <v>9</v>
      </c>
      <c r="O165" s="16">
        <f t="shared" si="36"/>
        <v>58</v>
      </c>
      <c r="P165" s="17">
        <f t="shared" si="29"/>
        <v>863110.26</v>
      </c>
      <c r="Q165" s="9"/>
    </row>
    <row r="166" spans="1:17" s="15" customFormat="1" x14ac:dyDescent="0.2">
      <c r="A166" s="60">
        <v>159</v>
      </c>
      <c r="B166" s="61" t="str">
        <f t="shared" si="30"/>
        <v>14-й год 3-й мес</v>
      </c>
      <c r="C166" s="62">
        <f t="shared" si="37"/>
        <v>47939</v>
      </c>
      <c r="D166" s="63">
        <f t="shared" si="26"/>
        <v>0</v>
      </c>
      <c r="E166" s="64">
        <f t="shared" si="31"/>
        <v>0</v>
      </c>
      <c r="F166" s="64">
        <f t="shared" si="38"/>
        <v>0</v>
      </c>
      <c r="G166" s="65">
        <f t="shared" si="32"/>
        <v>0</v>
      </c>
      <c r="H166" s="66">
        <f t="shared" si="27"/>
        <v>0</v>
      </c>
      <c r="I166" s="64">
        <f t="shared" si="33"/>
        <v>0</v>
      </c>
      <c r="J166" s="64">
        <f t="shared" si="34"/>
        <v>0</v>
      </c>
      <c r="K166" s="67">
        <f t="shared" si="35"/>
        <v>0</v>
      </c>
      <c r="L166" s="47"/>
      <c r="M166" s="80"/>
      <c r="N166" s="68">
        <f t="shared" si="28"/>
        <v>9</v>
      </c>
      <c r="O166" s="16">
        <f t="shared" si="36"/>
        <v>58</v>
      </c>
      <c r="P166" s="17">
        <f t="shared" si="29"/>
        <v>863110.26</v>
      </c>
      <c r="Q166" s="9"/>
    </row>
    <row r="167" spans="1:17" s="15" customFormat="1" x14ac:dyDescent="0.2">
      <c r="A167" s="60">
        <v>160</v>
      </c>
      <c r="B167" s="61" t="str">
        <f t="shared" si="30"/>
        <v>14-й год 4-й мес</v>
      </c>
      <c r="C167" s="62">
        <f t="shared" si="37"/>
        <v>47969</v>
      </c>
      <c r="D167" s="63">
        <f t="shared" si="26"/>
        <v>0</v>
      </c>
      <c r="E167" s="64">
        <f t="shared" si="31"/>
        <v>0</v>
      </c>
      <c r="F167" s="64">
        <f t="shared" si="38"/>
        <v>0</v>
      </c>
      <c r="G167" s="65">
        <f t="shared" si="32"/>
        <v>0</v>
      </c>
      <c r="H167" s="66">
        <f t="shared" si="27"/>
        <v>0</v>
      </c>
      <c r="I167" s="64">
        <f t="shared" si="33"/>
        <v>0</v>
      </c>
      <c r="J167" s="64">
        <f t="shared" si="34"/>
        <v>0</v>
      </c>
      <c r="K167" s="67">
        <f t="shared" si="35"/>
        <v>0</v>
      </c>
      <c r="L167" s="47"/>
      <c r="M167" s="80"/>
      <c r="N167" s="68">
        <f t="shared" si="28"/>
        <v>9</v>
      </c>
      <c r="O167" s="16">
        <f t="shared" si="36"/>
        <v>58</v>
      </c>
      <c r="P167" s="17">
        <f t="shared" si="29"/>
        <v>863110.26</v>
      </c>
      <c r="Q167" s="9"/>
    </row>
    <row r="168" spans="1:17" s="15" customFormat="1" x14ac:dyDescent="0.2">
      <c r="A168" s="60">
        <v>161</v>
      </c>
      <c r="B168" s="61" t="str">
        <f t="shared" si="30"/>
        <v>14-й год 5-й мес</v>
      </c>
      <c r="C168" s="62">
        <f t="shared" si="37"/>
        <v>48000</v>
      </c>
      <c r="D168" s="63">
        <f t="shared" si="26"/>
        <v>0</v>
      </c>
      <c r="E168" s="64">
        <f t="shared" si="31"/>
        <v>0</v>
      </c>
      <c r="F168" s="64">
        <f t="shared" si="38"/>
        <v>0</v>
      </c>
      <c r="G168" s="65">
        <f t="shared" si="32"/>
        <v>0</v>
      </c>
      <c r="H168" s="66">
        <f t="shared" si="27"/>
        <v>0</v>
      </c>
      <c r="I168" s="64">
        <f t="shared" si="33"/>
        <v>0</v>
      </c>
      <c r="J168" s="64">
        <f t="shared" si="34"/>
        <v>0</v>
      </c>
      <c r="K168" s="67">
        <f t="shared" si="35"/>
        <v>0</v>
      </c>
      <c r="L168" s="47"/>
      <c r="M168" s="80"/>
      <c r="N168" s="68">
        <f t="shared" si="28"/>
        <v>9</v>
      </c>
      <c r="O168" s="16">
        <f t="shared" si="36"/>
        <v>58</v>
      </c>
      <c r="P168" s="17">
        <f t="shared" si="29"/>
        <v>863110.26</v>
      </c>
      <c r="Q168" s="9"/>
    </row>
    <row r="169" spans="1:17" s="15" customFormat="1" x14ac:dyDescent="0.2">
      <c r="A169" s="60">
        <v>162</v>
      </c>
      <c r="B169" s="61" t="str">
        <f t="shared" si="30"/>
        <v>14-й год 6-й мес</v>
      </c>
      <c r="C169" s="62">
        <f t="shared" si="37"/>
        <v>48030</v>
      </c>
      <c r="D169" s="63">
        <f t="shared" si="26"/>
        <v>0</v>
      </c>
      <c r="E169" s="64">
        <f t="shared" si="31"/>
        <v>0</v>
      </c>
      <c r="F169" s="64">
        <f t="shared" si="38"/>
        <v>0</v>
      </c>
      <c r="G169" s="65">
        <f t="shared" si="32"/>
        <v>0</v>
      </c>
      <c r="H169" s="66">
        <f t="shared" si="27"/>
        <v>0</v>
      </c>
      <c r="I169" s="64">
        <f t="shared" si="33"/>
        <v>0</v>
      </c>
      <c r="J169" s="64">
        <f t="shared" si="34"/>
        <v>0</v>
      </c>
      <c r="K169" s="67">
        <f t="shared" si="35"/>
        <v>0</v>
      </c>
      <c r="L169" s="47"/>
      <c r="M169" s="80"/>
      <c r="N169" s="68">
        <f t="shared" si="28"/>
        <v>9</v>
      </c>
      <c r="O169" s="16">
        <f t="shared" si="36"/>
        <v>58</v>
      </c>
      <c r="P169" s="17">
        <f t="shared" si="29"/>
        <v>863110.26</v>
      </c>
      <c r="Q169" s="9"/>
    </row>
    <row r="170" spans="1:17" s="15" customFormat="1" x14ac:dyDescent="0.2">
      <c r="A170" s="60">
        <v>163</v>
      </c>
      <c r="B170" s="61" t="str">
        <f t="shared" si="30"/>
        <v>14-й год 7-й мес</v>
      </c>
      <c r="C170" s="62">
        <f t="shared" si="37"/>
        <v>48061</v>
      </c>
      <c r="D170" s="63">
        <f t="shared" si="26"/>
        <v>0</v>
      </c>
      <c r="E170" s="64">
        <f t="shared" si="31"/>
        <v>0</v>
      </c>
      <c r="F170" s="64">
        <f t="shared" si="38"/>
        <v>0</v>
      </c>
      <c r="G170" s="65">
        <f t="shared" si="32"/>
        <v>0</v>
      </c>
      <c r="H170" s="66">
        <f t="shared" si="27"/>
        <v>0</v>
      </c>
      <c r="I170" s="64">
        <f t="shared" si="33"/>
        <v>0</v>
      </c>
      <c r="J170" s="64">
        <f t="shared" si="34"/>
        <v>0</v>
      </c>
      <c r="K170" s="67">
        <f t="shared" si="35"/>
        <v>0</v>
      </c>
      <c r="L170" s="47"/>
      <c r="M170" s="80"/>
      <c r="N170" s="68">
        <f t="shared" si="28"/>
        <v>9</v>
      </c>
      <c r="O170" s="16">
        <f t="shared" si="36"/>
        <v>58</v>
      </c>
      <c r="P170" s="17">
        <f t="shared" si="29"/>
        <v>863110.26</v>
      </c>
      <c r="Q170" s="9"/>
    </row>
    <row r="171" spans="1:17" s="15" customFormat="1" x14ac:dyDescent="0.2">
      <c r="A171" s="60">
        <v>164</v>
      </c>
      <c r="B171" s="61" t="str">
        <f t="shared" si="30"/>
        <v>14-й год 8-й мес</v>
      </c>
      <c r="C171" s="62">
        <f t="shared" si="37"/>
        <v>48092</v>
      </c>
      <c r="D171" s="63">
        <f t="shared" si="26"/>
        <v>0</v>
      </c>
      <c r="E171" s="64">
        <f t="shared" si="31"/>
        <v>0</v>
      </c>
      <c r="F171" s="64">
        <f t="shared" si="38"/>
        <v>0</v>
      </c>
      <c r="G171" s="65">
        <f t="shared" si="32"/>
        <v>0</v>
      </c>
      <c r="H171" s="66">
        <f t="shared" si="27"/>
        <v>0</v>
      </c>
      <c r="I171" s="64">
        <f t="shared" si="33"/>
        <v>0</v>
      </c>
      <c r="J171" s="64">
        <f t="shared" si="34"/>
        <v>0</v>
      </c>
      <c r="K171" s="67">
        <f t="shared" si="35"/>
        <v>0</v>
      </c>
      <c r="L171" s="47"/>
      <c r="M171" s="80"/>
      <c r="N171" s="68">
        <f t="shared" si="28"/>
        <v>9</v>
      </c>
      <c r="O171" s="16">
        <f t="shared" si="36"/>
        <v>58</v>
      </c>
      <c r="P171" s="17">
        <f t="shared" si="29"/>
        <v>863110.26</v>
      </c>
      <c r="Q171" s="9"/>
    </row>
    <row r="172" spans="1:17" s="15" customFormat="1" x14ac:dyDescent="0.2">
      <c r="A172" s="60">
        <v>165</v>
      </c>
      <c r="B172" s="61" t="str">
        <f t="shared" si="30"/>
        <v>14-й год 9-й мес</v>
      </c>
      <c r="C172" s="62">
        <f t="shared" si="37"/>
        <v>48122</v>
      </c>
      <c r="D172" s="63">
        <f t="shared" si="26"/>
        <v>0</v>
      </c>
      <c r="E172" s="64">
        <f t="shared" si="31"/>
        <v>0</v>
      </c>
      <c r="F172" s="64">
        <f t="shared" si="38"/>
        <v>0</v>
      </c>
      <c r="G172" s="65">
        <f t="shared" si="32"/>
        <v>0</v>
      </c>
      <c r="H172" s="66">
        <f t="shared" si="27"/>
        <v>0</v>
      </c>
      <c r="I172" s="64">
        <f t="shared" si="33"/>
        <v>0</v>
      </c>
      <c r="J172" s="64">
        <f t="shared" si="34"/>
        <v>0</v>
      </c>
      <c r="K172" s="67">
        <f t="shared" si="35"/>
        <v>0</v>
      </c>
      <c r="L172" s="47"/>
      <c r="M172" s="80"/>
      <c r="N172" s="68">
        <f t="shared" si="28"/>
        <v>9</v>
      </c>
      <c r="O172" s="16">
        <f t="shared" si="36"/>
        <v>58</v>
      </c>
      <c r="P172" s="17">
        <f t="shared" si="29"/>
        <v>863110.26</v>
      </c>
      <c r="Q172" s="9"/>
    </row>
    <row r="173" spans="1:17" s="15" customFormat="1" x14ac:dyDescent="0.2">
      <c r="A173" s="60">
        <v>166</v>
      </c>
      <c r="B173" s="61" t="str">
        <f t="shared" si="30"/>
        <v>14-й год 10-й мес</v>
      </c>
      <c r="C173" s="62">
        <f t="shared" si="37"/>
        <v>48153</v>
      </c>
      <c r="D173" s="63">
        <f t="shared" si="26"/>
        <v>0</v>
      </c>
      <c r="E173" s="64">
        <f t="shared" si="31"/>
        <v>0</v>
      </c>
      <c r="F173" s="64">
        <f t="shared" si="38"/>
        <v>0</v>
      </c>
      <c r="G173" s="65">
        <f t="shared" si="32"/>
        <v>0</v>
      </c>
      <c r="H173" s="66">
        <f t="shared" si="27"/>
        <v>0</v>
      </c>
      <c r="I173" s="64">
        <f t="shared" si="33"/>
        <v>0</v>
      </c>
      <c r="J173" s="64">
        <f t="shared" si="34"/>
        <v>0</v>
      </c>
      <c r="K173" s="67">
        <f t="shared" si="35"/>
        <v>0</v>
      </c>
      <c r="L173" s="47"/>
      <c r="M173" s="80"/>
      <c r="N173" s="68">
        <f t="shared" si="28"/>
        <v>9</v>
      </c>
      <c r="O173" s="16">
        <f t="shared" si="36"/>
        <v>58</v>
      </c>
      <c r="P173" s="17">
        <f t="shared" si="29"/>
        <v>863110.26</v>
      </c>
      <c r="Q173" s="9"/>
    </row>
    <row r="174" spans="1:17" s="15" customFormat="1" x14ac:dyDescent="0.2">
      <c r="A174" s="60">
        <v>167</v>
      </c>
      <c r="B174" s="61" t="str">
        <f t="shared" si="30"/>
        <v>14-й год 11-й мес</v>
      </c>
      <c r="C174" s="62">
        <f t="shared" si="37"/>
        <v>48183</v>
      </c>
      <c r="D174" s="63">
        <f t="shared" si="26"/>
        <v>0</v>
      </c>
      <c r="E174" s="64">
        <f t="shared" si="31"/>
        <v>0</v>
      </c>
      <c r="F174" s="64">
        <f t="shared" si="38"/>
        <v>0</v>
      </c>
      <c r="G174" s="65">
        <f t="shared" si="32"/>
        <v>0</v>
      </c>
      <c r="H174" s="66">
        <f t="shared" si="27"/>
        <v>0</v>
      </c>
      <c r="I174" s="64">
        <f t="shared" si="33"/>
        <v>0</v>
      </c>
      <c r="J174" s="64">
        <f t="shared" si="34"/>
        <v>0</v>
      </c>
      <c r="K174" s="67">
        <f t="shared" si="35"/>
        <v>0</v>
      </c>
      <c r="L174" s="47"/>
      <c r="M174" s="80"/>
      <c r="N174" s="68">
        <f t="shared" si="28"/>
        <v>9</v>
      </c>
      <c r="O174" s="16">
        <f t="shared" si="36"/>
        <v>58</v>
      </c>
      <c r="P174" s="17">
        <f t="shared" si="29"/>
        <v>863110.26</v>
      </c>
      <c r="Q174" s="9"/>
    </row>
    <row r="175" spans="1:17" s="15" customFormat="1" x14ac:dyDescent="0.2">
      <c r="A175" s="69">
        <v>168</v>
      </c>
      <c r="B175" s="61" t="str">
        <f t="shared" si="30"/>
        <v>14-й год 12-й мес</v>
      </c>
      <c r="C175" s="62">
        <f t="shared" si="37"/>
        <v>48214</v>
      </c>
      <c r="D175" s="63">
        <f t="shared" si="26"/>
        <v>0</v>
      </c>
      <c r="E175" s="70">
        <f t="shared" si="31"/>
        <v>0</v>
      </c>
      <c r="F175" s="64">
        <f t="shared" si="38"/>
        <v>0</v>
      </c>
      <c r="G175" s="71">
        <f t="shared" si="32"/>
        <v>0</v>
      </c>
      <c r="H175" s="72">
        <f t="shared" si="27"/>
        <v>0</v>
      </c>
      <c r="I175" s="70">
        <f t="shared" si="33"/>
        <v>0</v>
      </c>
      <c r="J175" s="70">
        <f t="shared" si="34"/>
        <v>0</v>
      </c>
      <c r="K175" s="73">
        <f t="shared" si="35"/>
        <v>0</v>
      </c>
      <c r="L175" s="50"/>
      <c r="M175" s="81"/>
      <c r="N175" s="68">
        <f t="shared" si="28"/>
        <v>9</v>
      </c>
      <c r="O175" s="16">
        <f t="shared" si="36"/>
        <v>58</v>
      </c>
      <c r="P175" s="17">
        <f t="shared" si="29"/>
        <v>863110.26</v>
      </c>
      <c r="Q175" s="9"/>
    </row>
    <row r="176" spans="1:17" s="15" customFormat="1" x14ac:dyDescent="0.2">
      <c r="A176" s="74">
        <v>169</v>
      </c>
      <c r="B176" s="61" t="str">
        <f t="shared" si="30"/>
        <v>15-й год 1-й мес</v>
      </c>
      <c r="C176" s="62">
        <f t="shared" si="37"/>
        <v>48245</v>
      </c>
      <c r="D176" s="63">
        <f t="shared" si="26"/>
        <v>0</v>
      </c>
      <c r="E176" s="64">
        <f t="shared" si="31"/>
        <v>0</v>
      </c>
      <c r="F176" s="64">
        <f t="shared" si="38"/>
        <v>0</v>
      </c>
      <c r="G176" s="65">
        <f t="shared" si="32"/>
        <v>0</v>
      </c>
      <c r="H176" s="66">
        <f t="shared" si="27"/>
        <v>0</v>
      </c>
      <c r="I176" s="64">
        <f t="shared" si="33"/>
        <v>0</v>
      </c>
      <c r="J176" s="64">
        <f t="shared" si="34"/>
        <v>0</v>
      </c>
      <c r="K176" s="67">
        <f t="shared" si="35"/>
        <v>0</v>
      </c>
      <c r="L176" s="47"/>
      <c r="M176" s="80"/>
      <c r="N176" s="68">
        <f t="shared" si="28"/>
        <v>9</v>
      </c>
      <c r="O176" s="16">
        <f t="shared" si="36"/>
        <v>58</v>
      </c>
      <c r="P176" s="17">
        <f t="shared" si="29"/>
        <v>863110.26</v>
      </c>
      <c r="Q176" s="9"/>
    </row>
    <row r="177" spans="1:17" s="15" customFormat="1" x14ac:dyDescent="0.2">
      <c r="A177" s="74">
        <v>170</v>
      </c>
      <c r="B177" s="61" t="str">
        <f t="shared" si="30"/>
        <v>15-й год 2-й мес</v>
      </c>
      <c r="C177" s="62">
        <f t="shared" si="37"/>
        <v>48274</v>
      </c>
      <c r="D177" s="63">
        <f t="shared" si="26"/>
        <v>0</v>
      </c>
      <c r="E177" s="64">
        <f t="shared" si="31"/>
        <v>0</v>
      </c>
      <c r="F177" s="64">
        <f t="shared" si="38"/>
        <v>0</v>
      </c>
      <c r="G177" s="65">
        <f t="shared" si="32"/>
        <v>0</v>
      </c>
      <c r="H177" s="66">
        <f t="shared" si="27"/>
        <v>0</v>
      </c>
      <c r="I177" s="64">
        <f t="shared" si="33"/>
        <v>0</v>
      </c>
      <c r="J177" s="64">
        <f t="shared" si="34"/>
        <v>0</v>
      </c>
      <c r="K177" s="67">
        <f t="shared" si="35"/>
        <v>0</v>
      </c>
      <c r="L177" s="47"/>
      <c r="M177" s="80"/>
      <c r="N177" s="68">
        <f t="shared" si="28"/>
        <v>9</v>
      </c>
      <c r="O177" s="16">
        <f t="shared" si="36"/>
        <v>58</v>
      </c>
      <c r="P177" s="17">
        <f t="shared" si="29"/>
        <v>863110.26</v>
      </c>
      <c r="Q177" s="9"/>
    </row>
    <row r="178" spans="1:17" s="15" customFormat="1" x14ac:dyDescent="0.2">
      <c r="A178" s="74">
        <v>171</v>
      </c>
      <c r="B178" s="61" t="str">
        <f t="shared" si="30"/>
        <v>15-й год 3-й мес</v>
      </c>
      <c r="C178" s="62">
        <f t="shared" si="37"/>
        <v>48305</v>
      </c>
      <c r="D178" s="63">
        <f t="shared" si="26"/>
        <v>0</v>
      </c>
      <c r="E178" s="64">
        <f t="shared" si="31"/>
        <v>0</v>
      </c>
      <c r="F178" s="64">
        <f t="shared" si="38"/>
        <v>0</v>
      </c>
      <c r="G178" s="65">
        <f t="shared" si="32"/>
        <v>0</v>
      </c>
      <c r="H178" s="66">
        <f t="shared" si="27"/>
        <v>0</v>
      </c>
      <c r="I178" s="64">
        <f t="shared" si="33"/>
        <v>0</v>
      </c>
      <c r="J178" s="64">
        <f t="shared" si="34"/>
        <v>0</v>
      </c>
      <c r="K178" s="67">
        <f t="shared" si="35"/>
        <v>0</v>
      </c>
      <c r="L178" s="47"/>
      <c r="M178" s="80"/>
      <c r="N178" s="68">
        <f t="shared" si="28"/>
        <v>9</v>
      </c>
      <c r="O178" s="16">
        <f t="shared" si="36"/>
        <v>58</v>
      </c>
      <c r="P178" s="17">
        <f t="shared" si="29"/>
        <v>863110.26</v>
      </c>
      <c r="Q178" s="9"/>
    </row>
    <row r="179" spans="1:17" s="15" customFormat="1" x14ac:dyDescent="0.2">
      <c r="A179" s="74">
        <v>172</v>
      </c>
      <c r="B179" s="61" t="str">
        <f t="shared" si="30"/>
        <v>15-й год 4-й мес</v>
      </c>
      <c r="C179" s="62">
        <f t="shared" si="37"/>
        <v>48335</v>
      </c>
      <c r="D179" s="63">
        <f t="shared" si="26"/>
        <v>0</v>
      </c>
      <c r="E179" s="64">
        <f t="shared" si="31"/>
        <v>0</v>
      </c>
      <c r="F179" s="64">
        <f t="shared" si="38"/>
        <v>0</v>
      </c>
      <c r="G179" s="65">
        <f t="shared" si="32"/>
        <v>0</v>
      </c>
      <c r="H179" s="66">
        <f t="shared" si="27"/>
        <v>0</v>
      </c>
      <c r="I179" s="64">
        <f t="shared" si="33"/>
        <v>0</v>
      </c>
      <c r="J179" s="64">
        <f t="shared" si="34"/>
        <v>0</v>
      </c>
      <c r="K179" s="67">
        <f t="shared" si="35"/>
        <v>0</v>
      </c>
      <c r="L179" s="47"/>
      <c r="M179" s="80"/>
      <c r="N179" s="68">
        <f t="shared" si="28"/>
        <v>9</v>
      </c>
      <c r="O179" s="16">
        <f t="shared" si="36"/>
        <v>58</v>
      </c>
      <c r="P179" s="17">
        <f t="shared" si="29"/>
        <v>863110.26</v>
      </c>
      <c r="Q179" s="9"/>
    </row>
    <row r="180" spans="1:17" s="15" customFormat="1" x14ac:dyDescent="0.2">
      <c r="A180" s="74">
        <v>173</v>
      </c>
      <c r="B180" s="61" t="str">
        <f t="shared" si="30"/>
        <v>15-й год 5-й мес</v>
      </c>
      <c r="C180" s="62">
        <f t="shared" si="37"/>
        <v>48366</v>
      </c>
      <c r="D180" s="63">
        <f t="shared" si="26"/>
        <v>0</v>
      </c>
      <c r="E180" s="64">
        <f t="shared" si="31"/>
        <v>0</v>
      </c>
      <c r="F180" s="64">
        <f t="shared" si="38"/>
        <v>0</v>
      </c>
      <c r="G180" s="65">
        <f t="shared" si="32"/>
        <v>0</v>
      </c>
      <c r="H180" s="66">
        <f t="shared" si="27"/>
        <v>0</v>
      </c>
      <c r="I180" s="64">
        <f t="shared" si="33"/>
        <v>0</v>
      </c>
      <c r="J180" s="64">
        <f t="shared" si="34"/>
        <v>0</v>
      </c>
      <c r="K180" s="67">
        <f t="shared" si="35"/>
        <v>0</v>
      </c>
      <c r="L180" s="47"/>
      <c r="M180" s="80"/>
      <c r="N180" s="68">
        <f t="shared" si="28"/>
        <v>9</v>
      </c>
      <c r="O180" s="16">
        <f t="shared" si="36"/>
        <v>58</v>
      </c>
      <c r="P180" s="17">
        <f t="shared" si="29"/>
        <v>863110.26</v>
      </c>
      <c r="Q180" s="9"/>
    </row>
    <row r="181" spans="1:17" s="15" customFormat="1" x14ac:dyDescent="0.2">
      <c r="A181" s="74">
        <v>174</v>
      </c>
      <c r="B181" s="61" t="str">
        <f t="shared" si="30"/>
        <v>15-й год 6-й мес</v>
      </c>
      <c r="C181" s="62">
        <f t="shared" si="37"/>
        <v>48396</v>
      </c>
      <c r="D181" s="63">
        <f t="shared" si="26"/>
        <v>0</v>
      </c>
      <c r="E181" s="64">
        <f t="shared" si="31"/>
        <v>0</v>
      </c>
      <c r="F181" s="64">
        <f t="shared" si="38"/>
        <v>0</v>
      </c>
      <c r="G181" s="65">
        <f t="shared" si="32"/>
        <v>0</v>
      </c>
      <c r="H181" s="66">
        <f t="shared" si="27"/>
        <v>0</v>
      </c>
      <c r="I181" s="64">
        <f t="shared" si="33"/>
        <v>0</v>
      </c>
      <c r="J181" s="64">
        <f t="shared" si="34"/>
        <v>0</v>
      </c>
      <c r="K181" s="67">
        <f t="shared" si="35"/>
        <v>0</v>
      </c>
      <c r="L181" s="47"/>
      <c r="M181" s="80"/>
      <c r="N181" s="68">
        <f t="shared" si="28"/>
        <v>9</v>
      </c>
      <c r="O181" s="16">
        <f t="shared" si="36"/>
        <v>58</v>
      </c>
      <c r="P181" s="17">
        <f t="shared" si="29"/>
        <v>863110.26</v>
      </c>
      <c r="Q181" s="9"/>
    </row>
    <row r="182" spans="1:17" s="15" customFormat="1" x14ac:dyDescent="0.2">
      <c r="A182" s="74">
        <v>175</v>
      </c>
      <c r="B182" s="61" t="str">
        <f t="shared" si="30"/>
        <v>15-й год 7-й мес</v>
      </c>
      <c r="C182" s="62">
        <f t="shared" si="37"/>
        <v>48427</v>
      </c>
      <c r="D182" s="63">
        <f t="shared" si="26"/>
        <v>0</v>
      </c>
      <c r="E182" s="64">
        <f t="shared" si="31"/>
        <v>0</v>
      </c>
      <c r="F182" s="64">
        <f t="shared" si="38"/>
        <v>0</v>
      </c>
      <c r="G182" s="65">
        <f t="shared" si="32"/>
        <v>0</v>
      </c>
      <c r="H182" s="66">
        <f t="shared" si="27"/>
        <v>0</v>
      </c>
      <c r="I182" s="64">
        <f t="shared" si="33"/>
        <v>0</v>
      </c>
      <c r="J182" s="64">
        <f t="shared" si="34"/>
        <v>0</v>
      </c>
      <c r="K182" s="67">
        <f t="shared" si="35"/>
        <v>0</v>
      </c>
      <c r="L182" s="47"/>
      <c r="M182" s="80"/>
      <c r="N182" s="68">
        <f t="shared" si="28"/>
        <v>9</v>
      </c>
      <c r="O182" s="16">
        <f t="shared" si="36"/>
        <v>58</v>
      </c>
      <c r="P182" s="17">
        <f t="shared" si="29"/>
        <v>863110.26</v>
      </c>
      <c r="Q182" s="9"/>
    </row>
    <row r="183" spans="1:17" s="15" customFormat="1" x14ac:dyDescent="0.2">
      <c r="A183" s="74">
        <v>176</v>
      </c>
      <c r="B183" s="61" t="str">
        <f t="shared" si="30"/>
        <v>15-й год 8-й мес</v>
      </c>
      <c r="C183" s="62">
        <f t="shared" si="37"/>
        <v>48458</v>
      </c>
      <c r="D183" s="63">
        <f t="shared" si="26"/>
        <v>0</v>
      </c>
      <c r="E183" s="64">
        <f t="shared" si="31"/>
        <v>0</v>
      </c>
      <c r="F183" s="64">
        <f t="shared" si="38"/>
        <v>0</v>
      </c>
      <c r="G183" s="65">
        <f t="shared" si="32"/>
        <v>0</v>
      </c>
      <c r="H183" s="66">
        <f t="shared" si="27"/>
        <v>0</v>
      </c>
      <c r="I183" s="64">
        <f t="shared" si="33"/>
        <v>0</v>
      </c>
      <c r="J183" s="64">
        <f t="shared" si="34"/>
        <v>0</v>
      </c>
      <c r="K183" s="67">
        <f t="shared" si="35"/>
        <v>0</v>
      </c>
      <c r="L183" s="47"/>
      <c r="M183" s="80"/>
      <c r="N183" s="68">
        <f t="shared" si="28"/>
        <v>9</v>
      </c>
      <c r="O183" s="16">
        <f t="shared" si="36"/>
        <v>58</v>
      </c>
      <c r="P183" s="17">
        <f t="shared" si="29"/>
        <v>863110.26</v>
      </c>
      <c r="Q183" s="9"/>
    </row>
    <row r="184" spans="1:17" s="15" customFormat="1" x14ac:dyDescent="0.2">
      <c r="A184" s="74">
        <v>177</v>
      </c>
      <c r="B184" s="61" t="str">
        <f t="shared" si="30"/>
        <v>15-й год 9-й мес</v>
      </c>
      <c r="C184" s="62">
        <f t="shared" si="37"/>
        <v>48488</v>
      </c>
      <c r="D184" s="63">
        <f t="shared" si="26"/>
        <v>0</v>
      </c>
      <c r="E184" s="64">
        <f t="shared" si="31"/>
        <v>0</v>
      </c>
      <c r="F184" s="64">
        <f t="shared" si="38"/>
        <v>0</v>
      </c>
      <c r="G184" s="65">
        <f t="shared" si="32"/>
        <v>0</v>
      </c>
      <c r="H184" s="66">
        <f t="shared" si="27"/>
        <v>0</v>
      </c>
      <c r="I184" s="64">
        <f t="shared" si="33"/>
        <v>0</v>
      </c>
      <c r="J184" s="64">
        <f t="shared" si="34"/>
        <v>0</v>
      </c>
      <c r="K184" s="67">
        <f t="shared" si="35"/>
        <v>0</v>
      </c>
      <c r="L184" s="47"/>
      <c r="M184" s="80"/>
      <c r="N184" s="68">
        <f t="shared" si="28"/>
        <v>9</v>
      </c>
      <c r="O184" s="16">
        <f t="shared" si="36"/>
        <v>58</v>
      </c>
      <c r="P184" s="17">
        <f t="shared" si="29"/>
        <v>863110.26</v>
      </c>
      <c r="Q184" s="9"/>
    </row>
    <row r="185" spans="1:17" s="15" customFormat="1" x14ac:dyDescent="0.2">
      <c r="A185" s="74">
        <v>178</v>
      </c>
      <c r="B185" s="61" t="str">
        <f t="shared" si="30"/>
        <v>15-й год 10-й мес</v>
      </c>
      <c r="C185" s="62">
        <f t="shared" si="37"/>
        <v>48519</v>
      </c>
      <c r="D185" s="63">
        <f t="shared" si="26"/>
        <v>0</v>
      </c>
      <c r="E185" s="64">
        <f t="shared" si="31"/>
        <v>0</v>
      </c>
      <c r="F185" s="64">
        <f t="shared" si="38"/>
        <v>0</v>
      </c>
      <c r="G185" s="65">
        <f t="shared" si="32"/>
        <v>0</v>
      </c>
      <c r="H185" s="66">
        <f t="shared" si="27"/>
        <v>0</v>
      </c>
      <c r="I185" s="64">
        <f t="shared" si="33"/>
        <v>0</v>
      </c>
      <c r="J185" s="64">
        <f t="shared" si="34"/>
        <v>0</v>
      </c>
      <c r="K185" s="67">
        <f t="shared" si="35"/>
        <v>0</v>
      </c>
      <c r="L185" s="47"/>
      <c r="M185" s="80"/>
      <c r="N185" s="68">
        <f t="shared" si="28"/>
        <v>9</v>
      </c>
      <c r="O185" s="16">
        <f t="shared" si="36"/>
        <v>58</v>
      </c>
      <c r="P185" s="17">
        <f t="shared" si="29"/>
        <v>863110.26</v>
      </c>
      <c r="Q185" s="9"/>
    </row>
    <row r="186" spans="1:17" s="15" customFormat="1" x14ac:dyDescent="0.2">
      <c r="A186" s="74">
        <v>179</v>
      </c>
      <c r="B186" s="61" t="str">
        <f t="shared" si="30"/>
        <v>15-й год 11-й мес</v>
      </c>
      <c r="C186" s="62">
        <f t="shared" si="37"/>
        <v>48549</v>
      </c>
      <c r="D186" s="63">
        <f t="shared" si="26"/>
        <v>0</v>
      </c>
      <c r="E186" s="64">
        <f t="shared" si="31"/>
        <v>0</v>
      </c>
      <c r="F186" s="64">
        <f t="shared" si="38"/>
        <v>0</v>
      </c>
      <c r="G186" s="65">
        <f t="shared" si="32"/>
        <v>0</v>
      </c>
      <c r="H186" s="66">
        <f t="shared" si="27"/>
        <v>0</v>
      </c>
      <c r="I186" s="64">
        <f t="shared" si="33"/>
        <v>0</v>
      </c>
      <c r="J186" s="64">
        <f t="shared" si="34"/>
        <v>0</v>
      </c>
      <c r="K186" s="67">
        <f t="shared" si="35"/>
        <v>0</v>
      </c>
      <c r="L186" s="47"/>
      <c r="M186" s="80"/>
      <c r="N186" s="68">
        <f t="shared" si="28"/>
        <v>9</v>
      </c>
      <c r="O186" s="16">
        <f t="shared" si="36"/>
        <v>58</v>
      </c>
      <c r="P186" s="17">
        <f t="shared" si="29"/>
        <v>863110.26</v>
      </c>
      <c r="Q186" s="9"/>
    </row>
    <row r="187" spans="1:17" s="15" customFormat="1" x14ac:dyDescent="0.2">
      <c r="A187" s="74">
        <v>180</v>
      </c>
      <c r="B187" s="61" t="str">
        <f t="shared" si="30"/>
        <v>15-й год 12-й мес</v>
      </c>
      <c r="C187" s="62">
        <f t="shared" si="37"/>
        <v>48580</v>
      </c>
      <c r="D187" s="63">
        <f t="shared" si="26"/>
        <v>0</v>
      </c>
      <c r="E187" s="64">
        <f t="shared" si="31"/>
        <v>0</v>
      </c>
      <c r="F187" s="64">
        <f t="shared" si="38"/>
        <v>0</v>
      </c>
      <c r="G187" s="65">
        <f t="shared" si="32"/>
        <v>0</v>
      </c>
      <c r="H187" s="66">
        <f t="shared" si="27"/>
        <v>0</v>
      </c>
      <c r="I187" s="64">
        <f t="shared" si="33"/>
        <v>0</v>
      </c>
      <c r="J187" s="64">
        <f t="shared" si="34"/>
        <v>0</v>
      </c>
      <c r="K187" s="67">
        <f t="shared" si="35"/>
        <v>0</v>
      </c>
      <c r="L187" s="47"/>
      <c r="M187" s="80"/>
      <c r="N187" s="68">
        <f t="shared" si="28"/>
        <v>9</v>
      </c>
      <c r="O187" s="16">
        <f t="shared" si="36"/>
        <v>58</v>
      </c>
      <c r="P187" s="17">
        <f t="shared" si="29"/>
        <v>863110.26</v>
      </c>
      <c r="Q187" s="9"/>
    </row>
    <row r="188" spans="1:17" s="15" customFormat="1" x14ac:dyDescent="0.2">
      <c r="A188" s="75">
        <v>181</v>
      </c>
      <c r="B188" s="61" t="str">
        <f t="shared" si="30"/>
        <v>16-й год 1-й мес</v>
      </c>
      <c r="C188" s="62">
        <f t="shared" si="37"/>
        <v>48611</v>
      </c>
      <c r="D188" s="63">
        <f t="shared" si="26"/>
        <v>0</v>
      </c>
      <c r="E188" s="76">
        <f t="shared" si="31"/>
        <v>0</v>
      </c>
      <c r="F188" s="64">
        <f t="shared" si="38"/>
        <v>0</v>
      </c>
      <c r="G188" s="77">
        <f t="shared" si="32"/>
        <v>0</v>
      </c>
      <c r="H188" s="78">
        <f t="shared" si="27"/>
        <v>0</v>
      </c>
      <c r="I188" s="76">
        <f t="shared" si="33"/>
        <v>0</v>
      </c>
      <c r="J188" s="76">
        <f t="shared" si="34"/>
        <v>0</v>
      </c>
      <c r="K188" s="79">
        <f t="shared" si="35"/>
        <v>0</v>
      </c>
      <c r="L188" s="49"/>
      <c r="M188" s="48"/>
      <c r="N188" s="68">
        <f t="shared" si="28"/>
        <v>9</v>
      </c>
      <c r="O188" s="16">
        <f t="shared" si="36"/>
        <v>58</v>
      </c>
      <c r="P188" s="17">
        <f t="shared" si="29"/>
        <v>863110.26</v>
      </c>
      <c r="Q188" s="9"/>
    </row>
    <row r="189" spans="1:17" s="15" customFormat="1" x14ac:dyDescent="0.2">
      <c r="A189" s="60">
        <v>182</v>
      </c>
      <c r="B189" s="61" t="str">
        <f t="shared" si="30"/>
        <v>16-й год 2-й мес</v>
      </c>
      <c r="C189" s="62">
        <f t="shared" si="37"/>
        <v>48639</v>
      </c>
      <c r="D189" s="63">
        <f t="shared" si="26"/>
        <v>0</v>
      </c>
      <c r="E189" s="64">
        <f t="shared" si="31"/>
        <v>0</v>
      </c>
      <c r="F189" s="64">
        <f t="shared" si="38"/>
        <v>0</v>
      </c>
      <c r="G189" s="65">
        <f t="shared" si="32"/>
        <v>0</v>
      </c>
      <c r="H189" s="66">
        <f t="shared" si="27"/>
        <v>0</v>
      </c>
      <c r="I189" s="64">
        <f t="shared" si="33"/>
        <v>0</v>
      </c>
      <c r="J189" s="64">
        <f t="shared" si="34"/>
        <v>0</v>
      </c>
      <c r="K189" s="67">
        <f t="shared" si="35"/>
        <v>0</v>
      </c>
      <c r="L189" s="47"/>
      <c r="M189" s="80"/>
      <c r="N189" s="68">
        <f t="shared" si="28"/>
        <v>9</v>
      </c>
      <c r="O189" s="16">
        <f t="shared" si="36"/>
        <v>58</v>
      </c>
      <c r="P189" s="17">
        <f t="shared" si="29"/>
        <v>863110.26</v>
      </c>
      <c r="Q189" s="9"/>
    </row>
    <row r="190" spans="1:17" s="15" customFormat="1" x14ac:dyDescent="0.2">
      <c r="A190" s="60">
        <v>183</v>
      </c>
      <c r="B190" s="61" t="str">
        <f t="shared" si="30"/>
        <v>16-й год 3-й мес</v>
      </c>
      <c r="C190" s="62">
        <f t="shared" si="37"/>
        <v>48670</v>
      </c>
      <c r="D190" s="63">
        <f t="shared" si="26"/>
        <v>0</v>
      </c>
      <c r="E190" s="64">
        <f t="shared" si="31"/>
        <v>0</v>
      </c>
      <c r="F190" s="64">
        <f t="shared" si="38"/>
        <v>0</v>
      </c>
      <c r="G190" s="65">
        <f t="shared" si="32"/>
        <v>0</v>
      </c>
      <c r="H190" s="66">
        <f t="shared" si="27"/>
        <v>0</v>
      </c>
      <c r="I190" s="64">
        <f t="shared" si="33"/>
        <v>0</v>
      </c>
      <c r="J190" s="64">
        <f t="shared" si="34"/>
        <v>0</v>
      </c>
      <c r="K190" s="67">
        <f t="shared" si="35"/>
        <v>0</v>
      </c>
      <c r="L190" s="47"/>
      <c r="M190" s="80"/>
      <c r="N190" s="68">
        <f t="shared" si="28"/>
        <v>9</v>
      </c>
      <c r="O190" s="16">
        <f t="shared" si="36"/>
        <v>58</v>
      </c>
      <c r="P190" s="17">
        <f t="shared" si="29"/>
        <v>863110.26</v>
      </c>
      <c r="Q190" s="9"/>
    </row>
    <row r="191" spans="1:17" s="15" customFormat="1" x14ac:dyDescent="0.2">
      <c r="A191" s="60">
        <v>184</v>
      </c>
      <c r="B191" s="61" t="str">
        <f t="shared" si="30"/>
        <v>16-й год 4-й мес</v>
      </c>
      <c r="C191" s="62">
        <f t="shared" si="37"/>
        <v>48700</v>
      </c>
      <c r="D191" s="63">
        <f t="shared" si="26"/>
        <v>0</v>
      </c>
      <c r="E191" s="64">
        <f t="shared" si="31"/>
        <v>0</v>
      </c>
      <c r="F191" s="64">
        <f t="shared" si="38"/>
        <v>0</v>
      </c>
      <c r="G191" s="65">
        <f t="shared" si="32"/>
        <v>0</v>
      </c>
      <c r="H191" s="66">
        <f t="shared" si="27"/>
        <v>0</v>
      </c>
      <c r="I191" s="64">
        <f t="shared" si="33"/>
        <v>0</v>
      </c>
      <c r="J191" s="64">
        <f t="shared" si="34"/>
        <v>0</v>
      </c>
      <c r="K191" s="67">
        <f t="shared" si="35"/>
        <v>0</v>
      </c>
      <c r="L191" s="47"/>
      <c r="M191" s="80"/>
      <c r="N191" s="68">
        <f t="shared" si="28"/>
        <v>9</v>
      </c>
      <c r="O191" s="16">
        <f t="shared" si="36"/>
        <v>58</v>
      </c>
      <c r="P191" s="17">
        <f t="shared" si="29"/>
        <v>863110.26</v>
      </c>
      <c r="Q191" s="9"/>
    </row>
    <row r="192" spans="1:17" s="15" customFormat="1" x14ac:dyDescent="0.2">
      <c r="A192" s="60">
        <v>185</v>
      </c>
      <c r="B192" s="61" t="str">
        <f t="shared" si="30"/>
        <v>16-й год 5-й мес</v>
      </c>
      <c r="C192" s="62">
        <f t="shared" si="37"/>
        <v>48731</v>
      </c>
      <c r="D192" s="63">
        <f t="shared" si="26"/>
        <v>0</v>
      </c>
      <c r="E192" s="64">
        <f t="shared" si="31"/>
        <v>0</v>
      </c>
      <c r="F192" s="64">
        <f t="shared" si="38"/>
        <v>0</v>
      </c>
      <c r="G192" s="65">
        <f t="shared" si="32"/>
        <v>0</v>
      </c>
      <c r="H192" s="66">
        <f t="shared" si="27"/>
        <v>0</v>
      </c>
      <c r="I192" s="64">
        <f t="shared" si="33"/>
        <v>0</v>
      </c>
      <c r="J192" s="64">
        <f t="shared" si="34"/>
        <v>0</v>
      </c>
      <c r="K192" s="67">
        <f t="shared" si="35"/>
        <v>0</v>
      </c>
      <c r="L192" s="47"/>
      <c r="M192" s="80"/>
      <c r="N192" s="68">
        <f t="shared" si="28"/>
        <v>9</v>
      </c>
      <c r="O192" s="16">
        <f t="shared" si="36"/>
        <v>58</v>
      </c>
      <c r="P192" s="17">
        <f t="shared" si="29"/>
        <v>863110.26</v>
      </c>
      <c r="Q192" s="9"/>
    </row>
    <row r="193" spans="1:17" s="15" customFormat="1" x14ac:dyDescent="0.2">
      <c r="A193" s="60">
        <v>186</v>
      </c>
      <c r="B193" s="61" t="str">
        <f t="shared" si="30"/>
        <v>16-й год 6-й мес</v>
      </c>
      <c r="C193" s="62">
        <f t="shared" si="37"/>
        <v>48761</v>
      </c>
      <c r="D193" s="63">
        <f t="shared" si="26"/>
        <v>0</v>
      </c>
      <c r="E193" s="64">
        <f t="shared" si="31"/>
        <v>0</v>
      </c>
      <c r="F193" s="64">
        <f t="shared" si="38"/>
        <v>0</v>
      </c>
      <c r="G193" s="65">
        <f t="shared" si="32"/>
        <v>0</v>
      </c>
      <c r="H193" s="66">
        <f t="shared" si="27"/>
        <v>0</v>
      </c>
      <c r="I193" s="64">
        <f t="shared" si="33"/>
        <v>0</v>
      </c>
      <c r="J193" s="64">
        <f t="shared" si="34"/>
        <v>0</v>
      </c>
      <c r="K193" s="67">
        <f t="shared" si="35"/>
        <v>0</v>
      </c>
      <c r="L193" s="47"/>
      <c r="M193" s="80"/>
      <c r="N193" s="68">
        <f t="shared" si="28"/>
        <v>9</v>
      </c>
      <c r="O193" s="16">
        <f t="shared" si="36"/>
        <v>58</v>
      </c>
      <c r="P193" s="17">
        <f t="shared" si="29"/>
        <v>863110.26</v>
      </c>
      <c r="Q193" s="9"/>
    </row>
    <row r="194" spans="1:17" s="15" customFormat="1" x14ac:dyDescent="0.2">
      <c r="A194" s="60">
        <v>187</v>
      </c>
      <c r="B194" s="61" t="str">
        <f t="shared" si="30"/>
        <v>16-й год 7-й мес</v>
      </c>
      <c r="C194" s="62">
        <f t="shared" si="37"/>
        <v>48792</v>
      </c>
      <c r="D194" s="63">
        <f t="shared" si="26"/>
        <v>0</v>
      </c>
      <c r="E194" s="64">
        <f t="shared" si="31"/>
        <v>0</v>
      </c>
      <c r="F194" s="64">
        <f t="shared" si="38"/>
        <v>0</v>
      </c>
      <c r="G194" s="65">
        <f t="shared" si="32"/>
        <v>0</v>
      </c>
      <c r="H194" s="66">
        <f t="shared" si="27"/>
        <v>0</v>
      </c>
      <c r="I194" s="64">
        <f t="shared" si="33"/>
        <v>0</v>
      </c>
      <c r="J194" s="64">
        <f t="shared" si="34"/>
        <v>0</v>
      </c>
      <c r="K194" s="67">
        <f t="shared" si="35"/>
        <v>0</v>
      </c>
      <c r="L194" s="47"/>
      <c r="M194" s="80"/>
      <c r="N194" s="68">
        <f t="shared" si="28"/>
        <v>9</v>
      </c>
      <c r="O194" s="16">
        <f t="shared" si="36"/>
        <v>58</v>
      </c>
      <c r="P194" s="17">
        <f t="shared" si="29"/>
        <v>863110.26</v>
      </c>
      <c r="Q194" s="9"/>
    </row>
    <row r="195" spans="1:17" s="15" customFormat="1" x14ac:dyDescent="0.2">
      <c r="A195" s="60">
        <v>188</v>
      </c>
      <c r="B195" s="61" t="str">
        <f t="shared" si="30"/>
        <v>16-й год 8-й мес</v>
      </c>
      <c r="C195" s="62">
        <f t="shared" si="37"/>
        <v>48823</v>
      </c>
      <c r="D195" s="63">
        <f t="shared" si="26"/>
        <v>0</v>
      </c>
      <c r="E195" s="64">
        <f t="shared" si="31"/>
        <v>0</v>
      </c>
      <c r="F195" s="64">
        <f t="shared" si="38"/>
        <v>0</v>
      </c>
      <c r="G195" s="65">
        <f t="shared" si="32"/>
        <v>0</v>
      </c>
      <c r="H195" s="66">
        <f t="shared" si="27"/>
        <v>0</v>
      </c>
      <c r="I195" s="64">
        <f t="shared" si="33"/>
        <v>0</v>
      </c>
      <c r="J195" s="64">
        <f t="shared" si="34"/>
        <v>0</v>
      </c>
      <c r="K195" s="67">
        <f t="shared" si="35"/>
        <v>0</v>
      </c>
      <c r="L195" s="47"/>
      <c r="M195" s="80"/>
      <c r="N195" s="68">
        <f t="shared" si="28"/>
        <v>9</v>
      </c>
      <c r="O195" s="16">
        <f t="shared" si="36"/>
        <v>58</v>
      </c>
      <c r="P195" s="17">
        <f t="shared" si="29"/>
        <v>863110.26</v>
      </c>
      <c r="Q195" s="9"/>
    </row>
    <row r="196" spans="1:17" s="15" customFormat="1" x14ac:dyDescent="0.2">
      <c r="A196" s="60">
        <v>189</v>
      </c>
      <c r="B196" s="61" t="str">
        <f t="shared" si="30"/>
        <v>16-й год 9-й мес</v>
      </c>
      <c r="C196" s="62">
        <f t="shared" si="37"/>
        <v>48853</v>
      </c>
      <c r="D196" s="63">
        <f t="shared" si="26"/>
        <v>0</v>
      </c>
      <c r="E196" s="64">
        <f t="shared" si="31"/>
        <v>0</v>
      </c>
      <c r="F196" s="64">
        <f t="shared" si="38"/>
        <v>0</v>
      </c>
      <c r="G196" s="65">
        <f t="shared" si="32"/>
        <v>0</v>
      </c>
      <c r="H196" s="66">
        <f t="shared" si="27"/>
        <v>0</v>
      </c>
      <c r="I196" s="64">
        <f t="shared" si="33"/>
        <v>0</v>
      </c>
      <c r="J196" s="64">
        <f t="shared" si="34"/>
        <v>0</v>
      </c>
      <c r="K196" s="67">
        <f t="shared" si="35"/>
        <v>0</v>
      </c>
      <c r="L196" s="47"/>
      <c r="M196" s="80"/>
      <c r="N196" s="68">
        <f t="shared" si="28"/>
        <v>9</v>
      </c>
      <c r="O196" s="16">
        <f t="shared" si="36"/>
        <v>58</v>
      </c>
      <c r="P196" s="17">
        <f t="shared" si="29"/>
        <v>863110.26</v>
      </c>
      <c r="Q196" s="9"/>
    </row>
    <row r="197" spans="1:17" s="15" customFormat="1" x14ac:dyDescent="0.2">
      <c r="A197" s="60">
        <v>190</v>
      </c>
      <c r="B197" s="61" t="str">
        <f t="shared" si="30"/>
        <v>16-й год 10-й мес</v>
      </c>
      <c r="C197" s="62">
        <f t="shared" si="37"/>
        <v>48884</v>
      </c>
      <c r="D197" s="63">
        <f t="shared" si="26"/>
        <v>0</v>
      </c>
      <c r="E197" s="64">
        <f t="shared" si="31"/>
        <v>0</v>
      </c>
      <c r="F197" s="64">
        <f t="shared" si="38"/>
        <v>0</v>
      </c>
      <c r="G197" s="65">
        <f t="shared" si="32"/>
        <v>0</v>
      </c>
      <c r="H197" s="66">
        <f t="shared" si="27"/>
        <v>0</v>
      </c>
      <c r="I197" s="64">
        <f t="shared" si="33"/>
        <v>0</v>
      </c>
      <c r="J197" s="64">
        <f t="shared" si="34"/>
        <v>0</v>
      </c>
      <c r="K197" s="67">
        <f t="shared" si="35"/>
        <v>0</v>
      </c>
      <c r="L197" s="47"/>
      <c r="M197" s="80"/>
      <c r="N197" s="68">
        <f t="shared" si="28"/>
        <v>9</v>
      </c>
      <c r="O197" s="16">
        <f t="shared" si="36"/>
        <v>58</v>
      </c>
      <c r="P197" s="17">
        <f t="shared" si="29"/>
        <v>863110.26</v>
      </c>
      <c r="Q197" s="9"/>
    </row>
    <row r="198" spans="1:17" s="15" customFormat="1" x14ac:dyDescent="0.2">
      <c r="A198" s="60">
        <v>191</v>
      </c>
      <c r="B198" s="61" t="str">
        <f t="shared" si="30"/>
        <v>16-й год 11-й мес</v>
      </c>
      <c r="C198" s="62">
        <f t="shared" si="37"/>
        <v>48914</v>
      </c>
      <c r="D198" s="63">
        <f t="shared" si="26"/>
        <v>0</v>
      </c>
      <c r="E198" s="64">
        <f t="shared" si="31"/>
        <v>0</v>
      </c>
      <c r="F198" s="64">
        <f t="shared" si="38"/>
        <v>0</v>
      </c>
      <c r="G198" s="65">
        <f t="shared" si="32"/>
        <v>0</v>
      </c>
      <c r="H198" s="66">
        <f t="shared" si="27"/>
        <v>0</v>
      </c>
      <c r="I198" s="64">
        <f t="shared" si="33"/>
        <v>0</v>
      </c>
      <c r="J198" s="64">
        <f t="shared" si="34"/>
        <v>0</v>
      </c>
      <c r="K198" s="67">
        <f t="shared" si="35"/>
        <v>0</v>
      </c>
      <c r="L198" s="47"/>
      <c r="M198" s="80"/>
      <c r="N198" s="68">
        <f t="shared" si="28"/>
        <v>9</v>
      </c>
      <c r="O198" s="16">
        <f t="shared" si="36"/>
        <v>58</v>
      </c>
      <c r="P198" s="17">
        <f t="shared" si="29"/>
        <v>863110.26</v>
      </c>
      <c r="Q198" s="9"/>
    </row>
    <row r="199" spans="1:17" s="15" customFormat="1" x14ac:dyDescent="0.2">
      <c r="A199" s="69">
        <v>192</v>
      </c>
      <c r="B199" s="61" t="str">
        <f t="shared" si="30"/>
        <v>16-й год 12-й мес</v>
      </c>
      <c r="C199" s="62">
        <f t="shared" si="37"/>
        <v>48945</v>
      </c>
      <c r="D199" s="63">
        <f t="shared" si="26"/>
        <v>0</v>
      </c>
      <c r="E199" s="70">
        <f t="shared" si="31"/>
        <v>0</v>
      </c>
      <c r="F199" s="64">
        <f t="shared" si="38"/>
        <v>0</v>
      </c>
      <c r="G199" s="71">
        <f t="shared" si="32"/>
        <v>0</v>
      </c>
      <c r="H199" s="72">
        <f t="shared" si="27"/>
        <v>0</v>
      </c>
      <c r="I199" s="70">
        <f t="shared" si="33"/>
        <v>0</v>
      </c>
      <c r="J199" s="70">
        <f t="shared" si="34"/>
        <v>0</v>
      </c>
      <c r="K199" s="73">
        <f t="shared" si="35"/>
        <v>0</v>
      </c>
      <c r="L199" s="50"/>
      <c r="M199" s="81"/>
      <c r="N199" s="68">
        <f t="shared" si="28"/>
        <v>9</v>
      </c>
      <c r="O199" s="16">
        <f t="shared" si="36"/>
        <v>58</v>
      </c>
      <c r="P199" s="17">
        <f t="shared" si="29"/>
        <v>863110.26</v>
      </c>
      <c r="Q199" s="9"/>
    </row>
    <row r="200" spans="1:17" s="15" customFormat="1" x14ac:dyDescent="0.2">
      <c r="A200" s="74">
        <v>193</v>
      </c>
      <c r="B200" s="61" t="str">
        <f t="shared" si="30"/>
        <v>17-й год 1-й мес</v>
      </c>
      <c r="C200" s="62">
        <f t="shared" si="37"/>
        <v>48976</v>
      </c>
      <c r="D200" s="63">
        <f t="shared" ref="D200:D263" si="39">IF(P200*$D$2/100/12/(1-(1+$D$2/100/12)^(-O200))&lt;G199,ROUNDUP(P200*$D$2/100/12/(1-(1+$D$2/100/12)^(-O200)),0),G199+F200)</f>
        <v>0</v>
      </c>
      <c r="E200" s="64">
        <f t="shared" si="31"/>
        <v>0</v>
      </c>
      <c r="F200" s="64">
        <f t="shared" si="38"/>
        <v>0</v>
      </c>
      <c r="G200" s="65">
        <f t="shared" si="32"/>
        <v>0</v>
      </c>
      <c r="H200" s="66">
        <f t="shared" ref="H200:H263" si="40">I200+J200</f>
        <v>0</v>
      </c>
      <c r="I200" s="64">
        <f t="shared" si="33"/>
        <v>0</v>
      </c>
      <c r="J200" s="64">
        <f t="shared" si="34"/>
        <v>0</v>
      </c>
      <c r="K200" s="67">
        <f t="shared" si="35"/>
        <v>0</v>
      </c>
      <c r="L200" s="47"/>
      <c r="M200" s="80"/>
      <c r="N200" s="68">
        <f t="shared" ref="N200:N263" si="41">IF(ISBLANK(L199),VALUE(N199),ROW(L199))</f>
        <v>9</v>
      </c>
      <c r="O200" s="16">
        <f t="shared" si="36"/>
        <v>58</v>
      </c>
      <c r="P200" s="17">
        <f t="shared" ref="P200:P263" si="42">INDEX(G:G,N200,1)</f>
        <v>863110.26</v>
      </c>
      <c r="Q200" s="9"/>
    </row>
    <row r="201" spans="1:17" s="15" customFormat="1" x14ac:dyDescent="0.2">
      <c r="A201" s="74">
        <v>194</v>
      </c>
      <c r="B201" s="61" t="str">
        <f t="shared" ref="B201:B264" si="43">CONCATENATE(INT((A201-1)/12)+1,"-й год ",A201-1-INT((A201-1)/12)*12+1,"-й мес")</f>
        <v>17-й год 2-й мес</v>
      </c>
      <c r="C201" s="62">
        <f t="shared" si="37"/>
        <v>49004</v>
      </c>
      <c r="D201" s="63">
        <f t="shared" si="39"/>
        <v>0</v>
      </c>
      <c r="E201" s="64">
        <f t="shared" ref="E201:E264" si="44">D201-F201</f>
        <v>0</v>
      </c>
      <c r="F201" s="64">
        <f t="shared" si="38"/>
        <v>0</v>
      </c>
      <c r="G201" s="65">
        <f t="shared" ref="G201:G264" si="45">G200-E201-L201-M201</f>
        <v>0</v>
      </c>
      <c r="H201" s="66">
        <f t="shared" si="40"/>
        <v>0</v>
      </c>
      <c r="I201" s="64">
        <f t="shared" ref="I201:I264" si="46">IF($D$1/$D$3&lt;K200,$D$1/$D$3,K200)</f>
        <v>0</v>
      </c>
      <c r="J201" s="64">
        <f t="shared" ref="J201:J264" si="47">K200*$D$2/12/100</f>
        <v>0</v>
      </c>
      <c r="K201" s="67">
        <f t="shared" ref="K201:K264" si="48">K200-I201-L201-M201</f>
        <v>0</v>
      </c>
      <c r="L201" s="47"/>
      <c r="M201" s="80"/>
      <c r="N201" s="68">
        <f t="shared" si="41"/>
        <v>9</v>
      </c>
      <c r="O201" s="16">
        <f t="shared" ref="O201:O264" si="49">O200+N200-N201</f>
        <v>58</v>
      </c>
      <c r="P201" s="17">
        <f t="shared" si="42"/>
        <v>863110.26</v>
      </c>
      <c r="Q201" s="9"/>
    </row>
    <row r="202" spans="1:17" s="15" customFormat="1" x14ac:dyDescent="0.2">
      <c r="A202" s="74">
        <v>195</v>
      </c>
      <c r="B202" s="61" t="str">
        <f t="shared" si="43"/>
        <v>17-й год 3-й мес</v>
      </c>
      <c r="C202" s="62">
        <f t="shared" ref="C202:C265" si="50">DATE(YEAR(C201),MONTH(C201)+1,DAY(C201))</f>
        <v>49035</v>
      </c>
      <c r="D202" s="63">
        <f t="shared" si="39"/>
        <v>0</v>
      </c>
      <c r="E202" s="64">
        <f t="shared" si="44"/>
        <v>0</v>
      </c>
      <c r="F202" s="64">
        <f t="shared" ref="F202:F265" si="51">G201*$D$2*(C202-C201)/(DATE(YEAR(C202)+1,1,1)-DATE(YEAR(C202),1,1))/100</f>
        <v>0</v>
      </c>
      <c r="G202" s="65">
        <f t="shared" si="45"/>
        <v>0</v>
      </c>
      <c r="H202" s="66">
        <f t="shared" si="40"/>
        <v>0</v>
      </c>
      <c r="I202" s="64">
        <f t="shared" si="46"/>
        <v>0</v>
      </c>
      <c r="J202" s="64">
        <f t="shared" si="47"/>
        <v>0</v>
      </c>
      <c r="K202" s="67">
        <f t="shared" si="48"/>
        <v>0</v>
      </c>
      <c r="L202" s="47"/>
      <c r="M202" s="80"/>
      <c r="N202" s="68">
        <f t="shared" si="41"/>
        <v>9</v>
      </c>
      <c r="O202" s="16">
        <f t="shared" si="49"/>
        <v>58</v>
      </c>
      <c r="P202" s="17">
        <f t="shared" si="42"/>
        <v>863110.26</v>
      </c>
      <c r="Q202" s="9"/>
    </row>
    <row r="203" spans="1:17" s="15" customFormat="1" x14ac:dyDescent="0.2">
      <c r="A203" s="74">
        <v>196</v>
      </c>
      <c r="B203" s="61" t="str">
        <f t="shared" si="43"/>
        <v>17-й год 4-й мес</v>
      </c>
      <c r="C203" s="62">
        <f t="shared" si="50"/>
        <v>49065</v>
      </c>
      <c r="D203" s="63">
        <f t="shared" si="39"/>
        <v>0</v>
      </c>
      <c r="E203" s="64">
        <f t="shared" si="44"/>
        <v>0</v>
      </c>
      <c r="F203" s="64">
        <f t="shared" si="51"/>
        <v>0</v>
      </c>
      <c r="G203" s="65">
        <f t="shared" si="45"/>
        <v>0</v>
      </c>
      <c r="H203" s="66">
        <f t="shared" si="40"/>
        <v>0</v>
      </c>
      <c r="I203" s="64">
        <f t="shared" si="46"/>
        <v>0</v>
      </c>
      <c r="J203" s="64">
        <f t="shared" si="47"/>
        <v>0</v>
      </c>
      <c r="K203" s="67">
        <f t="shared" si="48"/>
        <v>0</v>
      </c>
      <c r="L203" s="47"/>
      <c r="M203" s="80"/>
      <c r="N203" s="68">
        <f t="shared" si="41"/>
        <v>9</v>
      </c>
      <c r="O203" s="16">
        <f t="shared" si="49"/>
        <v>58</v>
      </c>
      <c r="P203" s="17">
        <f t="shared" si="42"/>
        <v>863110.26</v>
      </c>
      <c r="Q203" s="9"/>
    </row>
    <row r="204" spans="1:17" s="15" customFormat="1" x14ac:dyDescent="0.2">
      <c r="A204" s="74">
        <v>197</v>
      </c>
      <c r="B204" s="61" t="str">
        <f t="shared" si="43"/>
        <v>17-й год 5-й мес</v>
      </c>
      <c r="C204" s="62">
        <f t="shared" si="50"/>
        <v>49096</v>
      </c>
      <c r="D204" s="63">
        <f t="shared" si="39"/>
        <v>0</v>
      </c>
      <c r="E204" s="64">
        <f t="shared" si="44"/>
        <v>0</v>
      </c>
      <c r="F204" s="64">
        <f t="shared" si="51"/>
        <v>0</v>
      </c>
      <c r="G204" s="65">
        <f t="shared" si="45"/>
        <v>0</v>
      </c>
      <c r="H204" s="66">
        <f t="shared" si="40"/>
        <v>0</v>
      </c>
      <c r="I204" s="64">
        <f t="shared" si="46"/>
        <v>0</v>
      </c>
      <c r="J204" s="64">
        <f t="shared" si="47"/>
        <v>0</v>
      </c>
      <c r="K204" s="67">
        <f t="shared" si="48"/>
        <v>0</v>
      </c>
      <c r="L204" s="47"/>
      <c r="M204" s="80"/>
      <c r="N204" s="68">
        <f t="shared" si="41"/>
        <v>9</v>
      </c>
      <c r="O204" s="16">
        <f t="shared" si="49"/>
        <v>58</v>
      </c>
      <c r="P204" s="17">
        <f t="shared" si="42"/>
        <v>863110.26</v>
      </c>
      <c r="Q204" s="9"/>
    </row>
    <row r="205" spans="1:17" s="15" customFormat="1" x14ac:dyDescent="0.2">
      <c r="A205" s="74">
        <v>198</v>
      </c>
      <c r="B205" s="61" t="str">
        <f t="shared" si="43"/>
        <v>17-й год 6-й мес</v>
      </c>
      <c r="C205" s="62">
        <f t="shared" si="50"/>
        <v>49126</v>
      </c>
      <c r="D205" s="63">
        <f t="shared" si="39"/>
        <v>0</v>
      </c>
      <c r="E205" s="64">
        <f t="shared" si="44"/>
        <v>0</v>
      </c>
      <c r="F205" s="64">
        <f t="shared" si="51"/>
        <v>0</v>
      </c>
      <c r="G205" s="65">
        <f t="shared" si="45"/>
        <v>0</v>
      </c>
      <c r="H205" s="66">
        <f t="shared" si="40"/>
        <v>0</v>
      </c>
      <c r="I205" s="64">
        <f t="shared" si="46"/>
        <v>0</v>
      </c>
      <c r="J205" s="64">
        <f t="shared" si="47"/>
        <v>0</v>
      </c>
      <c r="K205" s="67">
        <f t="shared" si="48"/>
        <v>0</v>
      </c>
      <c r="L205" s="47"/>
      <c r="M205" s="80"/>
      <c r="N205" s="68">
        <f t="shared" si="41"/>
        <v>9</v>
      </c>
      <c r="O205" s="16">
        <f t="shared" si="49"/>
        <v>58</v>
      </c>
      <c r="P205" s="17">
        <f t="shared" si="42"/>
        <v>863110.26</v>
      </c>
      <c r="Q205" s="9"/>
    </row>
    <row r="206" spans="1:17" s="15" customFormat="1" x14ac:dyDescent="0.2">
      <c r="A206" s="74">
        <v>199</v>
      </c>
      <c r="B206" s="61" t="str">
        <f t="shared" si="43"/>
        <v>17-й год 7-й мес</v>
      </c>
      <c r="C206" s="62">
        <f t="shared" si="50"/>
        <v>49157</v>
      </c>
      <c r="D206" s="63">
        <f t="shared" si="39"/>
        <v>0</v>
      </c>
      <c r="E206" s="64">
        <f t="shared" si="44"/>
        <v>0</v>
      </c>
      <c r="F206" s="64">
        <f t="shared" si="51"/>
        <v>0</v>
      </c>
      <c r="G206" s="65">
        <f t="shared" si="45"/>
        <v>0</v>
      </c>
      <c r="H206" s="66">
        <f t="shared" si="40"/>
        <v>0</v>
      </c>
      <c r="I206" s="64">
        <f t="shared" si="46"/>
        <v>0</v>
      </c>
      <c r="J206" s="64">
        <f t="shared" si="47"/>
        <v>0</v>
      </c>
      <c r="K206" s="67">
        <f t="shared" si="48"/>
        <v>0</v>
      </c>
      <c r="L206" s="47"/>
      <c r="M206" s="80"/>
      <c r="N206" s="68">
        <f t="shared" si="41"/>
        <v>9</v>
      </c>
      <c r="O206" s="16">
        <f t="shared" si="49"/>
        <v>58</v>
      </c>
      <c r="P206" s="17">
        <f t="shared" si="42"/>
        <v>863110.26</v>
      </c>
      <c r="Q206" s="9"/>
    </row>
    <row r="207" spans="1:17" s="15" customFormat="1" x14ac:dyDescent="0.2">
      <c r="A207" s="74">
        <v>200</v>
      </c>
      <c r="B207" s="61" t="str">
        <f t="shared" si="43"/>
        <v>17-й год 8-й мес</v>
      </c>
      <c r="C207" s="62">
        <f t="shared" si="50"/>
        <v>49188</v>
      </c>
      <c r="D207" s="63">
        <f t="shared" si="39"/>
        <v>0</v>
      </c>
      <c r="E207" s="64">
        <f t="shared" si="44"/>
        <v>0</v>
      </c>
      <c r="F207" s="64">
        <f t="shared" si="51"/>
        <v>0</v>
      </c>
      <c r="G207" s="65">
        <f t="shared" si="45"/>
        <v>0</v>
      </c>
      <c r="H207" s="66">
        <f t="shared" si="40"/>
        <v>0</v>
      </c>
      <c r="I207" s="64">
        <f t="shared" si="46"/>
        <v>0</v>
      </c>
      <c r="J207" s="64">
        <f t="shared" si="47"/>
        <v>0</v>
      </c>
      <c r="K207" s="67">
        <f t="shared" si="48"/>
        <v>0</v>
      </c>
      <c r="L207" s="47"/>
      <c r="M207" s="80"/>
      <c r="N207" s="68">
        <f t="shared" si="41"/>
        <v>9</v>
      </c>
      <c r="O207" s="16">
        <f t="shared" si="49"/>
        <v>58</v>
      </c>
      <c r="P207" s="17">
        <f t="shared" si="42"/>
        <v>863110.26</v>
      </c>
      <c r="Q207" s="9"/>
    </row>
    <row r="208" spans="1:17" s="15" customFormat="1" x14ac:dyDescent="0.2">
      <c r="A208" s="74">
        <v>201</v>
      </c>
      <c r="B208" s="61" t="str">
        <f t="shared" si="43"/>
        <v>17-й год 9-й мес</v>
      </c>
      <c r="C208" s="62">
        <f t="shared" si="50"/>
        <v>49218</v>
      </c>
      <c r="D208" s="63">
        <f t="shared" si="39"/>
        <v>0</v>
      </c>
      <c r="E208" s="64">
        <f t="shared" si="44"/>
        <v>0</v>
      </c>
      <c r="F208" s="64">
        <f t="shared" si="51"/>
        <v>0</v>
      </c>
      <c r="G208" s="65">
        <f t="shared" si="45"/>
        <v>0</v>
      </c>
      <c r="H208" s="66">
        <f t="shared" si="40"/>
        <v>0</v>
      </c>
      <c r="I208" s="64">
        <f t="shared" si="46"/>
        <v>0</v>
      </c>
      <c r="J208" s="64">
        <f t="shared" si="47"/>
        <v>0</v>
      </c>
      <c r="K208" s="67">
        <f t="shared" si="48"/>
        <v>0</v>
      </c>
      <c r="L208" s="47"/>
      <c r="M208" s="80"/>
      <c r="N208" s="68">
        <f t="shared" si="41"/>
        <v>9</v>
      </c>
      <c r="O208" s="16">
        <f t="shared" si="49"/>
        <v>58</v>
      </c>
      <c r="P208" s="17">
        <f t="shared" si="42"/>
        <v>863110.26</v>
      </c>
      <c r="Q208" s="9"/>
    </row>
    <row r="209" spans="1:17" s="15" customFormat="1" x14ac:dyDescent="0.2">
      <c r="A209" s="74">
        <v>202</v>
      </c>
      <c r="B209" s="61" t="str">
        <f t="shared" si="43"/>
        <v>17-й год 10-й мес</v>
      </c>
      <c r="C209" s="62">
        <f t="shared" si="50"/>
        <v>49249</v>
      </c>
      <c r="D209" s="63">
        <f t="shared" si="39"/>
        <v>0</v>
      </c>
      <c r="E209" s="64">
        <f t="shared" si="44"/>
        <v>0</v>
      </c>
      <c r="F209" s="64">
        <f t="shared" si="51"/>
        <v>0</v>
      </c>
      <c r="G209" s="65">
        <f t="shared" si="45"/>
        <v>0</v>
      </c>
      <c r="H209" s="66">
        <f t="shared" si="40"/>
        <v>0</v>
      </c>
      <c r="I209" s="64">
        <f t="shared" si="46"/>
        <v>0</v>
      </c>
      <c r="J209" s="64">
        <f t="shared" si="47"/>
        <v>0</v>
      </c>
      <c r="K209" s="67">
        <f t="shared" si="48"/>
        <v>0</v>
      </c>
      <c r="L209" s="47"/>
      <c r="M209" s="80"/>
      <c r="N209" s="68">
        <f t="shared" si="41"/>
        <v>9</v>
      </c>
      <c r="O209" s="16">
        <f t="shared" si="49"/>
        <v>58</v>
      </c>
      <c r="P209" s="17">
        <f t="shared" si="42"/>
        <v>863110.26</v>
      </c>
      <c r="Q209" s="9"/>
    </row>
    <row r="210" spans="1:17" s="15" customFormat="1" x14ac:dyDescent="0.2">
      <c r="A210" s="74">
        <v>203</v>
      </c>
      <c r="B210" s="61" t="str">
        <f t="shared" si="43"/>
        <v>17-й год 11-й мес</v>
      </c>
      <c r="C210" s="62">
        <f t="shared" si="50"/>
        <v>49279</v>
      </c>
      <c r="D210" s="63">
        <f t="shared" si="39"/>
        <v>0</v>
      </c>
      <c r="E210" s="64">
        <f t="shared" si="44"/>
        <v>0</v>
      </c>
      <c r="F210" s="64">
        <f t="shared" si="51"/>
        <v>0</v>
      </c>
      <c r="G210" s="65">
        <f t="shared" si="45"/>
        <v>0</v>
      </c>
      <c r="H210" s="66">
        <f t="shared" si="40"/>
        <v>0</v>
      </c>
      <c r="I210" s="64">
        <f t="shared" si="46"/>
        <v>0</v>
      </c>
      <c r="J210" s="64">
        <f t="shared" si="47"/>
        <v>0</v>
      </c>
      <c r="K210" s="67">
        <f t="shared" si="48"/>
        <v>0</v>
      </c>
      <c r="L210" s="47"/>
      <c r="M210" s="80"/>
      <c r="N210" s="68">
        <f t="shared" si="41"/>
        <v>9</v>
      </c>
      <c r="O210" s="16">
        <f t="shared" si="49"/>
        <v>58</v>
      </c>
      <c r="P210" s="17">
        <f t="shared" si="42"/>
        <v>863110.26</v>
      </c>
      <c r="Q210" s="9"/>
    </row>
    <row r="211" spans="1:17" s="15" customFormat="1" x14ac:dyDescent="0.2">
      <c r="A211" s="74">
        <v>204</v>
      </c>
      <c r="B211" s="61" t="str">
        <f t="shared" si="43"/>
        <v>17-й год 12-й мес</v>
      </c>
      <c r="C211" s="62">
        <f t="shared" si="50"/>
        <v>49310</v>
      </c>
      <c r="D211" s="63">
        <f t="shared" si="39"/>
        <v>0</v>
      </c>
      <c r="E211" s="64">
        <f t="shared" si="44"/>
        <v>0</v>
      </c>
      <c r="F211" s="64">
        <f t="shared" si="51"/>
        <v>0</v>
      </c>
      <c r="G211" s="65">
        <f t="shared" si="45"/>
        <v>0</v>
      </c>
      <c r="H211" s="66">
        <f t="shared" si="40"/>
        <v>0</v>
      </c>
      <c r="I211" s="64">
        <f t="shared" si="46"/>
        <v>0</v>
      </c>
      <c r="J211" s="64">
        <f t="shared" si="47"/>
        <v>0</v>
      </c>
      <c r="K211" s="67">
        <f t="shared" si="48"/>
        <v>0</v>
      </c>
      <c r="L211" s="47"/>
      <c r="M211" s="80"/>
      <c r="N211" s="68">
        <f t="shared" si="41"/>
        <v>9</v>
      </c>
      <c r="O211" s="16">
        <f t="shared" si="49"/>
        <v>58</v>
      </c>
      <c r="P211" s="17">
        <f t="shared" si="42"/>
        <v>863110.26</v>
      </c>
      <c r="Q211" s="9"/>
    </row>
    <row r="212" spans="1:17" s="15" customFormat="1" x14ac:dyDescent="0.2">
      <c r="A212" s="75">
        <v>205</v>
      </c>
      <c r="B212" s="61" t="str">
        <f t="shared" si="43"/>
        <v>18-й год 1-й мес</v>
      </c>
      <c r="C212" s="62">
        <f t="shared" si="50"/>
        <v>49341</v>
      </c>
      <c r="D212" s="63">
        <f t="shared" si="39"/>
        <v>0</v>
      </c>
      <c r="E212" s="76">
        <f t="shared" si="44"/>
        <v>0</v>
      </c>
      <c r="F212" s="64">
        <f t="shared" si="51"/>
        <v>0</v>
      </c>
      <c r="G212" s="77">
        <f t="shared" si="45"/>
        <v>0</v>
      </c>
      <c r="H212" s="78">
        <f t="shared" si="40"/>
        <v>0</v>
      </c>
      <c r="I212" s="76">
        <f t="shared" si="46"/>
        <v>0</v>
      </c>
      <c r="J212" s="76">
        <f t="shared" si="47"/>
        <v>0</v>
      </c>
      <c r="K212" s="79">
        <f t="shared" si="48"/>
        <v>0</v>
      </c>
      <c r="L212" s="49"/>
      <c r="M212" s="48"/>
      <c r="N212" s="68">
        <f t="shared" si="41"/>
        <v>9</v>
      </c>
      <c r="O212" s="16">
        <f t="shared" si="49"/>
        <v>58</v>
      </c>
      <c r="P212" s="17">
        <f t="shared" si="42"/>
        <v>863110.26</v>
      </c>
      <c r="Q212" s="9"/>
    </row>
    <row r="213" spans="1:17" s="15" customFormat="1" x14ac:dyDescent="0.2">
      <c r="A213" s="60">
        <v>206</v>
      </c>
      <c r="B213" s="61" t="str">
        <f t="shared" si="43"/>
        <v>18-й год 2-й мес</v>
      </c>
      <c r="C213" s="62">
        <f t="shared" si="50"/>
        <v>49369</v>
      </c>
      <c r="D213" s="63">
        <f t="shared" si="39"/>
        <v>0</v>
      </c>
      <c r="E213" s="64">
        <f t="shared" si="44"/>
        <v>0</v>
      </c>
      <c r="F213" s="64">
        <f t="shared" si="51"/>
        <v>0</v>
      </c>
      <c r="G213" s="65">
        <f t="shared" si="45"/>
        <v>0</v>
      </c>
      <c r="H213" s="66">
        <f t="shared" si="40"/>
        <v>0</v>
      </c>
      <c r="I213" s="64">
        <f t="shared" si="46"/>
        <v>0</v>
      </c>
      <c r="J213" s="64">
        <f t="shared" si="47"/>
        <v>0</v>
      </c>
      <c r="K213" s="67">
        <f t="shared" si="48"/>
        <v>0</v>
      </c>
      <c r="L213" s="47"/>
      <c r="M213" s="80"/>
      <c r="N213" s="68">
        <f t="shared" si="41"/>
        <v>9</v>
      </c>
      <c r="O213" s="16">
        <f t="shared" si="49"/>
        <v>58</v>
      </c>
      <c r="P213" s="17">
        <f t="shared" si="42"/>
        <v>863110.26</v>
      </c>
      <c r="Q213" s="9"/>
    </row>
    <row r="214" spans="1:17" s="15" customFormat="1" x14ac:dyDescent="0.2">
      <c r="A214" s="60">
        <v>207</v>
      </c>
      <c r="B214" s="61" t="str">
        <f t="shared" si="43"/>
        <v>18-й год 3-й мес</v>
      </c>
      <c r="C214" s="62">
        <f t="shared" si="50"/>
        <v>49400</v>
      </c>
      <c r="D214" s="63">
        <f t="shared" si="39"/>
        <v>0</v>
      </c>
      <c r="E214" s="64">
        <f t="shared" si="44"/>
        <v>0</v>
      </c>
      <c r="F214" s="64">
        <f t="shared" si="51"/>
        <v>0</v>
      </c>
      <c r="G214" s="65">
        <f t="shared" si="45"/>
        <v>0</v>
      </c>
      <c r="H214" s="66">
        <f t="shared" si="40"/>
        <v>0</v>
      </c>
      <c r="I214" s="64">
        <f t="shared" si="46"/>
        <v>0</v>
      </c>
      <c r="J214" s="64">
        <f t="shared" si="47"/>
        <v>0</v>
      </c>
      <c r="K214" s="67">
        <f t="shared" si="48"/>
        <v>0</v>
      </c>
      <c r="L214" s="47"/>
      <c r="M214" s="80"/>
      <c r="N214" s="68">
        <f t="shared" si="41"/>
        <v>9</v>
      </c>
      <c r="O214" s="16">
        <f t="shared" si="49"/>
        <v>58</v>
      </c>
      <c r="P214" s="17">
        <f t="shared" si="42"/>
        <v>863110.26</v>
      </c>
      <c r="Q214" s="9"/>
    </row>
    <row r="215" spans="1:17" s="15" customFormat="1" x14ac:dyDescent="0.2">
      <c r="A215" s="60">
        <v>208</v>
      </c>
      <c r="B215" s="61" t="str">
        <f t="shared" si="43"/>
        <v>18-й год 4-й мес</v>
      </c>
      <c r="C215" s="62">
        <f t="shared" si="50"/>
        <v>49430</v>
      </c>
      <c r="D215" s="63">
        <f t="shared" si="39"/>
        <v>0</v>
      </c>
      <c r="E215" s="64">
        <f t="shared" si="44"/>
        <v>0</v>
      </c>
      <c r="F215" s="64">
        <f t="shared" si="51"/>
        <v>0</v>
      </c>
      <c r="G215" s="65">
        <f t="shared" si="45"/>
        <v>0</v>
      </c>
      <c r="H215" s="66">
        <f t="shared" si="40"/>
        <v>0</v>
      </c>
      <c r="I215" s="64">
        <f t="shared" si="46"/>
        <v>0</v>
      </c>
      <c r="J215" s="64">
        <f t="shared" si="47"/>
        <v>0</v>
      </c>
      <c r="K215" s="67">
        <f t="shared" si="48"/>
        <v>0</v>
      </c>
      <c r="L215" s="47"/>
      <c r="M215" s="80"/>
      <c r="N215" s="68">
        <f t="shared" si="41"/>
        <v>9</v>
      </c>
      <c r="O215" s="16">
        <f t="shared" si="49"/>
        <v>58</v>
      </c>
      <c r="P215" s="17">
        <f t="shared" si="42"/>
        <v>863110.26</v>
      </c>
      <c r="Q215" s="9"/>
    </row>
    <row r="216" spans="1:17" s="15" customFormat="1" x14ac:dyDescent="0.2">
      <c r="A216" s="60">
        <v>209</v>
      </c>
      <c r="B216" s="61" t="str">
        <f t="shared" si="43"/>
        <v>18-й год 5-й мес</v>
      </c>
      <c r="C216" s="62">
        <f t="shared" si="50"/>
        <v>49461</v>
      </c>
      <c r="D216" s="63">
        <f t="shared" si="39"/>
        <v>0</v>
      </c>
      <c r="E216" s="64">
        <f t="shared" si="44"/>
        <v>0</v>
      </c>
      <c r="F216" s="64">
        <f t="shared" si="51"/>
        <v>0</v>
      </c>
      <c r="G216" s="65">
        <f t="shared" si="45"/>
        <v>0</v>
      </c>
      <c r="H216" s="66">
        <f t="shared" si="40"/>
        <v>0</v>
      </c>
      <c r="I216" s="64">
        <f t="shared" si="46"/>
        <v>0</v>
      </c>
      <c r="J216" s="64">
        <f t="shared" si="47"/>
        <v>0</v>
      </c>
      <c r="K216" s="67">
        <f t="shared" si="48"/>
        <v>0</v>
      </c>
      <c r="L216" s="47"/>
      <c r="M216" s="80"/>
      <c r="N216" s="68">
        <f t="shared" si="41"/>
        <v>9</v>
      </c>
      <c r="O216" s="16">
        <f t="shared" si="49"/>
        <v>58</v>
      </c>
      <c r="P216" s="17">
        <f t="shared" si="42"/>
        <v>863110.26</v>
      </c>
      <c r="Q216" s="9"/>
    </row>
    <row r="217" spans="1:17" s="15" customFormat="1" x14ac:dyDescent="0.2">
      <c r="A217" s="60">
        <v>210</v>
      </c>
      <c r="B217" s="61" t="str">
        <f t="shared" si="43"/>
        <v>18-й год 6-й мес</v>
      </c>
      <c r="C217" s="62">
        <f t="shared" si="50"/>
        <v>49491</v>
      </c>
      <c r="D217" s="63">
        <f t="shared" si="39"/>
        <v>0</v>
      </c>
      <c r="E217" s="64">
        <f t="shared" si="44"/>
        <v>0</v>
      </c>
      <c r="F217" s="64">
        <f t="shared" si="51"/>
        <v>0</v>
      </c>
      <c r="G217" s="65">
        <f t="shared" si="45"/>
        <v>0</v>
      </c>
      <c r="H217" s="66">
        <f t="shared" si="40"/>
        <v>0</v>
      </c>
      <c r="I217" s="64">
        <f t="shared" si="46"/>
        <v>0</v>
      </c>
      <c r="J217" s="64">
        <f t="shared" si="47"/>
        <v>0</v>
      </c>
      <c r="K217" s="67">
        <f t="shared" si="48"/>
        <v>0</v>
      </c>
      <c r="L217" s="47"/>
      <c r="M217" s="80"/>
      <c r="N217" s="68">
        <f t="shared" si="41"/>
        <v>9</v>
      </c>
      <c r="O217" s="16">
        <f t="shared" si="49"/>
        <v>58</v>
      </c>
      <c r="P217" s="17">
        <f t="shared" si="42"/>
        <v>863110.26</v>
      </c>
      <c r="Q217" s="9"/>
    </row>
    <row r="218" spans="1:17" s="15" customFormat="1" x14ac:dyDescent="0.2">
      <c r="A218" s="60">
        <v>211</v>
      </c>
      <c r="B218" s="61" t="str">
        <f t="shared" si="43"/>
        <v>18-й год 7-й мес</v>
      </c>
      <c r="C218" s="62">
        <f t="shared" si="50"/>
        <v>49522</v>
      </c>
      <c r="D218" s="63">
        <f t="shared" si="39"/>
        <v>0</v>
      </c>
      <c r="E218" s="64">
        <f t="shared" si="44"/>
        <v>0</v>
      </c>
      <c r="F218" s="64">
        <f t="shared" si="51"/>
        <v>0</v>
      </c>
      <c r="G218" s="65">
        <f t="shared" si="45"/>
        <v>0</v>
      </c>
      <c r="H218" s="66">
        <f t="shared" si="40"/>
        <v>0</v>
      </c>
      <c r="I218" s="64">
        <f t="shared" si="46"/>
        <v>0</v>
      </c>
      <c r="J218" s="64">
        <f t="shared" si="47"/>
        <v>0</v>
      </c>
      <c r="K218" s="67">
        <f t="shared" si="48"/>
        <v>0</v>
      </c>
      <c r="L218" s="47"/>
      <c r="M218" s="80"/>
      <c r="N218" s="68">
        <f t="shared" si="41"/>
        <v>9</v>
      </c>
      <c r="O218" s="16">
        <f t="shared" si="49"/>
        <v>58</v>
      </c>
      <c r="P218" s="17">
        <f t="shared" si="42"/>
        <v>863110.26</v>
      </c>
      <c r="Q218" s="9"/>
    </row>
    <row r="219" spans="1:17" s="15" customFormat="1" x14ac:dyDescent="0.2">
      <c r="A219" s="60">
        <v>212</v>
      </c>
      <c r="B219" s="61" t="str">
        <f t="shared" si="43"/>
        <v>18-й год 8-й мес</v>
      </c>
      <c r="C219" s="62">
        <f t="shared" si="50"/>
        <v>49553</v>
      </c>
      <c r="D219" s="63">
        <f t="shared" si="39"/>
        <v>0</v>
      </c>
      <c r="E219" s="64">
        <f t="shared" si="44"/>
        <v>0</v>
      </c>
      <c r="F219" s="64">
        <f t="shared" si="51"/>
        <v>0</v>
      </c>
      <c r="G219" s="65">
        <f t="shared" si="45"/>
        <v>0</v>
      </c>
      <c r="H219" s="66">
        <f t="shared" si="40"/>
        <v>0</v>
      </c>
      <c r="I219" s="64">
        <f t="shared" si="46"/>
        <v>0</v>
      </c>
      <c r="J219" s="64">
        <f t="shared" si="47"/>
        <v>0</v>
      </c>
      <c r="K219" s="67">
        <f t="shared" si="48"/>
        <v>0</v>
      </c>
      <c r="L219" s="47"/>
      <c r="M219" s="80"/>
      <c r="N219" s="68">
        <f t="shared" si="41"/>
        <v>9</v>
      </c>
      <c r="O219" s="16">
        <f t="shared" si="49"/>
        <v>58</v>
      </c>
      <c r="P219" s="17">
        <f t="shared" si="42"/>
        <v>863110.26</v>
      </c>
      <c r="Q219" s="9"/>
    </row>
    <row r="220" spans="1:17" s="15" customFormat="1" x14ac:dyDescent="0.2">
      <c r="A220" s="60">
        <v>213</v>
      </c>
      <c r="B220" s="61" t="str">
        <f t="shared" si="43"/>
        <v>18-й год 9-й мес</v>
      </c>
      <c r="C220" s="62">
        <f t="shared" si="50"/>
        <v>49583</v>
      </c>
      <c r="D220" s="63">
        <f t="shared" si="39"/>
        <v>0</v>
      </c>
      <c r="E220" s="64">
        <f t="shared" si="44"/>
        <v>0</v>
      </c>
      <c r="F220" s="64">
        <f t="shared" si="51"/>
        <v>0</v>
      </c>
      <c r="G220" s="65">
        <f t="shared" si="45"/>
        <v>0</v>
      </c>
      <c r="H220" s="66">
        <f t="shared" si="40"/>
        <v>0</v>
      </c>
      <c r="I220" s="64">
        <f t="shared" si="46"/>
        <v>0</v>
      </c>
      <c r="J220" s="64">
        <f t="shared" si="47"/>
        <v>0</v>
      </c>
      <c r="K220" s="67">
        <f t="shared" si="48"/>
        <v>0</v>
      </c>
      <c r="L220" s="47"/>
      <c r="M220" s="80"/>
      <c r="N220" s="68">
        <f t="shared" si="41"/>
        <v>9</v>
      </c>
      <c r="O220" s="16">
        <f t="shared" si="49"/>
        <v>58</v>
      </c>
      <c r="P220" s="17">
        <f t="shared" si="42"/>
        <v>863110.26</v>
      </c>
      <c r="Q220" s="9"/>
    </row>
    <row r="221" spans="1:17" s="15" customFormat="1" x14ac:dyDescent="0.2">
      <c r="A221" s="60">
        <v>214</v>
      </c>
      <c r="B221" s="61" t="str">
        <f t="shared" si="43"/>
        <v>18-й год 10-й мес</v>
      </c>
      <c r="C221" s="62">
        <f t="shared" si="50"/>
        <v>49614</v>
      </c>
      <c r="D221" s="63">
        <f t="shared" si="39"/>
        <v>0</v>
      </c>
      <c r="E221" s="64">
        <f t="shared" si="44"/>
        <v>0</v>
      </c>
      <c r="F221" s="64">
        <f t="shared" si="51"/>
        <v>0</v>
      </c>
      <c r="G221" s="65">
        <f t="shared" si="45"/>
        <v>0</v>
      </c>
      <c r="H221" s="66">
        <f t="shared" si="40"/>
        <v>0</v>
      </c>
      <c r="I221" s="64">
        <f t="shared" si="46"/>
        <v>0</v>
      </c>
      <c r="J221" s="64">
        <f t="shared" si="47"/>
        <v>0</v>
      </c>
      <c r="K221" s="67">
        <f t="shared" si="48"/>
        <v>0</v>
      </c>
      <c r="L221" s="47"/>
      <c r="M221" s="80"/>
      <c r="N221" s="68">
        <f t="shared" si="41"/>
        <v>9</v>
      </c>
      <c r="O221" s="16">
        <f t="shared" si="49"/>
        <v>58</v>
      </c>
      <c r="P221" s="17">
        <f t="shared" si="42"/>
        <v>863110.26</v>
      </c>
      <c r="Q221" s="9"/>
    </row>
    <row r="222" spans="1:17" s="15" customFormat="1" x14ac:dyDescent="0.2">
      <c r="A222" s="60">
        <v>215</v>
      </c>
      <c r="B222" s="61" t="str">
        <f t="shared" si="43"/>
        <v>18-й год 11-й мес</v>
      </c>
      <c r="C222" s="62">
        <f t="shared" si="50"/>
        <v>49644</v>
      </c>
      <c r="D222" s="63">
        <f t="shared" si="39"/>
        <v>0</v>
      </c>
      <c r="E222" s="64">
        <f t="shared" si="44"/>
        <v>0</v>
      </c>
      <c r="F222" s="64">
        <f t="shared" si="51"/>
        <v>0</v>
      </c>
      <c r="G222" s="65">
        <f t="shared" si="45"/>
        <v>0</v>
      </c>
      <c r="H222" s="66">
        <f t="shared" si="40"/>
        <v>0</v>
      </c>
      <c r="I222" s="64">
        <f t="shared" si="46"/>
        <v>0</v>
      </c>
      <c r="J222" s="64">
        <f t="shared" si="47"/>
        <v>0</v>
      </c>
      <c r="K222" s="67">
        <f t="shared" si="48"/>
        <v>0</v>
      </c>
      <c r="L222" s="47"/>
      <c r="M222" s="80"/>
      <c r="N222" s="68">
        <f t="shared" si="41"/>
        <v>9</v>
      </c>
      <c r="O222" s="16">
        <f t="shared" si="49"/>
        <v>58</v>
      </c>
      <c r="P222" s="17">
        <f t="shared" si="42"/>
        <v>863110.26</v>
      </c>
      <c r="Q222" s="9"/>
    </row>
    <row r="223" spans="1:17" s="15" customFormat="1" x14ac:dyDescent="0.2">
      <c r="A223" s="69">
        <v>216</v>
      </c>
      <c r="B223" s="61" t="str">
        <f t="shared" si="43"/>
        <v>18-й год 12-й мес</v>
      </c>
      <c r="C223" s="62">
        <f t="shared" si="50"/>
        <v>49675</v>
      </c>
      <c r="D223" s="63">
        <f t="shared" si="39"/>
        <v>0</v>
      </c>
      <c r="E223" s="70">
        <f t="shared" si="44"/>
        <v>0</v>
      </c>
      <c r="F223" s="64">
        <f t="shared" si="51"/>
        <v>0</v>
      </c>
      <c r="G223" s="71">
        <f t="shared" si="45"/>
        <v>0</v>
      </c>
      <c r="H223" s="72">
        <f t="shared" si="40"/>
        <v>0</v>
      </c>
      <c r="I223" s="70">
        <f t="shared" si="46"/>
        <v>0</v>
      </c>
      <c r="J223" s="70">
        <f t="shared" si="47"/>
        <v>0</v>
      </c>
      <c r="K223" s="73">
        <f t="shared" si="48"/>
        <v>0</v>
      </c>
      <c r="L223" s="50"/>
      <c r="M223" s="81"/>
      <c r="N223" s="68">
        <f t="shared" si="41"/>
        <v>9</v>
      </c>
      <c r="O223" s="16">
        <f t="shared" si="49"/>
        <v>58</v>
      </c>
      <c r="P223" s="17">
        <f t="shared" si="42"/>
        <v>863110.26</v>
      </c>
      <c r="Q223" s="9"/>
    </row>
    <row r="224" spans="1:17" s="15" customFormat="1" x14ac:dyDescent="0.2">
      <c r="A224" s="74">
        <v>217</v>
      </c>
      <c r="B224" s="61" t="str">
        <f t="shared" si="43"/>
        <v>19-й год 1-й мес</v>
      </c>
      <c r="C224" s="62">
        <f t="shared" si="50"/>
        <v>49706</v>
      </c>
      <c r="D224" s="63">
        <f t="shared" si="39"/>
        <v>0</v>
      </c>
      <c r="E224" s="64">
        <f t="shared" si="44"/>
        <v>0</v>
      </c>
      <c r="F224" s="64">
        <f t="shared" si="51"/>
        <v>0</v>
      </c>
      <c r="G224" s="65">
        <f t="shared" si="45"/>
        <v>0</v>
      </c>
      <c r="H224" s="66">
        <f t="shared" si="40"/>
        <v>0</v>
      </c>
      <c r="I224" s="64">
        <f t="shared" si="46"/>
        <v>0</v>
      </c>
      <c r="J224" s="64">
        <f t="shared" si="47"/>
        <v>0</v>
      </c>
      <c r="K224" s="67">
        <f t="shared" si="48"/>
        <v>0</v>
      </c>
      <c r="L224" s="47"/>
      <c r="M224" s="80"/>
      <c r="N224" s="68">
        <f t="shared" si="41"/>
        <v>9</v>
      </c>
      <c r="O224" s="16">
        <f t="shared" si="49"/>
        <v>58</v>
      </c>
      <c r="P224" s="17">
        <f t="shared" si="42"/>
        <v>863110.26</v>
      </c>
      <c r="Q224" s="9"/>
    </row>
    <row r="225" spans="1:17" s="15" customFormat="1" x14ac:dyDescent="0.2">
      <c r="A225" s="74">
        <v>218</v>
      </c>
      <c r="B225" s="61" t="str">
        <f t="shared" si="43"/>
        <v>19-й год 2-й мес</v>
      </c>
      <c r="C225" s="62">
        <f t="shared" si="50"/>
        <v>49735</v>
      </c>
      <c r="D225" s="63">
        <f t="shared" si="39"/>
        <v>0</v>
      </c>
      <c r="E225" s="64">
        <f t="shared" si="44"/>
        <v>0</v>
      </c>
      <c r="F225" s="64">
        <f t="shared" si="51"/>
        <v>0</v>
      </c>
      <c r="G225" s="65">
        <f t="shared" si="45"/>
        <v>0</v>
      </c>
      <c r="H225" s="66">
        <f t="shared" si="40"/>
        <v>0</v>
      </c>
      <c r="I225" s="64">
        <f t="shared" si="46"/>
        <v>0</v>
      </c>
      <c r="J225" s="64">
        <f t="shared" si="47"/>
        <v>0</v>
      </c>
      <c r="K225" s="67">
        <f t="shared" si="48"/>
        <v>0</v>
      </c>
      <c r="L225" s="47"/>
      <c r="M225" s="80"/>
      <c r="N225" s="68">
        <f t="shared" si="41"/>
        <v>9</v>
      </c>
      <c r="O225" s="16">
        <f t="shared" si="49"/>
        <v>58</v>
      </c>
      <c r="P225" s="17">
        <f t="shared" si="42"/>
        <v>863110.26</v>
      </c>
      <c r="Q225" s="9"/>
    </row>
    <row r="226" spans="1:17" s="15" customFormat="1" x14ac:dyDescent="0.2">
      <c r="A226" s="74">
        <v>219</v>
      </c>
      <c r="B226" s="61" t="str">
        <f t="shared" si="43"/>
        <v>19-й год 3-й мес</v>
      </c>
      <c r="C226" s="62">
        <f t="shared" si="50"/>
        <v>49766</v>
      </c>
      <c r="D226" s="63">
        <f t="shared" si="39"/>
        <v>0</v>
      </c>
      <c r="E226" s="64">
        <f t="shared" si="44"/>
        <v>0</v>
      </c>
      <c r="F226" s="64">
        <f t="shared" si="51"/>
        <v>0</v>
      </c>
      <c r="G226" s="65">
        <f t="shared" si="45"/>
        <v>0</v>
      </c>
      <c r="H226" s="66">
        <f t="shared" si="40"/>
        <v>0</v>
      </c>
      <c r="I226" s="64">
        <f t="shared" si="46"/>
        <v>0</v>
      </c>
      <c r="J226" s="64">
        <f t="shared" si="47"/>
        <v>0</v>
      </c>
      <c r="K226" s="67">
        <f t="shared" si="48"/>
        <v>0</v>
      </c>
      <c r="L226" s="47"/>
      <c r="M226" s="80"/>
      <c r="N226" s="68">
        <f t="shared" si="41"/>
        <v>9</v>
      </c>
      <c r="O226" s="16">
        <f t="shared" si="49"/>
        <v>58</v>
      </c>
      <c r="P226" s="17">
        <f t="shared" si="42"/>
        <v>863110.26</v>
      </c>
      <c r="Q226" s="9"/>
    </row>
    <row r="227" spans="1:17" s="15" customFormat="1" x14ac:dyDescent="0.2">
      <c r="A227" s="74">
        <v>220</v>
      </c>
      <c r="B227" s="61" t="str">
        <f t="shared" si="43"/>
        <v>19-й год 4-й мес</v>
      </c>
      <c r="C227" s="62">
        <f t="shared" si="50"/>
        <v>49796</v>
      </c>
      <c r="D227" s="63">
        <f t="shared" si="39"/>
        <v>0</v>
      </c>
      <c r="E227" s="64">
        <f t="shared" si="44"/>
        <v>0</v>
      </c>
      <c r="F227" s="64">
        <f t="shared" si="51"/>
        <v>0</v>
      </c>
      <c r="G227" s="65">
        <f t="shared" si="45"/>
        <v>0</v>
      </c>
      <c r="H227" s="66">
        <f t="shared" si="40"/>
        <v>0</v>
      </c>
      <c r="I227" s="64">
        <f t="shared" si="46"/>
        <v>0</v>
      </c>
      <c r="J227" s="64">
        <f t="shared" si="47"/>
        <v>0</v>
      </c>
      <c r="K227" s="67">
        <f t="shared" si="48"/>
        <v>0</v>
      </c>
      <c r="L227" s="47"/>
      <c r="M227" s="80"/>
      <c r="N227" s="68">
        <f t="shared" si="41"/>
        <v>9</v>
      </c>
      <c r="O227" s="16">
        <f t="shared" si="49"/>
        <v>58</v>
      </c>
      <c r="P227" s="17">
        <f t="shared" si="42"/>
        <v>863110.26</v>
      </c>
      <c r="Q227" s="9"/>
    </row>
    <row r="228" spans="1:17" s="15" customFormat="1" x14ac:dyDescent="0.2">
      <c r="A228" s="74">
        <v>221</v>
      </c>
      <c r="B228" s="61" t="str">
        <f t="shared" si="43"/>
        <v>19-й год 5-й мес</v>
      </c>
      <c r="C228" s="62">
        <f t="shared" si="50"/>
        <v>49827</v>
      </c>
      <c r="D228" s="63">
        <f t="shared" si="39"/>
        <v>0</v>
      </c>
      <c r="E228" s="64">
        <f t="shared" si="44"/>
        <v>0</v>
      </c>
      <c r="F228" s="64">
        <f t="shared" si="51"/>
        <v>0</v>
      </c>
      <c r="G228" s="65">
        <f t="shared" si="45"/>
        <v>0</v>
      </c>
      <c r="H228" s="66">
        <f t="shared" si="40"/>
        <v>0</v>
      </c>
      <c r="I228" s="64">
        <f t="shared" si="46"/>
        <v>0</v>
      </c>
      <c r="J228" s="64">
        <f t="shared" si="47"/>
        <v>0</v>
      </c>
      <c r="K228" s="67">
        <f t="shared" si="48"/>
        <v>0</v>
      </c>
      <c r="L228" s="47"/>
      <c r="M228" s="80"/>
      <c r="N228" s="68">
        <f t="shared" si="41"/>
        <v>9</v>
      </c>
      <c r="O228" s="16">
        <f t="shared" si="49"/>
        <v>58</v>
      </c>
      <c r="P228" s="17">
        <f t="shared" si="42"/>
        <v>863110.26</v>
      </c>
      <c r="Q228" s="9"/>
    </row>
    <row r="229" spans="1:17" s="15" customFormat="1" x14ac:dyDescent="0.2">
      <c r="A229" s="74">
        <v>222</v>
      </c>
      <c r="B229" s="61" t="str">
        <f t="shared" si="43"/>
        <v>19-й год 6-й мес</v>
      </c>
      <c r="C229" s="62">
        <f t="shared" si="50"/>
        <v>49857</v>
      </c>
      <c r="D229" s="63">
        <f t="shared" si="39"/>
        <v>0</v>
      </c>
      <c r="E229" s="64">
        <f t="shared" si="44"/>
        <v>0</v>
      </c>
      <c r="F229" s="64">
        <f t="shared" si="51"/>
        <v>0</v>
      </c>
      <c r="G229" s="65">
        <f t="shared" si="45"/>
        <v>0</v>
      </c>
      <c r="H229" s="66">
        <f t="shared" si="40"/>
        <v>0</v>
      </c>
      <c r="I229" s="64">
        <f t="shared" si="46"/>
        <v>0</v>
      </c>
      <c r="J229" s="64">
        <f t="shared" si="47"/>
        <v>0</v>
      </c>
      <c r="K229" s="67">
        <f t="shared" si="48"/>
        <v>0</v>
      </c>
      <c r="L229" s="47"/>
      <c r="M229" s="80"/>
      <c r="N229" s="68">
        <f t="shared" si="41"/>
        <v>9</v>
      </c>
      <c r="O229" s="16">
        <f t="shared" si="49"/>
        <v>58</v>
      </c>
      <c r="P229" s="17">
        <f t="shared" si="42"/>
        <v>863110.26</v>
      </c>
      <c r="Q229" s="9"/>
    </row>
    <row r="230" spans="1:17" s="15" customFormat="1" x14ac:dyDescent="0.2">
      <c r="A230" s="74">
        <v>223</v>
      </c>
      <c r="B230" s="61" t="str">
        <f t="shared" si="43"/>
        <v>19-й год 7-й мес</v>
      </c>
      <c r="C230" s="62">
        <f t="shared" si="50"/>
        <v>49888</v>
      </c>
      <c r="D230" s="63">
        <f t="shared" si="39"/>
        <v>0</v>
      </c>
      <c r="E230" s="64">
        <f t="shared" si="44"/>
        <v>0</v>
      </c>
      <c r="F230" s="64">
        <f t="shared" si="51"/>
        <v>0</v>
      </c>
      <c r="G230" s="65">
        <f t="shared" si="45"/>
        <v>0</v>
      </c>
      <c r="H230" s="66">
        <f t="shared" si="40"/>
        <v>0</v>
      </c>
      <c r="I230" s="64">
        <f t="shared" si="46"/>
        <v>0</v>
      </c>
      <c r="J230" s="64">
        <f t="shared" si="47"/>
        <v>0</v>
      </c>
      <c r="K230" s="67">
        <f t="shared" si="48"/>
        <v>0</v>
      </c>
      <c r="L230" s="47"/>
      <c r="M230" s="80"/>
      <c r="N230" s="68">
        <f t="shared" si="41"/>
        <v>9</v>
      </c>
      <c r="O230" s="16">
        <f t="shared" si="49"/>
        <v>58</v>
      </c>
      <c r="P230" s="17">
        <f t="shared" si="42"/>
        <v>863110.26</v>
      </c>
      <c r="Q230" s="9"/>
    </row>
    <row r="231" spans="1:17" s="15" customFormat="1" x14ac:dyDescent="0.2">
      <c r="A231" s="74">
        <v>224</v>
      </c>
      <c r="B231" s="61" t="str">
        <f t="shared" si="43"/>
        <v>19-й год 8-й мес</v>
      </c>
      <c r="C231" s="62">
        <f t="shared" si="50"/>
        <v>49919</v>
      </c>
      <c r="D231" s="63">
        <f t="shared" si="39"/>
        <v>0</v>
      </c>
      <c r="E231" s="64">
        <f t="shared" si="44"/>
        <v>0</v>
      </c>
      <c r="F231" s="64">
        <f t="shared" si="51"/>
        <v>0</v>
      </c>
      <c r="G231" s="65">
        <f t="shared" si="45"/>
        <v>0</v>
      </c>
      <c r="H231" s="66">
        <f t="shared" si="40"/>
        <v>0</v>
      </c>
      <c r="I231" s="64">
        <f t="shared" si="46"/>
        <v>0</v>
      </c>
      <c r="J231" s="64">
        <f t="shared" si="47"/>
        <v>0</v>
      </c>
      <c r="K231" s="67">
        <f t="shared" si="48"/>
        <v>0</v>
      </c>
      <c r="L231" s="47"/>
      <c r="M231" s="80"/>
      <c r="N231" s="68">
        <f t="shared" si="41"/>
        <v>9</v>
      </c>
      <c r="O231" s="16">
        <f t="shared" si="49"/>
        <v>58</v>
      </c>
      <c r="P231" s="17">
        <f t="shared" si="42"/>
        <v>863110.26</v>
      </c>
      <c r="Q231" s="9"/>
    </row>
    <row r="232" spans="1:17" s="15" customFormat="1" x14ac:dyDescent="0.2">
      <c r="A232" s="74">
        <v>225</v>
      </c>
      <c r="B232" s="61" t="str">
        <f t="shared" si="43"/>
        <v>19-й год 9-й мес</v>
      </c>
      <c r="C232" s="62">
        <f t="shared" si="50"/>
        <v>49949</v>
      </c>
      <c r="D232" s="63">
        <f t="shared" si="39"/>
        <v>0</v>
      </c>
      <c r="E232" s="64">
        <f t="shared" si="44"/>
        <v>0</v>
      </c>
      <c r="F232" s="64">
        <f t="shared" si="51"/>
        <v>0</v>
      </c>
      <c r="G232" s="65">
        <f t="shared" si="45"/>
        <v>0</v>
      </c>
      <c r="H232" s="66">
        <f t="shared" si="40"/>
        <v>0</v>
      </c>
      <c r="I232" s="64">
        <f t="shared" si="46"/>
        <v>0</v>
      </c>
      <c r="J232" s="64">
        <f t="shared" si="47"/>
        <v>0</v>
      </c>
      <c r="K232" s="67">
        <f t="shared" si="48"/>
        <v>0</v>
      </c>
      <c r="L232" s="47"/>
      <c r="M232" s="80"/>
      <c r="N232" s="68">
        <f t="shared" si="41"/>
        <v>9</v>
      </c>
      <c r="O232" s="16">
        <f t="shared" si="49"/>
        <v>58</v>
      </c>
      <c r="P232" s="17">
        <f t="shared" si="42"/>
        <v>863110.26</v>
      </c>
      <c r="Q232" s="9"/>
    </row>
    <row r="233" spans="1:17" s="15" customFormat="1" x14ac:dyDescent="0.2">
      <c r="A233" s="74">
        <v>226</v>
      </c>
      <c r="B233" s="61" t="str">
        <f t="shared" si="43"/>
        <v>19-й год 10-й мес</v>
      </c>
      <c r="C233" s="62">
        <f t="shared" si="50"/>
        <v>49980</v>
      </c>
      <c r="D233" s="63">
        <f t="shared" si="39"/>
        <v>0</v>
      </c>
      <c r="E233" s="64">
        <f t="shared" si="44"/>
        <v>0</v>
      </c>
      <c r="F233" s="64">
        <f t="shared" si="51"/>
        <v>0</v>
      </c>
      <c r="G233" s="65">
        <f t="shared" si="45"/>
        <v>0</v>
      </c>
      <c r="H233" s="66">
        <f t="shared" si="40"/>
        <v>0</v>
      </c>
      <c r="I233" s="64">
        <f t="shared" si="46"/>
        <v>0</v>
      </c>
      <c r="J233" s="64">
        <f t="shared" si="47"/>
        <v>0</v>
      </c>
      <c r="K233" s="67">
        <f t="shared" si="48"/>
        <v>0</v>
      </c>
      <c r="L233" s="47"/>
      <c r="M233" s="80"/>
      <c r="N233" s="68">
        <f t="shared" si="41"/>
        <v>9</v>
      </c>
      <c r="O233" s="16">
        <f t="shared" si="49"/>
        <v>58</v>
      </c>
      <c r="P233" s="17">
        <f t="shared" si="42"/>
        <v>863110.26</v>
      </c>
      <c r="Q233" s="9"/>
    </row>
    <row r="234" spans="1:17" s="15" customFormat="1" x14ac:dyDescent="0.2">
      <c r="A234" s="74">
        <v>227</v>
      </c>
      <c r="B234" s="61" t="str">
        <f t="shared" si="43"/>
        <v>19-й год 11-й мес</v>
      </c>
      <c r="C234" s="62">
        <f t="shared" si="50"/>
        <v>50010</v>
      </c>
      <c r="D234" s="63">
        <f t="shared" si="39"/>
        <v>0</v>
      </c>
      <c r="E234" s="64">
        <f t="shared" si="44"/>
        <v>0</v>
      </c>
      <c r="F234" s="64">
        <f t="shared" si="51"/>
        <v>0</v>
      </c>
      <c r="G234" s="65">
        <f t="shared" si="45"/>
        <v>0</v>
      </c>
      <c r="H234" s="66">
        <f t="shared" si="40"/>
        <v>0</v>
      </c>
      <c r="I234" s="64">
        <f t="shared" si="46"/>
        <v>0</v>
      </c>
      <c r="J234" s="64">
        <f t="shared" si="47"/>
        <v>0</v>
      </c>
      <c r="K234" s="67">
        <f t="shared" si="48"/>
        <v>0</v>
      </c>
      <c r="L234" s="47"/>
      <c r="M234" s="80"/>
      <c r="N234" s="68">
        <f t="shared" si="41"/>
        <v>9</v>
      </c>
      <c r="O234" s="16">
        <f t="shared" si="49"/>
        <v>58</v>
      </c>
      <c r="P234" s="17">
        <f t="shared" si="42"/>
        <v>863110.26</v>
      </c>
      <c r="Q234" s="9"/>
    </row>
    <row r="235" spans="1:17" s="15" customFormat="1" x14ac:dyDescent="0.2">
      <c r="A235" s="74">
        <v>228</v>
      </c>
      <c r="B235" s="61" t="str">
        <f t="shared" si="43"/>
        <v>19-й год 12-й мес</v>
      </c>
      <c r="C235" s="62">
        <f t="shared" si="50"/>
        <v>50041</v>
      </c>
      <c r="D235" s="63">
        <f t="shared" si="39"/>
        <v>0</v>
      </c>
      <c r="E235" s="64">
        <f t="shared" si="44"/>
        <v>0</v>
      </c>
      <c r="F235" s="64">
        <f t="shared" si="51"/>
        <v>0</v>
      </c>
      <c r="G235" s="65">
        <f t="shared" si="45"/>
        <v>0</v>
      </c>
      <c r="H235" s="66">
        <f t="shared" si="40"/>
        <v>0</v>
      </c>
      <c r="I235" s="64">
        <f t="shared" si="46"/>
        <v>0</v>
      </c>
      <c r="J235" s="64">
        <f t="shared" si="47"/>
        <v>0</v>
      </c>
      <c r="K235" s="67">
        <f t="shared" si="48"/>
        <v>0</v>
      </c>
      <c r="L235" s="47"/>
      <c r="M235" s="80"/>
      <c r="N235" s="68">
        <f t="shared" si="41"/>
        <v>9</v>
      </c>
      <c r="O235" s="16">
        <f t="shared" si="49"/>
        <v>58</v>
      </c>
      <c r="P235" s="17">
        <f t="shared" si="42"/>
        <v>863110.26</v>
      </c>
      <c r="Q235" s="9"/>
    </row>
    <row r="236" spans="1:17" s="15" customFormat="1" x14ac:dyDescent="0.2">
      <c r="A236" s="75">
        <v>229</v>
      </c>
      <c r="B236" s="61" t="str">
        <f t="shared" si="43"/>
        <v>20-й год 1-й мес</v>
      </c>
      <c r="C236" s="62">
        <f t="shared" si="50"/>
        <v>50072</v>
      </c>
      <c r="D236" s="63">
        <f t="shared" si="39"/>
        <v>0</v>
      </c>
      <c r="E236" s="76">
        <f t="shared" si="44"/>
        <v>0</v>
      </c>
      <c r="F236" s="64">
        <f t="shared" si="51"/>
        <v>0</v>
      </c>
      <c r="G236" s="77">
        <f t="shared" si="45"/>
        <v>0</v>
      </c>
      <c r="H236" s="78">
        <f t="shared" si="40"/>
        <v>0</v>
      </c>
      <c r="I236" s="76">
        <f t="shared" si="46"/>
        <v>0</v>
      </c>
      <c r="J236" s="76">
        <f t="shared" si="47"/>
        <v>0</v>
      </c>
      <c r="K236" s="79">
        <f t="shared" si="48"/>
        <v>0</v>
      </c>
      <c r="L236" s="49"/>
      <c r="M236" s="48"/>
      <c r="N236" s="68">
        <f t="shared" si="41"/>
        <v>9</v>
      </c>
      <c r="O236" s="16">
        <f t="shared" si="49"/>
        <v>58</v>
      </c>
      <c r="P236" s="17">
        <f t="shared" si="42"/>
        <v>863110.26</v>
      </c>
      <c r="Q236" s="9"/>
    </row>
    <row r="237" spans="1:17" s="15" customFormat="1" x14ac:dyDescent="0.2">
      <c r="A237" s="60">
        <v>230</v>
      </c>
      <c r="B237" s="61" t="str">
        <f t="shared" si="43"/>
        <v>20-й год 2-й мес</v>
      </c>
      <c r="C237" s="62">
        <f t="shared" si="50"/>
        <v>50100</v>
      </c>
      <c r="D237" s="63">
        <f t="shared" si="39"/>
        <v>0</v>
      </c>
      <c r="E237" s="64">
        <f t="shared" si="44"/>
        <v>0</v>
      </c>
      <c r="F237" s="64">
        <f t="shared" si="51"/>
        <v>0</v>
      </c>
      <c r="G237" s="65">
        <f t="shared" si="45"/>
        <v>0</v>
      </c>
      <c r="H237" s="66">
        <f t="shared" si="40"/>
        <v>0</v>
      </c>
      <c r="I237" s="64">
        <f t="shared" si="46"/>
        <v>0</v>
      </c>
      <c r="J237" s="64">
        <f t="shared" si="47"/>
        <v>0</v>
      </c>
      <c r="K237" s="67">
        <f t="shared" si="48"/>
        <v>0</v>
      </c>
      <c r="L237" s="47"/>
      <c r="M237" s="80"/>
      <c r="N237" s="68">
        <f t="shared" si="41"/>
        <v>9</v>
      </c>
      <c r="O237" s="16">
        <f t="shared" si="49"/>
        <v>58</v>
      </c>
      <c r="P237" s="17">
        <f t="shared" si="42"/>
        <v>863110.26</v>
      </c>
      <c r="Q237" s="9"/>
    </row>
    <row r="238" spans="1:17" s="15" customFormat="1" x14ac:dyDescent="0.2">
      <c r="A238" s="60">
        <v>231</v>
      </c>
      <c r="B238" s="61" t="str">
        <f t="shared" si="43"/>
        <v>20-й год 3-й мес</v>
      </c>
      <c r="C238" s="62">
        <f t="shared" si="50"/>
        <v>50131</v>
      </c>
      <c r="D238" s="63">
        <f t="shared" si="39"/>
        <v>0</v>
      </c>
      <c r="E238" s="64">
        <f t="shared" si="44"/>
        <v>0</v>
      </c>
      <c r="F238" s="64">
        <f t="shared" si="51"/>
        <v>0</v>
      </c>
      <c r="G238" s="65">
        <f t="shared" si="45"/>
        <v>0</v>
      </c>
      <c r="H238" s="66">
        <f t="shared" si="40"/>
        <v>0</v>
      </c>
      <c r="I238" s="64">
        <f t="shared" si="46"/>
        <v>0</v>
      </c>
      <c r="J238" s="64">
        <f t="shared" si="47"/>
        <v>0</v>
      </c>
      <c r="K238" s="67">
        <f t="shared" si="48"/>
        <v>0</v>
      </c>
      <c r="L238" s="47"/>
      <c r="M238" s="80"/>
      <c r="N238" s="68">
        <f t="shared" si="41"/>
        <v>9</v>
      </c>
      <c r="O238" s="16">
        <f t="shared" si="49"/>
        <v>58</v>
      </c>
      <c r="P238" s="17">
        <f t="shared" si="42"/>
        <v>863110.26</v>
      </c>
      <c r="Q238" s="9"/>
    </row>
    <row r="239" spans="1:17" s="15" customFormat="1" x14ac:dyDescent="0.2">
      <c r="A239" s="60">
        <v>232</v>
      </c>
      <c r="B239" s="61" t="str">
        <f t="shared" si="43"/>
        <v>20-й год 4-й мес</v>
      </c>
      <c r="C239" s="62">
        <f t="shared" si="50"/>
        <v>50161</v>
      </c>
      <c r="D239" s="63">
        <f t="shared" si="39"/>
        <v>0</v>
      </c>
      <c r="E239" s="64">
        <f t="shared" si="44"/>
        <v>0</v>
      </c>
      <c r="F239" s="64">
        <f t="shared" si="51"/>
        <v>0</v>
      </c>
      <c r="G239" s="65">
        <f t="shared" si="45"/>
        <v>0</v>
      </c>
      <c r="H239" s="66">
        <f t="shared" si="40"/>
        <v>0</v>
      </c>
      <c r="I239" s="64">
        <f t="shared" si="46"/>
        <v>0</v>
      </c>
      <c r="J239" s="64">
        <f t="shared" si="47"/>
        <v>0</v>
      </c>
      <c r="K239" s="67">
        <f t="shared" si="48"/>
        <v>0</v>
      </c>
      <c r="L239" s="47"/>
      <c r="M239" s="80"/>
      <c r="N239" s="68">
        <f t="shared" si="41"/>
        <v>9</v>
      </c>
      <c r="O239" s="16">
        <f t="shared" si="49"/>
        <v>58</v>
      </c>
      <c r="P239" s="17">
        <f t="shared" si="42"/>
        <v>863110.26</v>
      </c>
      <c r="Q239" s="9"/>
    </row>
    <row r="240" spans="1:17" s="15" customFormat="1" x14ac:dyDescent="0.2">
      <c r="A240" s="60">
        <v>233</v>
      </c>
      <c r="B240" s="61" t="str">
        <f t="shared" si="43"/>
        <v>20-й год 5-й мес</v>
      </c>
      <c r="C240" s="62">
        <f t="shared" si="50"/>
        <v>50192</v>
      </c>
      <c r="D240" s="63">
        <f t="shared" si="39"/>
        <v>0</v>
      </c>
      <c r="E240" s="64">
        <f t="shared" si="44"/>
        <v>0</v>
      </c>
      <c r="F240" s="64">
        <f t="shared" si="51"/>
        <v>0</v>
      </c>
      <c r="G240" s="65">
        <f t="shared" si="45"/>
        <v>0</v>
      </c>
      <c r="H240" s="66">
        <f t="shared" si="40"/>
        <v>0</v>
      </c>
      <c r="I240" s="64">
        <f t="shared" si="46"/>
        <v>0</v>
      </c>
      <c r="J240" s="64">
        <f t="shared" si="47"/>
        <v>0</v>
      </c>
      <c r="K240" s="67">
        <f t="shared" si="48"/>
        <v>0</v>
      </c>
      <c r="L240" s="47"/>
      <c r="M240" s="80"/>
      <c r="N240" s="68">
        <f t="shared" si="41"/>
        <v>9</v>
      </c>
      <c r="O240" s="16">
        <f t="shared" si="49"/>
        <v>58</v>
      </c>
      <c r="P240" s="17">
        <f t="shared" si="42"/>
        <v>863110.26</v>
      </c>
      <c r="Q240" s="9"/>
    </row>
    <row r="241" spans="1:17" s="15" customFormat="1" x14ac:dyDescent="0.2">
      <c r="A241" s="60">
        <v>234</v>
      </c>
      <c r="B241" s="61" t="str">
        <f t="shared" si="43"/>
        <v>20-й год 6-й мес</v>
      </c>
      <c r="C241" s="62">
        <f t="shared" si="50"/>
        <v>50222</v>
      </c>
      <c r="D241" s="63">
        <f t="shared" si="39"/>
        <v>0</v>
      </c>
      <c r="E241" s="64">
        <f t="shared" si="44"/>
        <v>0</v>
      </c>
      <c r="F241" s="64">
        <f t="shared" si="51"/>
        <v>0</v>
      </c>
      <c r="G241" s="65">
        <f t="shared" si="45"/>
        <v>0</v>
      </c>
      <c r="H241" s="66">
        <f t="shared" si="40"/>
        <v>0</v>
      </c>
      <c r="I241" s="64">
        <f t="shared" si="46"/>
        <v>0</v>
      </c>
      <c r="J241" s="64">
        <f t="shared" si="47"/>
        <v>0</v>
      </c>
      <c r="K241" s="67">
        <f t="shared" si="48"/>
        <v>0</v>
      </c>
      <c r="L241" s="47"/>
      <c r="M241" s="80"/>
      <c r="N241" s="68">
        <f t="shared" si="41"/>
        <v>9</v>
      </c>
      <c r="O241" s="16">
        <f t="shared" si="49"/>
        <v>58</v>
      </c>
      <c r="P241" s="17">
        <f t="shared" si="42"/>
        <v>863110.26</v>
      </c>
      <c r="Q241" s="9"/>
    </row>
    <row r="242" spans="1:17" s="15" customFormat="1" x14ac:dyDescent="0.2">
      <c r="A242" s="60">
        <v>235</v>
      </c>
      <c r="B242" s="61" t="str">
        <f t="shared" si="43"/>
        <v>20-й год 7-й мес</v>
      </c>
      <c r="C242" s="62">
        <f t="shared" si="50"/>
        <v>50253</v>
      </c>
      <c r="D242" s="63">
        <f t="shared" si="39"/>
        <v>0</v>
      </c>
      <c r="E242" s="64">
        <f t="shared" si="44"/>
        <v>0</v>
      </c>
      <c r="F242" s="64">
        <f t="shared" si="51"/>
        <v>0</v>
      </c>
      <c r="G242" s="65">
        <f t="shared" si="45"/>
        <v>0</v>
      </c>
      <c r="H242" s="66">
        <f t="shared" si="40"/>
        <v>0</v>
      </c>
      <c r="I242" s="64">
        <f t="shared" si="46"/>
        <v>0</v>
      </c>
      <c r="J242" s="64">
        <f t="shared" si="47"/>
        <v>0</v>
      </c>
      <c r="K242" s="67">
        <f t="shared" si="48"/>
        <v>0</v>
      </c>
      <c r="L242" s="47"/>
      <c r="M242" s="80"/>
      <c r="N242" s="68">
        <f t="shared" si="41"/>
        <v>9</v>
      </c>
      <c r="O242" s="16">
        <f t="shared" si="49"/>
        <v>58</v>
      </c>
      <c r="P242" s="17">
        <f t="shared" si="42"/>
        <v>863110.26</v>
      </c>
      <c r="Q242" s="9"/>
    </row>
    <row r="243" spans="1:17" s="15" customFormat="1" x14ac:dyDescent="0.2">
      <c r="A243" s="60">
        <v>236</v>
      </c>
      <c r="B243" s="61" t="str">
        <f t="shared" si="43"/>
        <v>20-й год 8-й мес</v>
      </c>
      <c r="C243" s="62">
        <f t="shared" si="50"/>
        <v>50284</v>
      </c>
      <c r="D243" s="63">
        <f t="shared" si="39"/>
        <v>0</v>
      </c>
      <c r="E243" s="64">
        <f t="shared" si="44"/>
        <v>0</v>
      </c>
      <c r="F243" s="64">
        <f t="shared" si="51"/>
        <v>0</v>
      </c>
      <c r="G243" s="65">
        <f t="shared" si="45"/>
        <v>0</v>
      </c>
      <c r="H243" s="66">
        <f t="shared" si="40"/>
        <v>0</v>
      </c>
      <c r="I243" s="64">
        <f t="shared" si="46"/>
        <v>0</v>
      </c>
      <c r="J243" s="64">
        <f t="shared" si="47"/>
        <v>0</v>
      </c>
      <c r="K243" s="67">
        <f t="shared" si="48"/>
        <v>0</v>
      </c>
      <c r="L243" s="47"/>
      <c r="M243" s="80"/>
      <c r="N243" s="68">
        <f t="shared" si="41"/>
        <v>9</v>
      </c>
      <c r="O243" s="16">
        <f t="shared" si="49"/>
        <v>58</v>
      </c>
      <c r="P243" s="17">
        <f t="shared" si="42"/>
        <v>863110.26</v>
      </c>
      <c r="Q243" s="9"/>
    </row>
    <row r="244" spans="1:17" s="15" customFormat="1" x14ac:dyDescent="0.2">
      <c r="A244" s="60">
        <v>237</v>
      </c>
      <c r="B244" s="61" t="str">
        <f t="shared" si="43"/>
        <v>20-й год 9-й мес</v>
      </c>
      <c r="C244" s="62">
        <f t="shared" si="50"/>
        <v>50314</v>
      </c>
      <c r="D244" s="63">
        <f t="shared" si="39"/>
        <v>0</v>
      </c>
      <c r="E244" s="64">
        <f t="shared" si="44"/>
        <v>0</v>
      </c>
      <c r="F244" s="64">
        <f t="shared" si="51"/>
        <v>0</v>
      </c>
      <c r="G244" s="65">
        <f t="shared" si="45"/>
        <v>0</v>
      </c>
      <c r="H244" s="66">
        <f t="shared" si="40"/>
        <v>0</v>
      </c>
      <c r="I244" s="64">
        <f t="shared" si="46"/>
        <v>0</v>
      </c>
      <c r="J244" s="64">
        <f t="shared" si="47"/>
        <v>0</v>
      </c>
      <c r="K244" s="67">
        <f t="shared" si="48"/>
        <v>0</v>
      </c>
      <c r="L244" s="47"/>
      <c r="M244" s="80"/>
      <c r="N244" s="68">
        <f t="shared" si="41"/>
        <v>9</v>
      </c>
      <c r="O244" s="16">
        <f t="shared" si="49"/>
        <v>58</v>
      </c>
      <c r="P244" s="17">
        <f t="shared" si="42"/>
        <v>863110.26</v>
      </c>
      <c r="Q244" s="9"/>
    </row>
    <row r="245" spans="1:17" s="15" customFormat="1" x14ac:dyDescent="0.2">
      <c r="A245" s="60">
        <v>238</v>
      </c>
      <c r="B245" s="61" t="str">
        <f t="shared" si="43"/>
        <v>20-й год 10-й мес</v>
      </c>
      <c r="C245" s="62">
        <f t="shared" si="50"/>
        <v>50345</v>
      </c>
      <c r="D245" s="63">
        <f t="shared" si="39"/>
        <v>0</v>
      </c>
      <c r="E245" s="64">
        <f t="shared" si="44"/>
        <v>0</v>
      </c>
      <c r="F245" s="64">
        <f t="shared" si="51"/>
        <v>0</v>
      </c>
      <c r="G245" s="65">
        <f t="shared" si="45"/>
        <v>0</v>
      </c>
      <c r="H245" s="66">
        <f t="shared" si="40"/>
        <v>0</v>
      </c>
      <c r="I245" s="64">
        <f t="shared" si="46"/>
        <v>0</v>
      </c>
      <c r="J245" s="64">
        <f t="shared" si="47"/>
        <v>0</v>
      </c>
      <c r="K245" s="67">
        <f t="shared" si="48"/>
        <v>0</v>
      </c>
      <c r="L245" s="47"/>
      <c r="M245" s="80"/>
      <c r="N245" s="68">
        <f t="shared" si="41"/>
        <v>9</v>
      </c>
      <c r="O245" s="16">
        <f t="shared" si="49"/>
        <v>58</v>
      </c>
      <c r="P245" s="17">
        <f t="shared" si="42"/>
        <v>863110.26</v>
      </c>
      <c r="Q245" s="9"/>
    </row>
    <row r="246" spans="1:17" s="15" customFormat="1" x14ac:dyDescent="0.2">
      <c r="A246" s="60">
        <v>239</v>
      </c>
      <c r="B246" s="61" t="str">
        <f t="shared" si="43"/>
        <v>20-й год 11-й мес</v>
      </c>
      <c r="C246" s="62">
        <f t="shared" si="50"/>
        <v>50375</v>
      </c>
      <c r="D246" s="63">
        <f t="shared" si="39"/>
        <v>0</v>
      </c>
      <c r="E246" s="64">
        <f t="shared" si="44"/>
        <v>0</v>
      </c>
      <c r="F246" s="64">
        <f t="shared" si="51"/>
        <v>0</v>
      </c>
      <c r="G246" s="65">
        <f t="shared" si="45"/>
        <v>0</v>
      </c>
      <c r="H246" s="66">
        <f t="shared" si="40"/>
        <v>0</v>
      </c>
      <c r="I246" s="64">
        <f t="shared" si="46"/>
        <v>0</v>
      </c>
      <c r="J246" s="64">
        <f t="shared" si="47"/>
        <v>0</v>
      </c>
      <c r="K246" s="67">
        <f t="shared" si="48"/>
        <v>0</v>
      </c>
      <c r="L246" s="47"/>
      <c r="M246" s="80"/>
      <c r="N246" s="68">
        <f t="shared" si="41"/>
        <v>9</v>
      </c>
      <c r="O246" s="16">
        <f t="shared" si="49"/>
        <v>58</v>
      </c>
      <c r="P246" s="17">
        <f t="shared" si="42"/>
        <v>863110.26</v>
      </c>
      <c r="Q246" s="9"/>
    </row>
    <row r="247" spans="1:17" s="15" customFormat="1" x14ac:dyDescent="0.2">
      <c r="A247" s="69">
        <v>240</v>
      </c>
      <c r="B247" s="61" t="str">
        <f t="shared" si="43"/>
        <v>20-й год 12-й мес</v>
      </c>
      <c r="C247" s="62">
        <f t="shared" si="50"/>
        <v>50406</v>
      </c>
      <c r="D247" s="63">
        <f t="shared" si="39"/>
        <v>0</v>
      </c>
      <c r="E247" s="70">
        <f t="shared" si="44"/>
        <v>0</v>
      </c>
      <c r="F247" s="64">
        <f t="shared" si="51"/>
        <v>0</v>
      </c>
      <c r="G247" s="71">
        <f t="shared" si="45"/>
        <v>0</v>
      </c>
      <c r="H247" s="72">
        <f t="shared" si="40"/>
        <v>0</v>
      </c>
      <c r="I247" s="70">
        <f t="shared" si="46"/>
        <v>0</v>
      </c>
      <c r="J247" s="70">
        <f t="shared" si="47"/>
        <v>0</v>
      </c>
      <c r="K247" s="73">
        <f t="shared" si="48"/>
        <v>0</v>
      </c>
      <c r="L247" s="50"/>
      <c r="M247" s="81"/>
      <c r="N247" s="68">
        <f t="shared" si="41"/>
        <v>9</v>
      </c>
      <c r="O247" s="16">
        <f t="shared" si="49"/>
        <v>58</v>
      </c>
      <c r="P247" s="17">
        <f t="shared" si="42"/>
        <v>863110.26</v>
      </c>
      <c r="Q247" s="9"/>
    </row>
    <row r="248" spans="1:17" s="15" customFormat="1" x14ac:dyDescent="0.2">
      <c r="A248" s="74">
        <v>241</v>
      </c>
      <c r="B248" s="61" t="str">
        <f t="shared" si="43"/>
        <v>21-й год 1-й мес</v>
      </c>
      <c r="C248" s="62">
        <f t="shared" si="50"/>
        <v>50437</v>
      </c>
      <c r="D248" s="63">
        <f t="shared" si="39"/>
        <v>0</v>
      </c>
      <c r="E248" s="64">
        <f t="shared" si="44"/>
        <v>0</v>
      </c>
      <c r="F248" s="64">
        <f t="shared" si="51"/>
        <v>0</v>
      </c>
      <c r="G248" s="65">
        <f t="shared" si="45"/>
        <v>0</v>
      </c>
      <c r="H248" s="66">
        <f t="shared" si="40"/>
        <v>0</v>
      </c>
      <c r="I248" s="64">
        <f t="shared" si="46"/>
        <v>0</v>
      </c>
      <c r="J248" s="64">
        <f t="shared" si="47"/>
        <v>0</v>
      </c>
      <c r="K248" s="67">
        <f t="shared" si="48"/>
        <v>0</v>
      </c>
      <c r="L248" s="47"/>
      <c r="M248" s="80"/>
      <c r="N248" s="68">
        <f t="shared" si="41"/>
        <v>9</v>
      </c>
      <c r="O248" s="16">
        <f t="shared" si="49"/>
        <v>58</v>
      </c>
      <c r="P248" s="17">
        <f t="shared" si="42"/>
        <v>863110.26</v>
      </c>
      <c r="Q248" s="9"/>
    </row>
    <row r="249" spans="1:17" s="15" customFormat="1" x14ac:dyDescent="0.2">
      <c r="A249" s="74">
        <v>242</v>
      </c>
      <c r="B249" s="61" t="str">
        <f t="shared" si="43"/>
        <v>21-й год 2-й мес</v>
      </c>
      <c r="C249" s="62">
        <f t="shared" si="50"/>
        <v>50465</v>
      </c>
      <c r="D249" s="63">
        <f t="shared" si="39"/>
        <v>0</v>
      </c>
      <c r="E249" s="64">
        <f t="shared" si="44"/>
        <v>0</v>
      </c>
      <c r="F249" s="64">
        <f t="shared" si="51"/>
        <v>0</v>
      </c>
      <c r="G249" s="65">
        <f t="shared" si="45"/>
        <v>0</v>
      </c>
      <c r="H249" s="66">
        <f t="shared" si="40"/>
        <v>0</v>
      </c>
      <c r="I249" s="64">
        <f t="shared" si="46"/>
        <v>0</v>
      </c>
      <c r="J249" s="64">
        <f t="shared" si="47"/>
        <v>0</v>
      </c>
      <c r="K249" s="67">
        <f t="shared" si="48"/>
        <v>0</v>
      </c>
      <c r="L249" s="47"/>
      <c r="M249" s="80"/>
      <c r="N249" s="68">
        <f t="shared" si="41"/>
        <v>9</v>
      </c>
      <c r="O249" s="16">
        <f t="shared" si="49"/>
        <v>58</v>
      </c>
      <c r="P249" s="17">
        <f t="shared" si="42"/>
        <v>863110.26</v>
      </c>
      <c r="Q249" s="9"/>
    </row>
    <row r="250" spans="1:17" s="15" customFormat="1" x14ac:dyDescent="0.2">
      <c r="A250" s="74">
        <v>243</v>
      </c>
      <c r="B250" s="61" t="str">
        <f t="shared" si="43"/>
        <v>21-й год 3-й мес</v>
      </c>
      <c r="C250" s="62">
        <f t="shared" si="50"/>
        <v>50496</v>
      </c>
      <c r="D250" s="63">
        <f t="shared" si="39"/>
        <v>0</v>
      </c>
      <c r="E250" s="64">
        <f t="shared" si="44"/>
        <v>0</v>
      </c>
      <c r="F250" s="64">
        <f t="shared" si="51"/>
        <v>0</v>
      </c>
      <c r="G250" s="65">
        <f t="shared" si="45"/>
        <v>0</v>
      </c>
      <c r="H250" s="66">
        <f t="shared" si="40"/>
        <v>0</v>
      </c>
      <c r="I250" s="64">
        <f t="shared" si="46"/>
        <v>0</v>
      </c>
      <c r="J250" s="64">
        <f t="shared" si="47"/>
        <v>0</v>
      </c>
      <c r="K250" s="67">
        <f t="shared" si="48"/>
        <v>0</v>
      </c>
      <c r="L250" s="47"/>
      <c r="M250" s="80"/>
      <c r="N250" s="68">
        <f t="shared" si="41"/>
        <v>9</v>
      </c>
      <c r="O250" s="16">
        <f t="shared" si="49"/>
        <v>58</v>
      </c>
      <c r="P250" s="17">
        <f t="shared" si="42"/>
        <v>863110.26</v>
      </c>
      <c r="Q250" s="9"/>
    </row>
    <row r="251" spans="1:17" s="15" customFormat="1" x14ac:dyDescent="0.2">
      <c r="A251" s="74">
        <v>244</v>
      </c>
      <c r="B251" s="61" t="str">
        <f t="shared" si="43"/>
        <v>21-й год 4-й мес</v>
      </c>
      <c r="C251" s="62">
        <f t="shared" si="50"/>
        <v>50526</v>
      </c>
      <c r="D251" s="63">
        <f t="shared" si="39"/>
        <v>0</v>
      </c>
      <c r="E251" s="64">
        <f t="shared" si="44"/>
        <v>0</v>
      </c>
      <c r="F251" s="64">
        <f t="shared" si="51"/>
        <v>0</v>
      </c>
      <c r="G251" s="65">
        <f t="shared" si="45"/>
        <v>0</v>
      </c>
      <c r="H251" s="66">
        <f t="shared" si="40"/>
        <v>0</v>
      </c>
      <c r="I251" s="64">
        <f t="shared" si="46"/>
        <v>0</v>
      </c>
      <c r="J251" s="64">
        <f t="shared" si="47"/>
        <v>0</v>
      </c>
      <c r="K251" s="67">
        <f t="shared" si="48"/>
        <v>0</v>
      </c>
      <c r="L251" s="47"/>
      <c r="M251" s="80"/>
      <c r="N251" s="68">
        <f t="shared" si="41"/>
        <v>9</v>
      </c>
      <c r="O251" s="16">
        <f t="shared" si="49"/>
        <v>58</v>
      </c>
      <c r="P251" s="17">
        <f t="shared" si="42"/>
        <v>863110.26</v>
      </c>
      <c r="Q251" s="9"/>
    </row>
    <row r="252" spans="1:17" s="15" customFormat="1" x14ac:dyDescent="0.2">
      <c r="A252" s="74">
        <v>245</v>
      </c>
      <c r="B252" s="61" t="str">
        <f t="shared" si="43"/>
        <v>21-й год 5-й мес</v>
      </c>
      <c r="C252" s="62">
        <f t="shared" si="50"/>
        <v>50557</v>
      </c>
      <c r="D252" s="63">
        <f t="shared" si="39"/>
        <v>0</v>
      </c>
      <c r="E252" s="64">
        <f t="shared" si="44"/>
        <v>0</v>
      </c>
      <c r="F252" s="64">
        <f t="shared" si="51"/>
        <v>0</v>
      </c>
      <c r="G252" s="65">
        <f t="shared" si="45"/>
        <v>0</v>
      </c>
      <c r="H252" s="66">
        <f t="shared" si="40"/>
        <v>0</v>
      </c>
      <c r="I252" s="64">
        <f t="shared" si="46"/>
        <v>0</v>
      </c>
      <c r="J252" s="64">
        <f t="shared" si="47"/>
        <v>0</v>
      </c>
      <c r="K252" s="67">
        <f t="shared" si="48"/>
        <v>0</v>
      </c>
      <c r="L252" s="47"/>
      <c r="M252" s="80"/>
      <c r="N252" s="68">
        <f t="shared" si="41"/>
        <v>9</v>
      </c>
      <c r="O252" s="16">
        <f t="shared" si="49"/>
        <v>58</v>
      </c>
      <c r="P252" s="17">
        <f t="shared" si="42"/>
        <v>863110.26</v>
      </c>
      <c r="Q252" s="9"/>
    </row>
    <row r="253" spans="1:17" s="15" customFormat="1" x14ac:dyDescent="0.2">
      <c r="A253" s="74">
        <v>246</v>
      </c>
      <c r="B253" s="61" t="str">
        <f t="shared" si="43"/>
        <v>21-й год 6-й мес</v>
      </c>
      <c r="C253" s="62">
        <f t="shared" si="50"/>
        <v>50587</v>
      </c>
      <c r="D253" s="63">
        <f t="shared" si="39"/>
        <v>0</v>
      </c>
      <c r="E253" s="64">
        <f t="shared" si="44"/>
        <v>0</v>
      </c>
      <c r="F253" s="64">
        <f t="shared" si="51"/>
        <v>0</v>
      </c>
      <c r="G253" s="65">
        <f t="shared" si="45"/>
        <v>0</v>
      </c>
      <c r="H253" s="66">
        <f t="shared" si="40"/>
        <v>0</v>
      </c>
      <c r="I253" s="64">
        <f t="shared" si="46"/>
        <v>0</v>
      </c>
      <c r="J253" s="64">
        <f t="shared" si="47"/>
        <v>0</v>
      </c>
      <c r="K253" s="67">
        <f t="shared" si="48"/>
        <v>0</v>
      </c>
      <c r="L253" s="47"/>
      <c r="M253" s="80"/>
      <c r="N253" s="68">
        <f t="shared" si="41"/>
        <v>9</v>
      </c>
      <c r="O253" s="16">
        <f t="shared" si="49"/>
        <v>58</v>
      </c>
      <c r="P253" s="17">
        <f t="shared" si="42"/>
        <v>863110.26</v>
      </c>
      <c r="Q253" s="9"/>
    </row>
    <row r="254" spans="1:17" s="15" customFormat="1" x14ac:dyDescent="0.2">
      <c r="A254" s="74">
        <v>247</v>
      </c>
      <c r="B254" s="61" t="str">
        <f t="shared" si="43"/>
        <v>21-й год 7-й мес</v>
      </c>
      <c r="C254" s="62">
        <f t="shared" si="50"/>
        <v>50618</v>
      </c>
      <c r="D254" s="63">
        <f t="shared" si="39"/>
        <v>0</v>
      </c>
      <c r="E254" s="64">
        <f t="shared" si="44"/>
        <v>0</v>
      </c>
      <c r="F254" s="64">
        <f t="shared" si="51"/>
        <v>0</v>
      </c>
      <c r="G254" s="65">
        <f t="shared" si="45"/>
        <v>0</v>
      </c>
      <c r="H254" s="66">
        <f t="shared" si="40"/>
        <v>0</v>
      </c>
      <c r="I254" s="64">
        <f t="shared" si="46"/>
        <v>0</v>
      </c>
      <c r="J254" s="64">
        <f t="shared" si="47"/>
        <v>0</v>
      </c>
      <c r="K254" s="67">
        <f t="shared" si="48"/>
        <v>0</v>
      </c>
      <c r="L254" s="47"/>
      <c r="M254" s="80"/>
      <c r="N254" s="68">
        <f t="shared" si="41"/>
        <v>9</v>
      </c>
      <c r="O254" s="16">
        <f t="shared" si="49"/>
        <v>58</v>
      </c>
      <c r="P254" s="17">
        <f t="shared" si="42"/>
        <v>863110.26</v>
      </c>
      <c r="Q254" s="9"/>
    </row>
    <row r="255" spans="1:17" s="15" customFormat="1" x14ac:dyDescent="0.2">
      <c r="A255" s="74">
        <v>248</v>
      </c>
      <c r="B255" s="61" t="str">
        <f t="shared" si="43"/>
        <v>21-й год 8-й мес</v>
      </c>
      <c r="C255" s="62">
        <f t="shared" si="50"/>
        <v>50649</v>
      </c>
      <c r="D255" s="63">
        <f t="shared" si="39"/>
        <v>0</v>
      </c>
      <c r="E255" s="64">
        <f t="shared" si="44"/>
        <v>0</v>
      </c>
      <c r="F255" s="64">
        <f t="shared" si="51"/>
        <v>0</v>
      </c>
      <c r="G255" s="65">
        <f t="shared" si="45"/>
        <v>0</v>
      </c>
      <c r="H255" s="66">
        <f t="shared" si="40"/>
        <v>0</v>
      </c>
      <c r="I255" s="64">
        <f t="shared" si="46"/>
        <v>0</v>
      </c>
      <c r="J255" s="64">
        <f t="shared" si="47"/>
        <v>0</v>
      </c>
      <c r="K255" s="67">
        <f t="shared" si="48"/>
        <v>0</v>
      </c>
      <c r="L255" s="47"/>
      <c r="M255" s="80"/>
      <c r="N255" s="68">
        <f t="shared" si="41"/>
        <v>9</v>
      </c>
      <c r="O255" s="16">
        <f t="shared" si="49"/>
        <v>58</v>
      </c>
      <c r="P255" s="17">
        <f t="shared" si="42"/>
        <v>863110.26</v>
      </c>
      <c r="Q255" s="9"/>
    </row>
    <row r="256" spans="1:17" s="15" customFormat="1" x14ac:dyDescent="0.2">
      <c r="A256" s="74">
        <v>249</v>
      </c>
      <c r="B256" s="61" t="str">
        <f t="shared" si="43"/>
        <v>21-й год 9-й мес</v>
      </c>
      <c r="C256" s="62">
        <f t="shared" si="50"/>
        <v>50679</v>
      </c>
      <c r="D256" s="63">
        <f t="shared" si="39"/>
        <v>0</v>
      </c>
      <c r="E256" s="64">
        <f t="shared" si="44"/>
        <v>0</v>
      </c>
      <c r="F256" s="64">
        <f t="shared" si="51"/>
        <v>0</v>
      </c>
      <c r="G256" s="65">
        <f t="shared" si="45"/>
        <v>0</v>
      </c>
      <c r="H256" s="66">
        <f t="shared" si="40"/>
        <v>0</v>
      </c>
      <c r="I256" s="64">
        <f t="shared" si="46"/>
        <v>0</v>
      </c>
      <c r="J256" s="64">
        <f t="shared" si="47"/>
        <v>0</v>
      </c>
      <c r="K256" s="67">
        <f t="shared" si="48"/>
        <v>0</v>
      </c>
      <c r="L256" s="47"/>
      <c r="M256" s="80"/>
      <c r="N256" s="68">
        <f t="shared" si="41"/>
        <v>9</v>
      </c>
      <c r="O256" s="16">
        <f t="shared" si="49"/>
        <v>58</v>
      </c>
      <c r="P256" s="17">
        <f t="shared" si="42"/>
        <v>863110.26</v>
      </c>
      <c r="Q256" s="9"/>
    </row>
    <row r="257" spans="1:17" s="15" customFormat="1" x14ac:dyDescent="0.2">
      <c r="A257" s="74">
        <v>250</v>
      </c>
      <c r="B257" s="61" t="str">
        <f t="shared" si="43"/>
        <v>21-й год 10-й мес</v>
      </c>
      <c r="C257" s="62">
        <f t="shared" si="50"/>
        <v>50710</v>
      </c>
      <c r="D257" s="63">
        <f t="shared" si="39"/>
        <v>0</v>
      </c>
      <c r="E257" s="64">
        <f t="shared" si="44"/>
        <v>0</v>
      </c>
      <c r="F257" s="64">
        <f t="shared" si="51"/>
        <v>0</v>
      </c>
      <c r="G257" s="65">
        <f t="shared" si="45"/>
        <v>0</v>
      </c>
      <c r="H257" s="66">
        <f t="shared" si="40"/>
        <v>0</v>
      </c>
      <c r="I257" s="64">
        <f t="shared" si="46"/>
        <v>0</v>
      </c>
      <c r="J257" s="64">
        <f t="shared" si="47"/>
        <v>0</v>
      </c>
      <c r="K257" s="67">
        <f t="shared" si="48"/>
        <v>0</v>
      </c>
      <c r="L257" s="47"/>
      <c r="M257" s="80"/>
      <c r="N257" s="68">
        <f t="shared" si="41"/>
        <v>9</v>
      </c>
      <c r="O257" s="16">
        <f t="shared" si="49"/>
        <v>58</v>
      </c>
      <c r="P257" s="17">
        <f t="shared" si="42"/>
        <v>863110.26</v>
      </c>
      <c r="Q257" s="9"/>
    </row>
    <row r="258" spans="1:17" s="15" customFormat="1" x14ac:dyDescent="0.2">
      <c r="A258" s="74">
        <v>251</v>
      </c>
      <c r="B258" s="61" t="str">
        <f t="shared" si="43"/>
        <v>21-й год 11-й мес</v>
      </c>
      <c r="C258" s="62">
        <f t="shared" si="50"/>
        <v>50740</v>
      </c>
      <c r="D258" s="63">
        <f t="shared" si="39"/>
        <v>0</v>
      </c>
      <c r="E258" s="64">
        <f t="shared" si="44"/>
        <v>0</v>
      </c>
      <c r="F258" s="64">
        <f t="shared" si="51"/>
        <v>0</v>
      </c>
      <c r="G258" s="65">
        <f t="shared" si="45"/>
        <v>0</v>
      </c>
      <c r="H258" s="66">
        <f t="shared" si="40"/>
        <v>0</v>
      </c>
      <c r="I258" s="64">
        <f t="shared" si="46"/>
        <v>0</v>
      </c>
      <c r="J258" s="64">
        <f t="shared" si="47"/>
        <v>0</v>
      </c>
      <c r="K258" s="67">
        <f t="shared" si="48"/>
        <v>0</v>
      </c>
      <c r="L258" s="47"/>
      <c r="M258" s="80"/>
      <c r="N258" s="68">
        <f t="shared" si="41"/>
        <v>9</v>
      </c>
      <c r="O258" s="16">
        <f t="shared" si="49"/>
        <v>58</v>
      </c>
      <c r="P258" s="17">
        <f t="shared" si="42"/>
        <v>863110.26</v>
      </c>
      <c r="Q258" s="9"/>
    </row>
    <row r="259" spans="1:17" s="15" customFormat="1" x14ac:dyDescent="0.2">
      <c r="A259" s="74">
        <v>252</v>
      </c>
      <c r="B259" s="61" t="str">
        <f t="shared" si="43"/>
        <v>21-й год 12-й мес</v>
      </c>
      <c r="C259" s="62">
        <f t="shared" si="50"/>
        <v>50771</v>
      </c>
      <c r="D259" s="63">
        <f t="shared" si="39"/>
        <v>0</v>
      </c>
      <c r="E259" s="64">
        <f t="shared" si="44"/>
        <v>0</v>
      </c>
      <c r="F259" s="64">
        <f t="shared" si="51"/>
        <v>0</v>
      </c>
      <c r="G259" s="65">
        <f t="shared" si="45"/>
        <v>0</v>
      </c>
      <c r="H259" s="66">
        <f t="shared" si="40"/>
        <v>0</v>
      </c>
      <c r="I259" s="64">
        <f t="shared" si="46"/>
        <v>0</v>
      </c>
      <c r="J259" s="64">
        <f t="shared" si="47"/>
        <v>0</v>
      </c>
      <c r="K259" s="67">
        <f t="shared" si="48"/>
        <v>0</v>
      </c>
      <c r="L259" s="47"/>
      <c r="M259" s="80"/>
      <c r="N259" s="68">
        <f t="shared" si="41"/>
        <v>9</v>
      </c>
      <c r="O259" s="16">
        <f t="shared" si="49"/>
        <v>58</v>
      </c>
      <c r="P259" s="17">
        <f t="shared" si="42"/>
        <v>863110.26</v>
      </c>
      <c r="Q259" s="9"/>
    </row>
    <row r="260" spans="1:17" s="15" customFormat="1" x14ac:dyDescent="0.2">
      <c r="A260" s="75">
        <v>253</v>
      </c>
      <c r="B260" s="61" t="str">
        <f t="shared" si="43"/>
        <v>22-й год 1-й мес</v>
      </c>
      <c r="C260" s="62">
        <f t="shared" si="50"/>
        <v>50802</v>
      </c>
      <c r="D260" s="63">
        <f t="shared" si="39"/>
        <v>0</v>
      </c>
      <c r="E260" s="76">
        <f t="shared" si="44"/>
        <v>0</v>
      </c>
      <c r="F260" s="64">
        <f t="shared" si="51"/>
        <v>0</v>
      </c>
      <c r="G260" s="77">
        <f t="shared" si="45"/>
        <v>0</v>
      </c>
      <c r="H260" s="78">
        <f t="shared" si="40"/>
        <v>0</v>
      </c>
      <c r="I260" s="76">
        <f t="shared" si="46"/>
        <v>0</v>
      </c>
      <c r="J260" s="76">
        <f t="shared" si="47"/>
        <v>0</v>
      </c>
      <c r="K260" s="79">
        <f t="shared" si="48"/>
        <v>0</v>
      </c>
      <c r="L260" s="49"/>
      <c r="M260" s="48"/>
      <c r="N260" s="68">
        <f t="shared" si="41"/>
        <v>9</v>
      </c>
      <c r="O260" s="16">
        <f t="shared" si="49"/>
        <v>58</v>
      </c>
      <c r="P260" s="17">
        <f t="shared" si="42"/>
        <v>863110.26</v>
      </c>
      <c r="Q260" s="9"/>
    </row>
    <row r="261" spans="1:17" s="15" customFormat="1" x14ac:dyDescent="0.2">
      <c r="A261" s="60">
        <v>254</v>
      </c>
      <c r="B261" s="61" t="str">
        <f t="shared" si="43"/>
        <v>22-й год 2-й мес</v>
      </c>
      <c r="C261" s="62">
        <f t="shared" si="50"/>
        <v>50830</v>
      </c>
      <c r="D261" s="63">
        <f t="shared" si="39"/>
        <v>0</v>
      </c>
      <c r="E261" s="64">
        <f t="shared" si="44"/>
        <v>0</v>
      </c>
      <c r="F261" s="64">
        <f t="shared" si="51"/>
        <v>0</v>
      </c>
      <c r="G261" s="65">
        <f t="shared" si="45"/>
        <v>0</v>
      </c>
      <c r="H261" s="66">
        <f t="shared" si="40"/>
        <v>0</v>
      </c>
      <c r="I261" s="64">
        <f t="shared" si="46"/>
        <v>0</v>
      </c>
      <c r="J261" s="64">
        <f t="shared" si="47"/>
        <v>0</v>
      </c>
      <c r="K261" s="67">
        <f t="shared" si="48"/>
        <v>0</v>
      </c>
      <c r="L261" s="47"/>
      <c r="M261" s="80"/>
      <c r="N261" s="68">
        <f t="shared" si="41"/>
        <v>9</v>
      </c>
      <c r="O261" s="16">
        <f t="shared" si="49"/>
        <v>58</v>
      </c>
      <c r="P261" s="17">
        <f t="shared" si="42"/>
        <v>863110.26</v>
      </c>
      <c r="Q261" s="9"/>
    </row>
    <row r="262" spans="1:17" s="15" customFormat="1" x14ac:dyDescent="0.2">
      <c r="A262" s="60">
        <v>255</v>
      </c>
      <c r="B262" s="61" t="str">
        <f t="shared" si="43"/>
        <v>22-й год 3-й мес</v>
      </c>
      <c r="C262" s="62">
        <f t="shared" si="50"/>
        <v>50861</v>
      </c>
      <c r="D262" s="63">
        <f t="shared" si="39"/>
        <v>0</v>
      </c>
      <c r="E262" s="64">
        <f t="shared" si="44"/>
        <v>0</v>
      </c>
      <c r="F262" s="64">
        <f t="shared" si="51"/>
        <v>0</v>
      </c>
      <c r="G262" s="65">
        <f t="shared" si="45"/>
        <v>0</v>
      </c>
      <c r="H262" s="66">
        <f t="shared" si="40"/>
        <v>0</v>
      </c>
      <c r="I262" s="64">
        <f t="shared" si="46"/>
        <v>0</v>
      </c>
      <c r="J262" s="64">
        <f t="shared" si="47"/>
        <v>0</v>
      </c>
      <c r="K262" s="67">
        <f t="shared" si="48"/>
        <v>0</v>
      </c>
      <c r="L262" s="47"/>
      <c r="M262" s="80"/>
      <c r="N262" s="68">
        <f t="shared" si="41"/>
        <v>9</v>
      </c>
      <c r="O262" s="16">
        <f t="shared" si="49"/>
        <v>58</v>
      </c>
      <c r="P262" s="17">
        <f t="shared" si="42"/>
        <v>863110.26</v>
      </c>
      <c r="Q262" s="9"/>
    </row>
    <row r="263" spans="1:17" s="15" customFormat="1" x14ac:dyDescent="0.2">
      <c r="A263" s="60">
        <v>256</v>
      </c>
      <c r="B263" s="61" t="str">
        <f t="shared" si="43"/>
        <v>22-й год 4-й мес</v>
      </c>
      <c r="C263" s="62">
        <f t="shared" si="50"/>
        <v>50891</v>
      </c>
      <c r="D263" s="63">
        <f t="shared" si="39"/>
        <v>0</v>
      </c>
      <c r="E263" s="64">
        <f t="shared" si="44"/>
        <v>0</v>
      </c>
      <c r="F263" s="64">
        <f t="shared" si="51"/>
        <v>0</v>
      </c>
      <c r="G263" s="65">
        <f t="shared" si="45"/>
        <v>0</v>
      </c>
      <c r="H263" s="66">
        <f t="shared" si="40"/>
        <v>0</v>
      </c>
      <c r="I263" s="64">
        <f t="shared" si="46"/>
        <v>0</v>
      </c>
      <c r="J263" s="64">
        <f t="shared" si="47"/>
        <v>0</v>
      </c>
      <c r="K263" s="67">
        <f t="shared" si="48"/>
        <v>0</v>
      </c>
      <c r="L263" s="47"/>
      <c r="M263" s="80"/>
      <c r="N263" s="68">
        <f t="shared" si="41"/>
        <v>9</v>
      </c>
      <c r="O263" s="16">
        <f t="shared" si="49"/>
        <v>58</v>
      </c>
      <c r="P263" s="17">
        <f t="shared" si="42"/>
        <v>863110.26</v>
      </c>
      <c r="Q263" s="9"/>
    </row>
    <row r="264" spans="1:17" s="15" customFormat="1" x14ac:dyDescent="0.2">
      <c r="A264" s="60">
        <v>257</v>
      </c>
      <c r="B264" s="61" t="str">
        <f t="shared" si="43"/>
        <v>22-й год 5-й мес</v>
      </c>
      <c r="C264" s="62">
        <f t="shared" si="50"/>
        <v>50922</v>
      </c>
      <c r="D264" s="63">
        <f t="shared" ref="D264:D299" si="52">IF(P264*$D$2/100/12/(1-(1+$D$2/100/12)^(-O264))&lt;G263,ROUNDUP(P264*$D$2/100/12/(1-(1+$D$2/100/12)^(-O264)),0),G263+F264)</f>
        <v>0</v>
      </c>
      <c r="E264" s="64">
        <f t="shared" si="44"/>
        <v>0</v>
      </c>
      <c r="F264" s="64">
        <f t="shared" si="51"/>
        <v>0</v>
      </c>
      <c r="G264" s="65">
        <f t="shared" si="45"/>
        <v>0</v>
      </c>
      <c r="H264" s="66">
        <f t="shared" ref="H264:H299" si="53">I264+J264</f>
        <v>0</v>
      </c>
      <c r="I264" s="64">
        <f t="shared" si="46"/>
        <v>0</v>
      </c>
      <c r="J264" s="64">
        <f t="shared" si="47"/>
        <v>0</v>
      </c>
      <c r="K264" s="67">
        <f t="shared" si="48"/>
        <v>0</v>
      </c>
      <c r="L264" s="47"/>
      <c r="M264" s="80"/>
      <c r="N264" s="68">
        <f t="shared" ref="N264:N299" si="54">IF(ISBLANK(L263),VALUE(N263),ROW(L263))</f>
        <v>9</v>
      </c>
      <c r="O264" s="16">
        <f t="shared" si="49"/>
        <v>58</v>
      </c>
      <c r="P264" s="17">
        <f t="shared" ref="P264:P299" si="55">INDEX(G:G,N264,1)</f>
        <v>863110.26</v>
      </c>
      <c r="Q264" s="9"/>
    </row>
    <row r="265" spans="1:17" s="15" customFormat="1" x14ac:dyDescent="0.2">
      <c r="A265" s="60">
        <v>258</v>
      </c>
      <c r="B265" s="61" t="str">
        <f t="shared" ref="B265:B299" si="56">CONCATENATE(INT((A265-1)/12)+1,"-й год ",A265-1-INT((A265-1)/12)*12+1,"-й мес")</f>
        <v>22-й год 6-й мес</v>
      </c>
      <c r="C265" s="62">
        <f t="shared" si="50"/>
        <v>50952</v>
      </c>
      <c r="D265" s="63">
        <f t="shared" si="52"/>
        <v>0</v>
      </c>
      <c r="E265" s="64">
        <f t="shared" ref="E265:E299" si="57">D265-F265</f>
        <v>0</v>
      </c>
      <c r="F265" s="64">
        <f t="shared" si="51"/>
        <v>0</v>
      </c>
      <c r="G265" s="65">
        <f t="shared" ref="G265:G299" si="58">G264-E265-L265-M265</f>
        <v>0</v>
      </c>
      <c r="H265" s="66">
        <f t="shared" si="53"/>
        <v>0</v>
      </c>
      <c r="I265" s="64">
        <f t="shared" ref="I265:I299" si="59">IF($D$1/$D$3&lt;K264,$D$1/$D$3,K264)</f>
        <v>0</v>
      </c>
      <c r="J265" s="64">
        <f t="shared" ref="J265:J299" si="60">K264*$D$2/12/100</f>
        <v>0</v>
      </c>
      <c r="K265" s="67">
        <f t="shared" ref="K265:K299" si="61">K264-I265-L265-M265</f>
        <v>0</v>
      </c>
      <c r="L265" s="47"/>
      <c r="M265" s="80"/>
      <c r="N265" s="68">
        <f t="shared" si="54"/>
        <v>9</v>
      </c>
      <c r="O265" s="16">
        <f t="shared" ref="O265:O299" si="62">O264+N264-N265</f>
        <v>58</v>
      </c>
      <c r="P265" s="17">
        <f t="shared" si="55"/>
        <v>863110.26</v>
      </c>
      <c r="Q265" s="9"/>
    </row>
    <row r="266" spans="1:17" s="15" customFormat="1" x14ac:dyDescent="0.2">
      <c r="A266" s="60">
        <v>259</v>
      </c>
      <c r="B266" s="61" t="str">
        <f t="shared" si="56"/>
        <v>22-й год 7-й мес</v>
      </c>
      <c r="C266" s="62">
        <f t="shared" ref="C266:C299" si="63">DATE(YEAR(C265),MONTH(C265)+1,DAY(C265))</f>
        <v>50983</v>
      </c>
      <c r="D266" s="63">
        <f t="shared" si="52"/>
        <v>0</v>
      </c>
      <c r="E266" s="64">
        <f t="shared" si="57"/>
        <v>0</v>
      </c>
      <c r="F266" s="64">
        <f t="shared" ref="F266:F299" si="64">G265*$D$2*(C266-C265)/(DATE(YEAR(C266)+1,1,1)-DATE(YEAR(C266),1,1))/100</f>
        <v>0</v>
      </c>
      <c r="G266" s="65">
        <f t="shared" si="58"/>
        <v>0</v>
      </c>
      <c r="H266" s="66">
        <f t="shared" si="53"/>
        <v>0</v>
      </c>
      <c r="I266" s="64">
        <f t="shared" si="59"/>
        <v>0</v>
      </c>
      <c r="J266" s="64">
        <f t="shared" si="60"/>
        <v>0</v>
      </c>
      <c r="K266" s="67">
        <f t="shared" si="61"/>
        <v>0</v>
      </c>
      <c r="L266" s="47"/>
      <c r="M266" s="80"/>
      <c r="N266" s="68">
        <f t="shared" si="54"/>
        <v>9</v>
      </c>
      <c r="O266" s="16">
        <f t="shared" si="62"/>
        <v>58</v>
      </c>
      <c r="P266" s="17">
        <f t="shared" si="55"/>
        <v>863110.26</v>
      </c>
      <c r="Q266" s="9"/>
    </row>
    <row r="267" spans="1:17" s="15" customFormat="1" x14ac:dyDescent="0.2">
      <c r="A267" s="60">
        <v>260</v>
      </c>
      <c r="B267" s="61" t="str">
        <f t="shared" si="56"/>
        <v>22-й год 8-й мес</v>
      </c>
      <c r="C267" s="62">
        <f t="shared" si="63"/>
        <v>51014</v>
      </c>
      <c r="D267" s="63">
        <f t="shared" si="52"/>
        <v>0</v>
      </c>
      <c r="E267" s="64">
        <f t="shared" si="57"/>
        <v>0</v>
      </c>
      <c r="F267" s="64">
        <f t="shared" si="64"/>
        <v>0</v>
      </c>
      <c r="G267" s="65">
        <f t="shared" si="58"/>
        <v>0</v>
      </c>
      <c r="H267" s="66">
        <f t="shared" si="53"/>
        <v>0</v>
      </c>
      <c r="I267" s="64">
        <f t="shared" si="59"/>
        <v>0</v>
      </c>
      <c r="J267" s="64">
        <f t="shared" si="60"/>
        <v>0</v>
      </c>
      <c r="K267" s="67">
        <f t="shared" si="61"/>
        <v>0</v>
      </c>
      <c r="L267" s="47"/>
      <c r="M267" s="80"/>
      <c r="N267" s="68">
        <f t="shared" si="54"/>
        <v>9</v>
      </c>
      <c r="O267" s="16">
        <f t="shared" si="62"/>
        <v>58</v>
      </c>
      <c r="P267" s="17">
        <f t="shared" si="55"/>
        <v>863110.26</v>
      </c>
      <c r="Q267" s="9"/>
    </row>
    <row r="268" spans="1:17" s="15" customFormat="1" x14ac:dyDescent="0.2">
      <c r="A268" s="60">
        <v>261</v>
      </c>
      <c r="B268" s="61" t="str">
        <f t="shared" si="56"/>
        <v>22-й год 9-й мес</v>
      </c>
      <c r="C268" s="62">
        <f t="shared" si="63"/>
        <v>51044</v>
      </c>
      <c r="D268" s="63">
        <f t="shared" si="52"/>
        <v>0</v>
      </c>
      <c r="E268" s="64">
        <f t="shared" si="57"/>
        <v>0</v>
      </c>
      <c r="F268" s="64">
        <f t="shared" si="64"/>
        <v>0</v>
      </c>
      <c r="G268" s="65">
        <f t="shared" si="58"/>
        <v>0</v>
      </c>
      <c r="H268" s="66">
        <f t="shared" si="53"/>
        <v>0</v>
      </c>
      <c r="I268" s="64">
        <f t="shared" si="59"/>
        <v>0</v>
      </c>
      <c r="J268" s="64">
        <f t="shared" si="60"/>
        <v>0</v>
      </c>
      <c r="K268" s="67">
        <f t="shared" si="61"/>
        <v>0</v>
      </c>
      <c r="L268" s="47"/>
      <c r="M268" s="80"/>
      <c r="N268" s="68">
        <f t="shared" si="54"/>
        <v>9</v>
      </c>
      <c r="O268" s="16">
        <f t="shared" si="62"/>
        <v>58</v>
      </c>
      <c r="P268" s="17">
        <f t="shared" si="55"/>
        <v>863110.26</v>
      </c>
      <c r="Q268" s="9"/>
    </row>
    <row r="269" spans="1:17" s="15" customFormat="1" x14ac:dyDescent="0.2">
      <c r="A269" s="60">
        <v>262</v>
      </c>
      <c r="B269" s="61" t="str">
        <f t="shared" si="56"/>
        <v>22-й год 10-й мес</v>
      </c>
      <c r="C269" s="62">
        <f t="shared" si="63"/>
        <v>51075</v>
      </c>
      <c r="D269" s="63">
        <f t="shared" si="52"/>
        <v>0</v>
      </c>
      <c r="E269" s="64">
        <f t="shared" si="57"/>
        <v>0</v>
      </c>
      <c r="F269" s="64">
        <f t="shared" si="64"/>
        <v>0</v>
      </c>
      <c r="G269" s="65">
        <f t="shared" si="58"/>
        <v>0</v>
      </c>
      <c r="H269" s="66">
        <f t="shared" si="53"/>
        <v>0</v>
      </c>
      <c r="I269" s="64">
        <f t="shared" si="59"/>
        <v>0</v>
      </c>
      <c r="J269" s="64">
        <f t="shared" si="60"/>
        <v>0</v>
      </c>
      <c r="K269" s="67">
        <f t="shared" si="61"/>
        <v>0</v>
      </c>
      <c r="L269" s="47"/>
      <c r="M269" s="80"/>
      <c r="N269" s="68">
        <f t="shared" si="54"/>
        <v>9</v>
      </c>
      <c r="O269" s="16">
        <f t="shared" si="62"/>
        <v>58</v>
      </c>
      <c r="P269" s="17">
        <f t="shared" si="55"/>
        <v>863110.26</v>
      </c>
      <c r="Q269" s="9"/>
    </row>
    <row r="270" spans="1:17" s="15" customFormat="1" x14ac:dyDescent="0.2">
      <c r="A270" s="60">
        <v>263</v>
      </c>
      <c r="B270" s="61" t="str">
        <f t="shared" si="56"/>
        <v>22-й год 11-й мес</v>
      </c>
      <c r="C270" s="62">
        <f t="shared" si="63"/>
        <v>51105</v>
      </c>
      <c r="D270" s="63">
        <f t="shared" si="52"/>
        <v>0</v>
      </c>
      <c r="E270" s="64">
        <f t="shared" si="57"/>
        <v>0</v>
      </c>
      <c r="F270" s="64">
        <f t="shared" si="64"/>
        <v>0</v>
      </c>
      <c r="G270" s="65">
        <f t="shared" si="58"/>
        <v>0</v>
      </c>
      <c r="H270" s="66">
        <f t="shared" si="53"/>
        <v>0</v>
      </c>
      <c r="I270" s="64">
        <f t="shared" si="59"/>
        <v>0</v>
      </c>
      <c r="J270" s="64">
        <f t="shared" si="60"/>
        <v>0</v>
      </c>
      <c r="K270" s="67">
        <f t="shared" si="61"/>
        <v>0</v>
      </c>
      <c r="L270" s="47"/>
      <c r="M270" s="80"/>
      <c r="N270" s="68">
        <f t="shared" si="54"/>
        <v>9</v>
      </c>
      <c r="O270" s="16">
        <f t="shared" si="62"/>
        <v>58</v>
      </c>
      <c r="P270" s="17">
        <f t="shared" si="55"/>
        <v>863110.26</v>
      </c>
      <c r="Q270" s="9"/>
    </row>
    <row r="271" spans="1:17" s="15" customFormat="1" x14ac:dyDescent="0.2">
      <c r="A271" s="69">
        <v>264</v>
      </c>
      <c r="B271" s="61" t="str">
        <f t="shared" si="56"/>
        <v>22-й год 12-й мес</v>
      </c>
      <c r="C271" s="62">
        <f t="shared" si="63"/>
        <v>51136</v>
      </c>
      <c r="D271" s="63">
        <f t="shared" si="52"/>
        <v>0</v>
      </c>
      <c r="E271" s="70">
        <f t="shared" si="57"/>
        <v>0</v>
      </c>
      <c r="F271" s="64">
        <f t="shared" si="64"/>
        <v>0</v>
      </c>
      <c r="G271" s="71">
        <f t="shared" si="58"/>
        <v>0</v>
      </c>
      <c r="H271" s="72">
        <f t="shared" si="53"/>
        <v>0</v>
      </c>
      <c r="I271" s="70">
        <f t="shared" si="59"/>
        <v>0</v>
      </c>
      <c r="J271" s="70">
        <f t="shared" si="60"/>
        <v>0</v>
      </c>
      <c r="K271" s="73">
        <f t="shared" si="61"/>
        <v>0</v>
      </c>
      <c r="L271" s="50"/>
      <c r="M271" s="81"/>
      <c r="N271" s="68">
        <f t="shared" si="54"/>
        <v>9</v>
      </c>
      <c r="O271" s="16">
        <f t="shared" si="62"/>
        <v>58</v>
      </c>
      <c r="P271" s="17">
        <f t="shared" si="55"/>
        <v>863110.26</v>
      </c>
      <c r="Q271" s="9"/>
    </row>
    <row r="272" spans="1:17" s="15" customFormat="1" x14ac:dyDescent="0.2">
      <c r="A272" s="74">
        <v>265</v>
      </c>
      <c r="B272" s="61" t="str">
        <f t="shared" si="56"/>
        <v>23-й год 1-й мес</v>
      </c>
      <c r="C272" s="62">
        <f t="shared" si="63"/>
        <v>51167</v>
      </c>
      <c r="D272" s="63">
        <f t="shared" si="52"/>
        <v>0</v>
      </c>
      <c r="E272" s="64">
        <f t="shared" si="57"/>
        <v>0</v>
      </c>
      <c r="F272" s="64">
        <f t="shared" si="64"/>
        <v>0</v>
      </c>
      <c r="G272" s="65">
        <f t="shared" si="58"/>
        <v>0</v>
      </c>
      <c r="H272" s="66">
        <f t="shared" si="53"/>
        <v>0</v>
      </c>
      <c r="I272" s="64">
        <f t="shared" si="59"/>
        <v>0</v>
      </c>
      <c r="J272" s="64">
        <f t="shared" si="60"/>
        <v>0</v>
      </c>
      <c r="K272" s="67">
        <f t="shared" si="61"/>
        <v>0</v>
      </c>
      <c r="L272" s="47"/>
      <c r="M272" s="80"/>
      <c r="N272" s="68">
        <f t="shared" si="54"/>
        <v>9</v>
      </c>
      <c r="O272" s="16">
        <f t="shared" si="62"/>
        <v>58</v>
      </c>
      <c r="P272" s="17">
        <f t="shared" si="55"/>
        <v>863110.26</v>
      </c>
      <c r="Q272" s="9"/>
    </row>
    <row r="273" spans="1:17" s="15" customFormat="1" x14ac:dyDescent="0.2">
      <c r="A273" s="74">
        <v>266</v>
      </c>
      <c r="B273" s="61" t="str">
        <f t="shared" si="56"/>
        <v>23-й год 2-й мес</v>
      </c>
      <c r="C273" s="62">
        <f t="shared" si="63"/>
        <v>51196</v>
      </c>
      <c r="D273" s="63">
        <f t="shared" si="52"/>
        <v>0</v>
      </c>
      <c r="E273" s="64">
        <f t="shared" si="57"/>
        <v>0</v>
      </c>
      <c r="F273" s="64">
        <f t="shared" si="64"/>
        <v>0</v>
      </c>
      <c r="G273" s="65">
        <f t="shared" si="58"/>
        <v>0</v>
      </c>
      <c r="H273" s="66">
        <f t="shared" si="53"/>
        <v>0</v>
      </c>
      <c r="I273" s="64">
        <f t="shared" si="59"/>
        <v>0</v>
      </c>
      <c r="J273" s="64">
        <f t="shared" si="60"/>
        <v>0</v>
      </c>
      <c r="K273" s="67">
        <f t="shared" si="61"/>
        <v>0</v>
      </c>
      <c r="L273" s="47"/>
      <c r="M273" s="80"/>
      <c r="N273" s="68">
        <f t="shared" si="54"/>
        <v>9</v>
      </c>
      <c r="O273" s="16">
        <f t="shared" si="62"/>
        <v>58</v>
      </c>
      <c r="P273" s="17">
        <f t="shared" si="55"/>
        <v>863110.26</v>
      </c>
      <c r="Q273" s="9"/>
    </row>
    <row r="274" spans="1:17" s="15" customFormat="1" x14ac:dyDescent="0.2">
      <c r="A274" s="74">
        <v>267</v>
      </c>
      <c r="B274" s="61" t="str">
        <f t="shared" si="56"/>
        <v>23-й год 3-й мес</v>
      </c>
      <c r="C274" s="62">
        <f t="shared" si="63"/>
        <v>51227</v>
      </c>
      <c r="D274" s="63">
        <f t="shared" si="52"/>
        <v>0</v>
      </c>
      <c r="E274" s="64">
        <f t="shared" si="57"/>
        <v>0</v>
      </c>
      <c r="F274" s="64">
        <f t="shared" si="64"/>
        <v>0</v>
      </c>
      <c r="G274" s="65">
        <f t="shared" si="58"/>
        <v>0</v>
      </c>
      <c r="H274" s="66">
        <f t="shared" si="53"/>
        <v>0</v>
      </c>
      <c r="I274" s="64">
        <f t="shared" si="59"/>
        <v>0</v>
      </c>
      <c r="J274" s="64">
        <f t="shared" si="60"/>
        <v>0</v>
      </c>
      <c r="K274" s="67">
        <f t="shared" si="61"/>
        <v>0</v>
      </c>
      <c r="L274" s="47"/>
      <c r="M274" s="80"/>
      <c r="N274" s="68">
        <f t="shared" si="54"/>
        <v>9</v>
      </c>
      <c r="O274" s="16">
        <f t="shared" si="62"/>
        <v>58</v>
      </c>
      <c r="P274" s="17">
        <f t="shared" si="55"/>
        <v>863110.26</v>
      </c>
      <c r="Q274" s="9"/>
    </row>
    <row r="275" spans="1:17" s="15" customFormat="1" x14ac:dyDescent="0.2">
      <c r="A275" s="74">
        <v>268</v>
      </c>
      <c r="B275" s="61" t="str">
        <f t="shared" si="56"/>
        <v>23-й год 4-й мес</v>
      </c>
      <c r="C275" s="62">
        <f t="shared" si="63"/>
        <v>51257</v>
      </c>
      <c r="D275" s="63">
        <f t="shared" si="52"/>
        <v>0</v>
      </c>
      <c r="E275" s="64">
        <f t="shared" si="57"/>
        <v>0</v>
      </c>
      <c r="F275" s="64">
        <f t="shared" si="64"/>
        <v>0</v>
      </c>
      <c r="G275" s="65">
        <f t="shared" si="58"/>
        <v>0</v>
      </c>
      <c r="H275" s="66">
        <f t="shared" si="53"/>
        <v>0</v>
      </c>
      <c r="I275" s="64">
        <f t="shared" si="59"/>
        <v>0</v>
      </c>
      <c r="J275" s="64">
        <f t="shared" si="60"/>
        <v>0</v>
      </c>
      <c r="K275" s="67">
        <f t="shared" si="61"/>
        <v>0</v>
      </c>
      <c r="L275" s="47"/>
      <c r="M275" s="80"/>
      <c r="N275" s="68">
        <f t="shared" si="54"/>
        <v>9</v>
      </c>
      <c r="O275" s="16">
        <f t="shared" si="62"/>
        <v>58</v>
      </c>
      <c r="P275" s="17">
        <f t="shared" si="55"/>
        <v>863110.26</v>
      </c>
      <c r="Q275" s="9"/>
    </row>
    <row r="276" spans="1:17" s="15" customFormat="1" x14ac:dyDescent="0.2">
      <c r="A276" s="74">
        <v>269</v>
      </c>
      <c r="B276" s="61" t="str">
        <f t="shared" si="56"/>
        <v>23-й год 5-й мес</v>
      </c>
      <c r="C276" s="62">
        <f t="shared" si="63"/>
        <v>51288</v>
      </c>
      <c r="D276" s="63">
        <f t="shared" si="52"/>
        <v>0</v>
      </c>
      <c r="E276" s="64">
        <f t="shared" si="57"/>
        <v>0</v>
      </c>
      <c r="F276" s="64">
        <f t="shared" si="64"/>
        <v>0</v>
      </c>
      <c r="G276" s="65">
        <f t="shared" si="58"/>
        <v>0</v>
      </c>
      <c r="H276" s="66">
        <f t="shared" si="53"/>
        <v>0</v>
      </c>
      <c r="I276" s="64">
        <f t="shared" si="59"/>
        <v>0</v>
      </c>
      <c r="J276" s="64">
        <f t="shared" si="60"/>
        <v>0</v>
      </c>
      <c r="K276" s="67">
        <f t="shared" si="61"/>
        <v>0</v>
      </c>
      <c r="L276" s="47"/>
      <c r="M276" s="80"/>
      <c r="N276" s="68">
        <f t="shared" si="54"/>
        <v>9</v>
      </c>
      <c r="O276" s="16">
        <f t="shared" si="62"/>
        <v>58</v>
      </c>
      <c r="P276" s="17">
        <f t="shared" si="55"/>
        <v>863110.26</v>
      </c>
      <c r="Q276" s="9"/>
    </row>
    <row r="277" spans="1:17" s="15" customFormat="1" x14ac:dyDescent="0.2">
      <c r="A277" s="74">
        <v>270</v>
      </c>
      <c r="B277" s="61" t="str">
        <f t="shared" si="56"/>
        <v>23-й год 6-й мес</v>
      </c>
      <c r="C277" s="62">
        <f t="shared" si="63"/>
        <v>51318</v>
      </c>
      <c r="D277" s="63">
        <f t="shared" si="52"/>
        <v>0</v>
      </c>
      <c r="E277" s="64">
        <f t="shared" si="57"/>
        <v>0</v>
      </c>
      <c r="F277" s="64">
        <f t="shared" si="64"/>
        <v>0</v>
      </c>
      <c r="G277" s="65">
        <f t="shared" si="58"/>
        <v>0</v>
      </c>
      <c r="H277" s="66">
        <f t="shared" si="53"/>
        <v>0</v>
      </c>
      <c r="I277" s="64">
        <f t="shared" si="59"/>
        <v>0</v>
      </c>
      <c r="J277" s="64">
        <f t="shared" si="60"/>
        <v>0</v>
      </c>
      <c r="K277" s="67">
        <f t="shared" si="61"/>
        <v>0</v>
      </c>
      <c r="L277" s="47"/>
      <c r="M277" s="80"/>
      <c r="N277" s="68">
        <f t="shared" si="54"/>
        <v>9</v>
      </c>
      <c r="O277" s="16">
        <f t="shared" si="62"/>
        <v>58</v>
      </c>
      <c r="P277" s="17">
        <f t="shared" si="55"/>
        <v>863110.26</v>
      </c>
      <c r="Q277" s="9"/>
    </row>
    <row r="278" spans="1:17" s="15" customFormat="1" x14ac:dyDescent="0.2">
      <c r="A278" s="74">
        <v>271</v>
      </c>
      <c r="B278" s="61" t="str">
        <f t="shared" si="56"/>
        <v>23-й год 7-й мес</v>
      </c>
      <c r="C278" s="62">
        <f t="shared" si="63"/>
        <v>51349</v>
      </c>
      <c r="D278" s="63">
        <f t="shared" si="52"/>
        <v>0</v>
      </c>
      <c r="E278" s="64">
        <f t="shared" si="57"/>
        <v>0</v>
      </c>
      <c r="F278" s="64">
        <f t="shared" si="64"/>
        <v>0</v>
      </c>
      <c r="G278" s="65">
        <f t="shared" si="58"/>
        <v>0</v>
      </c>
      <c r="H278" s="66">
        <f t="shared" si="53"/>
        <v>0</v>
      </c>
      <c r="I278" s="64">
        <f t="shared" si="59"/>
        <v>0</v>
      </c>
      <c r="J278" s="64">
        <f t="shared" si="60"/>
        <v>0</v>
      </c>
      <c r="K278" s="67">
        <f t="shared" si="61"/>
        <v>0</v>
      </c>
      <c r="L278" s="47"/>
      <c r="M278" s="80"/>
      <c r="N278" s="68">
        <f t="shared" si="54"/>
        <v>9</v>
      </c>
      <c r="O278" s="16">
        <f t="shared" si="62"/>
        <v>58</v>
      </c>
      <c r="P278" s="17">
        <f t="shared" si="55"/>
        <v>863110.26</v>
      </c>
      <c r="Q278" s="9"/>
    </row>
    <row r="279" spans="1:17" s="15" customFormat="1" x14ac:dyDescent="0.2">
      <c r="A279" s="74">
        <v>272</v>
      </c>
      <c r="B279" s="61" t="str">
        <f t="shared" si="56"/>
        <v>23-й год 8-й мес</v>
      </c>
      <c r="C279" s="62">
        <f t="shared" si="63"/>
        <v>51380</v>
      </c>
      <c r="D279" s="63">
        <f t="shared" si="52"/>
        <v>0</v>
      </c>
      <c r="E279" s="64">
        <f t="shared" si="57"/>
        <v>0</v>
      </c>
      <c r="F279" s="64">
        <f t="shared" si="64"/>
        <v>0</v>
      </c>
      <c r="G279" s="65">
        <f t="shared" si="58"/>
        <v>0</v>
      </c>
      <c r="H279" s="66">
        <f t="shared" si="53"/>
        <v>0</v>
      </c>
      <c r="I279" s="64">
        <f t="shared" si="59"/>
        <v>0</v>
      </c>
      <c r="J279" s="64">
        <f t="shared" si="60"/>
        <v>0</v>
      </c>
      <c r="K279" s="67">
        <f t="shared" si="61"/>
        <v>0</v>
      </c>
      <c r="L279" s="47"/>
      <c r="M279" s="80"/>
      <c r="N279" s="68">
        <f t="shared" si="54"/>
        <v>9</v>
      </c>
      <c r="O279" s="16">
        <f t="shared" si="62"/>
        <v>58</v>
      </c>
      <c r="P279" s="17">
        <f t="shared" si="55"/>
        <v>863110.26</v>
      </c>
      <c r="Q279" s="9"/>
    </row>
    <row r="280" spans="1:17" s="15" customFormat="1" x14ac:dyDescent="0.2">
      <c r="A280" s="74">
        <v>273</v>
      </c>
      <c r="B280" s="61" t="str">
        <f t="shared" si="56"/>
        <v>23-й год 9-й мес</v>
      </c>
      <c r="C280" s="62">
        <f t="shared" si="63"/>
        <v>51410</v>
      </c>
      <c r="D280" s="63">
        <f t="shared" si="52"/>
        <v>0</v>
      </c>
      <c r="E280" s="64">
        <f t="shared" si="57"/>
        <v>0</v>
      </c>
      <c r="F280" s="64">
        <f t="shared" si="64"/>
        <v>0</v>
      </c>
      <c r="G280" s="65">
        <f t="shared" si="58"/>
        <v>0</v>
      </c>
      <c r="H280" s="66">
        <f t="shared" si="53"/>
        <v>0</v>
      </c>
      <c r="I280" s="64">
        <f t="shared" si="59"/>
        <v>0</v>
      </c>
      <c r="J280" s="64">
        <f t="shared" si="60"/>
        <v>0</v>
      </c>
      <c r="K280" s="67">
        <f t="shared" si="61"/>
        <v>0</v>
      </c>
      <c r="L280" s="47"/>
      <c r="M280" s="80"/>
      <c r="N280" s="68">
        <f t="shared" si="54"/>
        <v>9</v>
      </c>
      <c r="O280" s="16">
        <f t="shared" si="62"/>
        <v>58</v>
      </c>
      <c r="P280" s="17">
        <f t="shared" si="55"/>
        <v>863110.26</v>
      </c>
      <c r="Q280" s="9"/>
    </row>
    <row r="281" spans="1:17" s="15" customFormat="1" x14ac:dyDescent="0.2">
      <c r="A281" s="74">
        <v>274</v>
      </c>
      <c r="B281" s="61" t="str">
        <f t="shared" si="56"/>
        <v>23-й год 10-й мес</v>
      </c>
      <c r="C281" s="62">
        <f t="shared" si="63"/>
        <v>51441</v>
      </c>
      <c r="D281" s="63">
        <f t="shared" si="52"/>
        <v>0</v>
      </c>
      <c r="E281" s="64">
        <f t="shared" si="57"/>
        <v>0</v>
      </c>
      <c r="F281" s="64">
        <f t="shared" si="64"/>
        <v>0</v>
      </c>
      <c r="G281" s="65">
        <f t="shared" si="58"/>
        <v>0</v>
      </c>
      <c r="H281" s="66">
        <f t="shared" si="53"/>
        <v>0</v>
      </c>
      <c r="I281" s="64">
        <f t="shared" si="59"/>
        <v>0</v>
      </c>
      <c r="J281" s="64">
        <f t="shared" si="60"/>
        <v>0</v>
      </c>
      <c r="K281" s="67">
        <f t="shared" si="61"/>
        <v>0</v>
      </c>
      <c r="L281" s="47"/>
      <c r="M281" s="80"/>
      <c r="N281" s="68">
        <f t="shared" si="54"/>
        <v>9</v>
      </c>
      <c r="O281" s="16">
        <f t="shared" si="62"/>
        <v>58</v>
      </c>
      <c r="P281" s="17">
        <f t="shared" si="55"/>
        <v>863110.26</v>
      </c>
      <c r="Q281" s="9"/>
    </row>
    <row r="282" spans="1:17" s="15" customFormat="1" x14ac:dyDescent="0.2">
      <c r="A282" s="74">
        <v>275</v>
      </c>
      <c r="B282" s="61" t="str">
        <f t="shared" si="56"/>
        <v>23-й год 11-й мес</v>
      </c>
      <c r="C282" s="62">
        <f t="shared" si="63"/>
        <v>51471</v>
      </c>
      <c r="D282" s="63">
        <f t="shared" si="52"/>
        <v>0</v>
      </c>
      <c r="E282" s="64">
        <f t="shared" si="57"/>
        <v>0</v>
      </c>
      <c r="F282" s="64">
        <f t="shared" si="64"/>
        <v>0</v>
      </c>
      <c r="G282" s="65">
        <f t="shared" si="58"/>
        <v>0</v>
      </c>
      <c r="H282" s="66">
        <f t="shared" si="53"/>
        <v>0</v>
      </c>
      <c r="I282" s="64">
        <f t="shared" si="59"/>
        <v>0</v>
      </c>
      <c r="J282" s="64">
        <f t="shared" si="60"/>
        <v>0</v>
      </c>
      <c r="K282" s="67">
        <f t="shared" si="61"/>
        <v>0</v>
      </c>
      <c r="L282" s="47"/>
      <c r="M282" s="80"/>
      <c r="N282" s="68">
        <f t="shared" si="54"/>
        <v>9</v>
      </c>
      <c r="O282" s="16">
        <f t="shared" si="62"/>
        <v>58</v>
      </c>
      <c r="P282" s="17">
        <f t="shared" si="55"/>
        <v>863110.26</v>
      </c>
      <c r="Q282" s="9"/>
    </row>
    <row r="283" spans="1:17" s="15" customFormat="1" x14ac:dyDescent="0.2">
      <c r="A283" s="74">
        <v>276</v>
      </c>
      <c r="B283" s="61" t="str">
        <f t="shared" si="56"/>
        <v>23-й год 12-й мес</v>
      </c>
      <c r="C283" s="62">
        <f t="shared" si="63"/>
        <v>51502</v>
      </c>
      <c r="D283" s="63">
        <f t="shared" si="52"/>
        <v>0</v>
      </c>
      <c r="E283" s="64">
        <f t="shared" si="57"/>
        <v>0</v>
      </c>
      <c r="F283" s="64">
        <f t="shared" si="64"/>
        <v>0</v>
      </c>
      <c r="G283" s="65">
        <f t="shared" si="58"/>
        <v>0</v>
      </c>
      <c r="H283" s="66">
        <f t="shared" si="53"/>
        <v>0</v>
      </c>
      <c r="I283" s="64">
        <f t="shared" si="59"/>
        <v>0</v>
      </c>
      <c r="J283" s="64">
        <f t="shared" si="60"/>
        <v>0</v>
      </c>
      <c r="K283" s="67">
        <f t="shared" si="61"/>
        <v>0</v>
      </c>
      <c r="L283" s="47"/>
      <c r="M283" s="80"/>
      <c r="N283" s="68">
        <f t="shared" si="54"/>
        <v>9</v>
      </c>
      <c r="O283" s="16">
        <f t="shared" si="62"/>
        <v>58</v>
      </c>
      <c r="P283" s="17">
        <f t="shared" si="55"/>
        <v>863110.26</v>
      </c>
      <c r="Q283" s="9"/>
    </row>
    <row r="284" spans="1:17" s="15" customFormat="1" x14ac:dyDescent="0.2">
      <c r="A284" s="75">
        <v>277</v>
      </c>
      <c r="B284" s="61" t="str">
        <f t="shared" si="56"/>
        <v>24-й год 1-й мес</v>
      </c>
      <c r="C284" s="62">
        <f t="shared" si="63"/>
        <v>51533</v>
      </c>
      <c r="D284" s="63">
        <f t="shared" si="52"/>
        <v>0</v>
      </c>
      <c r="E284" s="76">
        <f t="shared" si="57"/>
        <v>0</v>
      </c>
      <c r="F284" s="64">
        <f t="shared" si="64"/>
        <v>0</v>
      </c>
      <c r="G284" s="77">
        <f t="shared" si="58"/>
        <v>0</v>
      </c>
      <c r="H284" s="78">
        <f t="shared" si="53"/>
        <v>0</v>
      </c>
      <c r="I284" s="76">
        <f t="shared" si="59"/>
        <v>0</v>
      </c>
      <c r="J284" s="76">
        <f t="shared" si="60"/>
        <v>0</v>
      </c>
      <c r="K284" s="79">
        <f t="shared" si="61"/>
        <v>0</v>
      </c>
      <c r="L284" s="49"/>
      <c r="M284" s="48"/>
      <c r="N284" s="68">
        <f t="shared" si="54"/>
        <v>9</v>
      </c>
      <c r="O284" s="16">
        <f t="shared" si="62"/>
        <v>58</v>
      </c>
      <c r="P284" s="17">
        <f t="shared" si="55"/>
        <v>863110.26</v>
      </c>
      <c r="Q284" s="9"/>
    </row>
    <row r="285" spans="1:17" s="15" customFormat="1" x14ac:dyDescent="0.2">
      <c r="A285" s="60">
        <v>278</v>
      </c>
      <c r="B285" s="61" t="str">
        <f t="shared" si="56"/>
        <v>24-й год 2-й мес</v>
      </c>
      <c r="C285" s="62">
        <f t="shared" si="63"/>
        <v>51561</v>
      </c>
      <c r="D285" s="63">
        <f t="shared" si="52"/>
        <v>0</v>
      </c>
      <c r="E285" s="64">
        <f t="shared" si="57"/>
        <v>0</v>
      </c>
      <c r="F285" s="64">
        <f t="shared" si="64"/>
        <v>0</v>
      </c>
      <c r="G285" s="65">
        <f t="shared" si="58"/>
        <v>0</v>
      </c>
      <c r="H285" s="66">
        <f t="shared" si="53"/>
        <v>0</v>
      </c>
      <c r="I285" s="64">
        <f t="shared" si="59"/>
        <v>0</v>
      </c>
      <c r="J285" s="64">
        <f t="shared" si="60"/>
        <v>0</v>
      </c>
      <c r="K285" s="67">
        <f t="shared" si="61"/>
        <v>0</v>
      </c>
      <c r="L285" s="47"/>
      <c r="M285" s="80"/>
      <c r="N285" s="68">
        <f t="shared" si="54"/>
        <v>9</v>
      </c>
      <c r="O285" s="16">
        <f t="shared" si="62"/>
        <v>58</v>
      </c>
      <c r="P285" s="17">
        <f t="shared" si="55"/>
        <v>863110.26</v>
      </c>
      <c r="Q285" s="9"/>
    </row>
    <row r="286" spans="1:17" s="15" customFormat="1" x14ac:dyDescent="0.2">
      <c r="A286" s="60">
        <v>279</v>
      </c>
      <c r="B286" s="61" t="str">
        <f t="shared" si="56"/>
        <v>24-й год 3-й мес</v>
      </c>
      <c r="C286" s="62">
        <f t="shared" si="63"/>
        <v>51592</v>
      </c>
      <c r="D286" s="63">
        <f t="shared" si="52"/>
        <v>0</v>
      </c>
      <c r="E286" s="64">
        <f t="shared" si="57"/>
        <v>0</v>
      </c>
      <c r="F286" s="64">
        <f t="shared" si="64"/>
        <v>0</v>
      </c>
      <c r="G286" s="65">
        <f t="shared" si="58"/>
        <v>0</v>
      </c>
      <c r="H286" s="66">
        <f t="shared" si="53"/>
        <v>0</v>
      </c>
      <c r="I286" s="64">
        <f t="shared" si="59"/>
        <v>0</v>
      </c>
      <c r="J286" s="64">
        <f t="shared" si="60"/>
        <v>0</v>
      </c>
      <c r="K286" s="67">
        <f t="shared" si="61"/>
        <v>0</v>
      </c>
      <c r="L286" s="47"/>
      <c r="M286" s="80"/>
      <c r="N286" s="68">
        <f t="shared" si="54"/>
        <v>9</v>
      </c>
      <c r="O286" s="16">
        <f t="shared" si="62"/>
        <v>58</v>
      </c>
      <c r="P286" s="17">
        <f t="shared" si="55"/>
        <v>863110.26</v>
      </c>
      <c r="Q286" s="9"/>
    </row>
    <row r="287" spans="1:17" s="15" customFormat="1" x14ac:dyDescent="0.2">
      <c r="A287" s="60">
        <v>280</v>
      </c>
      <c r="B287" s="61" t="str">
        <f t="shared" si="56"/>
        <v>24-й год 4-й мес</v>
      </c>
      <c r="C287" s="62">
        <f t="shared" si="63"/>
        <v>51622</v>
      </c>
      <c r="D287" s="63">
        <f t="shared" si="52"/>
        <v>0</v>
      </c>
      <c r="E287" s="64">
        <f t="shared" si="57"/>
        <v>0</v>
      </c>
      <c r="F287" s="64">
        <f t="shared" si="64"/>
        <v>0</v>
      </c>
      <c r="G287" s="65">
        <f t="shared" si="58"/>
        <v>0</v>
      </c>
      <c r="H287" s="66">
        <f t="shared" si="53"/>
        <v>0</v>
      </c>
      <c r="I287" s="64">
        <f t="shared" si="59"/>
        <v>0</v>
      </c>
      <c r="J287" s="64">
        <f t="shared" si="60"/>
        <v>0</v>
      </c>
      <c r="K287" s="67">
        <f t="shared" si="61"/>
        <v>0</v>
      </c>
      <c r="L287" s="47"/>
      <c r="M287" s="80"/>
      <c r="N287" s="68">
        <f t="shared" si="54"/>
        <v>9</v>
      </c>
      <c r="O287" s="16">
        <f t="shared" si="62"/>
        <v>58</v>
      </c>
      <c r="P287" s="17">
        <f t="shared" si="55"/>
        <v>863110.26</v>
      </c>
      <c r="Q287" s="9"/>
    </row>
    <row r="288" spans="1:17" s="15" customFormat="1" x14ac:dyDescent="0.2">
      <c r="A288" s="60">
        <v>281</v>
      </c>
      <c r="B288" s="61" t="str">
        <f t="shared" si="56"/>
        <v>24-й год 5-й мес</v>
      </c>
      <c r="C288" s="62">
        <f t="shared" si="63"/>
        <v>51653</v>
      </c>
      <c r="D288" s="63">
        <f t="shared" si="52"/>
        <v>0</v>
      </c>
      <c r="E288" s="64">
        <f t="shared" si="57"/>
        <v>0</v>
      </c>
      <c r="F288" s="64">
        <f t="shared" si="64"/>
        <v>0</v>
      </c>
      <c r="G288" s="65">
        <f t="shared" si="58"/>
        <v>0</v>
      </c>
      <c r="H288" s="66">
        <f t="shared" si="53"/>
        <v>0</v>
      </c>
      <c r="I288" s="64">
        <f t="shared" si="59"/>
        <v>0</v>
      </c>
      <c r="J288" s="64">
        <f t="shared" si="60"/>
        <v>0</v>
      </c>
      <c r="K288" s="67">
        <f t="shared" si="61"/>
        <v>0</v>
      </c>
      <c r="L288" s="47"/>
      <c r="M288" s="80"/>
      <c r="N288" s="68">
        <f t="shared" si="54"/>
        <v>9</v>
      </c>
      <c r="O288" s="16">
        <f t="shared" si="62"/>
        <v>58</v>
      </c>
      <c r="P288" s="17">
        <f t="shared" si="55"/>
        <v>863110.26</v>
      </c>
      <c r="Q288" s="9"/>
    </row>
    <row r="289" spans="1:17" s="15" customFormat="1" x14ac:dyDescent="0.2">
      <c r="A289" s="60">
        <v>282</v>
      </c>
      <c r="B289" s="61" t="str">
        <f t="shared" si="56"/>
        <v>24-й год 6-й мес</v>
      </c>
      <c r="C289" s="62">
        <f t="shared" si="63"/>
        <v>51683</v>
      </c>
      <c r="D289" s="63">
        <f t="shared" si="52"/>
        <v>0</v>
      </c>
      <c r="E289" s="64">
        <f t="shared" si="57"/>
        <v>0</v>
      </c>
      <c r="F289" s="64">
        <f t="shared" si="64"/>
        <v>0</v>
      </c>
      <c r="G289" s="65">
        <f t="shared" si="58"/>
        <v>0</v>
      </c>
      <c r="H289" s="66">
        <f t="shared" si="53"/>
        <v>0</v>
      </c>
      <c r="I289" s="64">
        <f t="shared" si="59"/>
        <v>0</v>
      </c>
      <c r="J289" s="64">
        <f t="shared" si="60"/>
        <v>0</v>
      </c>
      <c r="K289" s="67">
        <f t="shared" si="61"/>
        <v>0</v>
      </c>
      <c r="L289" s="47"/>
      <c r="M289" s="80"/>
      <c r="N289" s="68">
        <f t="shared" si="54"/>
        <v>9</v>
      </c>
      <c r="O289" s="16">
        <f t="shared" si="62"/>
        <v>58</v>
      </c>
      <c r="P289" s="17">
        <f t="shared" si="55"/>
        <v>863110.26</v>
      </c>
      <c r="Q289" s="9"/>
    </row>
    <row r="290" spans="1:17" s="15" customFormat="1" x14ac:dyDescent="0.2">
      <c r="A290" s="60">
        <v>283</v>
      </c>
      <c r="B290" s="61" t="str">
        <f t="shared" si="56"/>
        <v>24-й год 7-й мес</v>
      </c>
      <c r="C290" s="62">
        <f t="shared" si="63"/>
        <v>51714</v>
      </c>
      <c r="D290" s="63">
        <f t="shared" si="52"/>
        <v>0</v>
      </c>
      <c r="E290" s="64">
        <f t="shared" si="57"/>
        <v>0</v>
      </c>
      <c r="F290" s="64">
        <f t="shared" si="64"/>
        <v>0</v>
      </c>
      <c r="G290" s="65">
        <f t="shared" si="58"/>
        <v>0</v>
      </c>
      <c r="H290" s="66">
        <f t="shared" si="53"/>
        <v>0</v>
      </c>
      <c r="I290" s="64">
        <f t="shared" si="59"/>
        <v>0</v>
      </c>
      <c r="J290" s="64">
        <f t="shared" si="60"/>
        <v>0</v>
      </c>
      <c r="K290" s="67">
        <f t="shared" si="61"/>
        <v>0</v>
      </c>
      <c r="L290" s="47"/>
      <c r="M290" s="80"/>
      <c r="N290" s="68">
        <f t="shared" si="54"/>
        <v>9</v>
      </c>
      <c r="O290" s="16">
        <f t="shared" si="62"/>
        <v>58</v>
      </c>
      <c r="P290" s="17">
        <f t="shared" si="55"/>
        <v>863110.26</v>
      </c>
      <c r="Q290" s="9"/>
    </row>
    <row r="291" spans="1:17" s="15" customFormat="1" x14ac:dyDescent="0.2">
      <c r="A291" s="60">
        <v>284</v>
      </c>
      <c r="B291" s="61" t="str">
        <f t="shared" si="56"/>
        <v>24-й год 8-й мес</v>
      </c>
      <c r="C291" s="62">
        <f t="shared" si="63"/>
        <v>51745</v>
      </c>
      <c r="D291" s="63">
        <f t="shared" si="52"/>
        <v>0</v>
      </c>
      <c r="E291" s="64">
        <f t="shared" si="57"/>
        <v>0</v>
      </c>
      <c r="F291" s="64">
        <f t="shared" si="64"/>
        <v>0</v>
      </c>
      <c r="G291" s="65">
        <f t="shared" si="58"/>
        <v>0</v>
      </c>
      <c r="H291" s="66">
        <f t="shared" si="53"/>
        <v>0</v>
      </c>
      <c r="I291" s="64">
        <f t="shared" si="59"/>
        <v>0</v>
      </c>
      <c r="J291" s="64">
        <f t="shared" si="60"/>
        <v>0</v>
      </c>
      <c r="K291" s="67">
        <f t="shared" si="61"/>
        <v>0</v>
      </c>
      <c r="L291" s="47"/>
      <c r="M291" s="80"/>
      <c r="N291" s="68">
        <f t="shared" si="54"/>
        <v>9</v>
      </c>
      <c r="O291" s="16">
        <f t="shared" si="62"/>
        <v>58</v>
      </c>
      <c r="P291" s="17">
        <f t="shared" si="55"/>
        <v>863110.26</v>
      </c>
      <c r="Q291" s="9"/>
    </row>
    <row r="292" spans="1:17" s="15" customFormat="1" x14ac:dyDescent="0.2">
      <c r="A292" s="60">
        <v>285</v>
      </c>
      <c r="B292" s="61" t="str">
        <f t="shared" si="56"/>
        <v>24-й год 9-й мес</v>
      </c>
      <c r="C292" s="62">
        <f t="shared" si="63"/>
        <v>51775</v>
      </c>
      <c r="D292" s="63">
        <f t="shared" si="52"/>
        <v>0</v>
      </c>
      <c r="E292" s="64">
        <f t="shared" si="57"/>
        <v>0</v>
      </c>
      <c r="F292" s="64">
        <f t="shared" si="64"/>
        <v>0</v>
      </c>
      <c r="G292" s="65">
        <f t="shared" si="58"/>
        <v>0</v>
      </c>
      <c r="H292" s="66">
        <f t="shared" si="53"/>
        <v>0</v>
      </c>
      <c r="I292" s="64">
        <f t="shared" si="59"/>
        <v>0</v>
      </c>
      <c r="J292" s="64">
        <f t="shared" si="60"/>
        <v>0</v>
      </c>
      <c r="K292" s="67">
        <f t="shared" si="61"/>
        <v>0</v>
      </c>
      <c r="L292" s="47"/>
      <c r="M292" s="80"/>
      <c r="N292" s="68">
        <f t="shared" si="54"/>
        <v>9</v>
      </c>
      <c r="O292" s="16">
        <f t="shared" si="62"/>
        <v>58</v>
      </c>
      <c r="P292" s="17">
        <f t="shared" si="55"/>
        <v>863110.26</v>
      </c>
      <c r="Q292" s="9"/>
    </row>
    <row r="293" spans="1:17" s="15" customFormat="1" x14ac:dyDescent="0.2">
      <c r="A293" s="60">
        <v>286</v>
      </c>
      <c r="B293" s="61" t="str">
        <f t="shared" si="56"/>
        <v>24-й год 10-й мес</v>
      </c>
      <c r="C293" s="62">
        <f t="shared" si="63"/>
        <v>51806</v>
      </c>
      <c r="D293" s="63">
        <f t="shared" si="52"/>
        <v>0</v>
      </c>
      <c r="E293" s="64">
        <f t="shared" si="57"/>
        <v>0</v>
      </c>
      <c r="F293" s="64">
        <f t="shared" si="64"/>
        <v>0</v>
      </c>
      <c r="G293" s="65">
        <f t="shared" si="58"/>
        <v>0</v>
      </c>
      <c r="H293" s="66">
        <f t="shared" si="53"/>
        <v>0</v>
      </c>
      <c r="I293" s="64">
        <f t="shared" si="59"/>
        <v>0</v>
      </c>
      <c r="J293" s="64">
        <f t="shared" si="60"/>
        <v>0</v>
      </c>
      <c r="K293" s="67">
        <f t="shared" si="61"/>
        <v>0</v>
      </c>
      <c r="L293" s="47"/>
      <c r="M293" s="80"/>
      <c r="N293" s="68">
        <f t="shared" si="54"/>
        <v>9</v>
      </c>
      <c r="O293" s="16">
        <f t="shared" si="62"/>
        <v>58</v>
      </c>
      <c r="P293" s="17">
        <f t="shared" si="55"/>
        <v>863110.26</v>
      </c>
      <c r="Q293" s="9"/>
    </row>
    <row r="294" spans="1:17" s="15" customFormat="1" x14ac:dyDescent="0.2">
      <c r="A294" s="60">
        <v>287</v>
      </c>
      <c r="B294" s="61" t="str">
        <f t="shared" si="56"/>
        <v>24-й год 11-й мес</v>
      </c>
      <c r="C294" s="62">
        <f t="shared" si="63"/>
        <v>51836</v>
      </c>
      <c r="D294" s="63">
        <f t="shared" si="52"/>
        <v>0</v>
      </c>
      <c r="E294" s="64">
        <f t="shared" si="57"/>
        <v>0</v>
      </c>
      <c r="F294" s="64">
        <f t="shared" si="64"/>
        <v>0</v>
      </c>
      <c r="G294" s="65">
        <f t="shared" si="58"/>
        <v>0</v>
      </c>
      <c r="H294" s="66">
        <f t="shared" si="53"/>
        <v>0</v>
      </c>
      <c r="I294" s="64">
        <f t="shared" si="59"/>
        <v>0</v>
      </c>
      <c r="J294" s="64">
        <f t="shared" si="60"/>
        <v>0</v>
      </c>
      <c r="K294" s="67">
        <f t="shared" si="61"/>
        <v>0</v>
      </c>
      <c r="L294" s="47"/>
      <c r="M294" s="80"/>
      <c r="N294" s="68">
        <f t="shared" si="54"/>
        <v>9</v>
      </c>
      <c r="O294" s="16">
        <f t="shared" si="62"/>
        <v>58</v>
      </c>
      <c r="P294" s="17">
        <f t="shared" si="55"/>
        <v>863110.26</v>
      </c>
      <c r="Q294" s="9"/>
    </row>
    <row r="295" spans="1:17" s="15" customFormat="1" x14ac:dyDescent="0.2">
      <c r="A295" s="69">
        <v>288</v>
      </c>
      <c r="B295" s="61" t="str">
        <f t="shared" si="56"/>
        <v>24-й год 12-й мес</v>
      </c>
      <c r="C295" s="62">
        <f t="shared" si="63"/>
        <v>51867</v>
      </c>
      <c r="D295" s="63">
        <f t="shared" si="52"/>
        <v>0</v>
      </c>
      <c r="E295" s="70">
        <f t="shared" si="57"/>
        <v>0</v>
      </c>
      <c r="F295" s="64">
        <f t="shared" si="64"/>
        <v>0</v>
      </c>
      <c r="G295" s="71">
        <f t="shared" si="58"/>
        <v>0</v>
      </c>
      <c r="H295" s="72">
        <f t="shared" si="53"/>
        <v>0</v>
      </c>
      <c r="I295" s="70">
        <f t="shared" si="59"/>
        <v>0</v>
      </c>
      <c r="J295" s="70">
        <f t="shared" si="60"/>
        <v>0</v>
      </c>
      <c r="K295" s="73">
        <f t="shared" si="61"/>
        <v>0</v>
      </c>
      <c r="L295" s="50"/>
      <c r="M295" s="81"/>
      <c r="N295" s="68">
        <f t="shared" si="54"/>
        <v>9</v>
      </c>
      <c r="O295" s="16">
        <f t="shared" si="62"/>
        <v>58</v>
      </c>
      <c r="P295" s="17">
        <f t="shared" si="55"/>
        <v>863110.26</v>
      </c>
      <c r="Q295" s="9"/>
    </row>
    <row r="296" spans="1:17" s="15" customFormat="1" x14ac:dyDescent="0.2">
      <c r="A296" s="74">
        <v>289</v>
      </c>
      <c r="B296" s="61" t="str">
        <f t="shared" si="56"/>
        <v>25-й год 1-й мес</v>
      </c>
      <c r="C296" s="62">
        <f t="shared" si="63"/>
        <v>51898</v>
      </c>
      <c r="D296" s="63">
        <f t="shared" si="52"/>
        <v>0</v>
      </c>
      <c r="E296" s="64">
        <f t="shared" si="57"/>
        <v>0</v>
      </c>
      <c r="F296" s="64">
        <f t="shared" si="64"/>
        <v>0</v>
      </c>
      <c r="G296" s="65">
        <f t="shared" si="58"/>
        <v>0</v>
      </c>
      <c r="H296" s="66">
        <f t="shared" si="53"/>
        <v>0</v>
      </c>
      <c r="I296" s="64">
        <f t="shared" si="59"/>
        <v>0</v>
      </c>
      <c r="J296" s="64">
        <f t="shared" si="60"/>
        <v>0</v>
      </c>
      <c r="K296" s="67">
        <f t="shared" si="61"/>
        <v>0</v>
      </c>
      <c r="L296" s="47"/>
      <c r="M296" s="80"/>
      <c r="N296" s="68">
        <f t="shared" si="54"/>
        <v>9</v>
      </c>
      <c r="O296" s="16">
        <f t="shared" si="62"/>
        <v>58</v>
      </c>
      <c r="P296" s="17">
        <f t="shared" si="55"/>
        <v>863110.26</v>
      </c>
      <c r="Q296" s="9"/>
    </row>
    <row r="297" spans="1:17" s="15" customFormat="1" x14ac:dyDescent="0.2">
      <c r="A297" s="74">
        <v>290</v>
      </c>
      <c r="B297" s="61" t="str">
        <f t="shared" si="56"/>
        <v>25-й год 2-й мес</v>
      </c>
      <c r="C297" s="62">
        <f t="shared" si="63"/>
        <v>51926</v>
      </c>
      <c r="D297" s="63">
        <f t="shared" si="52"/>
        <v>0</v>
      </c>
      <c r="E297" s="64">
        <f t="shared" si="57"/>
        <v>0</v>
      </c>
      <c r="F297" s="64">
        <f t="shared" si="64"/>
        <v>0</v>
      </c>
      <c r="G297" s="65">
        <f t="shared" si="58"/>
        <v>0</v>
      </c>
      <c r="H297" s="66">
        <f t="shared" si="53"/>
        <v>0</v>
      </c>
      <c r="I297" s="64">
        <f t="shared" si="59"/>
        <v>0</v>
      </c>
      <c r="J297" s="64">
        <f t="shared" si="60"/>
        <v>0</v>
      </c>
      <c r="K297" s="67">
        <f t="shared" si="61"/>
        <v>0</v>
      </c>
      <c r="L297" s="47"/>
      <c r="M297" s="80"/>
      <c r="N297" s="68">
        <f t="shared" si="54"/>
        <v>9</v>
      </c>
      <c r="O297" s="16">
        <f t="shared" si="62"/>
        <v>58</v>
      </c>
      <c r="P297" s="17">
        <f t="shared" si="55"/>
        <v>863110.26</v>
      </c>
      <c r="Q297" s="9"/>
    </row>
    <row r="298" spans="1:17" s="15" customFormat="1" x14ac:dyDescent="0.2">
      <c r="A298" s="74">
        <v>291</v>
      </c>
      <c r="B298" s="61" t="str">
        <f t="shared" si="56"/>
        <v>25-й год 3-й мес</v>
      </c>
      <c r="C298" s="62">
        <f t="shared" si="63"/>
        <v>51957</v>
      </c>
      <c r="D298" s="63">
        <f t="shared" si="52"/>
        <v>0</v>
      </c>
      <c r="E298" s="64">
        <f t="shared" si="57"/>
        <v>0</v>
      </c>
      <c r="F298" s="64">
        <f t="shared" si="64"/>
        <v>0</v>
      </c>
      <c r="G298" s="65">
        <f t="shared" si="58"/>
        <v>0</v>
      </c>
      <c r="H298" s="66">
        <f t="shared" si="53"/>
        <v>0</v>
      </c>
      <c r="I298" s="64">
        <f t="shared" si="59"/>
        <v>0</v>
      </c>
      <c r="J298" s="64">
        <f t="shared" si="60"/>
        <v>0</v>
      </c>
      <c r="K298" s="67">
        <f t="shared" si="61"/>
        <v>0</v>
      </c>
      <c r="L298" s="47"/>
      <c r="M298" s="80"/>
      <c r="N298" s="68">
        <f t="shared" si="54"/>
        <v>9</v>
      </c>
      <c r="O298" s="16">
        <f t="shared" si="62"/>
        <v>58</v>
      </c>
      <c r="P298" s="17">
        <f t="shared" si="55"/>
        <v>863110.26</v>
      </c>
      <c r="Q298" s="9"/>
    </row>
    <row r="299" spans="1:17" s="15" customFormat="1" x14ac:dyDescent="0.2">
      <c r="A299" s="74">
        <v>292</v>
      </c>
      <c r="B299" s="61" t="str">
        <f t="shared" si="56"/>
        <v>25-й год 4-й мес</v>
      </c>
      <c r="C299" s="62">
        <f t="shared" si="63"/>
        <v>51987</v>
      </c>
      <c r="D299" s="63">
        <f t="shared" si="52"/>
        <v>0</v>
      </c>
      <c r="E299" s="64">
        <f t="shared" si="57"/>
        <v>0</v>
      </c>
      <c r="F299" s="64">
        <f t="shared" si="64"/>
        <v>0</v>
      </c>
      <c r="G299" s="65">
        <f t="shared" si="58"/>
        <v>0</v>
      </c>
      <c r="H299" s="66">
        <f t="shared" si="53"/>
        <v>0</v>
      </c>
      <c r="I299" s="64">
        <f t="shared" si="59"/>
        <v>0</v>
      </c>
      <c r="J299" s="64">
        <f t="shared" si="60"/>
        <v>0</v>
      </c>
      <c r="K299" s="67">
        <f t="shared" si="61"/>
        <v>0</v>
      </c>
      <c r="L299" s="47"/>
      <c r="M299" s="80"/>
      <c r="N299" s="68">
        <f t="shared" si="54"/>
        <v>9</v>
      </c>
      <c r="O299" s="16">
        <f t="shared" si="62"/>
        <v>58</v>
      </c>
      <c r="P299" s="17">
        <f t="shared" si="55"/>
        <v>863110.26</v>
      </c>
      <c r="Q299" s="9"/>
    </row>
  </sheetData>
  <mergeCells count="10">
    <mergeCell ref="A1:C1"/>
    <mergeCell ref="A2:C2"/>
    <mergeCell ref="A3:C3"/>
    <mergeCell ref="B5:B6"/>
    <mergeCell ref="A4:C4"/>
    <mergeCell ref="L5:M5"/>
    <mergeCell ref="A5:A6"/>
    <mergeCell ref="C5:C6"/>
    <mergeCell ref="D5:G5"/>
    <mergeCell ref="H5:K5"/>
  </mergeCells>
  <phoneticPr fontId="0" type="noConversion"/>
  <conditionalFormatting sqref="K2 A8:N299">
    <cfRule type="expression" dxfId="0" priority="1" stopIfTrue="1">
      <formula>IF($D2+$H2=0,1,0)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Платежи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Дружинин Игорь</dc:creator>
  <cp:lastModifiedBy>Дружинин Игорь</cp:lastModifiedBy>
  <dcterms:created xsi:type="dcterms:W3CDTF">2007-10-02T10:49:11Z</dcterms:created>
  <dcterms:modified xsi:type="dcterms:W3CDTF">2017-12-14T15:10:05Z</dcterms:modified>
</cp:coreProperties>
</file>