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12" i="1"/>
  <c r="C22" i="1" l="1"/>
  <c r="F2" i="1"/>
  <c r="C3" i="1"/>
  <c r="C5" i="1" s="1"/>
  <c r="C6" i="1" s="1"/>
  <c r="H2" i="1"/>
  <c r="G2" i="1"/>
  <c r="E2" i="1"/>
  <c r="D2" i="1"/>
  <c r="D11" i="1" l="1"/>
  <c r="C8" i="1"/>
  <c r="D20" i="1" l="1"/>
  <c r="E20" i="1" s="1"/>
  <c r="G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D21" i="1"/>
  <c r="E21" i="1" s="1"/>
  <c r="E12" i="1" l="1"/>
  <c r="F12" i="1" s="1"/>
  <c r="D22" i="1"/>
  <c r="E22" i="1" s="1"/>
  <c r="F16" i="1"/>
  <c r="G16" i="1" s="1"/>
  <c r="F13" i="1"/>
  <c r="G13" i="1" s="1"/>
  <c r="F17" i="1"/>
  <c r="G17" i="1" s="1"/>
  <c r="F14" i="1"/>
  <c r="G14" i="1" s="1"/>
  <c r="F18" i="1"/>
  <c r="G18" i="1" s="1"/>
  <c r="F21" i="1"/>
  <c r="G21" i="1" s="1"/>
  <c r="F15" i="1"/>
  <c r="G15" i="1" s="1"/>
  <c r="F19" i="1"/>
  <c r="G19" i="1" s="1"/>
  <c r="G12" i="1" l="1"/>
  <c r="F22" i="1"/>
  <c r="G22" i="1" s="1"/>
</calcChain>
</file>

<file path=xl/sharedStrings.xml><?xml version="1.0" encoding="utf-8"?>
<sst xmlns="http://schemas.openxmlformats.org/spreadsheetml/2006/main" count="21" uniqueCount="21">
  <si>
    <t>валовый сбор,т</t>
  </si>
  <si>
    <t>га</t>
  </si>
  <si>
    <t>кг</t>
  </si>
  <si>
    <t>сумма, тенге</t>
  </si>
  <si>
    <t>подоходный налог</t>
  </si>
  <si>
    <t>сумма к выдаче,тенге</t>
  </si>
  <si>
    <t>площадь,га</t>
  </si>
  <si>
    <t>натуральные скидки,%</t>
  </si>
  <si>
    <t>Дивиденды,%</t>
  </si>
  <si>
    <t xml:space="preserve">кг на 1 пай </t>
  </si>
  <si>
    <t>Урожайность</t>
  </si>
  <si>
    <t>№</t>
  </si>
  <si>
    <t>Ф.И.О.</t>
  </si>
  <si>
    <t>ГА</t>
  </si>
  <si>
    <t>КГ</t>
  </si>
  <si>
    <t>тенге</t>
  </si>
  <si>
    <t>подоходный налог, 10%</t>
  </si>
  <si>
    <t>Сумма к выдаче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</si>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</sst>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workbookViewId="0">
      <selection activeCell="J12" sqref="J12:J21"/>
    </sheetView>
  </sheetViews>
  <sheetFormatPr defaultRowHeight="15" x14ac:dyDescent="0.25"/>
  <cols>
    <col min="2" max="2" width="24.140625" customWidth="1"/>
    <col min="3" max="3" width="14" customWidth="1"/>
    <col min="6" max="6" width="17.85546875" customWidth="1"/>
    <col min="7" max="7" width="15.28515625" customWidth="1"/>
    <col min="8" max="8" width="15.140625" customWidth="1"/>
    <col min="9" max="9" width="14" customWidth="1"/>
    <col min="10" max="10" width="23.5703125" customWidth="1"/>
  </cols>
  <sheetData>
    <row r="1" spans="1:10" ht="30" x14ac:dyDescent="0.25">
      <c r="B1" s="1" t="s">
        <v>0</v>
      </c>
      <c r="C1" s="2">
        <v>11263200</v>
      </c>
      <c r="D1" s="3" t="s">
        <v>1</v>
      </c>
      <c r="E1" s="4" t="s">
        <v>2</v>
      </c>
      <c r="F1" s="4" t="s">
        <v>3</v>
      </c>
      <c r="G1" s="5" t="s">
        <v>4</v>
      </c>
      <c r="H1" s="6" t="s">
        <v>5</v>
      </c>
    </row>
    <row r="2" spans="1:10" x14ac:dyDescent="0.25">
      <c r="B2" s="7" t="s">
        <v>6</v>
      </c>
      <c r="C2" s="8">
        <v>8074</v>
      </c>
      <c r="D2" s="9">
        <f>$C$281</f>
        <v>0</v>
      </c>
      <c r="E2" s="10">
        <f>$D$281</f>
        <v>0</v>
      </c>
      <c r="F2" s="10">
        <f>$E$281</f>
        <v>0</v>
      </c>
      <c r="G2" s="10">
        <f>$F$281</f>
        <v>0</v>
      </c>
      <c r="H2" s="10">
        <f>$G$281</f>
        <v>0</v>
      </c>
    </row>
    <row r="3" spans="1:10" hidden="1" x14ac:dyDescent="0.25">
      <c r="B3" s="7"/>
      <c r="C3" s="8">
        <f>SUM(C1)/C2</f>
        <v>1394.9962843695814</v>
      </c>
    </row>
    <row r="4" spans="1:10" x14ac:dyDescent="0.25">
      <c r="B4" s="7" t="s">
        <v>7</v>
      </c>
      <c r="C4" s="8">
        <v>15</v>
      </c>
    </row>
    <row r="5" spans="1:10" hidden="1" x14ac:dyDescent="0.25">
      <c r="B5" s="7"/>
      <c r="C5" s="8">
        <f>SUM(C3)/100*15</f>
        <v>209.24944265543724</v>
      </c>
    </row>
    <row r="6" spans="1:10" hidden="1" x14ac:dyDescent="0.25">
      <c r="B6" s="7"/>
      <c r="C6" s="8">
        <f>SUM(C3)-C5</f>
        <v>1185.7468417141442</v>
      </c>
    </row>
    <row r="7" spans="1:10" x14ac:dyDescent="0.25">
      <c r="B7" s="7" t="s">
        <v>8</v>
      </c>
      <c r="C7" s="8">
        <v>6</v>
      </c>
    </row>
    <row r="8" spans="1:10" x14ac:dyDescent="0.25">
      <c r="B8" s="11" t="s">
        <v>9</v>
      </c>
      <c r="C8" s="12">
        <f>ROUND(C6/100*C7,0)</f>
        <v>71</v>
      </c>
    </row>
    <row r="9" spans="1:10" ht="15.75" thickBot="1" x14ac:dyDescent="0.3">
      <c r="B9" s="13" t="s">
        <v>10</v>
      </c>
      <c r="C9" s="14">
        <v>15.4</v>
      </c>
    </row>
    <row r="10" spans="1:10" ht="15.75" thickBot="1" x14ac:dyDescent="0.3">
      <c r="A10" s="28" t="s">
        <v>11</v>
      </c>
      <c r="B10" s="30" t="s">
        <v>12</v>
      </c>
      <c r="C10" s="31" t="s">
        <v>13</v>
      </c>
      <c r="D10" s="15" t="s">
        <v>14</v>
      </c>
      <c r="E10" s="15" t="s">
        <v>15</v>
      </c>
      <c r="F10" s="33" t="s">
        <v>16</v>
      </c>
      <c r="G10" s="33" t="s">
        <v>17</v>
      </c>
      <c r="H10" s="27" t="s">
        <v>18</v>
      </c>
      <c r="I10" s="27" t="s">
        <v>19</v>
      </c>
      <c r="J10" s="27" t="s">
        <v>20</v>
      </c>
    </row>
    <row r="11" spans="1:10" ht="15.75" thickBot="1" x14ac:dyDescent="0.3">
      <c r="A11" s="29"/>
      <c r="B11" s="29"/>
      <c r="C11" s="32"/>
      <c r="D11" s="16">
        <f>ROUND(C6/100*C7,0)</f>
        <v>71</v>
      </c>
      <c r="E11" s="17">
        <v>11000</v>
      </c>
      <c r="F11" s="34"/>
      <c r="G11" s="33"/>
      <c r="H11" s="27"/>
      <c r="I11" s="27"/>
      <c r="J11" s="27"/>
    </row>
    <row r="12" spans="1:10" x14ac:dyDescent="0.25">
      <c r="A12" s="18">
        <v>1</v>
      </c>
      <c r="B12" s="18"/>
      <c r="C12" s="18">
        <v>1176.8499999999999</v>
      </c>
      <c r="D12" s="19">
        <f t="shared" ref="D12:D21" si="0">ROUND((C12)*$D$11,0)</f>
        <v>83556</v>
      </c>
      <c r="E12" s="19">
        <f t="shared" ref="E12:E22" si="1">SUM($E$11)*D12/1000</f>
        <v>919116</v>
      </c>
      <c r="F12" s="19">
        <f t="shared" ref="F12:F21" si="2">ROUND((E12)*10%,0)</f>
        <v>91912</v>
      </c>
      <c r="G12" s="20">
        <f t="shared" ref="G12:G22" si="3">ROUND((E12)-F12,0)</f>
        <v>827204</v>
      </c>
      <c r="H12" s="18"/>
      <c r="I12" s="21">
        <v>3002489</v>
      </c>
      <c r="J12" s="23">
        <f>IF(AND(H12="",I12=""),G12,IF(H12="",G12+I12,G12+I12))</f>
        <v>3829693</v>
      </c>
    </row>
    <row r="13" spans="1:10" x14ac:dyDescent="0.25">
      <c r="A13" s="18">
        <v>2</v>
      </c>
      <c r="B13" s="18"/>
      <c r="C13" s="18">
        <v>26.16</v>
      </c>
      <c r="D13" s="19">
        <f t="shared" si="0"/>
        <v>1857</v>
      </c>
      <c r="E13" s="19">
        <f t="shared" si="1"/>
        <v>20427</v>
      </c>
      <c r="F13" s="19">
        <f t="shared" si="2"/>
        <v>2043</v>
      </c>
      <c r="G13" s="20">
        <f t="shared" si="3"/>
        <v>18384</v>
      </c>
      <c r="H13" s="18"/>
      <c r="I13" s="21">
        <v>1494</v>
      </c>
      <c r="J13" s="23">
        <f t="shared" ref="J13:J21" si="4">IF(AND(H13="",I13=""),G13,IF(H13="",G13+I13,G13+I13))</f>
        <v>19878</v>
      </c>
    </row>
    <row r="14" spans="1:10" x14ac:dyDescent="0.25">
      <c r="A14" s="18">
        <v>3</v>
      </c>
      <c r="B14" s="18"/>
      <c r="C14" s="18">
        <v>10.9</v>
      </c>
      <c r="D14" s="19">
        <f t="shared" si="0"/>
        <v>774</v>
      </c>
      <c r="E14" s="19">
        <f t="shared" si="1"/>
        <v>8514</v>
      </c>
      <c r="F14" s="19">
        <f t="shared" si="2"/>
        <v>851</v>
      </c>
      <c r="G14" s="20">
        <f t="shared" si="3"/>
        <v>7663</v>
      </c>
      <c r="H14" s="18"/>
      <c r="I14" s="21"/>
      <c r="J14" s="23">
        <f t="shared" si="4"/>
        <v>7663</v>
      </c>
    </row>
    <row r="15" spans="1:10" x14ac:dyDescent="0.25">
      <c r="A15" s="18">
        <v>4</v>
      </c>
      <c r="B15" s="18"/>
      <c r="C15" s="18">
        <v>18.53</v>
      </c>
      <c r="D15" s="19">
        <f t="shared" si="0"/>
        <v>1316</v>
      </c>
      <c r="E15" s="19">
        <f t="shared" si="1"/>
        <v>14476</v>
      </c>
      <c r="F15" s="19">
        <f t="shared" si="2"/>
        <v>1448</v>
      </c>
      <c r="G15" s="20">
        <f t="shared" si="3"/>
        <v>13028</v>
      </c>
      <c r="H15" s="18"/>
      <c r="I15" s="21">
        <v>1236</v>
      </c>
      <c r="J15" s="23">
        <f t="shared" si="4"/>
        <v>14264</v>
      </c>
    </row>
    <row r="16" spans="1:10" x14ac:dyDescent="0.25">
      <c r="A16" s="18">
        <v>5</v>
      </c>
      <c r="B16" s="18"/>
      <c r="C16" s="18">
        <v>20.71</v>
      </c>
      <c r="D16" s="19">
        <f t="shared" si="0"/>
        <v>1470</v>
      </c>
      <c r="E16" s="19">
        <f t="shared" si="1"/>
        <v>16170</v>
      </c>
      <c r="F16" s="19">
        <f t="shared" si="2"/>
        <v>1617</v>
      </c>
      <c r="G16" s="20">
        <f t="shared" si="3"/>
        <v>14553</v>
      </c>
      <c r="H16" s="18"/>
      <c r="I16" s="21"/>
      <c r="J16" s="23">
        <f t="shared" si="4"/>
        <v>14553</v>
      </c>
    </row>
    <row r="17" spans="1:10" x14ac:dyDescent="0.25">
      <c r="A17" s="18">
        <v>6</v>
      </c>
      <c r="B17" s="18"/>
      <c r="C17" s="18">
        <v>28.34</v>
      </c>
      <c r="D17" s="19">
        <f t="shared" si="0"/>
        <v>2012</v>
      </c>
      <c r="E17" s="19">
        <f t="shared" si="1"/>
        <v>22132</v>
      </c>
      <c r="F17" s="19">
        <f t="shared" si="2"/>
        <v>2213</v>
      </c>
      <c r="G17" s="20">
        <f t="shared" si="3"/>
        <v>19919</v>
      </c>
      <c r="H17" s="18"/>
      <c r="I17" s="21">
        <v>1167</v>
      </c>
      <c r="J17" s="23">
        <f t="shared" si="4"/>
        <v>21086</v>
      </c>
    </row>
    <row r="18" spans="1:10" x14ac:dyDescent="0.25">
      <c r="A18" s="18">
        <v>7</v>
      </c>
      <c r="B18" s="18"/>
      <c r="C18" s="18">
        <v>26.16</v>
      </c>
      <c r="D18" s="19">
        <f t="shared" si="0"/>
        <v>1857</v>
      </c>
      <c r="E18" s="19">
        <f t="shared" si="1"/>
        <v>20427</v>
      </c>
      <c r="F18" s="19">
        <f t="shared" si="2"/>
        <v>2043</v>
      </c>
      <c r="G18" s="20">
        <f t="shared" si="3"/>
        <v>18384</v>
      </c>
      <c r="H18" s="18">
        <v>20978</v>
      </c>
      <c r="I18" s="21"/>
      <c r="J18" s="23">
        <f t="shared" si="4"/>
        <v>18384</v>
      </c>
    </row>
    <row r="19" spans="1:10" x14ac:dyDescent="0.25">
      <c r="A19" s="18">
        <v>8</v>
      </c>
      <c r="B19" s="18"/>
      <c r="C19" s="18">
        <v>26.16</v>
      </c>
      <c r="D19" s="19">
        <f t="shared" si="0"/>
        <v>1857</v>
      </c>
      <c r="E19" s="19">
        <f t="shared" si="1"/>
        <v>20427</v>
      </c>
      <c r="F19" s="19">
        <f t="shared" si="2"/>
        <v>2043</v>
      </c>
      <c r="G19" s="20">
        <f t="shared" si="3"/>
        <v>18384</v>
      </c>
      <c r="H19" s="18"/>
      <c r="I19" s="21"/>
      <c r="J19" s="23">
        <f t="shared" si="4"/>
        <v>18384</v>
      </c>
    </row>
    <row r="20" spans="1:10" x14ac:dyDescent="0.25">
      <c r="A20" s="18">
        <v>9</v>
      </c>
      <c r="B20" s="18"/>
      <c r="C20" s="18">
        <v>42.51</v>
      </c>
      <c r="D20" s="19">
        <f t="shared" si="0"/>
        <v>3018</v>
      </c>
      <c r="E20" s="19">
        <f t="shared" si="1"/>
        <v>33198</v>
      </c>
      <c r="F20" s="19"/>
      <c r="G20" s="20">
        <f t="shared" si="3"/>
        <v>33198</v>
      </c>
      <c r="H20" s="18"/>
      <c r="I20" s="21">
        <v>8</v>
      </c>
      <c r="J20" s="23">
        <f t="shared" si="4"/>
        <v>33206</v>
      </c>
    </row>
    <row r="21" spans="1:10" x14ac:dyDescent="0.25">
      <c r="A21" s="18">
        <v>10</v>
      </c>
      <c r="B21" s="18"/>
      <c r="C21" s="18">
        <v>7.63</v>
      </c>
      <c r="D21" s="19">
        <f t="shared" si="0"/>
        <v>542</v>
      </c>
      <c r="E21" s="19">
        <f t="shared" si="1"/>
        <v>5962</v>
      </c>
      <c r="F21" s="19">
        <f t="shared" si="2"/>
        <v>596</v>
      </c>
      <c r="G21" s="20">
        <f t="shared" si="3"/>
        <v>5366</v>
      </c>
      <c r="H21" s="18">
        <v>148</v>
      </c>
      <c r="I21" s="21"/>
      <c r="J21" s="23">
        <f t="shared" si="4"/>
        <v>5366</v>
      </c>
    </row>
    <row r="22" spans="1:10" x14ac:dyDescent="0.25">
      <c r="C22" s="22">
        <f>SUM(C12:C21)</f>
        <v>1383.9500000000003</v>
      </c>
      <c r="D22" s="24">
        <f>SUM(D12:D21)</f>
        <v>98259</v>
      </c>
      <c r="E22" s="25">
        <f t="shared" si="1"/>
        <v>1080849</v>
      </c>
      <c r="F22" s="24">
        <f>SUM(F12:F21)</f>
        <v>104766</v>
      </c>
      <c r="G22" s="26">
        <f t="shared" si="3"/>
        <v>976083</v>
      </c>
    </row>
  </sheetData>
  <mergeCells count="8">
    <mergeCell ref="I10:I11"/>
    <mergeCell ref="J10:J11"/>
    <mergeCell ref="A10:A11"/>
    <mergeCell ref="B10:B11"/>
    <mergeCell ref="C10:C11"/>
    <mergeCell ref="F10:F11"/>
    <mergeCell ref="G10:G11"/>
    <mergeCell ref="H10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2017-12-21T06:12:58Z</dcterms:created>
  <dcterms:modified xsi:type="dcterms:W3CDTF">2017-12-20T08:41:10Z</dcterms:modified>
</cp:coreProperties>
</file>