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455" tabRatio="536" firstSheet="1" activeTab="3"/>
  </bookViews>
  <sheets>
    <sheet name="штат " sheetId="8" r:id="rId1"/>
    <sheet name="справочник  " sheetId="7" r:id="rId2"/>
    <sheet name="сводная" sheetId="9" r:id="rId3"/>
    <sheet name=" табель закрытие влаги" sheetId="1" r:id="rId4"/>
    <sheet name="табель подработка" sheetId="2" r:id="rId5"/>
    <sheet name="табель боронование после подраб" sheetId="3" r:id="rId6"/>
    <sheet name="табель посев " sheetId="4" r:id="rId7"/>
    <sheet name="табель боронование после посева" sheetId="5" r:id="rId8"/>
  </sheets>
  <definedNames>
    <definedName name="_xlnm._FilterDatabase" localSheetId="3" hidden="1">' табель закрытие влаги'!$B$3:$B$38</definedName>
    <definedName name="_xlnm._FilterDatabase" localSheetId="5" hidden="1">'табель боронование после подраб'!$B$7:$B$40</definedName>
    <definedName name="_xlnm._FilterDatabase" localSheetId="4" hidden="1">'табель подработка'!$B$3:$B$39</definedName>
    <definedName name="Бюлер_535_Дегельман">#REF!</definedName>
    <definedName name="_xlnm.Print_Titles" localSheetId="5">'табель боронование после подраб'!$1:$6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39" i="1" l="1"/>
  <c r="O39" i="5"/>
  <c r="O38" i="5"/>
  <c r="O37" i="5"/>
  <c r="O36" i="5"/>
  <c r="O35" i="5"/>
  <c r="O34" i="5"/>
  <c r="O33" i="5"/>
  <c r="O32" i="5"/>
  <c r="O31" i="5"/>
  <c r="O30" i="5"/>
  <c r="O29" i="5"/>
  <c r="O28" i="5"/>
  <c r="O27" i="5"/>
  <c r="O26" i="5"/>
  <c r="O25" i="5"/>
  <c r="O24" i="5"/>
  <c r="O23" i="5"/>
  <c r="O22" i="5"/>
  <c r="O21" i="5"/>
  <c r="O20" i="5"/>
  <c r="O19" i="5"/>
  <c r="O18" i="5"/>
  <c r="O17" i="5"/>
  <c r="O16" i="5"/>
  <c r="O15" i="5"/>
  <c r="O14" i="5"/>
  <c r="O13" i="5"/>
  <c r="O12" i="5"/>
  <c r="O11" i="5"/>
  <c r="O10" i="5"/>
  <c r="O9" i="5"/>
  <c r="O8" i="5"/>
  <c r="O7" i="5"/>
  <c r="S39" i="4"/>
  <c r="K39" i="4"/>
  <c r="J39" i="4"/>
  <c r="F44" i="3"/>
  <c r="V40" i="3"/>
  <c r="U40" i="3"/>
  <c r="P40" i="3"/>
  <c r="Q40" i="3" s="1"/>
  <c r="S40" i="3" s="1"/>
  <c r="O40" i="3"/>
  <c r="K40" i="3"/>
  <c r="J40" i="3"/>
  <c r="T40" i="3"/>
  <c r="U39" i="2"/>
  <c r="S39" i="2"/>
  <c r="O39" i="2"/>
  <c r="P39" i="2" s="1"/>
  <c r="Q39" i="2" s="1"/>
  <c r="K39" i="2"/>
  <c r="V38" i="1"/>
  <c r="S38" i="1"/>
  <c r="O38" i="1"/>
  <c r="P38" i="1" s="1"/>
  <c r="Q38" i="1" s="1"/>
  <c r="V17" i="1"/>
  <c r="U17" i="1" s="1"/>
  <c r="X40" i="5"/>
  <c r="W40" i="5"/>
  <c r="V40" i="5"/>
  <c r="V39" i="5"/>
  <c r="S39" i="5"/>
  <c r="P39" i="5"/>
  <c r="Q39" i="5" s="1"/>
  <c r="K39" i="5"/>
  <c r="J39" i="5"/>
  <c r="I40" i="5"/>
  <c r="N40" i="5"/>
  <c r="V39" i="4"/>
  <c r="X40" i="4"/>
  <c r="W40" i="4"/>
  <c r="V40" i="4"/>
  <c r="T39" i="4"/>
  <c r="O39" i="4"/>
  <c r="P39" i="4" s="1"/>
  <c r="Q39" i="4" s="1"/>
  <c r="O38" i="4"/>
  <c r="O37" i="4"/>
  <c r="O36" i="4"/>
  <c r="O35" i="4"/>
  <c r="O34" i="4"/>
  <c r="O33" i="4"/>
  <c r="O32" i="4"/>
  <c r="O31" i="4"/>
  <c r="O30" i="4"/>
  <c r="O29" i="4"/>
  <c r="O28" i="4"/>
  <c r="O27" i="4"/>
  <c r="O26" i="4"/>
  <c r="O25" i="4"/>
  <c r="O24" i="4"/>
  <c r="O23" i="4"/>
  <c r="O22" i="4"/>
  <c r="O21" i="4"/>
  <c r="O20" i="4"/>
  <c r="O19" i="4"/>
  <c r="O18" i="4"/>
  <c r="O17" i="4"/>
  <c r="O16" i="4"/>
  <c r="O15" i="4"/>
  <c r="O14" i="4"/>
  <c r="O13" i="4"/>
  <c r="O12" i="4"/>
  <c r="O11" i="4"/>
  <c r="O10" i="4"/>
  <c r="J40" i="4"/>
  <c r="N40" i="4"/>
  <c r="S40" i="2"/>
  <c r="I41" i="3"/>
  <c r="N40" i="2"/>
  <c r="X40" i="2"/>
  <c r="F43" i="2" s="1"/>
  <c r="W40" i="2"/>
  <c r="I40" i="2"/>
  <c r="V39" i="2"/>
  <c r="U38" i="1"/>
  <c r="N39" i="1"/>
  <c r="W39" i="1"/>
  <c r="X39" i="1"/>
  <c r="I39" i="1"/>
  <c r="T38" i="1"/>
  <c r="V37" i="1"/>
  <c r="U37" i="1" s="1"/>
  <c r="V36" i="1"/>
  <c r="U36" i="1" s="1"/>
  <c r="V35" i="1"/>
  <c r="U35" i="1" s="1"/>
  <c r="V34" i="1"/>
  <c r="U34" i="1" s="1"/>
  <c r="V33" i="1"/>
  <c r="U33" i="1" s="1"/>
  <c r="V32" i="1"/>
  <c r="U32" i="1" s="1"/>
  <c r="V31" i="1"/>
  <c r="U31" i="1" s="1"/>
  <c r="V30" i="1"/>
  <c r="U30" i="1" s="1"/>
  <c r="V29" i="1"/>
  <c r="U29" i="1" s="1"/>
  <c r="V28" i="1"/>
  <c r="U28" i="1" s="1"/>
  <c r="V27" i="1"/>
  <c r="U27" i="1" s="1"/>
  <c r="V26" i="1"/>
  <c r="U26" i="1" s="1"/>
  <c r="V25" i="1"/>
  <c r="U25" i="1" s="1"/>
  <c r="V24" i="1"/>
  <c r="U24" i="1" s="1"/>
  <c r="V23" i="1"/>
  <c r="U23" i="1" s="1"/>
  <c r="K38" i="5"/>
  <c r="J38" i="5"/>
  <c r="K37" i="5"/>
  <c r="J37" i="5"/>
  <c r="K36" i="5"/>
  <c r="J36" i="5"/>
  <c r="K35" i="5"/>
  <c r="J35" i="5"/>
  <c r="K34" i="5"/>
  <c r="J34" i="5"/>
  <c r="K33" i="5"/>
  <c r="J33" i="5"/>
  <c r="K32" i="5"/>
  <c r="J32" i="5"/>
  <c r="K31" i="5"/>
  <c r="J31" i="5"/>
  <c r="K30" i="5"/>
  <c r="J30" i="5"/>
  <c r="K29" i="5"/>
  <c r="J29" i="5"/>
  <c r="K28" i="5"/>
  <c r="J28" i="5"/>
  <c r="K27" i="5"/>
  <c r="J27" i="5"/>
  <c r="K26" i="5"/>
  <c r="J26" i="5"/>
  <c r="K25" i="5"/>
  <c r="J25" i="5"/>
  <c r="K24" i="5"/>
  <c r="J24" i="5"/>
  <c r="K23" i="5"/>
  <c r="J23" i="5"/>
  <c r="K22" i="5"/>
  <c r="J22" i="5"/>
  <c r="K21" i="5"/>
  <c r="J21" i="5"/>
  <c r="K20" i="5"/>
  <c r="J20" i="5"/>
  <c r="K19" i="5"/>
  <c r="J19" i="5"/>
  <c r="K18" i="5"/>
  <c r="J18" i="5"/>
  <c r="K17" i="5"/>
  <c r="J17" i="5"/>
  <c r="K16" i="5"/>
  <c r="J16" i="5"/>
  <c r="K15" i="5"/>
  <c r="J15" i="5"/>
  <c r="K14" i="5"/>
  <c r="J14" i="5"/>
  <c r="K13" i="5"/>
  <c r="J13" i="5"/>
  <c r="K12" i="5"/>
  <c r="J12" i="5"/>
  <c r="K11" i="5"/>
  <c r="J11" i="5"/>
  <c r="K10" i="5"/>
  <c r="J10" i="5"/>
  <c r="K9" i="5"/>
  <c r="J9" i="5"/>
  <c r="K8" i="5"/>
  <c r="J8" i="5"/>
  <c r="K7" i="5"/>
  <c r="J7" i="5"/>
  <c r="K13" i="3"/>
  <c r="J13" i="3"/>
  <c r="O13" i="3" s="1"/>
  <c r="K12" i="3"/>
  <c r="J12" i="3"/>
  <c r="O12" i="3" s="1"/>
  <c r="K11" i="3"/>
  <c r="J11" i="3"/>
  <c r="O11" i="3" s="1"/>
  <c r="K10" i="3"/>
  <c r="J10" i="3"/>
  <c r="O10" i="3" s="1"/>
  <c r="K9" i="3"/>
  <c r="J9" i="3"/>
  <c r="O9" i="3" s="1"/>
  <c r="K8" i="3"/>
  <c r="J8" i="3"/>
  <c r="O8" i="3" s="1"/>
  <c r="J39" i="3"/>
  <c r="J38" i="3"/>
  <c r="J37" i="3"/>
  <c r="J36" i="3"/>
  <c r="J35" i="3"/>
  <c r="J34" i="3"/>
  <c r="J33" i="3"/>
  <c r="J32" i="3"/>
  <c r="J31" i="3"/>
  <c r="J30" i="3"/>
  <c r="J29" i="3"/>
  <c r="J28" i="3"/>
  <c r="J27" i="3"/>
  <c r="J26" i="3"/>
  <c r="J25" i="3"/>
  <c r="J24" i="3"/>
  <c r="J23" i="3"/>
  <c r="J22" i="3"/>
  <c r="K19" i="3"/>
  <c r="J19" i="3"/>
  <c r="K18" i="3"/>
  <c r="J18" i="3"/>
  <c r="O18" i="3" s="1"/>
  <c r="K17" i="3"/>
  <c r="J17" i="3"/>
  <c r="O17" i="3" s="1"/>
  <c r="K16" i="3"/>
  <c r="J16" i="3"/>
  <c r="O16" i="3" s="1"/>
  <c r="K15" i="3"/>
  <c r="J15" i="3"/>
  <c r="O15" i="3" s="1"/>
  <c r="K14" i="3"/>
  <c r="J14" i="3"/>
  <c r="O14" i="3" s="1"/>
  <c r="T13" i="3"/>
  <c r="T12" i="3"/>
  <c r="T11" i="3"/>
  <c r="T10" i="3"/>
  <c r="T9" i="3"/>
  <c r="T8" i="3"/>
  <c r="T38" i="4"/>
  <c r="T37" i="4"/>
  <c r="T36" i="4"/>
  <c r="T35" i="4"/>
  <c r="T34" i="4"/>
  <c r="T33" i="4"/>
  <c r="T32" i="4"/>
  <c r="T31" i="4"/>
  <c r="T30" i="4"/>
  <c r="T29" i="4"/>
  <c r="T28" i="4"/>
  <c r="T27" i="4"/>
  <c r="T26" i="4"/>
  <c r="T25" i="4"/>
  <c r="T24" i="4"/>
  <c r="T23" i="4"/>
  <c r="T22" i="4"/>
  <c r="T21" i="4"/>
  <c r="T20" i="4"/>
  <c r="T19" i="4"/>
  <c r="T18" i="4"/>
  <c r="T17" i="4"/>
  <c r="T16" i="4"/>
  <c r="T15" i="4"/>
  <c r="T14" i="4"/>
  <c r="T13" i="4"/>
  <c r="T12" i="4"/>
  <c r="T11" i="4"/>
  <c r="T10" i="4"/>
  <c r="J38" i="4"/>
  <c r="J37" i="4"/>
  <c r="J36" i="4"/>
  <c r="J35" i="4"/>
  <c r="J34" i="4"/>
  <c r="J33" i="4"/>
  <c r="J32" i="4"/>
  <c r="J31" i="4"/>
  <c r="J30" i="4"/>
  <c r="J29" i="4"/>
  <c r="J28" i="4"/>
  <c r="J27" i="4"/>
  <c r="J26" i="4"/>
  <c r="J25" i="4"/>
  <c r="J24" i="4"/>
  <c r="J23" i="4"/>
  <c r="J22" i="4"/>
  <c r="J21" i="4"/>
  <c r="J20" i="4"/>
  <c r="J19" i="4"/>
  <c r="J18" i="4"/>
  <c r="J17" i="4"/>
  <c r="J16" i="4"/>
  <c r="J15" i="4"/>
  <c r="J14" i="4"/>
  <c r="J13" i="4"/>
  <c r="J12" i="4"/>
  <c r="J11" i="4"/>
  <c r="J10" i="4"/>
  <c r="K38" i="4"/>
  <c r="K37" i="4"/>
  <c r="K36" i="4"/>
  <c r="K35" i="4"/>
  <c r="K34" i="4"/>
  <c r="K33" i="4"/>
  <c r="K32" i="4"/>
  <c r="K31" i="4"/>
  <c r="K30" i="4"/>
  <c r="K29" i="4"/>
  <c r="K28" i="4"/>
  <c r="K27" i="4"/>
  <c r="K26" i="4"/>
  <c r="K25" i="4"/>
  <c r="K24" i="4"/>
  <c r="K23" i="4"/>
  <c r="K22" i="4"/>
  <c r="K21" i="4"/>
  <c r="K20" i="4"/>
  <c r="K19" i="4"/>
  <c r="K18" i="4"/>
  <c r="K17" i="4"/>
  <c r="K16" i="4"/>
  <c r="K15" i="4"/>
  <c r="K14" i="4"/>
  <c r="K13" i="4"/>
  <c r="K12" i="4"/>
  <c r="K11" i="4"/>
  <c r="K10" i="4"/>
  <c r="T39" i="3"/>
  <c r="T38" i="3"/>
  <c r="T37" i="3"/>
  <c r="T36" i="3"/>
  <c r="T35" i="3"/>
  <c r="T34" i="3"/>
  <c r="T33" i="3"/>
  <c r="T32" i="3"/>
  <c r="T31" i="3"/>
  <c r="T30" i="3"/>
  <c r="T29" i="3"/>
  <c r="T28" i="3"/>
  <c r="T27" i="3"/>
  <c r="T26" i="3"/>
  <c r="T25" i="3"/>
  <c r="T24" i="3"/>
  <c r="T23" i="3"/>
  <c r="T22" i="3"/>
  <c r="T19" i="3"/>
  <c r="T18" i="3"/>
  <c r="T17" i="3"/>
  <c r="T16" i="3"/>
  <c r="T15" i="3"/>
  <c r="T14" i="3"/>
  <c r="O19" i="3"/>
  <c r="K39" i="3"/>
  <c r="K38" i="3"/>
  <c r="K37" i="3"/>
  <c r="K36" i="3"/>
  <c r="K35" i="3"/>
  <c r="K34" i="3"/>
  <c r="K33" i="3"/>
  <c r="K32" i="3"/>
  <c r="K31" i="3"/>
  <c r="K30" i="3"/>
  <c r="K29" i="3"/>
  <c r="K28" i="3"/>
  <c r="K27" i="3"/>
  <c r="K26" i="3"/>
  <c r="K25" i="3"/>
  <c r="K24" i="3"/>
  <c r="K23" i="3"/>
  <c r="K22" i="3"/>
  <c r="T9" i="4" l="1"/>
  <c r="T8" i="4"/>
  <c r="T7" i="4"/>
  <c r="K9" i="4"/>
  <c r="J9" i="4"/>
  <c r="O9" i="4" s="1"/>
  <c r="K8" i="4"/>
  <c r="J8" i="4"/>
  <c r="O8" i="4" s="1"/>
  <c r="K7" i="4"/>
  <c r="J7" i="4"/>
  <c r="O7" i="4" s="1"/>
  <c r="O39" i="3"/>
  <c r="O38" i="3"/>
  <c r="O37" i="3"/>
  <c r="O36" i="3"/>
  <c r="O35" i="3"/>
  <c r="O34" i="3"/>
  <c r="O33" i="3"/>
  <c r="O32" i="3"/>
  <c r="O31" i="3"/>
  <c r="O30" i="3"/>
  <c r="O29" i="3"/>
  <c r="O28" i="3"/>
  <c r="O27" i="3"/>
  <c r="O26" i="3"/>
  <c r="O25" i="3"/>
  <c r="O24" i="3"/>
  <c r="O23" i="3"/>
  <c r="O22" i="3"/>
  <c r="T21" i="3"/>
  <c r="J21" i="3"/>
  <c r="O21" i="3" s="1"/>
  <c r="K21" i="3"/>
  <c r="T20" i="3"/>
  <c r="K20" i="3"/>
  <c r="J20" i="3"/>
  <c r="O20" i="3" s="1"/>
  <c r="J38" i="1"/>
  <c r="J37" i="1"/>
  <c r="O37" i="1" s="1"/>
  <c r="J36" i="1"/>
  <c r="O36" i="1" s="1"/>
  <c r="J35" i="1"/>
  <c r="O35" i="1" s="1"/>
  <c r="J34" i="1"/>
  <c r="O34" i="1" s="1"/>
  <c r="J33" i="1"/>
  <c r="O33" i="1" s="1"/>
  <c r="J32" i="1"/>
  <c r="O32" i="1" s="1"/>
  <c r="J31" i="1"/>
  <c r="O31" i="1" s="1"/>
  <c r="J30" i="1"/>
  <c r="O30" i="1" s="1"/>
  <c r="J29" i="1"/>
  <c r="O29" i="1" s="1"/>
  <c r="J28" i="1"/>
  <c r="O28" i="1" s="1"/>
  <c r="J27" i="1"/>
  <c r="O27" i="1" s="1"/>
  <c r="J26" i="1"/>
  <c r="O26" i="1" s="1"/>
  <c r="J25" i="1"/>
  <c r="O25" i="1" s="1"/>
  <c r="J24" i="1"/>
  <c r="O24" i="1" s="1"/>
  <c r="J23" i="1"/>
  <c r="O23" i="1" s="1"/>
  <c r="J22" i="1"/>
  <c r="O22" i="1" s="1"/>
  <c r="J21" i="1"/>
  <c r="O21" i="1" s="1"/>
  <c r="J20" i="1"/>
  <c r="O20" i="1" s="1"/>
  <c r="J19" i="1"/>
  <c r="O19" i="1" s="1"/>
  <c r="J18" i="1"/>
  <c r="O18" i="1" s="1"/>
  <c r="J17" i="1"/>
  <c r="O17" i="1" s="1"/>
  <c r="J16" i="1"/>
  <c r="O16" i="1" s="1"/>
  <c r="J15" i="1"/>
  <c r="O15" i="1" s="1"/>
  <c r="J14" i="1"/>
  <c r="O14" i="1" s="1"/>
  <c r="J13" i="1"/>
  <c r="O13" i="1" s="1"/>
  <c r="J12" i="1"/>
  <c r="O12" i="1" s="1"/>
  <c r="J11" i="1"/>
  <c r="O11" i="1" s="1"/>
  <c r="J10" i="1"/>
  <c r="O10" i="1" s="1"/>
  <c r="J9" i="1"/>
  <c r="O9" i="1" s="1"/>
  <c r="J8" i="1"/>
  <c r="J7" i="1"/>
  <c r="J6" i="1"/>
  <c r="O7" i="1" l="1"/>
  <c r="O8" i="1"/>
  <c r="J39" i="2" l="1"/>
  <c r="J38" i="2"/>
  <c r="O38" i="2" s="1"/>
  <c r="J37" i="2"/>
  <c r="O37" i="2" s="1"/>
  <c r="J36" i="2"/>
  <c r="O36" i="2" s="1"/>
  <c r="J35" i="2"/>
  <c r="O35" i="2" s="1"/>
  <c r="J34" i="2"/>
  <c r="O34" i="2" s="1"/>
  <c r="J33" i="2"/>
  <c r="O33" i="2" s="1"/>
  <c r="J32" i="2"/>
  <c r="O32" i="2" s="1"/>
  <c r="J31" i="2"/>
  <c r="O31" i="2" s="1"/>
  <c r="J30" i="2"/>
  <c r="O30" i="2" s="1"/>
  <c r="J29" i="2"/>
  <c r="O29" i="2" s="1"/>
  <c r="J28" i="2"/>
  <c r="O28" i="2" s="1"/>
  <c r="J27" i="2"/>
  <c r="O27" i="2" s="1"/>
  <c r="J26" i="2"/>
  <c r="O26" i="2" s="1"/>
  <c r="J25" i="2"/>
  <c r="O25" i="2" s="1"/>
  <c r="J24" i="2"/>
  <c r="O24" i="2" s="1"/>
  <c r="J23" i="2"/>
  <c r="O23" i="2" s="1"/>
  <c r="J22" i="2"/>
  <c r="O22" i="2" s="1"/>
  <c r="J21" i="2"/>
  <c r="O21" i="2" s="1"/>
  <c r="J20" i="2"/>
  <c r="O20" i="2" s="1"/>
  <c r="J19" i="2"/>
  <c r="O19" i="2" s="1"/>
  <c r="J18" i="2"/>
  <c r="O18" i="2" s="1"/>
  <c r="J17" i="2"/>
  <c r="O17" i="2" s="1"/>
  <c r="J16" i="2"/>
  <c r="O16" i="2" s="1"/>
  <c r="J15" i="2"/>
  <c r="O15" i="2" s="1"/>
  <c r="J14" i="2"/>
  <c r="O14" i="2" s="1"/>
  <c r="J13" i="2"/>
  <c r="O13" i="2" s="1"/>
  <c r="J12" i="2"/>
  <c r="O12" i="2" s="1"/>
  <c r="J11" i="2"/>
  <c r="O11" i="2" s="1"/>
  <c r="J10" i="2"/>
  <c r="O10" i="2" s="1"/>
  <c r="J9" i="2"/>
  <c r="O9" i="2" s="1"/>
  <c r="J8" i="2"/>
  <c r="O8" i="2" s="1"/>
  <c r="J7" i="2"/>
  <c r="O7" i="2" s="1"/>
  <c r="K7" i="2" l="1"/>
  <c r="T39" i="2" l="1"/>
  <c r="T38" i="2"/>
  <c r="T37" i="2"/>
  <c r="T36" i="2"/>
  <c r="T35" i="2"/>
  <c r="T34" i="2"/>
  <c r="T33" i="2"/>
  <c r="T32" i="2"/>
  <c r="T31" i="2"/>
  <c r="T30" i="2"/>
  <c r="T29" i="2"/>
  <c r="T28" i="2"/>
  <c r="T27" i="2"/>
  <c r="T26" i="2"/>
  <c r="T25" i="2"/>
  <c r="T24" i="2"/>
  <c r="T23" i="2"/>
  <c r="T22" i="2"/>
  <c r="T21" i="2"/>
  <c r="T20" i="2"/>
  <c r="T19" i="2"/>
  <c r="T18" i="2"/>
  <c r="T17" i="2"/>
  <c r="T16" i="2"/>
  <c r="T15" i="2"/>
  <c r="T14" i="2"/>
  <c r="T13" i="2"/>
  <c r="T12" i="2"/>
  <c r="T11" i="2"/>
  <c r="T10" i="2"/>
  <c r="T9" i="2"/>
  <c r="T8" i="2"/>
  <c r="K38" i="2"/>
  <c r="K37" i="2"/>
  <c r="K36" i="2"/>
  <c r="K35" i="2"/>
  <c r="K34" i="2"/>
  <c r="K33" i="2"/>
  <c r="K32" i="2"/>
  <c r="K31" i="2"/>
  <c r="K30" i="2"/>
  <c r="K29" i="2"/>
  <c r="K28" i="2"/>
  <c r="K27" i="2"/>
  <c r="K26" i="2"/>
  <c r="K25" i="2"/>
  <c r="K24" i="2"/>
  <c r="K23" i="2"/>
  <c r="K22" i="2"/>
  <c r="K21" i="2"/>
  <c r="K20" i="2"/>
  <c r="K19" i="2"/>
  <c r="K18" i="2"/>
  <c r="K17" i="2"/>
  <c r="K16" i="2"/>
  <c r="K15" i="2"/>
  <c r="K14" i="2"/>
  <c r="K13" i="2"/>
  <c r="K12" i="2"/>
  <c r="K11" i="2"/>
  <c r="K10" i="2"/>
  <c r="K9" i="2"/>
  <c r="K8" i="2"/>
  <c r="T7" i="2"/>
  <c r="T37" i="1"/>
  <c r="T36" i="1"/>
  <c r="T35" i="1"/>
  <c r="T34" i="1"/>
  <c r="T33" i="1"/>
  <c r="T32" i="1"/>
  <c r="T31" i="1"/>
  <c r="T30" i="1"/>
  <c r="T29" i="1"/>
  <c r="T28" i="1"/>
  <c r="T27" i="1"/>
  <c r="T26" i="1"/>
  <c r="T25" i="1"/>
  <c r="T24" i="1"/>
  <c r="T23" i="1"/>
  <c r="T22" i="1"/>
  <c r="T21" i="1"/>
  <c r="T20" i="1"/>
  <c r="T19" i="1"/>
  <c r="T18" i="1"/>
  <c r="T17" i="1"/>
  <c r="T16" i="1"/>
  <c r="T15" i="1"/>
  <c r="T14" i="1"/>
  <c r="T13" i="1"/>
  <c r="T12" i="1"/>
  <c r="T11" i="1"/>
  <c r="T10" i="1"/>
  <c r="T9" i="1"/>
  <c r="T8" i="1"/>
  <c r="T7" i="1"/>
  <c r="K38" i="1"/>
  <c r="K37" i="1"/>
  <c r="P37" i="1" s="1"/>
  <c r="Q37" i="1" s="1"/>
  <c r="S37" i="1" s="1"/>
  <c r="K36" i="1"/>
  <c r="P36" i="1" s="1"/>
  <c r="Q36" i="1" s="1"/>
  <c r="S36" i="1" s="1"/>
  <c r="K35" i="1"/>
  <c r="P35" i="1" s="1"/>
  <c r="Q35" i="1" s="1"/>
  <c r="S35" i="1" s="1"/>
  <c r="K34" i="1"/>
  <c r="P34" i="1" s="1"/>
  <c r="Q34" i="1" s="1"/>
  <c r="S34" i="1" s="1"/>
  <c r="K33" i="1"/>
  <c r="P33" i="1" s="1"/>
  <c r="Q33" i="1" s="1"/>
  <c r="S33" i="1" s="1"/>
  <c r="K32" i="1"/>
  <c r="P32" i="1" s="1"/>
  <c r="Q32" i="1" s="1"/>
  <c r="S32" i="1" s="1"/>
  <c r="K31" i="1"/>
  <c r="P31" i="1" s="1"/>
  <c r="Q31" i="1" s="1"/>
  <c r="S31" i="1" s="1"/>
  <c r="K30" i="1"/>
  <c r="P30" i="1" s="1"/>
  <c r="Q30" i="1" s="1"/>
  <c r="S30" i="1" s="1"/>
  <c r="K29" i="1"/>
  <c r="P29" i="1" s="1"/>
  <c r="Q29" i="1" s="1"/>
  <c r="S29" i="1" s="1"/>
  <c r="K28" i="1"/>
  <c r="P28" i="1" s="1"/>
  <c r="Q28" i="1" s="1"/>
  <c r="S28" i="1" s="1"/>
  <c r="K27" i="1"/>
  <c r="P27" i="1" s="1"/>
  <c r="Q27" i="1" s="1"/>
  <c r="S27" i="1" s="1"/>
  <c r="K26" i="1"/>
  <c r="P26" i="1" s="1"/>
  <c r="Q26" i="1" s="1"/>
  <c r="S26" i="1" s="1"/>
  <c r="K25" i="1"/>
  <c r="P25" i="1" s="1"/>
  <c r="Q25" i="1" s="1"/>
  <c r="S25" i="1" s="1"/>
  <c r="K24" i="1"/>
  <c r="P24" i="1" s="1"/>
  <c r="Q24" i="1" s="1"/>
  <c r="S24" i="1" s="1"/>
  <c r="K23" i="1"/>
  <c r="P23" i="1" s="1"/>
  <c r="Q23" i="1" s="1"/>
  <c r="S23" i="1" s="1"/>
  <c r="K22" i="1"/>
  <c r="K21" i="1"/>
  <c r="K20" i="1"/>
  <c r="K19" i="1"/>
  <c r="K18" i="1"/>
  <c r="K17" i="1"/>
  <c r="P17" i="1" s="1"/>
  <c r="Q17" i="1" s="1"/>
  <c r="S17" i="1" s="1"/>
  <c r="K16" i="1"/>
  <c r="K15" i="1"/>
  <c r="K14" i="1"/>
  <c r="K13" i="1"/>
  <c r="K12" i="1"/>
  <c r="K11" i="1"/>
  <c r="K10" i="1"/>
  <c r="K9" i="1"/>
  <c r="K8" i="1"/>
  <c r="K7" i="1"/>
  <c r="T6" i="1" l="1"/>
  <c r="K6" i="1"/>
  <c r="F43" i="5" l="1"/>
  <c r="V38" i="5"/>
  <c r="U38" i="5" s="1"/>
  <c r="P38" i="5"/>
  <c r="Q38" i="5" s="1"/>
  <c r="S38" i="5" s="1"/>
  <c r="V37" i="5"/>
  <c r="U37" i="5"/>
  <c r="P37" i="5"/>
  <c r="Q37" i="5" s="1"/>
  <c r="S37" i="5" s="1"/>
  <c r="V36" i="5"/>
  <c r="U36" i="5" s="1"/>
  <c r="P36" i="5"/>
  <c r="Q36" i="5" s="1"/>
  <c r="S36" i="5" s="1"/>
  <c r="V35" i="5"/>
  <c r="U35" i="5" s="1"/>
  <c r="P35" i="5"/>
  <c r="Q35" i="5" s="1"/>
  <c r="S35" i="5" s="1"/>
  <c r="V34" i="5"/>
  <c r="U34" i="5" s="1"/>
  <c r="P34" i="5"/>
  <c r="Q34" i="5" s="1"/>
  <c r="S34" i="5" s="1"/>
  <c r="V33" i="5"/>
  <c r="U33" i="5" s="1"/>
  <c r="P33" i="5"/>
  <c r="Q33" i="5" s="1"/>
  <c r="S33" i="5" s="1"/>
  <c r="V32" i="5"/>
  <c r="U32" i="5" s="1"/>
  <c r="P32" i="5"/>
  <c r="Q32" i="5" s="1"/>
  <c r="S32" i="5" s="1"/>
  <c r="V31" i="5"/>
  <c r="U31" i="5" s="1"/>
  <c r="P31" i="5"/>
  <c r="Q31" i="5" s="1"/>
  <c r="S31" i="5" s="1"/>
  <c r="V30" i="5"/>
  <c r="U30" i="5" s="1"/>
  <c r="P30" i="5"/>
  <c r="Q30" i="5" s="1"/>
  <c r="S30" i="5" s="1"/>
  <c r="V29" i="5"/>
  <c r="U29" i="5" s="1"/>
  <c r="P29" i="5"/>
  <c r="Q29" i="5" s="1"/>
  <c r="V28" i="5"/>
  <c r="U28" i="5" s="1"/>
  <c r="P28" i="5"/>
  <c r="Q28" i="5" s="1"/>
  <c r="S28" i="5" s="1"/>
  <c r="V27" i="5"/>
  <c r="U27" i="5" s="1"/>
  <c r="P27" i="5"/>
  <c r="Q27" i="5" s="1"/>
  <c r="S27" i="5" s="1"/>
  <c r="V26" i="5"/>
  <c r="U26" i="5" s="1"/>
  <c r="P26" i="5"/>
  <c r="Q26" i="5" s="1"/>
  <c r="S26" i="5" s="1"/>
  <c r="V25" i="5"/>
  <c r="U25" i="5"/>
  <c r="P25" i="5"/>
  <c r="Q25" i="5" s="1"/>
  <c r="S25" i="5" s="1"/>
  <c r="V24" i="5"/>
  <c r="U24" i="5" s="1"/>
  <c r="P24" i="5"/>
  <c r="Q24" i="5" s="1"/>
  <c r="S24" i="5" s="1"/>
  <c r="V23" i="5"/>
  <c r="U23" i="5"/>
  <c r="P23" i="5"/>
  <c r="Q23" i="5" s="1"/>
  <c r="S23" i="5" s="1"/>
  <c r="V22" i="5"/>
  <c r="U22" i="5" s="1"/>
  <c r="P22" i="5"/>
  <c r="Q22" i="5" s="1"/>
  <c r="S22" i="5" s="1"/>
  <c r="V21" i="5"/>
  <c r="U21" i="5"/>
  <c r="P21" i="5"/>
  <c r="Q21" i="5" s="1"/>
  <c r="S21" i="5" s="1"/>
  <c r="V20" i="5"/>
  <c r="U20" i="5" s="1"/>
  <c r="P20" i="5"/>
  <c r="Q20" i="5" s="1"/>
  <c r="S20" i="5" s="1"/>
  <c r="V19" i="5"/>
  <c r="U19" i="5" s="1"/>
  <c r="P19" i="5"/>
  <c r="Q19" i="5" s="1"/>
  <c r="S19" i="5" s="1"/>
  <c r="V18" i="5"/>
  <c r="U18" i="5" s="1"/>
  <c r="P18" i="5"/>
  <c r="Q18" i="5" s="1"/>
  <c r="S18" i="5" s="1"/>
  <c r="V17" i="5"/>
  <c r="U17" i="5" s="1"/>
  <c r="P17" i="5"/>
  <c r="Q17" i="5" s="1"/>
  <c r="S17" i="5" s="1"/>
  <c r="V16" i="5"/>
  <c r="U16" i="5" s="1"/>
  <c r="P16" i="5"/>
  <c r="Q16" i="5" s="1"/>
  <c r="S16" i="5" s="1"/>
  <c r="V15" i="5"/>
  <c r="U15" i="5" s="1"/>
  <c r="P15" i="5"/>
  <c r="Q15" i="5" s="1"/>
  <c r="S15" i="5" s="1"/>
  <c r="V14" i="5"/>
  <c r="U14" i="5" s="1"/>
  <c r="P14" i="5"/>
  <c r="Q14" i="5" s="1"/>
  <c r="S14" i="5" s="1"/>
  <c r="V13" i="5"/>
  <c r="U13" i="5" s="1"/>
  <c r="P13" i="5"/>
  <c r="Q13" i="5" s="1"/>
  <c r="V12" i="5"/>
  <c r="U12" i="5" s="1"/>
  <c r="P12" i="5"/>
  <c r="Q12" i="5" s="1"/>
  <c r="S12" i="5" s="1"/>
  <c r="V11" i="5"/>
  <c r="U11" i="5" s="1"/>
  <c r="P11" i="5"/>
  <c r="Q11" i="5" s="1"/>
  <c r="S11" i="5" s="1"/>
  <c r="V10" i="5"/>
  <c r="U10" i="5" s="1"/>
  <c r="P10" i="5"/>
  <c r="Q10" i="5" s="1"/>
  <c r="S10" i="5" s="1"/>
  <c r="V9" i="5"/>
  <c r="U9" i="5"/>
  <c r="P9" i="5"/>
  <c r="Q9" i="5" s="1"/>
  <c r="S9" i="5" s="1"/>
  <c r="V8" i="5"/>
  <c r="P8" i="5"/>
  <c r="Q8" i="5" s="1"/>
  <c r="S8" i="5" s="1"/>
  <c r="V7" i="5"/>
  <c r="U7" i="5"/>
  <c r="P7" i="5"/>
  <c r="F43" i="4"/>
  <c r="V38" i="4"/>
  <c r="U38" i="4" s="1"/>
  <c r="P38" i="4"/>
  <c r="Q38" i="4" s="1"/>
  <c r="S38" i="4" s="1"/>
  <c r="V37" i="4"/>
  <c r="U37" i="4"/>
  <c r="P37" i="4"/>
  <c r="Q37" i="4" s="1"/>
  <c r="S37" i="4" s="1"/>
  <c r="V36" i="4"/>
  <c r="U36" i="4" s="1"/>
  <c r="P36" i="4"/>
  <c r="Q36" i="4" s="1"/>
  <c r="S36" i="4" s="1"/>
  <c r="V35" i="4"/>
  <c r="U35" i="4" s="1"/>
  <c r="P35" i="4"/>
  <c r="Q35" i="4" s="1"/>
  <c r="S35" i="4" s="1"/>
  <c r="V34" i="4"/>
  <c r="U34" i="4" s="1"/>
  <c r="P34" i="4"/>
  <c r="Q34" i="4" s="1"/>
  <c r="S34" i="4" s="1"/>
  <c r="V33" i="4"/>
  <c r="U33" i="4" s="1"/>
  <c r="P33" i="4"/>
  <c r="Q33" i="4" s="1"/>
  <c r="S33" i="4" s="1"/>
  <c r="V32" i="4"/>
  <c r="U32" i="4" s="1"/>
  <c r="P32" i="4"/>
  <c r="Q32" i="4" s="1"/>
  <c r="S32" i="4" s="1"/>
  <c r="V31" i="4"/>
  <c r="U31" i="4"/>
  <c r="P31" i="4"/>
  <c r="Q31" i="4" s="1"/>
  <c r="S31" i="4" s="1"/>
  <c r="V30" i="4"/>
  <c r="U30" i="4" s="1"/>
  <c r="P30" i="4"/>
  <c r="Q30" i="4" s="1"/>
  <c r="S30" i="4" s="1"/>
  <c r="V29" i="4"/>
  <c r="U29" i="4"/>
  <c r="P29" i="4"/>
  <c r="Q29" i="4" s="1"/>
  <c r="S29" i="4" s="1"/>
  <c r="V28" i="4"/>
  <c r="U28" i="4" s="1"/>
  <c r="P28" i="4"/>
  <c r="Q28" i="4" s="1"/>
  <c r="S28" i="4" s="1"/>
  <c r="V27" i="4"/>
  <c r="U27" i="4" s="1"/>
  <c r="P27" i="4"/>
  <c r="Q27" i="4" s="1"/>
  <c r="S27" i="4" s="1"/>
  <c r="V26" i="4"/>
  <c r="U26" i="4" s="1"/>
  <c r="P26" i="4"/>
  <c r="Q26" i="4" s="1"/>
  <c r="S26" i="4" s="1"/>
  <c r="V25" i="4"/>
  <c r="U25" i="4" s="1"/>
  <c r="P25" i="4"/>
  <c r="Q25" i="4" s="1"/>
  <c r="S25" i="4" s="1"/>
  <c r="V24" i="4"/>
  <c r="U24" i="4" s="1"/>
  <c r="P24" i="4"/>
  <c r="Q24" i="4" s="1"/>
  <c r="S24" i="4" s="1"/>
  <c r="V23" i="4"/>
  <c r="U23" i="4"/>
  <c r="P23" i="4"/>
  <c r="Q23" i="4" s="1"/>
  <c r="S23" i="4" s="1"/>
  <c r="V22" i="4"/>
  <c r="U22" i="4" s="1"/>
  <c r="P22" i="4"/>
  <c r="Q22" i="4" s="1"/>
  <c r="S22" i="4" s="1"/>
  <c r="V21" i="4"/>
  <c r="U21" i="4"/>
  <c r="P21" i="4"/>
  <c r="Q21" i="4" s="1"/>
  <c r="S21" i="4" s="1"/>
  <c r="V20" i="4"/>
  <c r="U20" i="4" s="1"/>
  <c r="P20" i="4"/>
  <c r="Q20" i="4" s="1"/>
  <c r="S20" i="4" s="1"/>
  <c r="V19" i="4"/>
  <c r="U19" i="4" s="1"/>
  <c r="P19" i="4"/>
  <c r="Q19" i="4" s="1"/>
  <c r="S19" i="4" s="1"/>
  <c r="V18" i="4"/>
  <c r="U18" i="4" s="1"/>
  <c r="P18" i="4"/>
  <c r="Q18" i="4" s="1"/>
  <c r="S18" i="4" s="1"/>
  <c r="V17" i="4"/>
  <c r="U17" i="4" s="1"/>
  <c r="P17" i="4"/>
  <c r="Q17" i="4" s="1"/>
  <c r="S17" i="4" s="1"/>
  <c r="V16" i="4"/>
  <c r="U16" i="4" s="1"/>
  <c r="P16" i="4"/>
  <c r="Q16" i="4" s="1"/>
  <c r="S16" i="4" s="1"/>
  <c r="V15" i="4"/>
  <c r="U15" i="4" s="1"/>
  <c r="P15" i="4"/>
  <c r="Q15" i="4" s="1"/>
  <c r="S15" i="4" s="1"/>
  <c r="V14" i="4"/>
  <c r="U14" i="4" s="1"/>
  <c r="P14" i="4"/>
  <c r="Q14" i="4" s="1"/>
  <c r="S14" i="4" s="1"/>
  <c r="V13" i="4"/>
  <c r="U13" i="4" s="1"/>
  <c r="P13" i="4"/>
  <c r="Q13" i="4" s="1"/>
  <c r="S13" i="4" s="1"/>
  <c r="V12" i="4"/>
  <c r="U12" i="4" s="1"/>
  <c r="P12" i="4"/>
  <c r="Q12" i="4" s="1"/>
  <c r="S12" i="4" s="1"/>
  <c r="V11" i="4"/>
  <c r="U11" i="4" s="1"/>
  <c r="P11" i="4"/>
  <c r="Q11" i="4" s="1"/>
  <c r="S11" i="4" s="1"/>
  <c r="V10" i="4"/>
  <c r="U10" i="4" s="1"/>
  <c r="P10" i="4"/>
  <c r="V9" i="4"/>
  <c r="U9" i="4" s="1"/>
  <c r="P9" i="4"/>
  <c r="Q9" i="4" s="1"/>
  <c r="S9" i="4" s="1"/>
  <c r="V8" i="4"/>
  <c r="P8" i="4"/>
  <c r="Q8" i="4" s="1"/>
  <c r="S8" i="4" s="1"/>
  <c r="V7" i="4"/>
  <c r="U7" i="4" s="1"/>
  <c r="P7" i="4"/>
  <c r="Q7" i="4" s="1"/>
  <c r="W41" i="3"/>
  <c r="N41" i="3"/>
  <c r="V39" i="3"/>
  <c r="U39" i="3" s="1"/>
  <c r="P39" i="3"/>
  <c r="Q39" i="3" s="1"/>
  <c r="S39" i="3" s="1"/>
  <c r="V38" i="3"/>
  <c r="U38" i="3" s="1"/>
  <c r="P38" i="3"/>
  <c r="Q38" i="3" s="1"/>
  <c r="S38" i="3" s="1"/>
  <c r="V37" i="3"/>
  <c r="U37" i="3" s="1"/>
  <c r="P37" i="3"/>
  <c r="Q37" i="3" s="1"/>
  <c r="S37" i="3" s="1"/>
  <c r="V36" i="3"/>
  <c r="U36" i="3" s="1"/>
  <c r="P36" i="3"/>
  <c r="Q36" i="3" s="1"/>
  <c r="S36" i="3" s="1"/>
  <c r="V35" i="3"/>
  <c r="U35" i="3" s="1"/>
  <c r="P35" i="3"/>
  <c r="Q35" i="3" s="1"/>
  <c r="S35" i="3" s="1"/>
  <c r="V34" i="3"/>
  <c r="U34" i="3" s="1"/>
  <c r="P34" i="3"/>
  <c r="Q34" i="3" s="1"/>
  <c r="S34" i="3" s="1"/>
  <c r="V33" i="3"/>
  <c r="U33" i="3" s="1"/>
  <c r="P33" i="3"/>
  <c r="Q33" i="3" s="1"/>
  <c r="S33" i="3" s="1"/>
  <c r="V32" i="3"/>
  <c r="U32" i="3" s="1"/>
  <c r="P32" i="3"/>
  <c r="Q32" i="3" s="1"/>
  <c r="S32" i="3" s="1"/>
  <c r="V31" i="3"/>
  <c r="U31" i="3" s="1"/>
  <c r="P31" i="3"/>
  <c r="Q31" i="3" s="1"/>
  <c r="S31" i="3" s="1"/>
  <c r="V30" i="3"/>
  <c r="U30" i="3" s="1"/>
  <c r="P30" i="3"/>
  <c r="Q30" i="3" s="1"/>
  <c r="V29" i="3"/>
  <c r="U29" i="3" s="1"/>
  <c r="P29" i="3"/>
  <c r="Q29" i="3" s="1"/>
  <c r="S29" i="3" s="1"/>
  <c r="V28" i="3"/>
  <c r="U28" i="3" s="1"/>
  <c r="P28" i="3"/>
  <c r="Q28" i="3" s="1"/>
  <c r="S28" i="3" s="1"/>
  <c r="V27" i="3"/>
  <c r="U27" i="3" s="1"/>
  <c r="P27" i="3"/>
  <c r="Q27" i="3" s="1"/>
  <c r="S27" i="3" s="1"/>
  <c r="V26" i="3"/>
  <c r="U26" i="3" s="1"/>
  <c r="P26" i="3"/>
  <c r="Q26" i="3" s="1"/>
  <c r="S26" i="3" s="1"/>
  <c r="V25" i="3"/>
  <c r="U25" i="3" s="1"/>
  <c r="P25" i="3"/>
  <c r="Q25" i="3" s="1"/>
  <c r="S25" i="3" s="1"/>
  <c r="V24" i="3"/>
  <c r="U24" i="3" s="1"/>
  <c r="P24" i="3"/>
  <c r="Q24" i="3" s="1"/>
  <c r="S24" i="3" s="1"/>
  <c r="V23" i="3"/>
  <c r="U23" i="3" s="1"/>
  <c r="P23" i="3"/>
  <c r="Q23" i="3" s="1"/>
  <c r="S23" i="3" s="1"/>
  <c r="V22" i="3"/>
  <c r="U22" i="3" s="1"/>
  <c r="P22" i="3"/>
  <c r="Q22" i="3" s="1"/>
  <c r="S22" i="3" s="1"/>
  <c r="V21" i="3"/>
  <c r="U21" i="3" s="1"/>
  <c r="P21" i="3"/>
  <c r="Q21" i="3" s="1"/>
  <c r="S21" i="3" s="1"/>
  <c r="V20" i="3"/>
  <c r="U20" i="3" s="1"/>
  <c r="P20" i="3"/>
  <c r="Q20" i="3" s="1"/>
  <c r="S20" i="3" s="1"/>
  <c r="V19" i="3"/>
  <c r="U19" i="3" s="1"/>
  <c r="P19" i="3"/>
  <c r="Q19" i="3" s="1"/>
  <c r="S19" i="3" s="1"/>
  <c r="V18" i="3"/>
  <c r="U18" i="3" s="1"/>
  <c r="P18" i="3"/>
  <c r="Q18" i="3" s="1"/>
  <c r="S18" i="3" s="1"/>
  <c r="V17" i="3"/>
  <c r="U17" i="3" s="1"/>
  <c r="P17" i="3"/>
  <c r="Q17" i="3" s="1"/>
  <c r="S17" i="3" s="1"/>
  <c r="V16" i="3"/>
  <c r="U16" i="3" s="1"/>
  <c r="P16" i="3"/>
  <c r="Q16" i="3" s="1"/>
  <c r="S16" i="3" s="1"/>
  <c r="V15" i="3"/>
  <c r="U15" i="3" s="1"/>
  <c r="P15" i="3"/>
  <c r="Q15" i="3" s="1"/>
  <c r="S15" i="3" s="1"/>
  <c r="V14" i="3"/>
  <c r="U14" i="3" s="1"/>
  <c r="P14" i="3"/>
  <c r="Q14" i="3" s="1"/>
  <c r="S14" i="3" s="1"/>
  <c r="V13" i="3"/>
  <c r="U13" i="3" s="1"/>
  <c r="P13" i="3"/>
  <c r="Q13" i="3" s="1"/>
  <c r="S13" i="3" s="1"/>
  <c r="V12" i="3"/>
  <c r="U12" i="3"/>
  <c r="P12" i="3"/>
  <c r="Q12" i="3" s="1"/>
  <c r="S12" i="3" s="1"/>
  <c r="V11" i="3"/>
  <c r="U11" i="3" s="1"/>
  <c r="P11" i="3"/>
  <c r="Q11" i="3" s="1"/>
  <c r="S11" i="3" s="1"/>
  <c r="V10" i="3"/>
  <c r="U10" i="3" s="1"/>
  <c r="P10" i="3"/>
  <c r="Q10" i="3" s="1"/>
  <c r="S10" i="3" s="1"/>
  <c r="V9" i="3"/>
  <c r="P9" i="3"/>
  <c r="Q9" i="3" s="1"/>
  <c r="S9" i="3" s="1"/>
  <c r="V8" i="3"/>
  <c r="P8" i="3"/>
  <c r="V38" i="2"/>
  <c r="U38" i="2" s="1"/>
  <c r="P38" i="2"/>
  <c r="Q38" i="2" s="1"/>
  <c r="S38" i="2" s="1"/>
  <c r="V37" i="2"/>
  <c r="U37" i="2" s="1"/>
  <c r="P37" i="2"/>
  <c r="Q37" i="2" s="1"/>
  <c r="S37" i="2" s="1"/>
  <c r="V36" i="2"/>
  <c r="U36" i="2" s="1"/>
  <c r="P36" i="2"/>
  <c r="Q36" i="2" s="1"/>
  <c r="S36" i="2" s="1"/>
  <c r="V35" i="2"/>
  <c r="U35" i="2" s="1"/>
  <c r="P35" i="2"/>
  <c r="Q35" i="2" s="1"/>
  <c r="S35" i="2" s="1"/>
  <c r="V34" i="2"/>
  <c r="U34" i="2" s="1"/>
  <c r="P34" i="2"/>
  <c r="Q34" i="2" s="1"/>
  <c r="S34" i="2" s="1"/>
  <c r="V33" i="2"/>
  <c r="U33" i="2" s="1"/>
  <c r="P33" i="2"/>
  <c r="Q33" i="2" s="1"/>
  <c r="S33" i="2" s="1"/>
  <c r="V32" i="2"/>
  <c r="U32" i="2" s="1"/>
  <c r="P32" i="2"/>
  <c r="Q32" i="2" s="1"/>
  <c r="S32" i="2" s="1"/>
  <c r="V31" i="2"/>
  <c r="U31" i="2" s="1"/>
  <c r="P31" i="2"/>
  <c r="Q31" i="2" s="1"/>
  <c r="S31" i="2" s="1"/>
  <c r="V30" i="2"/>
  <c r="U30" i="2" s="1"/>
  <c r="P30" i="2"/>
  <c r="Q30" i="2" s="1"/>
  <c r="S30" i="2" s="1"/>
  <c r="V29" i="2"/>
  <c r="U29" i="2" s="1"/>
  <c r="P29" i="2"/>
  <c r="Q29" i="2" s="1"/>
  <c r="S29" i="2" s="1"/>
  <c r="V28" i="2"/>
  <c r="U28" i="2" s="1"/>
  <c r="P28" i="2"/>
  <c r="Q28" i="2" s="1"/>
  <c r="S28" i="2" s="1"/>
  <c r="V27" i="2"/>
  <c r="U27" i="2" s="1"/>
  <c r="P27" i="2"/>
  <c r="Q27" i="2" s="1"/>
  <c r="S27" i="2" s="1"/>
  <c r="V26" i="2"/>
  <c r="U26" i="2" s="1"/>
  <c r="P26" i="2"/>
  <c r="Q26" i="2" s="1"/>
  <c r="S26" i="2" s="1"/>
  <c r="V25" i="2"/>
  <c r="U25" i="2" s="1"/>
  <c r="P25" i="2"/>
  <c r="Q25" i="2" s="1"/>
  <c r="S25" i="2" s="1"/>
  <c r="V24" i="2"/>
  <c r="U24" i="2" s="1"/>
  <c r="P24" i="2"/>
  <c r="Q24" i="2" s="1"/>
  <c r="S24" i="2" s="1"/>
  <c r="V23" i="2"/>
  <c r="U23" i="2" s="1"/>
  <c r="P23" i="2"/>
  <c r="Q23" i="2" s="1"/>
  <c r="S23" i="2" s="1"/>
  <c r="V22" i="2"/>
  <c r="U22" i="2" s="1"/>
  <c r="P22" i="2"/>
  <c r="Q22" i="2" s="1"/>
  <c r="V21" i="2"/>
  <c r="U21" i="2" s="1"/>
  <c r="P21" i="2"/>
  <c r="Q21" i="2" s="1"/>
  <c r="S21" i="2" s="1"/>
  <c r="V20" i="2"/>
  <c r="U20" i="2" s="1"/>
  <c r="P20" i="2"/>
  <c r="Q20" i="2" s="1"/>
  <c r="S20" i="2" s="1"/>
  <c r="V19" i="2"/>
  <c r="U19" i="2" s="1"/>
  <c r="P19" i="2"/>
  <c r="Q19" i="2" s="1"/>
  <c r="S19" i="2" s="1"/>
  <c r="V18" i="2"/>
  <c r="U18" i="2" s="1"/>
  <c r="P18" i="2"/>
  <c r="Q18" i="2" s="1"/>
  <c r="S18" i="2" s="1"/>
  <c r="V17" i="2"/>
  <c r="U17" i="2" s="1"/>
  <c r="P17" i="2"/>
  <c r="Q17" i="2" s="1"/>
  <c r="S17" i="2" s="1"/>
  <c r="V16" i="2"/>
  <c r="U16" i="2" s="1"/>
  <c r="P16" i="2"/>
  <c r="Q16" i="2" s="1"/>
  <c r="S16" i="2" s="1"/>
  <c r="V15" i="2"/>
  <c r="U15" i="2" s="1"/>
  <c r="P15" i="2"/>
  <c r="Q15" i="2" s="1"/>
  <c r="S15" i="2" s="1"/>
  <c r="V14" i="2"/>
  <c r="U14" i="2" s="1"/>
  <c r="P14" i="2"/>
  <c r="Q14" i="2" s="1"/>
  <c r="S14" i="2" s="1"/>
  <c r="V13" i="2"/>
  <c r="U13" i="2" s="1"/>
  <c r="P13" i="2"/>
  <c r="Q13" i="2" s="1"/>
  <c r="V12" i="2"/>
  <c r="U12" i="2" s="1"/>
  <c r="P12" i="2"/>
  <c r="Q12" i="2" s="1"/>
  <c r="S12" i="2" s="1"/>
  <c r="V11" i="2"/>
  <c r="U11" i="2" s="1"/>
  <c r="P11" i="2"/>
  <c r="Q11" i="2" s="1"/>
  <c r="S11" i="2" s="1"/>
  <c r="V10" i="2"/>
  <c r="P10" i="2"/>
  <c r="V9" i="2"/>
  <c r="U9" i="2" s="1"/>
  <c r="P9" i="2"/>
  <c r="Q9" i="2" s="1"/>
  <c r="S9" i="2" s="1"/>
  <c r="V8" i="2"/>
  <c r="U8" i="2" s="1"/>
  <c r="P8" i="2"/>
  <c r="Q8" i="2" s="1"/>
  <c r="S8" i="2" s="1"/>
  <c r="V7" i="2"/>
  <c r="U7" i="2" s="1"/>
  <c r="P7" i="2"/>
  <c r="Q7" i="2" s="1"/>
  <c r="Q7" i="5" l="1"/>
  <c r="P40" i="5"/>
  <c r="Q8" i="3"/>
  <c r="P41" i="3"/>
  <c r="X41" i="3"/>
  <c r="U8" i="3"/>
  <c r="V41" i="3"/>
  <c r="Q10" i="4"/>
  <c r="P40" i="4"/>
  <c r="S7" i="2"/>
  <c r="U10" i="2"/>
  <c r="V40" i="2"/>
  <c r="Q10" i="2"/>
  <c r="S10" i="2" s="1"/>
  <c r="P40" i="2"/>
  <c r="S29" i="5"/>
  <c r="S13" i="5"/>
  <c r="S30" i="3"/>
  <c r="S22" i="2"/>
  <c r="S13" i="2"/>
  <c r="U8" i="5"/>
  <c r="U39" i="5"/>
  <c r="S7" i="4"/>
  <c r="U8" i="4"/>
  <c r="U39" i="4"/>
  <c r="U9" i="3"/>
  <c r="O6" i="1"/>
  <c r="V21" i="1"/>
  <c r="U21" i="1" s="1"/>
  <c r="P21" i="1"/>
  <c r="Q21" i="1" s="1"/>
  <c r="V22" i="1"/>
  <c r="U22" i="1" s="1"/>
  <c r="P22" i="1"/>
  <c r="Q22" i="1" s="1"/>
  <c r="S22" i="1" s="1"/>
  <c r="V20" i="1"/>
  <c r="U20" i="1" s="1"/>
  <c r="P20" i="1"/>
  <c r="Q20" i="1" s="1"/>
  <c r="S20" i="1" s="1"/>
  <c r="V19" i="1"/>
  <c r="U19" i="1" s="1"/>
  <c r="P19" i="1"/>
  <c r="Q19" i="1" s="1"/>
  <c r="S19" i="1" s="1"/>
  <c r="V18" i="1"/>
  <c r="U18" i="1" s="1"/>
  <c r="P18" i="1"/>
  <c r="Q18" i="1" s="1"/>
  <c r="V6" i="1"/>
  <c r="S7" i="5" l="1"/>
  <c r="Q40" i="5"/>
  <c r="S8" i="3"/>
  <c r="Q41" i="3"/>
  <c r="S10" i="4"/>
  <c r="S40" i="4" s="1"/>
  <c r="Q40" i="4"/>
  <c r="Q40" i="2"/>
  <c r="S21" i="1"/>
  <c r="S18" i="1"/>
  <c r="P16" i="1"/>
  <c r="Q16" i="1" s="1"/>
  <c r="S16" i="1" s="1"/>
  <c r="P15" i="1"/>
  <c r="Q15" i="1" s="1"/>
  <c r="S15" i="1" s="1"/>
  <c r="P14" i="1"/>
  <c r="Q14" i="1" s="1"/>
  <c r="S14" i="1" s="1"/>
  <c r="P13" i="1"/>
  <c r="Q13" i="1" s="1"/>
  <c r="S13" i="1" s="1"/>
  <c r="P12" i="1"/>
  <c r="Q12" i="1" s="1"/>
  <c r="S12" i="1" s="1"/>
  <c r="P11" i="1"/>
  <c r="Q11" i="1" s="1"/>
  <c r="S11" i="1" s="1"/>
  <c r="P10" i="1"/>
  <c r="Q10" i="1" s="1"/>
  <c r="S10" i="1" s="1"/>
  <c r="P9" i="1"/>
  <c r="Q9" i="1" s="1"/>
  <c r="S9" i="1" s="1"/>
  <c r="V16" i="1"/>
  <c r="U16" i="1" s="1"/>
  <c r="V15" i="1"/>
  <c r="U15" i="1" s="1"/>
  <c r="V14" i="1"/>
  <c r="U14" i="1" s="1"/>
  <c r="V13" i="1"/>
  <c r="U13" i="1" s="1"/>
  <c r="V12" i="1"/>
  <c r="U12" i="1" s="1"/>
  <c r="V11" i="1"/>
  <c r="U11" i="1" s="1"/>
  <c r="V10" i="1"/>
  <c r="U10" i="1" s="1"/>
  <c r="V9" i="1"/>
  <c r="U9" i="1" s="1"/>
  <c r="V8" i="1"/>
  <c r="U8" i="1" s="1"/>
  <c r="P7" i="1"/>
  <c r="P6" i="1"/>
  <c r="P8" i="1"/>
  <c r="Q8" i="1" s="1"/>
  <c r="S8" i="1" s="1"/>
  <c r="V7" i="1"/>
  <c r="U6" i="1"/>
  <c r="S41" i="3" l="1"/>
  <c r="P39" i="1"/>
  <c r="V39" i="1"/>
  <c r="U7" i="1"/>
  <c r="Q6" i="1"/>
  <c r="S6" i="1" s="1"/>
  <c r="Q7" i="1"/>
  <c r="Q39" i="1" s="1"/>
  <c r="S7" i="1" l="1"/>
  <c r="F42" i="1"/>
</calcChain>
</file>

<file path=xl/sharedStrings.xml><?xml version="1.0" encoding="utf-8"?>
<sst xmlns="http://schemas.openxmlformats.org/spreadsheetml/2006/main" count="428" uniqueCount="109">
  <si>
    <t>год</t>
  </si>
  <si>
    <t>месяц</t>
  </si>
  <si>
    <t>сельхозпредприятие</t>
  </si>
  <si>
    <t>шифр</t>
  </si>
  <si>
    <t>отделение</t>
  </si>
  <si>
    <t>бригада</t>
  </si>
  <si>
    <t>УЧЕТНЫЙ ЛИСТ №______                                     ТРАКТОРИСТА-МАШИНИСТА</t>
  </si>
  <si>
    <t>ПРОФЕССИЯ</t>
  </si>
  <si>
    <t>КАТЕГОРИЯ</t>
  </si>
  <si>
    <t>ТАБ.№</t>
  </si>
  <si>
    <t>МАРКА МАШИНЫ</t>
  </si>
  <si>
    <t>ШИФР МАРКИ МАШИНЫ</t>
  </si>
  <si>
    <t>ИНВЕНТ.№</t>
  </si>
  <si>
    <t>числа месяца</t>
  </si>
  <si>
    <t>номер поля</t>
  </si>
  <si>
    <t>название культуры,выполн. Работы,состав агрегата</t>
  </si>
  <si>
    <t>агротехнические условия выполнения работы</t>
  </si>
  <si>
    <t>бригада-заказчик</t>
  </si>
  <si>
    <t>шифр синтетического и аналитического учета работы</t>
  </si>
  <si>
    <t>отработано часов</t>
  </si>
  <si>
    <t>норма выработки</t>
  </si>
  <si>
    <t>расценка</t>
  </si>
  <si>
    <t>сменная эталонная выработка</t>
  </si>
  <si>
    <t>Фактически выполнено</t>
  </si>
  <si>
    <t>в переводе на условные гектары</t>
  </si>
  <si>
    <t>сменных норм</t>
  </si>
  <si>
    <t>основная</t>
  </si>
  <si>
    <t>Оплата труда   тракториста-машиниста</t>
  </si>
  <si>
    <t>Дополнительная</t>
  </si>
  <si>
    <t>всего</t>
  </si>
  <si>
    <t>расход горючего</t>
  </si>
  <si>
    <t>по норме</t>
  </si>
  <si>
    <t>на единицу работы</t>
  </si>
  <si>
    <t>отработано дней трактористом</t>
  </si>
  <si>
    <t>ИТОГО</t>
  </si>
  <si>
    <t>Движение горючего</t>
  </si>
  <si>
    <t>Остаток горючего на дату выдачи учетного листа</t>
  </si>
  <si>
    <t>Получено(заправлено)</t>
  </si>
  <si>
    <t>Остаток горючего на дату сдачи учетного листа</t>
  </si>
  <si>
    <t>Отработано машинно-дней</t>
  </si>
  <si>
    <t>машинно-смен</t>
  </si>
  <si>
    <t>Тракторист-машинист</t>
  </si>
  <si>
    <t>Агроном</t>
  </si>
  <si>
    <t>Бригадир</t>
  </si>
  <si>
    <t>Замечание агронома по выполненным работам(качество,сроки и т.д)</t>
  </si>
  <si>
    <t>единица измерения,дни</t>
  </si>
  <si>
    <t>ТОО Азко жана жол</t>
  </si>
  <si>
    <t>Портнягин Вячеслав</t>
  </si>
  <si>
    <t>в натуре ,га</t>
  </si>
  <si>
    <t>закрытие влаги</t>
  </si>
  <si>
    <t xml:space="preserve">Бюлер </t>
  </si>
  <si>
    <t>механизатор</t>
  </si>
  <si>
    <t>л</t>
  </si>
  <si>
    <t>2,3,4</t>
  </si>
  <si>
    <t>4,5,7</t>
  </si>
  <si>
    <t>7,10-2,всу3/3</t>
  </si>
  <si>
    <t>10-2,11</t>
  </si>
  <si>
    <t>23,24,25</t>
  </si>
  <si>
    <t>20,27,28</t>
  </si>
  <si>
    <t>ступ.3,ступ.5</t>
  </si>
  <si>
    <t>ступ.1,ступ.5</t>
  </si>
  <si>
    <t>ступ.5,ступ.6</t>
  </si>
  <si>
    <t>всего,л</t>
  </si>
  <si>
    <t>перегон,л</t>
  </si>
  <si>
    <t>фактически,л</t>
  </si>
  <si>
    <t>посев</t>
  </si>
  <si>
    <t>факт</t>
  </si>
  <si>
    <t>подработка</t>
  </si>
  <si>
    <t xml:space="preserve"> </t>
  </si>
  <si>
    <t xml:space="preserve"> Фамилия Имя Отчество</t>
  </si>
  <si>
    <t>Ф.И.О.</t>
  </si>
  <si>
    <t>Ф.И.О</t>
  </si>
  <si>
    <t>вид работы</t>
  </si>
  <si>
    <t>расценка за норму, тенге</t>
  </si>
  <si>
    <t>боронование после подработки</t>
  </si>
  <si>
    <t>боронование после посева</t>
  </si>
  <si>
    <t>норма ГСМ л/га</t>
  </si>
  <si>
    <t>норма выработки га</t>
  </si>
  <si>
    <t>культура</t>
  </si>
  <si>
    <t>марка трактора вид агрегата</t>
  </si>
  <si>
    <t>Бюлер 535+Дегельман</t>
  </si>
  <si>
    <t>МТЗ 2110+СГ-21</t>
  </si>
  <si>
    <t>МТЗ 95+СГ-15</t>
  </si>
  <si>
    <t>Бюлер 535+Борго (16м)</t>
  </si>
  <si>
    <t>Бюлер 575+Борго (16м)</t>
  </si>
  <si>
    <t>Бюлер 535+КИТ 9</t>
  </si>
  <si>
    <t>Бюлер 575+КИТ 9</t>
  </si>
  <si>
    <t>К-700+СЗС-2,1(5штук.)</t>
  </si>
  <si>
    <t>К-701+СЗС-2,1(6штук.)</t>
  </si>
  <si>
    <t>сволакивание соломы льна</t>
  </si>
  <si>
    <t>растаскивание соломы</t>
  </si>
  <si>
    <t>посев,пшеница</t>
  </si>
  <si>
    <t>посев,лен</t>
  </si>
  <si>
    <t>Ф И О</t>
  </si>
  <si>
    <t>ДОЛЖНОСТЬ</t>
  </si>
  <si>
    <t>Тихонский С.С.</t>
  </si>
  <si>
    <t>гл.агроном</t>
  </si>
  <si>
    <t>Портнягин В.</t>
  </si>
  <si>
    <t>ПЕРИОД</t>
  </si>
  <si>
    <t>ОТ</t>
  </si>
  <si>
    <t>ДО</t>
  </si>
  <si>
    <t>ФИО</t>
  </si>
  <si>
    <t>ОСНОВНАЯ ЗАРПЛАТА</t>
  </si>
  <si>
    <t>ДОПОЛНИТЕЛЬНАЯ</t>
  </si>
  <si>
    <t>КОЛ-ВО ДНЕЙ ОТРАБОТАНО</t>
  </si>
  <si>
    <t>ВСЕГО</t>
  </si>
  <si>
    <t>ГЕКТАР ОБРАБОТАНЫ</t>
  </si>
  <si>
    <t>ВИД ОБРАБОТКИ</t>
  </si>
  <si>
    <t>РАСХОД ГОРЮЧЕГО, ВСЕГО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</si>
</sst>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;@"/>
    <numFmt numFmtId="165" formatCode="0.0"/>
  </numFmts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i/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6" xfId="0" applyBorder="1"/>
    <xf numFmtId="0" fontId="0" fillId="0" borderId="4" xfId="0" applyBorder="1"/>
    <xf numFmtId="0" fontId="3" fillId="0" borderId="0" xfId="0" applyFont="1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164" fontId="0" fillId="0" borderId="1" xfId="0" applyNumberFormat="1" applyBorder="1" applyAlignment="1">
      <alignment horizontal="center"/>
    </xf>
    <xf numFmtId="9" fontId="0" fillId="0" borderId="1" xfId="0" applyNumberFormat="1" applyBorder="1" applyAlignment="1">
      <alignment horizontal="center"/>
    </xf>
    <xf numFmtId="0" fontId="0" fillId="0" borderId="1" xfId="0" applyFill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textRotation="90" wrapText="1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4" borderId="1" xfId="0" applyFill="1" applyBorder="1" applyAlignment="1">
      <alignment horizontal="center"/>
    </xf>
    <xf numFmtId="2" fontId="0" fillId="4" borderId="1" xfId="0" applyNumberFormat="1" applyFill="1" applyBorder="1" applyAlignment="1">
      <alignment horizontal="center"/>
    </xf>
    <xf numFmtId="164" fontId="0" fillId="0" borderId="1" xfId="0" applyNumberFormat="1" applyBorder="1"/>
    <xf numFmtId="0" fontId="0" fillId="0" borderId="1" xfId="0" applyBorder="1" applyAlignment="1">
      <alignment horizontal="center"/>
    </xf>
    <xf numFmtId="2" fontId="0" fillId="3" borderId="1" xfId="0" applyNumberForma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textRotation="90"/>
    </xf>
    <xf numFmtId="0" fontId="0" fillId="0" borderId="1" xfId="0" applyBorder="1" applyAlignment="1">
      <alignment horizontal="center" vertical="center" textRotation="90" wrapText="1"/>
    </xf>
    <xf numFmtId="0" fontId="0" fillId="0" borderId="9" xfId="0" applyBorder="1" applyAlignment="1">
      <alignment horizontal="center" vertical="center" textRotation="90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7" xfId="0" applyBorder="1" applyAlignment="1">
      <alignment horizontal="center" vertical="center" textRotation="90"/>
    </xf>
    <xf numFmtId="0" fontId="0" fillId="0" borderId="8" xfId="0" applyBorder="1" applyAlignment="1">
      <alignment horizontal="center" vertical="center" textRotation="90"/>
    </xf>
    <xf numFmtId="0" fontId="0" fillId="0" borderId="9" xfId="0" applyBorder="1" applyAlignment="1">
      <alignment horizontal="center" vertical="center" textRotation="90"/>
    </xf>
    <xf numFmtId="0" fontId="1" fillId="0" borderId="1" xfId="0" applyFont="1" applyBorder="1" applyAlignment="1">
      <alignment horizontal="center" wrapText="1"/>
    </xf>
    <xf numFmtId="0" fontId="0" fillId="0" borderId="2" xfId="0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textRotation="90"/>
    </xf>
    <xf numFmtId="0" fontId="0" fillId="0" borderId="1" xfId="0" applyBorder="1" applyAlignment="1">
      <alignment horizontal="center" vertical="center" textRotation="90" wrapText="1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3" fontId="0" fillId="0" borderId="4" xfId="0" applyNumberForma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6"/>
  <sheetViews>
    <sheetView workbookViewId="0">
      <selection activeCell="B9" sqref="B9"/>
    </sheetView>
  </sheetViews>
  <sheetFormatPr defaultRowHeight="15" x14ac:dyDescent="0.25"/>
  <cols>
    <col min="1" max="1" width="22.7109375" customWidth="1"/>
    <col min="2" max="2" width="22.28515625" customWidth="1"/>
  </cols>
  <sheetData>
    <row r="1" spans="1:2" x14ac:dyDescent="0.25">
      <c r="A1" s="17" t="s">
        <v>93</v>
      </c>
      <c r="B1" s="17" t="s">
        <v>94</v>
      </c>
    </row>
    <row r="2" spans="1:2" x14ac:dyDescent="0.25">
      <c r="A2" s="29" t="s">
        <v>95</v>
      </c>
      <c r="B2" s="29" t="s">
        <v>96</v>
      </c>
    </row>
    <row r="3" spans="1:2" x14ac:dyDescent="0.25">
      <c r="A3" s="29" t="s">
        <v>97</v>
      </c>
      <c r="B3" s="29"/>
    </row>
    <row r="4" spans="1:2" x14ac:dyDescent="0.25">
      <c r="A4" s="29"/>
      <c r="B4" s="29"/>
    </row>
    <row r="5" spans="1:2" x14ac:dyDescent="0.25">
      <c r="A5" s="29"/>
      <c r="B5" s="29"/>
    </row>
    <row r="6" spans="1:2" x14ac:dyDescent="0.25">
      <c r="A6" s="29"/>
      <c r="B6" s="29"/>
    </row>
    <row r="7" spans="1:2" x14ac:dyDescent="0.25">
      <c r="A7" s="29"/>
      <c r="B7" s="29"/>
    </row>
    <row r="8" spans="1:2" x14ac:dyDescent="0.25">
      <c r="A8" s="29"/>
      <c r="B8" s="29"/>
    </row>
    <row r="9" spans="1:2" x14ac:dyDescent="0.25">
      <c r="A9" s="29"/>
      <c r="B9" s="29"/>
    </row>
    <row r="10" spans="1:2" x14ac:dyDescent="0.25">
      <c r="A10" s="29"/>
      <c r="B10" s="29"/>
    </row>
    <row r="11" spans="1:2" x14ac:dyDescent="0.25">
      <c r="A11" s="29"/>
      <c r="B11" s="29"/>
    </row>
    <row r="12" spans="1:2" x14ac:dyDescent="0.25">
      <c r="A12" s="29"/>
      <c r="B12" s="29"/>
    </row>
    <row r="13" spans="1:2" x14ac:dyDescent="0.25">
      <c r="A13" s="29"/>
      <c r="B13" s="29"/>
    </row>
    <row r="14" spans="1:2" x14ac:dyDescent="0.25">
      <c r="A14" s="29"/>
      <c r="B14" s="29"/>
    </row>
    <row r="15" spans="1:2" x14ac:dyDescent="0.25">
      <c r="A15" s="29"/>
      <c r="B15" s="29"/>
    </row>
    <row r="16" spans="1:2" x14ac:dyDescent="0.25">
      <c r="A16" s="29"/>
      <c r="B16" s="29"/>
    </row>
    <row r="17" spans="1:2" x14ac:dyDescent="0.25">
      <c r="A17" s="29"/>
      <c r="B17" s="29"/>
    </row>
    <row r="18" spans="1:2" x14ac:dyDescent="0.25">
      <c r="A18" s="29"/>
      <c r="B18" s="29"/>
    </row>
    <row r="19" spans="1:2" x14ac:dyDescent="0.25">
      <c r="A19" s="29"/>
      <c r="B19" s="29"/>
    </row>
    <row r="20" spans="1:2" x14ac:dyDescent="0.25">
      <c r="A20" s="29"/>
      <c r="B20" s="29"/>
    </row>
    <row r="21" spans="1:2" x14ac:dyDescent="0.25">
      <c r="A21" s="29"/>
      <c r="B21" s="29"/>
    </row>
    <row r="22" spans="1:2" x14ac:dyDescent="0.25">
      <c r="A22" s="29"/>
      <c r="B22" s="29"/>
    </row>
    <row r="23" spans="1:2" x14ac:dyDescent="0.25">
      <c r="A23" s="29"/>
      <c r="B23" s="29"/>
    </row>
    <row r="24" spans="1:2" x14ac:dyDescent="0.25">
      <c r="A24" s="29"/>
      <c r="B24" s="29"/>
    </row>
    <row r="25" spans="1:2" x14ac:dyDescent="0.25">
      <c r="A25" s="29"/>
      <c r="B25" s="29"/>
    </row>
    <row r="26" spans="1:2" x14ac:dyDescent="0.25">
      <c r="A26" s="29"/>
      <c r="B26" s="29"/>
    </row>
    <row r="27" spans="1:2" x14ac:dyDescent="0.25">
      <c r="A27" s="29"/>
      <c r="B27" s="29"/>
    </row>
    <row r="28" spans="1:2" x14ac:dyDescent="0.25">
      <c r="A28" s="29"/>
      <c r="B28" s="29"/>
    </row>
    <row r="29" spans="1:2" x14ac:dyDescent="0.25">
      <c r="A29" s="29"/>
      <c r="B29" s="29"/>
    </row>
    <row r="30" spans="1:2" x14ac:dyDescent="0.25">
      <c r="A30" s="29"/>
      <c r="B30" s="29"/>
    </row>
    <row r="31" spans="1:2" x14ac:dyDescent="0.25">
      <c r="A31" s="29"/>
      <c r="B31" s="29"/>
    </row>
    <row r="32" spans="1:2" x14ac:dyDescent="0.25">
      <c r="A32" s="29"/>
      <c r="B32" s="29"/>
    </row>
    <row r="33" spans="1:2" x14ac:dyDescent="0.25">
      <c r="A33" s="29"/>
      <c r="B33" s="29"/>
    </row>
    <row r="34" spans="1:2" x14ac:dyDescent="0.25">
      <c r="A34" s="29"/>
      <c r="B34" s="29"/>
    </row>
    <row r="35" spans="1:2" x14ac:dyDescent="0.25">
      <c r="A35" s="29"/>
      <c r="B35" s="29"/>
    </row>
    <row r="36" spans="1:2" x14ac:dyDescent="0.25">
      <c r="A36" s="29"/>
      <c r="B36" s="29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2"/>
  <sheetViews>
    <sheetView workbookViewId="0">
      <selection activeCell="D10" sqref="D10"/>
    </sheetView>
  </sheetViews>
  <sheetFormatPr defaultRowHeight="15" x14ac:dyDescent="0.25"/>
  <cols>
    <col min="1" max="1" width="31.140625" customWidth="1"/>
    <col min="2" max="3" width="32.28515625" customWidth="1"/>
    <col min="4" max="4" width="16.28515625" customWidth="1"/>
    <col min="5" max="5" width="21.5703125" customWidth="1"/>
    <col min="6" max="6" width="16" customWidth="1"/>
  </cols>
  <sheetData>
    <row r="1" spans="1:5" x14ac:dyDescent="0.25">
      <c r="A1" s="25" t="s">
        <v>72</v>
      </c>
      <c r="B1" s="25" t="s">
        <v>79</v>
      </c>
      <c r="C1" s="25" t="s">
        <v>73</v>
      </c>
      <c r="D1" s="25" t="s">
        <v>76</v>
      </c>
      <c r="E1" s="25" t="s">
        <v>77</v>
      </c>
    </row>
    <row r="2" spans="1:5" x14ac:dyDescent="0.25">
      <c r="A2" s="24" t="s">
        <v>49</v>
      </c>
      <c r="B2" s="24" t="s">
        <v>80</v>
      </c>
      <c r="C2" s="28">
        <v>1318</v>
      </c>
      <c r="D2" s="24">
        <v>1.9</v>
      </c>
      <c r="E2" s="24">
        <v>236</v>
      </c>
    </row>
    <row r="3" spans="1:5" x14ac:dyDescent="0.25">
      <c r="A3" s="24" t="s">
        <v>89</v>
      </c>
      <c r="B3" s="24" t="s">
        <v>80</v>
      </c>
      <c r="C3" s="28">
        <v>1318</v>
      </c>
      <c r="D3" s="24">
        <v>1.9</v>
      </c>
      <c r="E3" s="24">
        <v>128</v>
      </c>
    </row>
    <row r="4" spans="1:5" x14ac:dyDescent="0.25">
      <c r="A4" s="24" t="s">
        <v>90</v>
      </c>
      <c r="B4" s="24" t="s">
        <v>80</v>
      </c>
      <c r="C4" s="28">
        <v>1318</v>
      </c>
      <c r="D4" s="24">
        <v>1.72</v>
      </c>
      <c r="E4" s="24">
        <v>224</v>
      </c>
    </row>
    <row r="5" spans="1:5" x14ac:dyDescent="0.25">
      <c r="A5" s="24" t="s">
        <v>49</v>
      </c>
      <c r="B5" s="24" t="s">
        <v>81</v>
      </c>
      <c r="C5" s="28">
        <v>952</v>
      </c>
      <c r="D5" s="24">
        <v>1.1000000000000001</v>
      </c>
      <c r="E5" s="24">
        <v>83</v>
      </c>
    </row>
    <row r="6" spans="1:5" x14ac:dyDescent="0.25">
      <c r="A6" s="24" t="s">
        <v>74</v>
      </c>
      <c r="B6" s="24" t="s">
        <v>81</v>
      </c>
      <c r="C6" s="28">
        <v>952</v>
      </c>
      <c r="D6" s="24">
        <v>1.1000000000000001</v>
      </c>
      <c r="E6" s="24">
        <v>100</v>
      </c>
    </row>
    <row r="7" spans="1:5" x14ac:dyDescent="0.25">
      <c r="A7" s="24" t="s">
        <v>49</v>
      </c>
      <c r="B7" s="14" t="s">
        <v>82</v>
      </c>
      <c r="C7" s="28">
        <v>952</v>
      </c>
      <c r="D7" s="24">
        <v>0.9</v>
      </c>
      <c r="E7" s="24">
        <v>78</v>
      </c>
    </row>
    <row r="8" spans="1:5" x14ac:dyDescent="0.25">
      <c r="A8" s="24" t="s">
        <v>74</v>
      </c>
      <c r="B8" s="14" t="s">
        <v>82</v>
      </c>
      <c r="C8" s="28">
        <v>952</v>
      </c>
      <c r="D8" s="24">
        <v>1.1000000000000001</v>
      </c>
      <c r="E8" s="24">
        <v>83</v>
      </c>
    </row>
    <row r="9" spans="1:5" x14ac:dyDescent="0.25">
      <c r="A9" s="24" t="s">
        <v>67</v>
      </c>
      <c r="B9" s="24" t="s">
        <v>83</v>
      </c>
      <c r="C9" s="28">
        <v>1318</v>
      </c>
      <c r="D9" s="24">
        <v>9.1999999999999993</v>
      </c>
      <c r="E9" s="24">
        <v>117</v>
      </c>
    </row>
    <row r="10" spans="1:5" x14ac:dyDescent="0.25">
      <c r="A10" s="24" t="s">
        <v>67</v>
      </c>
      <c r="B10" s="24" t="s">
        <v>84</v>
      </c>
      <c r="C10" s="28">
        <v>1318</v>
      </c>
      <c r="D10" s="3"/>
      <c r="E10" s="3"/>
    </row>
    <row r="11" spans="1:5" x14ac:dyDescent="0.25">
      <c r="A11" s="24" t="s">
        <v>67</v>
      </c>
      <c r="B11" s="24" t="s">
        <v>85</v>
      </c>
      <c r="C11" s="28">
        <v>1318</v>
      </c>
      <c r="D11" s="3"/>
      <c r="E11" s="3"/>
    </row>
    <row r="12" spans="1:5" x14ac:dyDescent="0.25">
      <c r="A12" s="24" t="s">
        <v>67</v>
      </c>
      <c r="B12" s="24" t="s">
        <v>86</v>
      </c>
      <c r="C12" s="28">
        <v>1318</v>
      </c>
      <c r="D12" s="3"/>
      <c r="E12" s="3"/>
    </row>
    <row r="13" spans="1:5" x14ac:dyDescent="0.25">
      <c r="A13" s="24" t="s">
        <v>67</v>
      </c>
      <c r="B13" s="24" t="s">
        <v>87</v>
      </c>
      <c r="C13" s="28">
        <v>1015</v>
      </c>
      <c r="D13" s="24">
        <v>4.3</v>
      </c>
      <c r="E13" s="24">
        <v>49</v>
      </c>
    </row>
    <row r="14" spans="1:5" x14ac:dyDescent="0.25">
      <c r="A14" s="24" t="s">
        <v>67</v>
      </c>
      <c r="B14" s="24" t="s">
        <v>88</v>
      </c>
      <c r="C14" s="28">
        <v>1015</v>
      </c>
      <c r="D14" s="24">
        <v>5</v>
      </c>
      <c r="E14" s="24">
        <v>60</v>
      </c>
    </row>
    <row r="15" spans="1:5" x14ac:dyDescent="0.25">
      <c r="A15" s="24" t="s">
        <v>75</v>
      </c>
      <c r="B15" s="24" t="s">
        <v>81</v>
      </c>
      <c r="C15" s="28">
        <v>952</v>
      </c>
      <c r="D15" s="24">
        <v>1.1000000000000001</v>
      </c>
      <c r="E15" s="24">
        <v>100</v>
      </c>
    </row>
    <row r="16" spans="1:5" x14ac:dyDescent="0.25">
      <c r="A16" s="24" t="s">
        <v>75</v>
      </c>
      <c r="B16" s="14" t="s">
        <v>82</v>
      </c>
      <c r="C16" s="28">
        <v>952</v>
      </c>
      <c r="D16" s="24">
        <v>1.1000000000000001</v>
      </c>
      <c r="E16" s="24">
        <v>83</v>
      </c>
    </row>
    <row r="17" spans="1:5" x14ac:dyDescent="0.25">
      <c r="A17" s="14" t="s">
        <v>65</v>
      </c>
      <c r="B17" s="24" t="s">
        <v>83</v>
      </c>
      <c r="C17" s="28">
        <v>1138</v>
      </c>
      <c r="D17" s="24">
        <v>7.2</v>
      </c>
      <c r="E17" s="24">
        <v>77</v>
      </c>
    </row>
    <row r="18" spans="1:5" x14ac:dyDescent="0.25">
      <c r="A18" s="14" t="s">
        <v>92</v>
      </c>
      <c r="B18" s="24" t="s">
        <v>83</v>
      </c>
      <c r="C18" s="28">
        <v>1138</v>
      </c>
      <c r="D18" s="24">
        <v>8.4</v>
      </c>
      <c r="E18" s="24">
        <v>59</v>
      </c>
    </row>
    <row r="19" spans="1:5" x14ac:dyDescent="0.25">
      <c r="A19" s="14" t="s">
        <v>91</v>
      </c>
      <c r="B19" s="24" t="s">
        <v>84</v>
      </c>
      <c r="C19" s="28">
        <v>1138</v>
      </c>
      <c r="D19" s="24">
        <v>11.2</v>
      </c>
      <c r="E19" s="24">
        <v>70</v>
      </c>
    </row>
    <row r="20" spans="1:5" x14ac:dyDescent="0.25">
      <c r="A20" s="14" t="s">
        <v>92</v>
      </c>
      <c r="B20" s="24" t="s">
        <v>84</v>
      </c>
      <c r="C20" s="28">
        <v>1138</v>
      </c>
      <c r="D20" s="27">
        <v>11.2</v>
      </c>
      <c r="E20" s="27">
        <v>51</v>
      </c>
    </row>
    <row r="21" spans="1:5" x14ac:dyDescent="0.25">
      <c r="A21" s="14" t="s">
        <v>65</v>
      </c>
      <c r="B21" s="24" t="s">
        <v>87</v>
      </c>
      <c r="C21" s="28">
        <v>1085</v>
      </c>
      <c r="D21" s="24">
        <v>5.6</v>
      </c>
      <c r="E21" s="24">
        <v>37</v>
      </c>
    </row>
    <row r="22" spans="1:5" x14ac:dyDescent="0.25">
      <c r="A22" s="14" t="s">
        <v>65</v>
      </c>
      <c r="B22" s="24" t="s">
        <v>88</v>
      </c>
      <c r="C22" s="28">
        <v>1085</v>
      </c>
      <c r="D22" s="24">
        <v>6.5</v>
      </c>
      <c r="E22" s="24">
        <v>44</v>
      </c>
    </row>
  </sheetData>
  <pageMargins left="0.25" right="0.25" top="0.75" bottom="0.75" header="0.3" footer="0.3"/>
  <pageSetup paperSize="9" fitToWidth="0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J20"/>
  <sheetViews>
    <sheetView workbookViewId="0">
      <selection activeCell="J8" sqref="J8"/>
    </sheetView>
  </sheetViews>
  <sheetFormatPr defaultRowHeight="15" x14ac:dyDescent="0.25"/>
  <cols>
    <col min="3" max="3" width="21" customWidth="1"/>
    <col min="4" max="4" width="22.140625" customWidth="1"/>
    <col min="5" max="6" width="19" customWidth="1"/>
    <col min="7" max="7" width="17" customWidth="1"/>
    <col min="8" max="8" width="21.140625" customWidth="1"/>
    <col min="9" max="9" width="15.7109375" customWidth="1"/>
    <col min="10" max="10" width="19.5703125" customWidth="1"/>
  </cols>
  <sheetData>
    <row r="5" spans="1:10" x14ac:dyDescent="0.25">
      <c r="A5" s="45" t="s">
        <v>98</v>
      </c>
      <c r="B5" s="45"/>
      <c r="C5" s="43" t="s">
        <v>101</v>
      </c>
      <c r="D5" s="43" t="s">
        <v>102</v>
      </c>
      <c r="E5" s="43" t="s">
        <v>103</v>
      </c>
      <c r="F5" s="43" t="s">
        <v>105</v>
      </c>
      <c r="G5" s="44" t="s">
        <v>104</v>
      </c>
      <c r="H5" s="43" t="s">
        <v>106</v>
      </c>
      <c r="I5" s="43" t="s">
        <v>107</v>
      </c>
      <c r="J5" s="44" t="s">
        <v>108</v>
      </c>
    </row>
    <row r="6" spans="1:10" x14ac:dyDescent="0.25">
      <c r="A6" s="35" t="s">
        <v>99</v>
      </c>
      <c r="B6" s="35" t="s">
        <v>100</v>
      </c>
      <c r="C6" s="43"/>
      <c r="D6" s="43"/>
      <c r="E6" s="43"/>
      <c r="F6" s="43"/>
      <c r="G6" s="44"/>
      <c r="H6" s="43"/>
      <c r="I6" s="43"/>
      <c r="J6" s="44"/>
    </row>
    <row r="7" spans="1:10" x14ac:dyDescent="0.25">
      <c r="A7" s="3"/>
      <c r="B7" s="3"/>
      <c r="C7" s="3"/>
      <c r="D7" s="3"/>
      <c r="E7" s="3"/>
      <c r="F7" s="3"/>
      <c r="G7" s="3"/>
      <c r="H7" s="3"/>
      <c r="I7" s="3"/>
      <c r="J7" s="3"/>
    </row>
    <row r="8" spans="1:10" x14ac:dyDescent="0.25">
      <c r="A8" s="3"/>
      <c r="B8" s="3"/>
      <c r="C8" s="3"/>
      <c r="D8" s="3"/>
      <c r="E8" s="3"/>
      <c r="F8" s="3"/>
      <c r="G8" s="3"/>
      <c r="H8" s="3"/>
      <c r="I8" s="3"/>
      <c r="J8" s="3"/>
    </row>
    <row r="9" spans="1:10" x14ac:dyDescent="0.25">
      <c r="A9" s="3"/>
      <c r="B9" s="3"/>
      <c r="C9" s="3"/>
      <c r="D9" s="3"/>
      <c r="E9" s="3"/>
      <c r="F9" s="3"/>
      <c r="G9" s="3"/>
      <c r="H9" s="3"/>
      <c r="I9" s="3"/>
      <c r="J9" s="3"/>
    </row>
    <row r="10" spans="1:10" x14ac:dyDescent="0.25">
      <c r="A10" s="3"/>
      <c r="B10" s="3"/>
      <c r="C10" s="3"/>
      <c r="D10" s="3"/>
      <c r="E10" s="3"/>
      <c r="F10" s="3"/>
      <c r="G10" s="3"/>
      <c r="H10" s="3"/>
      <c r="I10" s="3"/>
      <c r="J10" s="3"/>
    </row>
    <row r="11" spans="1:10" x14ac:dyDescent="0.25">
      <c r="A11" s="3"/>
      <c r="B11" s="3"/>
      <c r="C11" s="3"/>
      <c r="D11" s="3"/>
      <c r="E11" s="3"/>
      <c r="F11" s="3"/>
      <c r="G11" s="3"/>
      <c r="H11" s="3"/>
      <c r="I11" s="3"/>
      <c r="J11" s="3"/>
    </row>
    <row r="12" spans="1:10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</row>
    <row r="13" spans="1:10" x14ac:dyDescent="0.25">
      <c r="A13" s="3"/>
      <c r="B13" s="3"/>
      <c r="C13" s="3"/>
      <c r="D13" s="3"/>
      <c r="E13" s="3"/>
      <c r="F13" s="3"/>
      <c r="G13" s="3"/>
      <c r="H13" s="3"/>
      <c r="I13" s="3"/>
      <c r="J13" s="3"/>
    </row>
    <row r="14" spans="1:10" x14ac:dyDescent="0.25">
      <c r="A14" s="3"/>
      <c r="B14" s="3"/>
      <c r="C14" s="3"/>
      <c r="D14" s="3"/>
      <c r="E14" s="3"/>
      <c r="F14" s="3"/>
      <c r="G14" s="3"/>
      <c r="H14" s="3"/>
      <c r="I14" s="3"/>
      <c r="J14" s="3"/>
    </row>
    <row r="15" spans="1:10" x14ac:dyDescent="0.25">
      <c r="A15" s="3"/>
      <c r="B15" s="3"/>
      <c r="C15" s="3"/>
      <c r="D15" s="3"/>
      <c r="E15" s="3"/>
      <c r="F15" s="3"/>
      <c r="G15" s="3"/>
      <c r="H15" s="3"/>
      <c r="I15" s="3"/>
      <c r="J15" s="3"/>
    </row>
    <row r="16" spans="1:10" x14ac:dyDescent="0.25">
      <c r="A16" s="3"/>
      <c r="B16" s="3"/>
      <c r="C16" s="3"/>
      <c r="D16" s="3"/>
      <c r="E16" s="3"/>
      <c r="F16" s="3"/>
      <c r="G16" s="3"/>
      <c r="H16" s="3"/>
      <c r="I16" s="3"/>
      <c r="J16" s="3"/>
    </row>
    <row r="17" spans="1:10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</row>
    <row r="18" spans="1:10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</row>
    <row r="19" spans="1:10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</row>
    <row r="20" spans="1:10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</row>
  </sheetData>
  <mergeCells count="9">
    <mergeCell ref="H5:H6"/>
    <mergeCell ref="I5:I6"/>
    <mergeCell ref="J5:J6"/>
    <mergeCell ref="A5:B5"/>
    <mergeCell ref="C5:C6"/>
    <mergeCell ref="D5:D6"/>
    <mergeCell ref="E5:E6"/>
    <mergeCell ref="G5:G6"/>
    <mergeCell ref="F5:F6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66"/>
  <sheetViews>
    <sheetView tabSelected="1" zoomScale="75" zoomScaleNormal="75" workbookViewId="0">
      <pane xSplit="9" ySplit="5" topLeftCell="L30" activePane="bottomRight" state="frozen"/>
      <selection pane="topRight" activeCell="I1" sqref="I1"/>
      <selection pane="bottomLeft" activeCell="A6" sqref="A6"/>
      <selection pane="bottomRight" activeCell="S39" sqref="S39"/>
    </sheetView>
  </sheetViews>
  <sheetFormatPr defaultRowHeight="15" x14ac:dyDescent="0.25"/>
  <cols>
    <col min="1" max="1" width="9.42578125" customWidth="1"/>
    <col min="2" max="2" width="17" customWidth="1"/>
    <col min="3" max="3" width="12.42578125" customWidth="1"/>
    <col min="4" max="4" width="22.140625" customWidth="1"/>
    <col min="5" max="5" width="17" customWidth="1"/>
    <col min="6" max="6" width="11.5703125" customWidth="1"/>
    <col min="8" max="8" width="8.85546875" customWidth="1"/>
    <col min="9" max="9" width="8.7109375" customWidth="1"/>
    <col min="10" max="10" width="13.140625" customWidth="1"/>
    <col min="11" max="11" width="10.85546875" customWidth="1"/>
    <col min="13" max="13" width="6.28515625" customWidth="1"/>
    <col min="14" max="14" width="7.42578125" customWidth="1"/>
    <col min="15" max="15" width="8.140625" customWidth="1"/>
    <col min="16" max="16" width="12.5703125" customWidth="1"/>
    <col min="17" max="17" width="11.140625" customWidth="1"/>
    <col min="18" max="18" width="11" customWidth="1"/>
    <col min="19" max="19" width="10.5703125" customWidth="1"/>
    <col min="20" max="20" width="10.7109375" customWidth="1"/>
    <col min="21" max="21" width="9.85546875" customWidth="1"/>
    <col min="22" max="22" width="12.85546875" customWidth="1"/>
    <col min="23" max="23" width="10.85546875" customWidth="1"/>
  </cols>
  <sheetData>
    <row r="1" spans="1:25" s="1" customFormat="1" ht="42.75" customHeight="1" x14ac:dyDescent="0.25">
      <c r="A1" s="8" t="s">
        <v>0</v>
      </c>
      <c r="B1" s="8"/>
      <c r="C1" s="8" t="s">
        <v>1</v>
      </c>
      <c r="D1" s="9" t="s">
        <v>2</v>
      </c>
      <c r="E1" s="8" t="s">
        <v>3</v>
      </c>
      <c r="F1" s="8" t="s">
        <v>4</v>
      </c>
      <c r="G1" s="8" t="s">
        <v>5</v>
      </c>
      <c r="H1" s="51" t="s">
        <v>6</v>
      </c>
      <c r="I1" s="51"/>
      <c r="J1" s="51"/>
      <c r="K1" s="51"/>
      <c r="L1" s="51" t="s">
        <v>68</v>
      </c>
      <c r="M1" s="51"/>
      <c r="N1" s="51"/>
      <c r="O1" s="51"/>
      <c r="P1" s="10" t="s">
        <v>7</v>
      </c>
      <c r="Q1" s="8" t="s">
        <v>8</v>
      </c>
      <c r="R1" s="8" t="s">
        <v>9</v>
      </c>
      <c r="S1" s="10" t="s">
        <v>10</v>
      </c>
      <c r="T1" s="11" t="s">
        <v>11</v>
      </c>
      <c r="U1" s="49" t="s">
        <v>12</v>
      </c>
      <c r="V1" s="49"/>
      <c r="W1" s="49"/>
      <c r="X1" s="49"/>
    </row>
    <row r="2" spans="1:25" x14ac:dyDescent="0.25">
      <c r="A2" s="2">
        <v>2017</v>
      </c>
      <c r="B2" s="22"/>
      <c r="C2" s="2">
        <v>5</v>
      </c>
      <c r="D2" s="3" t="s">
        <v>46</v>
      </c>
      <c r="E2" s="3"/>
      <c r="F2" s="3"/>
      <c r="G2" s="3"/>
      <c r="H2" s="52"/>
      <c r="I2" s="52"/>
      <c r="J2" s="52"/>
      <c r="K2" s="52"/>
      <c r="L2" s="52" t="s">
        <v>47</v>
      </c>
      <c r="M2" s="52"/>
      <c r="N2" s="52"/>
      <c r="O2" s="52"/>
      <c r="P2" s="3" t="s">
        <v>51</v>
      </c>
      <c r="Q2" s="3"/>
      <c r="R2" s="3"/>
      <c r="S2" s="2" t="s">
        <v>50</v>
      </c>
      <c r="T2" s="2">
        <v>535</v>
      </c>
      <c r="U2" s="45"/>
      <c r="V2" s="45"/>
      <c r="W2" s="45"/>
      <c r="X2" s="45"/>
    </row>
    <row r="3" spans="1:25" ht="21" customHeight="1" x14ac:dyDescent="0.25">
      <c r="A3" s="53" t="s">
        <v>13</v>
      </c>
      <c r="B3" s="46" t="s">
        <v>71</v>
      </c>
      <c r="C3" s="53" t="s">
        <v>14</v>
      </c>
      <c r="D3" s="52" t="s">
        <v>15</v>
      </c>
      <c r="E3" s="52" t="s">
        <v>16</v>
      </c>
      <c r="F3" s="53" t="s">
        <v>78</v>
      </c>
      <c r="G3" s="54" t="s">
        <v>18</v>
      </c>
      <c r="H3" s="54" t="s">
        <v>45</v>
      </c>
      <c r="I3" s="53" t="s">
        <v>19</v>
      </c>
      <c r="J3" s="52" t="s">
        <v>20</v>
      </c>
      <c r="K3" s="43" t="s">
        <v>21</v>
      </c>
      <c r="L3" s="54" t="s">
        <v>22</v>
      </c>
      <c r="M3" s="45" t="s">
        <v>23</v>
      </c>
      <c r="N3" s="45"/>
      <c r="O3" s="45"/>
      <c r="P3" s="45" t="s">
        <v>27</v>
      </c>
      <c r="Q3" s="45"/>
      <c r="R3" s="45"/>
      <c r="S3" s="45"/>
      <c r="T3" s="45" t="s">
        <v>30</v>
      </c>
      <c r="U3" s="45"/>
      <c r="V3" s="45"/>
      <c r="W3" s="45"/>
      <c r="X3" s="45"/>
    </row>
    <row r="4" spans="1:25" ht="19.5" customHeight="1" x14ac:dyDescent="0.25">
      <c r="A4" s="53"/>
      <c r="B4" s="47"/>
      <c r="C4" s="53"/>
      <c r="D4" s="52"/>
      <c r="E4" s="52"/>
      <c r="F4" s="53"/>
      <c r="G4" s="54"/>
      <c r="H4" s="54"/>
      <c r="I4" s="53"/>
      <c r="J4" s="52"/>
      <c r="K4" s="43"/>
      <c r="L4" s="54"/>
      <c r="M4" s="53" t="s">
        <v>48</v>
      </c>
      <c r="N4" s="54" t="s">
        <v>24</v>
      </c>
      <c r="O4" s="54" t="s">
        <v>25</v>
      </c>
      <c r="P4" s="43" t="s">
        <v>26</v>
      </c>
      <c r="Q4" s="45" t="s">
        <v>28</v>
      </c>
      <c r="R4" s="45"/>
      <c r="S4" s="43" t="s">
        <v>29</v>
      </c>
      <c r="T4" s="4" t="s">
        <v>31</v>
      </c>
      <c r="U4" s="4" t="s">
        <v>66</v>
      </c>
      <c r="V4" s="53" t="s">
        <v>64</v>
      </c>
      <c r="W4" s="43" t="s">
        <v>63</v>
      </c>
      <c r="X4" s="43" t="s">
        <v>62</v>
      </c>
      <c r="Y4" s="50"/>
    </row>
    <row r="5" spans="1:25" ht="84" customHeight="1" x14ac:dyDescent="0.25">
      <c r="A5" s="53"/>
      <c r="B5" s="48"/>
      <c r="C5" s="53"/>
      <c r="D5" s="52"/>
      <c r="E5" s="52"/>
      <c r="F5" s="53"/>
      <c r="G5" s="54"/>
      <c r="H5" s="54"/>
      <c r="I5" s="53"/>
      <c r="J5" s="52"/>
      <c r="K5" s="43"/>
      <c r="L5" s="54"/>
      <c r="M5" s="53"/>
      <c r="N5" s="54"/>
      <c r="O5" s="54"/>
      <c r="P5" s="43"/>
      <c r="Q5" s="13">
        <v>2</v>
      </c>
      <c r="R5" s="13">
        <v>2.5</v>
      </c>
      <c r="S5" s="43"/>
      <c r="T5" s="21" t="s">
        <v>32</v>
      </c>
      <c r="U5" s="21" t="s">
        <v>32</v>
      </c>
      <c r="V5" s="53"/>
      <c r="W5" s="43"/>
      <c r="X5" s="43"/>
      <c r="Y5" s="50"/>
    </row>
    <row r="6" spans="1:25" x14ac:dyDescent="0.25">
      <c r="A6" s="12">
        <v>42858</v>
      </c>
      <c r="B6" s="12" t="s">
        <v>97</v>
      </c>
      <c r="C6" s="2">
        <v>2</v>
      </c>
      <c r="D6" s="2" t="s">
        <v>80</v>
      </c>
      <c r="E6" s="2" t="s">
        <v>49</v>
      </c>
      <c r="F6" s="2"/>
      <c r="G6" s="2"/>
      <c r="H6" s="2">
        <v>1</v>
      </c>
      <c r="I6" s="2">
        <v>10</v>
      </c>
      <c r="J6" s="35">
        <f>SUMIFS('справочник  '!$E$2:$E$22,'справочник  '!$A$2:$A$22,E6,'справочник  '!$B$2:$B$22,D6)</f>
        <v>236</v>
      </c>
      <c r="K6" s="30">
        <f>SUMIFS('справочник  '!$C$2:$C$22,'справочник  '!$A$2:$A$22,E6,'справочник  '!$B$2:$B$22,D6)</f>
        <v>1318</v>
      </c>
      <c r="L6" s="2"/>
      <c r="M6" s="2">
        <v>416</v>
      </c>
      <c r="N6" s="2"/>
      <c r="O6" s="17">
        <f>ROUND((M6)/J6,1)</f>
        <v>1.8</v>
      </c>
      <c r="P6" s="18">
        <f>ROUND((O6)*K6,0)</f>
        <v>2372</v>
      </c>
      <c r="Q6" s="18">
        <f>SUM(P6)*Q5</f>
        <v>4744</v>
      </c>
      <c r="R6" s="2"/>
      <c r="S6" s="18">
        <f>SUM(P6)+Q6</f>
        <v>7116</v>
      </c>
      <c r="T6" s="31">
        <f>SUMIFS('справочник  '!$D$2:$D$22,'справочник  '!$A$2:$A$22,E6,'справочник  '!$B$2:$B$22,D6)</f>
        <v>1.9</v>
      </c>
      <c r="U6" s="16">
        <f>SUM(V6/M6)</f>
        <v>1.875</v>
      </c>
      <c r="V6" s="4">
        <f>SUM(X6)-W6</f>
        <v>780</v>
      </c>
      <c r="W6" s="14">
        <v>245</v>
      </c>
      <c r="X6" s="2">
        <v>1025</v>
      </c>
    </row>
    <row r="7" spans="1:25" x14ac:dyDescent="0.25">
      <c r="A7" s="12">
        <v>42859</v>
      </c>
      <c r="B7" s="12" t="s">
        <v>97</v>
      </c>
      <c r="C7" s="2" t="s">
        <v>53</v>
      </c>
      <c r="D7" s="29" t="s">
        <v>80</v>
      </c>
      <c r="E7" s="37" t="s">
        <v>49</v>
      </c>
      <c r="F7" s="2"/>
      <c r="G7" s="2"/>
      <c r="H7" s="2">
        <v>1</v>
      </c>
      <c r="I7" s="2">
        <v>10</v>
      </c>
      <c r="J7" s="35">
        <f>SUMIFS('справочник  '!$E$2:$E$22,'справочник  '!$A$2:$A$22,E7,'справочник  '!$B$2:$B$22,D7)</f>
        <v>236</v>
      </c>
      <c r="K7" s="30">
        <f>SUMIFS('справочник  '!$C$2:$C$22,'справочник  '!$A$2:$A$22,E7,'справочник  '!$B$2:$B$22,D7)</f>
        <v>1318</v>
      </c>
      <c r="L7" s="2"/>
      <c r="M7" s="2">
        <v>530</v>
      </c>
      <c r="N7" s="2"/>
      <c r="O7" s="17">
        <f>ROUND(M7/J7,1+(--VALUE(RIGHT(ROUND(M7/J7,2),1))&lt;=5))</f>
        <v>2.25</v>
      </c>
      <c r="P7" s="18">
        <f>ROUND((O7)*K7,0)</f>
        <v>2966</v>
      </c>
      <c r="Q7" s="18">
        <f>SUM(P7)*$Q$5</f>
        <v>5932</v>
      </c>
      <c r="R7" s="2"/>
      <c r="S7" s="18">
        <f>SUM(P7)+Q7</f>
        <v>8898</v>
      </c>
      <c r="T7" s="31">
        <f>SUMIFS('справочник  '!$D$2:$D$22,'справочник  '!$A$2:$A$22,E7,'справочник  '!$B$2:$B$22,D7)</f>
        <v>1.9</v>
      </c>
      <c r="U7" s="15">
        <f>SUM(V7/M7)</f>
        <v>1.6094339622641509</v>
      </c>
      <c r="V7" s="2">
        <f>SUM(X7)-W7</f>
        <v>853</v>
      </c>
      <c r="W7" s="2"/>
      <c r="X7" s="2">
        <v>853</v>
      </c>
    </row>
    <row r="8" spans="1:25" x14ac:dyDescent="0.25">
      <c r="A8" s="12">
        <v>42860</v>
      </c>
      <c r="B8" s="12" t="s">
        <v>97</v>
      </c>
      <c r="C8" s="2" t="s">
        <v>54</v>
      </c>
      <c r="D8" s="29" t="s">
        <v>80</v>
      </c>
      <c r="E8" s="37" t="s">
        <v>49</v>
      </c>
      <c r="F8" s="2"/>
      <c r="G8" s="2"/>
      <c r="H8" s="2">
        <v>1</v>
      </c>
      <c r="I8" s="2">
        <v>10</v>
      </c>
      <c r="J8" s="35">
        <f>SUMIFS('справочник  '!$E$2:$E$22,'справочник  '!$A$2:$A$22,E8,'справочник  '!$B$2:$B$22,D8)</f>
        <v>236</v>
      </c>
      <c r="K8" s="30">
        <f>SUMIFS('справочник  '!$C$2:$C$22,'справочник  '!$A$2:$A$22,E8,'справочник  '!$B$2:$B$22,D8)</f>
        <v>1318</v>
      </c>
      <c r="L8" s="2"/>
      <c r="M8" s="2">
        <v>460</v>
      </c>
      <c r="N8" s="2"/>
      <c r="O8" s="17">
        <f>ROUND(M8/J8,1+(--VALUE(RIGHT(ROUND(M8/J8,2),1))&lt;=5))</f>
        <v>1.95</v>
      </c>
      <c r="P8" s="18">
        <f>ROUND((O8)*K8,0)</f>
        <v>2570</v>
      </c>
      <c r="Q8" s="18">
        <f>SUM(P8)*$Q$5</f>
        <v>5140</v>
      </c>
      <c r="R8" s="2"/>
      <c r="S8" s="18">
        <f>SUM(P8)+Q8</f>
        <v>7710</v>
      </c>
      <c r="T8" s="31">
        <f>SUMIFS('справочник  '!$D$2:$D$22,'справочник  '!$A$2:$A$22,E8,'справочник  '!$B$2:$B$22,D8)</f>
        <v>1.9</v>
      </c>
      <c r="U8" s="15">
        <f>SUM(V8/M8)</f>
        <v>1.7521739130434784</v>
      </c>
      <c r="V8" s="2">
        <f t="shared" ref="V8:V18" si="0">SUM(X8)-W8</f>
        <v>806</v>
      </c>
      <c r="W8" s="2">
        <v>15</v>
      </c>
      <c r="X8" s="2">
        <v>821</v>
      </c>
    </row>
    <row r="9" spans="1:25" x14ac:dyDescent="0.25">
      <c r="A9" s="12">
        <v>42862</v>
      </c>
      <c r="B9" s="12" t="s">
        <v>97</v>
      </c>
      <c r="C9" s="2" t="s">
        <v>55</v>
      </c>
      <c r="D9" s="29" t="s">
        <v>80</v>
      </c>
      <c r="E9" s="37" t="s">
        <v>49</v>
      </c>
      <c r="F9" s="2"/>
      <c r="G9" s="2"/>
      <c r="H9" s="2">
        <v>1</v>
      </c>
      <c r="I9" s="2">
        <v>10</v>
      </c>
      <c r="J9" s="35">
        <f>SUMIFS('справочник  '!$E$2:$E$22,'справочник  '!$A$2:$A$22,E9,'справочник  '!$B$2:$B$22,D9)</f>
        <v>236</v>
      </c>
      <c r="K9" s="30">
        <f>SUMIFS('справочник  '!$C$2:$C$22,'справочник  '!$A$2:$A$22,E9,'справочник  '!$B$2:$B$22,D9)</f>
        <v>1318</v>
      </c>
      <c r="L9" s="2"/>
      <c r="M9" s="2">
        <v>308</v>
      </c>
      <c r="N9" s="2"/>
      <c r="O9" s="17">
        <f t="shared" ref="O9:O38" si="1">ROUND(M9/J9,1+(--VALUE(RIGHT(ROUND(M9/J9,2),1))&lt;=5))</f>
        <v>1.31</v>
      </c>
      <c r="P9" s="18">
        <f>ROUND((O9)*K9,0)</f>
        <v>1727</v>
      </c>
      <c r="Q9" s="18">
        <f>SUM(P9)*$Q$5</f>
        <v>3454</v>
      </c>
      <c r="R9" s="2"/>
      <c r="S9" s="18">
        <f>SUM(P9)+Q9</f>
        <v>5181</v>
      </c>
      <c r="T9" s="31">
        <f>SUMIFS('справочник  '!$D$2:$D$22,'справочник  '!$A$2:$A$22,E9,'справочник  '!$B$2:$B$22,D9)</f>
        <v>1.9</v>
      </c>
      <c r="U9" s="15">
        <f>SUM(V9/M9)</f>
        <v>1.9090909090909092</v>
      </c>
      <c r="V9" s="2">
        <f t="shared" si="0"/>
        <v>588</v>
      </c>
      <c r="W9" s="2">
        <v>80</v>
      </c>
      <c r="X9" s="2">
        <v>668</v>
      </c>
    </row>
    <row r="10" spans="1:25" x14ac:dyDescent="0.25">
      <c r="A10" s="12">
        <v>42863</v>
      </c>
      <c r="B10" s="12" t="s">
        <v>97</v>
      </c>
      <c r="C10" s="2" t="s">
        <v>56</v>
      </c>
      <c r="D10" s="29" t="s">
        <v>80</v>
      </c>
      <c r="E10" s="37" t="s">
        <v>49</v>
      </c>
      <c r="F10" s="2"/>
      <c r="G10" s="2"/>
      <c r="H10" s="2">
        <v>1</v>
      </c>
      <c r="I10" s="2">
        <v>10</v>
      </c>
      <c r="J10" s="35">
        <f>SUMIFS('справочник  '!$E$2:$E$22,'справочник  '!$A$2:$A$22,E10,'справочник  '!$B$2:$B$22,D10)</f>
        <v>236</v>
      </c>
      <c r="K10" s="30">
        <f>SUMIFS('справочник  '!$C$2:$C$22,'справочник  '!$A$2:$A$22,E10,'справочник  '!$B$2:$B$22,D10)</f>
        <v>1318</v>
      </c>
      <c r="L10" s="2"/>
      <c r="M10" s="2">
        <v>390</v>
      </c>
      <c r="N10" s="2"/>
      <c r="O10" s="17">
        <f t="shared" si="1"/>
        <v>1.65</v>
      </c>
      <c r="P10" s="18">
        <f t="shared" ref="P10:P18" si="2">ROUND((O10)*K10,0)</f>
        <v>2175</v>
      </c>
      <c r="Q10" s="18">
        <f t="shared" ref="Q10:Q16" si="3">SUM(P10)*$Q$5</f>
        <v>4350</v>
      </c>
      <c r="R10" s="2"/>
      <c r="S10" s="18">
        <f t="shared" ref="S10:S18" si="4">SUM(P10)+Q10</f>
        <v>6525</v>
      </c>
      <c r="T10" s="31">
        <f>SUMIFS('справочник  '!$D$2:$D$22,'справочник  '!$A$2:$A$22,E10,'справочник  '!$B$2:$B$22,D10)</f>
        <v>1.9</v>
      </c>
      <c r="U10" s="16">
        <f t="shared" ref="U10:U18" si="5">SUM(V10/M10)</f>
        <v>1.858974358974359</v>
      </c>
      <c r="V10" s="2">
        <f t="shared" si="0"/>
        <v>725</v>
      </c>
      <c r="W10" s="2">
        <v>47</v>
      </c>
      <c r="X10" s="2">
        <v>772</v>
      </c>
    </row>
    <row r="11" spans="1:25" x14ac:dyDescent="0.25">
      <c r="A11" s="12">
        <v>42864</v>
      </c>
      <c r="B11" s="12" t="s">
        <v>97</v>
      </c>
      <c r="C11" s="2" t="s">
        <v>57</v>
      </c>
      <c r="D11" s="29" t="s">
        <v>80</v>
      </c>
      <c r="E11" s="37" t="s">
        <v>49</v>
      </c>
      <c r="F11" s="2"/>
      <c r="G11" s="2"/>
      <c r="H11" s="2">
        <v>1</v>
      </c>
      <c r="I11" s="2">
        <v>10</v>
      </c>
      <c r="J11" s="35">
        <f>SUMIFS('справочник  '!$E$2:$E$22,'справочник  '!$A$2:$A$22,E11,'справочник  '!$B$2:$B$22,D11)</f>
        <v>236</v>
      </c>
      <c r="K11" s="30">
        <f>SUMIFS('справочник  '!$C$2:$C$22,'справочник  '!$A$2:$A$22,E11,'справочник  '!$B$2:$B$22,D11)</f>
        <v>1318</v>
      </c>
      <c r="L11" s="2"/>
      <c r="M11" s="2">
        <v>421</v>
      </c>
      <c r="N11" s="2"/>
      <c r="O11" s="17">
        <f t="shared" si="1"/>
        <v>1.8</v>
      </c>
      <c r="P11" s="18">
        <f t="shared" si="2"/>
        <v>2372</v>
      </c>
      <c r="Q11" s="18">
        <f t="shared" si="3"/>
        <v>4744</v>
      </c>
      <c r="R11" s="2"/>
      <c r="S11" s="18">
        <f t="shared" si="4"/>
        <v>7116</v>
      </c>
      <c r="T11" s="31">
        <f>SUMIFS('справочник  '!$D$2:$D$22,'справочник  '!$A$2:$A$22,E11,'справочник  '!$B$2:$B$22,D11)</f>
        <v>1.9</v>
      </c>
      <c r="U11" s="15">
        <f t="shared" si="5"/>
        <v>1.7197149643705463</v>
      </c>
      <c r="V11" s="2">
        <f t="shared" si="0"/>
        <v>724</v>
      </c>
      <c r="W11" s="2">
        <v>50</v>
      </c>
      <c r="X11" s="2">
        <v>774</v>
      </c>
    </row>
    <row r="12" spans="1:25" x14ac:dyDescent="0.25">
      <c r="A12" s="12">
        <v>42865</v>
      </c>
      <c r="B12" s="12" t="s">
        <v>97</v>
      </c>
      <c r="C12" s="2">
        <v>26.27</v>
      </c>
      <c r="D12" s="29" t="s">
        <v>80</v>
      </c>
      <c r="E12" s="37" t="s">
        <v>49</v>
      </c>
      <c r="F12" s="2"/>
      <c r="G12" s="2"/>
      <c r="H12" s="2">
        <v>1</v>
      </c>
      <c r="I12" s="2">
        <v>10</v>
      </c>
      <c r="J12" s="35">
        <f>SUMIFS('справочник  '!$E$2:$E$22,'справочник  '!$A$2:$A$22,E12,'справочник  '!$B$2:$B$22,D12)</f>
        <v>236</v>
      </c>
      <c r="K12" s="30">
        <f>SUMIFS('справочник  '!$C$2:$C$22,'справочник  '!$A$2:$A$22,E12,'справочник  '!$B$2:$B$22,D12)</f>
        <v>1318</v>
      </c>
      <c r="L12" s="2"/>
      <c r="M12" s="2">
        <v>421</v>
      </c>
      <c r="N12" s="2"/>
      <c r="O12" s="17">
        <f t="shared" si="1"/>
        <v>1.8</v>
      </c>
      <c r="P12" s="18">
        <f t="shared" si="2"/>
        <v>2372</v>
      </c>
      <c r="Q12" s="18">
        <f t="shared" si="3"/>
        <v>4744</v>
      </c>
      <c r="R12" s="2"/>
      <c r="S12" s="18">
        <f t="shared" si="4"/>
        <v>7116</v>
      </c>
      <c r="T12" s="31">
        <f>SUMIFS('справочник  '!$D$2:$D$22,'справочник  '!$A$2:$A$22,E12,'справочник  '!$B$2:$B$22,D12)</f>
        <v>1.9</v>
      </c>
      <c r="U12" s="15">
        <f t="shared" si="5"/>
        <v>1.8147268408551069</v>
      </c>
      <c r="V12" s="2">
        <f t="shared" si="0"/>
        <v>764</v>
      </c>
      <c r="W12" s="2">
        <v>65</v>
      </c>
      <c r="X12" s="2">
        <v>829</v>
      </c>
    </row>
    <row r="13" spans="1:25" x14ac:dyDescent="0.25">
      <c r="A13" s="12">
        <v>42866</v>
      </c>
      <c r="B13" s="12" t="s">
        <v>97</v>
      </c>
      <c r="C13" s="2" t="s">
        <v>58</v>
      </c>
      <c r="D13" s="29" t="s">
        <v>80</v>
      </c>
      <c r="E13" s="37" t="s">
        <v>49</v>
      </c>
      <c r="F13" s="2"/>
      <c r="G13" s="2"/>
      <c r="H13" s="2">
        <v>1</v>
      </c>
      <c r="I13" s="2">
        <v>10</v>
      </c>
      <c r="J13" s="35">
        <f>SUMIFS('справочник  '!$E$2:$E$22,'справочник  '!$A$2:$A$22,E13,'справочник  '!$B$2:$B$22,D13)</f>
        <v>236</v>
      </c>
      <c r="K13" s="30">
        <f>SUMIFS('справочник  '!$C$2:$C$22,'справочник  '!$A$2:$A$22,E13,'справочник  '!$B$2:$B$22,D13)</f>
        <v>1318</v>
      </c>
      <c r="L13" s="2"/>
      <c r="M13" s="2">
        <v>455</v>
      </c>
      <c r="N13" s="2"/>
      <c r="O13" s="17">
        <f t="shared" si="1"/>
        <v>1.93</v>
      </c>
      <c r="P13" s="18">
        <f t="shared" si="2"/>
        <v>2544</v>
      </c>
      <c r="Q13" s="18">
        <f t="shared" si="3"/>
        <v>5088</v>
      </c>
      <c r="R13" s="2"/>
      <c r="S13" s="18">
        <f t="shared" si="4"/>
        <v>7632</v>
      </c>
      <c r="T13" s="31">
        <f>SUMIFS('справочник  '!$D$2:$D$22,'справочник  '!$A$2:$A$22,E13,'справочник  '!$B$2:$B$22,D13)</f>
        <v>1.9</v>
      </c>
      <c r="U13" s="15">
        <f t="shared" si="5"/>
        <v>1.8637362637362638</v>
      </c>
      <c r="V13" s="2">
        <f t="shared" si="0"/>
        <v>848</v>
      </c>
      <c r="W13" s="2">
        <v>61</v>
      </c>
      <c r="X13" s="2">
        <v>909</v>
      </c>
    </row>
    <row r="14" spans="1:25" x14ac:dyDescent="0.25">
      <c r="A14" s="12">
        <v>42867</v>
      </c>
      <c r="B14" s="12" t="s">
        <v>97</v>
      </c>
      <c r="C14" s="2" t="s">
        <v>59</v>
      </c>
      <c r="D14" s="29" t="s">
        <v>80</v>
      </c>
      <c r="E14" s="37" t="s">
        <v>49</v>
      </c>
      <c r="F14" s="2"/>
      <c r="G14" s="2"/>
      <c r="H14" s="2">
        <v>1</v>
      </c>
      <c r="I14" s="2">
        <v>10</v>
      </c>
      <c r="J14" s="35">
        <f>SUMIFS('справочник  '!$E$2:$E$22,'справочник  '!$A$2:$A$22,E14,'справочник  '!$B$2:$B$22,D14)</f>
        <v>236</v>
      </c>
      <c r="K14" s="30">
        <f>SUMIFS('справочник  '!$C$2:$C$22,'справочник  '!$A$2:$A$22,E14,'справочник  '!$B$2:$B$22,D14)</f>
        <v>1318</v>
      </c>
      <c r="L14" s="2"/>
      <c r="M14" s="2">
        <v>521</v>
      </c>
      <c r="N14" s="2"/>
      <c r="O14" s="17">
        <f t="shared" si="1"/>
        <v>2.21</v>
      </c>
      <c r="P14" s="18">
        <f t="shared" si="2"/>
        <v>2913</v>
      </c>
      <c r="Q14" s="18">
        <f t="shared" si="3"/>
        <v>5826</v>
      </c>
      <c r="R14" s="2"/>
      <c r="S14" s="18">
        <f t="shared" si="4"/>
        <v>8739</v>
      </c>
      <c r="T14" s="31">
        <f>SUMIFS('справочник  '!$D$2:$D$22,'справочник  '!$A$2:$A$22,E14,'справочник  '!$B$2:$B$22,D14)</f>
        <v>1.9</v>
      </c>
      <c r="U14" s="15">
        <f t="shared" si="5"/>
        <v>1.7715930902111325</v>
      </c>
      <c r="V14" s="2">
        <f t="shared" si="0"/>
        <v>923</v>
      </c>
      <c r="W14" s="2">
        <v>40</v>
      </c>
      <c r="X14" s="2">
        <v>963</v>
      </c>
    </row>
    <row r="15" spans="1:25" x14ac:dyDescent="0.25">
      <c r="A15" s="12">
        <v>42868</v>
      </c>
      <c r="B15" s="12" t="s">
        <v>97</v>
      </c>
      <c r="C15" s="2" t="s">
        <v>60</v>
      </c>
      <c r="D15" s="29" t="s">
        <v>80</v>
      </c>
      <c r="E15" s="37" t="s">
        <v>49</v>
      </c>
      <c r="F15" s="2"/>
      <c r="G15" s="2"/>
      <c r="H15" s="2">
        <v>1</v>
      </c>
      <c r="I15" s="2">
        <v>10</v>
      </c>
      <c r="J15" s="35">
        <f>SUMIFS('справочник  '!$E$2:$E$22,'справочник  '!$A$2:$A$22,E15,'справочник  '!$B$2:$B$22,D15)</f>
        <v>236</v>
      </c>
      <c r="K15" s="30">
        <f>SUMIFS('справочник  '!$C$2:$C$22,'справочник  '!$A$2:$A$22,E15,'справочник  '!$B$2:$B$22,D15)</f>
        <v>1318</v>
      </c>
      <c r="L15" s="2"/>
      <c r="M15" s="2">
        <v>518</v>
      </c>
      <c r="N15" s="2"/>
      <c r="O15" s="17">
        <f t="shared" si="1"/>
        <v>2.2000000000000002</v>
      </c>
      <c r="P15" s="18">
        <f t="shared" si="2"/>
        <v>2900</v>
      </c>
      <c r="Q15" s="18">
        <f t="shared" si="3"/>
        <v>5800</v>
      </c>
      <c r="R15" s="2"/>
      <c r="S15" s="18">
        <f t="shared" si="4"/>
        <v>8700</v>
      </c>
      <c r="T15" s="31">
        <f>SUMIFS('справочник  '!$D$2:$D$22,'справочник  '!$A$2:$A$22,E15,'справочник  '!$B$2:$B$22,D15)</f>
        <v>1.9</v>
      </c>
      <c r="U15" s="15">
        <f t="shared" si="5"/>
        <v>2.0077220077220077</v>
      </c>
      <c r="V15" s="2">
        <f t="shared" si="0"/>
        <v>1040</v>
      </c>
      <c r="W15" s="2">
        <v>60</v>
      </c>
      <c r="X15" s="2">
        <v>1100</v>
      </c>
    </row>
    <row r="16" spans="1:25" x14ac:dyDescent="0.25">
      <c r="A16" s="12">
        <v>42869</v>
      </c>
      <c r="B16" s="12" t="s">
        <v>97</v>
      </c>
      <c r="C16" s="2" t="s">
        <v>61</v>
      </c>
      <c r="D16" s="29" t="s">
        <v>80</v>
      </c>
      <c r="E16" s="37" t="s">
        <v>49</v>
      </c>
      <c r="F16" s="2"/>
      <c r="G16" s="2"/>
      <c r="H16" s="2">
        <v>1</v>
      </c>
      <c r="I16" s="2">
        <v>10</v>
      </c>
      <c r="J16" s="35">
        <f>SUMIFS('справочник  '!$E$2:$E$22,'справочник  '!$A$2:$A$22,E16,'справочник  '!$B$2:$B$22,D16)</f>
        <v>236</v>
      </c>
      <c r="K16" s="30">
        <f>SUMIFS('справочник  '!$C$2:$C$22,'справочник  '!$A$2:$A$22,E16,'справочник  '!$B$2:$B$22,D16)</f>
        <v>1318</v>
      </c>
      <c r="L16" s="2"/>
      <c r="M16" s="2">
        <v>272</v>
      </c>
      <c r="N16" s="2"/>
      <c r="O16" s="17">
        <f t="shared" si="1"/>
        <v>1.1499999999999999</v>
      </c>
      <c r="P16" s="18">
        <f t="shared" si="2"/>
        <v>1516</v>
      </c>
      <c r="Q16" s="18">
        <f t="shared" si="3"/>
        <v>3032</v>
      </c>
      <c r="R16" s="3"/>
      <c r="S16" s="18">
        <f t="shared" si="4"/>
        <v>4548</v>
      </c>
      <c r="T16" s="31">
        <f>SUMIFS('справочник  '!$D$2:$D$22,'справочник  '!$A$2:$A$22,E16,'справочник  '!$B$2:$B$22,D16)</f>
        <v>1.9</v>
      </c>
      <c r="U16" s="15">
        <f t="shared" si="5"/>
        <v>1.7389705882352942</v>
      </c>
      <c r="V16" s="2">
        <f t="shared" si="0"/>
        <v>473</v>
      </c>
      <c r="W16" s="2">
        <v>50</v>
      </c>
      <c r="X16" s="2">
        <v>523</v>
      </c>
    </row>
    <row r="17" spans="1:24" x14ac:dyDescent="0.25">
      <c r="A17" s="12"/>
      <c r="B17" s="12" t="s">
        <v>95</v>
      </c>
      <c r="C17" s="4"/>
      <c r="D17" s="37" t="s">
        <v>81</v>
      </c>
      <c r="E17" s="37" t="s">
        <v>49</v>
      </c>
      <c r="F17" s="4"/>
      <c r="G17" s="4"/>
      <c r="H17" s="4">
        <v>1</v>
      </c>
      <c r="I17" s="4">
        <v>10</v>
      </c>
      <c r="J17" s="35">
        <f>SUMIFS('справочник  '!$E$2:$E$22,'справочник  '!$A$2:$A$22,E17,'справочник  '!$B$2:$B$22,D17)</f>
        <v>83</v>
      </c>
      <c r="K17" s="30">
        <f>SUMIFS('справочник  '!$C$2:$C$22,'справочник  '!$A$2:$A$22,E17,'справочник  '!$B$2:$B$22,D17)</f>
        <v>952</v>
      </c>
      <c r="L17" s="4"/>
      <c r="M17" s="4">
        <v>100</v>
      </c>
      <c r="N17" s="4"/>
      <c r="O17" s="17">
        <f t="shared" si="1"/>
        <v>1.2</v>
      </c>
      <c r="P17" s="18">
        <f t="shared" ref="P17" si="6">ROUND((O17)*K17,0)</f>
        <v>1142</v>
      </c>
      <c r="Q17" s="18">
        <f t="shared" ref="Q17" si="7">SUM(P17)*$Q$5</f>
        <v>2284</v>
      </c>
      <c r="S17" s="18">
        <f t="shared" ref="S17" si="8">SUM(P17)+Q17</f>
        <v>3426</v>
      </c>
      <c r="T17" s="31">
        <f>SUMIFS('справочник  '!$D$2:$D$22,'справочник  '!$A$2:$A$22,E17,'справочник  '!$B$2:$B$22,D17)</f>
        <v>1.1000000000000001</v>
      </c>
      <c r="U17" s="15">
        <f t="shared" si="5"/>
        <v>1.9</v>
      </c>
      <c r="V17" s="4">
        <f t="shared" si="0"/>
        <v>190</v>
      </c>
      <c r="W17" s="4">
        <v>10</v>
      </c>
      <c r="X17" s="4">
        <v>200</v>
      </c>
    </row>
    <row r="18" spans="1:24" ht="15" customHeight="1" x14ac:dyDescent="0.25">
      <c r="A18" s="12"/>
      <c r="B18" s="12"/>
      <c r="C18" s="2"/>
      <c r="D18" s="37"/>
      <c r="E18" s="37"/>
      <c r="F18" s="2"/>
      <c r="G18" s="2"/>
      <c r="H18" s="2"/>
      <c r="I18" s="2"/>
      <c r="J18" s="35">
        <f>SUMIFS('справочник  '!$E$2:$E$22,'справочник  '!$A$2:$A$22,E18,'справочник  '!$B$2:$B$22,D18)</f>
        <v>0</v>
      </c>
      <c r="K18" s="30">
        <f>SUMIFS('справочник  '!$C$2:$C$22,'справочник  '!$A$2:$A$22,E18,'справочник  '!$B$2:$B$22,D18)</f>
        <v>0</v>
      </c>
      <c r="L18" s="2"/>
      <c r="M18" s="2"/>
      <c r="N18" s="2"/>
      <c r="O18" s="17" t="e">
        <f t="shared" si="1"/>
        <v>#DIV/0!</v>
      </c>
      <c r="P18" s="18" t="e">
        <f t="shared" si="2"/>
        <v>#DIV/0!</v>
      </c>
      <c r="Q18" s="18" t="e">
        <f>SUM(P18)*$R$5</f>
        <v>#DIV/0!</v>
      </c>
      <c r="R18" s="2"/>
      <c r="S18" s="18" t="e">
        <f t="shared" si="4"/>
        <v>#DIV/0!</v>
      </c>
      <c r="T18" s="31">
        <f>SUMIFS('справочник  '!$D$2:$D$22,'справочник  '!$A$2:$A$22,E18,'справочник  '!$B$2:$B$22,D18)</f>
        <v>0</v>
      </c>
      <c r="U18" s="19" t="e">
        <f t="shared" si="5"/>
        <v>#DIV/0!</v>
      </c>
      <c r="V18" s="2">
        <f t="shared" si="0"/>
        <v>0</v>
      </c>
      <c r="W18" s="2"/>
      <c r="X18" s="2"/>
    </row>
    <row r="19" spans="1:24" x14ac:dyDescent="0.25">
      <c r="A19" s="12"/>
      <c r="B19" s="12"/>
      <c r="C19" s="2"/>
      <c r="D19" s="37"/>
      <c r="E19" s="37"/>
      <c r="F19" s="2"/>
      <c r="G19" s="2"/>
      <c r="H19" s="2"/>
      <c r="I19" s="2"/>
      <c r="J19" s="35">
        <f>SUMIFS('справочник  '!$E$2:$E$22,'справочник  '!$A$2:$A$22,E19,'справочник  '!$B$2:$B$22,D19)</f>
        <v>0</v>
      </c>
      <c r="K19" s="30">
        <f>SUMIFS('справочник  '!$C$2:$C$22,'справочник  '!$A$2:$A$22,E19,'справочник  '!$B$2:$B$22,D19)</f>
        <v>0</v>
      </c>
      <c r="L19" s="2"/>
      <c r="M19" s="2"/>
      <c r="N19" s="2"/>
      <c r="O19" s="17" t="e">
        <f t="shared" si="1"/>
        <v>#DIV/0!</v>
      </c>
      <c r="P19" s="18" t="e">
        <f t="shared" ref="P19" si="9">ROUND((O19)*K19,0)</f>
        <v>#DIV/0!</v>
      </c>
      <c r="Q19" s="18" t="e">
        <f>SUM(P19)*$R$5</f>
        <v>#DIV/0!</v>
      </c>
      <c r="R19" s="4"/>
      <c r="S19" s="18" t="e">
        <f t="shared" ref="S19" si="10">SUM(P19)+Q19</f>
        <v>#DIV/0!</v>
      </c>
      <c r="T19" s="31">
        <f>SUMIFS('справочник  '!$D$2:$D$22,'справочник  '!$A$2:$A$22,E19,'справочник  '!$B$2:$B$22,D19)</f>
        <v>0</v>
      </c>
      <c r="U19" s="19" t="e">
        <f t="shared" ref="U19:U37" si="11">SUM(V19/M19)</f>
        <v>#DIV/0!</v>
      </c>
      <c r="V19" s="4">
        <f t="shared" ref="V19:V38" si="12">SUM(X19)-W19</f>
        <v>0</v>
      </c>
      <c r="W19" s="4"/>
      <c r="X19" s="2"/>
    </row>
    <row r="20" spans="1:24" x14ac:dyDescent="0.25">
      <c r="A20" s="12"/>
      <c r="B20" s="12"/>
      <c r="C20" s="2"/>
      <c r="D20" s="37"/>
      <c r="E20" s="37"/>
      <c r="F20" s="2"/>
      <c r="G20" s="2"/>
      <c r="H20" s="2"/>
      <c r="I20" s="2"/>
      <c r="J20" s="35">
        <f>SUMIFS('справочник  '!$E$2:$E$22,'справочник  '!$A$2:$A$22,E20,'справочник  '!$B$2:$B$22,D20)</f>
        <v>0</v>
      </c>
      <c r="K20" s="30">
        <f>SUMIFS('справочник  '!$C$2:$C$22,'справочник  '!$A$2:$A$22,E20,'справочник  '!$B$2:$B$22,D20)</f>
        <v>0</v>
      </c>
      <c r="L20" s="2"/>
      <c r="M20" s="2"/>
      <c r="N20" s="2"/>
      <c r="O20" s="17" t="e">
        <f t="shared" si="1"/>
        <v>#DIV/0!</v>
      </c>
      <c r="P20" s="18" t="e">
        <f t="shared" ref="P20" si="13">ROUND((O20)*K20,0)</f>
        <v>#DIV/0!</v>
      </c>
      <c r="Q20" s="18" t="e">
        <f>SUM(P20)*$R$5</f>
        <v>#DIV/0!</v>
      </c>
      <c r="R20" s="4"/>
      <c r="S20" s="18" t="e">
        <f t="shared" ref="S20" si="14">SUM(P20)+Q20</f>
        <v>#DIV/0!</v>
      </c>
      <c r="T20" s="31">
        <f>SUMIFS('справочник  '!$D$2:$D$22,'справочник  '!$A$2:$A$22,E20,'справочник  '!$B$2:$B$22,D20)</f>
        <v>0</v>
      </c>
      <c r="U20" s="15" t="e">
        <f t="shared" si="11"/>
        <v>#DIV/0!</v>
      </c>
      <c r="V20" s="2">
        <f t="shared" si="12"/>
        <v>0</v>
      </c>
      <c r="W20" s="2"/>
      <c r="X20" s="2"/>
    </row>
    <row r="21" spans="1:24" x14ac:dyDescent="0.25">
      <c r="A21" s="12"/>
      <c r="B21" s="12"/>
      <c r="C21" s="4"/>
      <c r="D21" s="37"/>
      <c r="E21" s="37"/>
      <c r="F21" s="4"/>
      <c r="G21" s="4"/>
      <c r="H21" s="4"/>
      <c r="I21" s="4"/>
      <c r="J21" s="35">
        <f>SUMIFS('справочник  '!$E$2:$E$22,'справочник  '!$A$2:$A$22,E21,'справочник  '!$B$2:$B$22,D21)</f>
        <v>0</v>
      </c>
      <c r="K21" s="30">
        <f>SUMIFS('справочник  '!$C$2:$C$22,'справочник  '!$A$2:$A$22,E21,'справочник  '!$B$2:$B$22,D21)</f>
        <v>0</v>
      </c>
      <c r="L21" s="4"/>
      <c r="M21" s="4"/>
      <c r="N21" s="4"/>
      <c r="O21" s="17" t="e">
        <f t="shared" si="1"/>
        <v>#DIV/0!</v>
      </c>
      <c r="P21" s="18" t="e">
        <f t="shared" ref="P21" si="15">ROUND((O21)*K21,0)</f>
        <v>#DIV/0!</v>
      </c>
      <c r="Q21" s="18" t="e">
        <f>SUM(P21)*$Q$5</f>
        <v>#DIV/0!</v>
      </c>
      <c r="R21" s="18"/>
      <c r="S21" s="18" t="e">
        <f t="shared" ref="S21" si="16">SUM(P21)+Q21</f>
        <v>#DIV/0!</v>
      </c>
      <c r="T21" s="31">
        <f>SUMIFS('справочник  '!$D$2:$D$22,'справочник  '!$A$2:$A$22,E21,'справочник  '!$B$2:$B$22,D21)</f>
        <v>0</v>
      </c>
      <c r="U21" s="15" t="e">
        <f t="shared" si="11"/>
        <v>#DIV/0!</v>
      </c>
      <c r="V21" s="4">
        <f t="shared" si="12"/>
        <v>0</v>
      </c>
      <c r="W21" s="4"/>
      <c r="X21" s="4"/>
    </row>
    <row r="22" spans="1:24" x14ac:dyDescent="0.25">
      <c r="A22" s="12"/>
      <c r="B22" s="12"/>
      <c r="C22" s="2"/>
      <c r="D22" s="37"/>
      <c r="E22" s="37"/>
      <c r="F22" s="2"/>
      <c r="G22" s="2"/>
      <c r="H22" s="2"/>
      <c r="I22" s="2"/>
      <c r="J22" s="35">
        <f>SUMIFS('справочник  '!$E$2:$E$22,'справочник  '!$A$2:$A$22,E22,'справочник  '!$B$2:$B$22,D22)</f>
        <v>0</v>
      </c>
      <c r="K22" s="30">
        <f>SUMIFS('справочник  '!$C$2:$C$22,'справочник  '!$A$2:$A$22,E22,'справочник  '!$B$2:$B$22,D22)</f>
        <v>0</v>
      </c>
      <c r="L22" s="2"/>
      <c r="M22" s="2"/>
      <c r="N22" s="2"/>
      <c r="O22" s="17" t="e">
        <f t="shared" si="1"/>
        <v>#DIV/0!</v>
      </c>
      <c r="P22" s="18" t="e">
        <f t="shared" ref="P22" si="17">ROUND((O22)*K22,0)</f>
        <v>#DIV/0!</v>
      </c>
      <c r="Q22" s="18" t="e">
        <f>SUM(P22)*$R$5</f>
        <v>#DIV/0!</v>
      </c>
      <c r="R22" s="4"/>
      <c r="S22" s="18" t="e">
        <f t="shared" ref="S22" si="18">SUM(P22)+Q22</f>
        <v>#DIV/0!</v>
      </c>
      <c r="T22" s="31">
        <f>SUMIFS('справочник  '!$D$2:$D$22,'справочник  '!$A$2:$A$22,E22,'справочник  '!$B$2:$B$22,D22)</f>
        <v>0</v>
      </c>
      <c r="U22" s="15" t="e">
        <f t="shared" si="11"/>
        <v>#DIV/0!</v>
      </c>
      <c r="V22" s="2">
        <f t="shared" si="12"/>
        <v>0</v>
      </c>
      <c r="W22" s="2"/>
      <c r="X22" s="2"/>
    </row>
    <row r="23" spans="1:24" x14ac:dyDescent="0.25">
      <c r="A23" s="12"/>
      <c r="B23" s="12"/>
      <c r="C23" s="2"/>
      <c r="D23" s="37"/>
      <c r="E23" s="37"/>
      <c r="F23" s="2"/>
      <c r="G23" s="2"/>
      <c r="H23" s="2"/>
      <c r="I23" s="2"/>
      <c r="J23" s="35">
        <f>SUMIFS('справочник  '!$E$2:$E$22,'справочник  '!$A$2:$A$22,E23,'справочник  '!$B$2:$B$22,D23)</f>
        <v>0</v>
      </c>
      <c r="K23" s="30">
        <f>SUMIFS('справочник  '!$C$2:$C$22,'справочник  '!$A$2:$A$22,E23,'справочник  '!$B$2:$B$22,D23)</f>
        <v>0</v>
      </c>
      <c r="L23" s="2"/>
      <c r="M23" s="2"/>
      <c r="N23" s="2"/>
      <c r="O23" s="17" t="e">
        <f t="shared" si="1"/>
        <v>#DIV/0!</v>
      </c>
      <c r="P23" s="18" t="e">
        <f t="shared" ref="P23:P37" si="19">ROUND((O23)*K23,0)</f>
        <v>#DIV/0!</v>
      </c>
      <c r="Q23" s="18" t="e">
        <f t="shared" ref="Q23:Q38" si="20">SUM(P23)*$R$5</f>
        <v>#DIV/0!</v>
      </c>
      <c r="R23" s="37"/>
      <c r="S23" s="18" t="e">
        <f t="shared" ref="S23:S38" si="21">SUM(P23)+Q23</f>
        <v>#DIV/0!</v>
      </c>
      <c r="T23" s="31">
        <f>SUMIFS('справочник  '!$D$2:$D$22,'справочник  '!$A$2:$A$22,E23,'справочник  '!$B$2:$B$22,D23)</f>
        <v>0</v>
      </c>
      <c r="U23" s="15" t="e">
        <f t="shared" si="11"/>
        <v>#DIV/0!</v>
      </c>
      <c r="V23" s="37">
        <f t="shared" si="12"/>
        <v>0</v>
      </c>
      <c r="W23" s="2"/>
      <c r="X23" s="2"/>
    </row>
    <row r="24" spans="1:24" x14ac:dyDescent="0.25">
      <c r="A24" s="12"/>
      <c r="B24" s="12"/>
      <c r="C24" s="2"/>
      <c r="D24" s="37"/>
      <c r="E24" s="37"/>
      <c r="F24" s="2"/>
      <c r="G24" s="2"/>
      <c r="H24" s="2"/>
      <c r="I24" s="2"/>
      <c r="J24" s="35">
        <f>SUMIFS('справочник  '!$E$2:$E$22,'справочник  '!$A$2:$A$22,E24,'справочник  '!$B$2:$B$22,D24)</f>
        <v>0</v>
      </c>
      <c r="K24" s="30">
        <f>SUMIFS('справочник  '!$C$2:$C$22,'справочник  '!$A$2:$A$22,E24,'справочник  '!$B$2:$B$22,D24)</f>
        <v>0</v>
      </c>
      <c r="L24" s="2"/>
      <c r="M24" s="2"/>
      <c r="N24" s="2"/>
      <c r="O24" s="17" t="e">
        <f t="shared" si="1"/>
        <v>#DIV/0!</v>
      </c>
      <c r="P24" s="18" t="e">
        <f t="shared" si="19"/>
        <v>#DIV/0!</v>
      </c>
      <c r="Q24" s="18" t="e">
        <f t="shared" si="20"/>
        <v>#DIV/0!</v>
      </c>
      <c r="R24" s="37"/>
      <c r="S24" s="18" t="e">
        <f t="shared" si="21"/>
        <v>#DIV/0!</v>
      </c>
      <c r="T24" s="31">
        <f>SUMIFS('справочник  '!$D$2:$D$22,'справочник  '!$A$2:$A$22,E24,'справочник  '!$B$2:$B$22,D24)</f>
        <v>0</v>
      </c>
      <c r="U24" s="15" t="e">
        <f t="shared" si="11"/>
        <v>#DIV/0!</v>
      </c>
      <c r="V24" s="37">
        <f t="shared" si="12"/>
        <v>0</v>
      </c>
      <c r="W24" s="2"/>
      <c r="X24" s="2"/>
    </row>
    <row r="25" spans="1:24" x14ac:dyDescent="0.25">
      <c r="A25" s="12"/>
      <c r="B25" s="12"/>
      <c r="C25" s="2"/>
      <c r="D25" s="37"/>
      <c r="E25" s="37"/>
      <c r="F25" s="2"/>
      <c r="G25" s="2"/>
      <c r="H25" s="2"/>
      <c r="I25" s="2"/>
      <c r="J25" s="35">
        <f>SUMIFS('справочник  '!$E$2:$E$22,'справочник  '!$A$2:$A$22,E25,'справочник  '!$B$2:$B$22,D25)</f>
        <v>0</v>
      </c>
      <c r="K25" s="30">
        <f>SUMIFS('справочник  '!$C$2:$C$22,'справочник  '!$A$2:$A$22,E25,'справочник  '!$B$2:$B$22,D25)</f>
        <v>0</v>
      </c>
      <c r="L25" s="2"/>
      <c r="M25" s="2"/>
      <c r="N25" s="2"/>
      <c r="O25" s="17" t="e">
        <f t="shared" si="1"/>
        <v>#DIV/0!</v>
      </c>
      <c r="P25" s="18" t="e">
        <f t="shared" si="19"/>
        <v>#DIV/0!</v>
      </c>
      <c r="Q25" s="18" t="e">
        <f t="shared" si="20"/>
        <v>#DIV/0!</v>
      </c>
      <c r="R25" s="37"/>
      <c r="S25" s="18" t="e">
        <f t="shared" si="21"/>
        <v>#DIV/0!</v>
      </c>
      <c r="T25" s="31">
        <f>SUMIFS('справочник  '!$D$2:$D$22,'справочник  '!$A$2:$A$22,E25,'справочник  '!$B$2:$B$22,D25)</f>
        <v>0</v>
      </c>
      <c r="U25" s="15" t="e">
        <f t="shared" si="11"/>
        <v>#DIV/0!</v>
      </c>
      <c r="V25" s="37">
        <f t="shared" si="12"/>
        <v>0</v>
      </c>
      <c r="W25" s="2"/>
      <c r="X25" s="2"/>
    </row>
    <row r="26" spans="1:24" x14ac:dyDescent="0.25">
      <c r="A26" s="12"/>
      <c r="B26" s="12"/>
      <c r="C26" s="2"/>
      <c r="D26" s="37"/>
      <c r="E26" s="37"/>
      <c r="F26" s="2"/>
      <c r="G26" s="2"/>
      <c r="H26" s="2"/>
      <c r="I26" s="2"/>
      <c r="J26" s="35">
        <f>SUMIFS('справочник  '!$E$2:$E$22,'справочник  '!$A$2:$A$22,E26,'справочник  '!$B$2:$B$22,D26)</f>
        <v>0</v>
      </c>
      <c r="K26" s="30">
        <f>SUMIFS('справочник  '!$C$2:$C$22,'справочник  '!$A$2:$A$22,E26,'справочник  '!$B$2:$B$22,D26)</f>
        <v>0</v>
      </c>
      <c r="L26" s="2"/>
      <c r="M26" s="2"/>
      <c r="N26" s="2"/>
      <c r="O26" s="17" t="e">
        <f t="shared" si="1"/>
        <v>#DIV/0!</v>
      </c>
      <c r="P26" s="18" t="e">
        <f t="shared" si="19"/>
        <v>#DIV/0!</v>
      </c>
      <c r="Q26" s="18" t="e">
        <f t="shared" si="20"/>
        <v>#DIV/0!</v>
      </c>
      <c r="R26" s="37"/>
      <c r="S26" s="18" t="e">
        <f t="shared" si="21"/>
        <v>#DIV/0!</v>
      </c>
      <c r="T26" s="31">
        <f>SUMIFS('справочник  '!$D$2:$D$22,'справочник  '!$A$2:$A$22,E26,'справочник  '!$B$2:$B$22,D26)</f>
        <v>0</v>
      </c>
      <c r="U26" s="15" t="e">
        <f t="shared" si="11"/>
        <v>#DIV/0!</v>
      </c>
      <c r="V26" s="37">
        <f t="shared" si="12"/>
        <v>0</v>
      </c>
      <c r="W26" s="2"/>
      <c r="X26" s="2"/>
    </row>
    <row r="27" spans="1:24" x14ac:dyDescent="0.25">
      <c r="A27" s="12"/>
      <c r="B27" s="12"/>
      <c r="C27" s="2"/>
      <c r="D27" s="37"/>
      <c r="E27" s="37"/>
      <c r="F27" s="2"/>
      <c r="G27" s="2"/>
      <c r="H27" s="2"/>
      <c r="I27" s="2"/>
      <c r="J27" s="35">
        <f>SUMIFS('справочник  '!$E$2:$E$22,'справочник  '!$A$2:$A$22,E27,'справочник  '!$B$2:$B$22,D27)</f>
        <v>0</v>
      </c>
      <c r="K27" s="30">
        <f>SUMIFS('справочник  '!$C$2:$C$22,'справочник  '!$A$2:$A$22,E27,'справочник  '!$B$2:$B$22,D27)</f>
        <v>0</v>
      </c>
      <c r="L27" s="2"/>
      <c r="M27" s="2"/>
      <c r="N27" s="2"/>
      <c r="O27" s="17" t="e">
        <f t="shared" si="1"/>
        <v>#DIV/0!</v>
      </c>
      <c r="P27" s="18" t="e">
        <f t="shared" si="19"/>
        <v>#DIV/0!</v>
      </c>
      <c r="Q27" s="18" t="e">
        <f t="shared" si="20"/>
        <v>#DIV/0!</v>
      </c>
      <c r="R27" s="37"/>
      <c r="S27" s="18" t="e">
        <f t="shared" si="21"/>
        <v>#DIV/0!</v>
      </c>
      <c r="T27" s="31">
        <f>SUMIFS('справочник  '!$D$2:$D$22,'справочник  '!$A$2:$A$22,E27,'справочник  '!$B$2:$B$22,D27)</f>
        <v>0</v>
      </c>
      <c r="U27" s="15" t="e">
        <f t="shared" si="11"/>
        <v>#DIV/0!</v>
      </c>
      <c r="V27" s="37">
        <f t="shared" si="12"/>
        <v>0</v>
      </c>
      <c r="W27" s="2"/>
      <c r="X27" s="2"/>
    </row>
    <row r="28" spans="1:24" x14ac:dyDescent="0.25">
      <c r="A28" s="12"/>
      <c r="B28" s="12"/>
      <c r="C28" s="2"/>
      <c r="D28" s="37"/>
      <c r="E28" s="37"/>
      <c r="F28" s="2"/>
      <c r="G28" s="2"/>
      <c r="H28" s="2"/>
      <c r="I28" s="2"/>
      <c r="J28" s="35">
        <f>SUMIFS('справочник  '!$E$2:$E$22,'справочник  '!$A$2:$A$22,E28,'справочник  '!$B$2:$B$22,D28)</f>
        <v>0</v>
      </c>
      <c r="K28" s="30">
        <f>SUMIFS('справочник  '!$C$2:$C$22,'справочник  '!$A$2:$A$22,E28,'справочник  '!$B$2:$B$22,D28)</f>
        <v>0</v>
      </c>
      <c r="L28" s="2"/>
      <c r="M28" s="2"/>
      <c r="N28" s="2"/>
      <c r="O28" s="17" t="e">
        <f t="shared" si="1"/>
        <v>#DIV/0!</v>
      </c>
      <c r="P28" s="18" t="e">
        <f t="shared" si="19"/>
        <v>#DIV/0!</v>
      </c>
      <c r="Q28" s="18" t="e">
        <f t="shared" si="20"/>
        <v>#DIV/0!</v>
      </c>
      <c r="R28" s="37"/>
      <c r="S28" s="18" t="e">
        <f t="shared" si="21"/>
        <v>#DIV/0!</v>
      </c>
      <c r="T28" s="31">
        <f>SUMIFS('справочник  '!$D$2:$D$22,'справочник  '!$A$2:$A$22,E28,'справочник  '!$B$2:$B$22,D28)</f>
        <v>0</v>
      </c>
      <c r="U28" s="15" t="e">
        <f t="shared" si="11"/>
        <v>#DIV/0!</v>
      </c>
      <c r="V28" s="37">
        <f t="shared" si="12"/>
        <v>0</v>
      </c>
      <c r="W28" s="2"/>
      <c r="X28" s="2"/>
    </row>
    <row r="29" spans="1:24" x14ac:dyDescent="0.25">
      <c r="A29" s="12"/>
      <c r="B29" s="12"/>
      <c r="C29" s="2"/>
      <c r="D29" s="37"/>
      <c r="E29" s="37"/>
      <c r="F29" s="2"/>
      <c r="G29" s="2"/>
      <c r="H29" s="2"/>
      <c r="I29" s="2"/>
      <c r="J29" s="35">
        <f>SUMIFS('справочник  '!$E$2:$E$22,'справочник  '!$A$2:$A$22,E29,'справочник  '!$B$2:$B$22,D29)</f>
        <v>0</v>
      </c>
      <c r="K29" s="30">
        <f>SUMIFS('справочник  '!$C$2:$C$22,'справочник  '!$A$2:$A$22,E29,'справочник  '!$B$2:$B$22,D29)</f>
        <v>0</v>
      </c>
      <c r="L29" s="2"/>
      <c r="M29" s="2"/>
      <c r="N29" s="2"/>
      <c r="O29" s="17" t="e">
        <f t="shared" si="1"/>
        <v>#DIV/0!</v>
      </c>
      <c r="P29" s="18" t="e">
        <f t="shared" si="19"/>
        <v>#DIV/0!</v>
      </c>
      <c r="Q29" s="18" t="e">
        <f t="shared" si="20"/>
        <v>#DIV/0!</v>
      </c>
      <c r="R29" s="37"/>
      <c r="S29" s="18" t="e">
        <f t="shared" si="21"/>
        <v>#DIV/0!</v>
      </c>
      <c r="T29" s="31">
        <f>SUMIFS('справочник  '!$D$2:$D$22,'справочник  '!$A$2:$A$22,E29,'справочник  '!$B$2:$B$22,D29)</f>
        <v>0</v>
      </c>
      <c r="U29" s="15" t="e">
        <f t="shared" si="11"/>
        <v>#DIV/0!</v>
      </c>
      <c r="V29" s="37">
        <f t="shared" si="12"/>
        <v>0</v>
      </c>
      <c r="W29" s="2"/>
      <c r="X29" s="2"/>
    </row>
    <row r="30" spans="1:24" x14ac:dyDescent="0.25">
      <c r="A30" s="12"/>
      <c r="B30" s="12"/>
      <c r="C30" s="2"/>
      <c r="D30" s="37"/>
      <c r="E30" s="37"/>
      <c r="F30" s="2"/>
      <c r="G30" s="2"/>
      <c r="H30" s="2"/>
      <c r="I30" s="2"/>
      <c r="J30" s="35">
        <f>SUMIFS('справочник  '!$E$2:$E$22,'справочник  '!$A$2:$A$22,E30,'справочник  '!$B$2:$B$22,D30)</f>
        <v>0</v>
      </c>
      <c r="K30" s="30">
        <f>SUMIFS('справочник  '!$C$2:$C$22,'справочник  '!$A$2:$A$22,E30,'справочник  '!$B$2:$B$22,D30)</f>
        <v>0</v>
      </c>
      <c r="L30" s="2"/>
      <c r="M30" s="2"/>
      <c r="N30" s="2"/>
      <c r="O30" s="17" t="e">
        <f t="shared" si="1"/>
        <v>#DIV/0!</v>
      </c>
      <c r="P30" s="18" t="e">
        <f t="shared" si="19"/>
        <v>#DIV/0!</v>
      </c>
      <c r="Q30" s="18" t="e">
        <f t="shared" si="20"/>
        <v>#DIV/0!</v>
      </c>
      <c r="R30" s="37"/>
      <c r="S30" s="18" t="e">
        <f t="shared" si="21"/>
        <v>#DIV/0!</v>
      </c>
      <c r="T30" s="31">
        <f>SUMIFS('справочник  '!$D$2:$D$22,'справочник  '!$A$2:$A$22,E30,'справочник  '!$B$2:$B$22,D30)</f>
        <v>0</v>
      </c>
      <c r="U30" s="15" t="e">
        <f t="shared" si="11"/>
        <v>#DIV/0!</v>
      </c>
      <c r="V30" s="37">
        <f t="shared" si="12"/>
        <v>0</v>
      </c>
      <c r="W30" s="2"/>
      <c r="X30" s="2"/>
    </row>
    <row r="31" spans="1:24" x14ac:dyDescent="0.25">
      <c r="A31" s="12"/>
      <c r="B31" s="12"/>
      <c r="C31" s="2"/>
      <c r="D31" s="37"/>
      <c r="E31" s="37"/>
      <c r="F31" s="2"/>
      <c r="G31" s="2"/>
      <c r="H31" s="2"/>
      <c r="I31" s="2"/>
      <c r="J31" s="35">
        <f>SUMIFS('справочник  '!$E$2:$E$22,'справочник  '!$A$2:$A$22,E31,'справочник  '!$B$2:$B$22,D31)</f>
        <v>0</v>
      </c>
      <c r="K31" s="30">
        <f>SUMIFS('справочник  '!$C$2:$C$22,'справочник  '!$A$2:$A$22,E31,'справочник  '!$B$2:$B$22,D31)</f>
        <v>0</v>
      </c>
      <c r="L31" s="2"/>
      <c r="M31" s="2"/>
      <c r="N31" s="2"/>
      <c r="O31" s="17" t="e">
        <f t="shared" si="1"/>
        <v>#DIV/0!</v>
      </c>
      <c r="P31" s="18" t="e">
        <f t="shared" si="19"/>
        <v>#DIV/0!</v>
      </c>
      <c r="Q31" s="18" t="e">
        <f t="shared" si="20"/>
        <v>#DIV/0!</v>
      </c>
      <c r="R31" s="37"/>
      <c r="S31" s="18" t="e">
        <f t="shared" si="21"/>
        <v>#DIV/0!</v>
      </c>
      <c r="T31" s="31">
        <f>SUMIFS('справочник  '!$D$2:$D$22,'справочник  '!$A$2:$A$22,E31,'справочник  '!$B$2:$B$22,D31)</f>
        <v>0</v>
      </c>
      <c r="U31" s="15" t="e">
        <f t="shared" si="11"/>
        <v>#DIV/0!</v>
      </c>
      <c r="V31" s="37">
        <f t="shared" si="12"/>
        <v>0</v>
      </c>
      <c r="W31" s="2"/>
      <c r="X31" s="2"/>
    </row>
    <row r="32" spans="1:24" x14ac:dyDescent="0.25">
      <c r="A32" s="12"/>
      <c r="B32" s="12"/>
      <c r="C32" s="2"/>
      <c r="D32" s="37"/>
      <c r="E32" s="37"/>
      <c r="F32" s="2"/>
      <c r="G32" s="2"/>
      <c r="H32" s="2"/>
      <c r="I32" s="2"/>
      <c r="J32" s="35">
        <f>SUMIFS('справочник  '!$E$2:$E$22,'справочник  '!$A$2:$A$22,E32,'справочник  '!$B$2:$B$22,D32)</f>
        <v>0</v>
      </c>
      <c r="K32" s="30">
        <f>SUMIFS('справочник  '!$C$2:$C$22,'справочник  '!$A$2:$A$22,E32,'справочник  '!$B$2:$B$22,D32)</f>
        <v>0</v>
      </c>
      <c r="L32" s="2"/>
      <c r="M32" s="2"/>
      <c r="N32" s="2"/>
      <c r="O32" s="17" t="e">
        <f t="shared" si="1"/>
        <v>#DIV/0!</v>
      </c>
      <c r="P32" s="18" t="e">
        <f t="shared" si="19"/>
        <v>#DIV/0!</v>
      </c>
      <c r="Q32" s="18" t="e">
        <f t="shared" si="20"/>
        <v>#DIV/0!</v>
      </c>
      <c r="R32" s="37"/>
      <c r="S32" s="18" t="e">
        <f t="shared" si="21"/>
        <v>#DIV/0!</v>
      </c>
      <c r="T32" s="31">
        <f>SUMIFS('справочник  '!$D$2:$D$22,'справочник  '!$A$2:$A$22,E32,'справочник  '!$B$2:$B$22,D32)</f>
        <v>0</v>
      </c>
      <c r="U32" s="15" t="e">
        <f t="shared" si="11"/>
        <v>#DIV/0!</v>
      </c>
      <c r="V32" s="37">
        <f t="shared" si="12"/>
        <v>0</v>
      </c>
      <c r="W32" s="2"/>
      <c r="X32" s="2"/>
    </row>
    <row r="33" spans="1:24" x14ac:dyDescent="0.25">
      <c r="A33" s="12"/>
      <c r="B33" s="12"/>
      <c r="C33" s="2"/>
      <c r="D33" s="37"/>
      <c r="E33" s="37"/>
      <c r="F33" s="2"/>
      <c r="G33" s="2"/>
      <c r="H33" s="2"/>
      <c r="I33" s="2"/>
      <c r="J33" s="35">
        <f>SUMIFS('справочник  '!$E$2:$E$22,'справочник  '!$A$2:$A$22,E33,'справочник  '!$B$2:$B$22,D33)</f>
        <v>0</v>
      </c>
      <c r="K33" s="30">
        <f>SUMIFS('справочник  '!$C$2:$C$22,'справочник  '!$A$2:$A$22,E33,'справочник  '!$B$2:$B$22,D33)</f>
        <v>0</v>
      </c>
      <c r="L33" s="2"/>
      <c r="M33" s="2"/>
      <c r="N33" s="2"/>
      <c r="O33" s="17" t="e">
        <f t="shared" si="1"/>
        <v>#DIV/0!</v>
      </c>
      <c r="P33" s="18" t="e">
        <f t="shared" si="19"/>
        <v>#DIV/0!</v>
      </c>
      <c r="Q33" s="18" t="e">
        <f t="shared" si="20"/>
        <v>#DIV/0!</v>
      </c>
      <c r="R33" s="37"/>
      <c r="S33" s="18" t="e">
        <f t="shared" si="21"/>
        <v>#DIV/0!</v>
      </c>
      <c r="T33" s="31">
        <f>SUMIFS('справочник  '!$D$2:$D$22,'справочник  '!$A$2:$A$22,E33,'справочник  '!$B$2:$B$22,D33)</f>
        <v>0</v>
      </c>
      <c r="U33" s="15" t="e">
        <f t="shared" si="11"/>
        <v>#DIV/0!</v>
      </c>
      <c r="V33" s="37">
        <f t="shared" si="12"/>
        <v>0</v>
      </c>
      <c r="W33" s="2"/>
      <c r="X33" s="2"/>
    </row>
    <row r="34" spans="1:24" x14ac:dyDescent="0.25">
      <c r="A34" s="12"/>
      <c r="B34" s="12"/>
      <c r="C34" s="2"/>
      <c r="D34" s="37"/>
      <c r="E34" s="37"/>
      <c r="F34" s="2"/>
      <c r="G34" s="2"/>
      <c r="H34" s="2"/>
      <c r="I34" s="2"/>
      <c r="J34" s="35">
        <f>SUMIFS('справочник  '!$E$2:$E$22,'справочник  '!$A$2:$A$22,E34,'справочник  '!$B$2:$B$22,D34)</f>
        <v>0</v>
      </c>
      <c r="K34" s="30">
        <f>SUMIFS('справочник  '!$C$2:$C$22,'справочник  '!$A$2:$A$22,E34,'справочник  '!$B$2:$B$22,D34)</f>
        <v>0</v>
      </c>
      <c r="L34" s="2"/>
      <c r="M34" s="2"/>
      <c r="N34" s="2"/>
      <c r="O34" s="17" t="e">
        <f t="shared" si="1"/>
        <v>#DIV/0!</v>
      </c>
      <c r="P34" s="18" t="e">
        <f t="shared" si="19"/>
        <v>#DIV/0!</v>
      </c>
      <c r="Q34" s="18" t="e">
        <f t="shared" si="20"/>
        <v>#DIV/0!</v>
      </c>
      <c r="R34" s="37"/>
      <c r="S34" s="18" t="e">
        <f t="shared" si="21"/>
        <v>#DIV/0!</v>
      </c>
      <c r="T34" s="31">
        <f>SUMIFS('справочник  '!$D$2:$D$22,'справочник  '!$A$2:$A$22,E34,'справочник  '!$B$2:$B$22,D34)</f>
        <v>0</v>
      </c>
      <c r="U34" s="15" t="e">
        <f t="shared" si="11"/>
        <v>#DIV/0!</v>
      </c>
      <c r="V34" s="37">
        <f t="shared" si="12"/>
        <v>0</v>
      </c>
      <c r="W34" s="2"/>
      <c r="X34" s="2"/>
    </row>
    <row r="35" spans="1:24" x14ac:dyDescent="0.25">
      <c r="A35" s="12"/>
      <c r="B35" s="12"/>
      <c r="C35" s="2"/>
      <c r="D35" s="37"/>
      <c r="E35" s="37"/>
      <c r="F35" s="2"/>
      <c r="G35" s="2"/>
      <c r="H35" s="2"/>
      <c r="I35" s="2"/>
      <c r="J35" s="35">
        <f>SUMIFS('справочник  '!$E$2:$E$22,'справочник  '!$A$2:$A$22,E35,'справочник  '!$B$2:$B$22,D35)</f>
        <v>0</v>
      </c>
      <c r="K35" s="30">
        <f>SUMIFS('справочник  '!$C$2:$C$22,'справочник  '!$A$2:$A$22,E35,'справочник  '!$B$2:$B$22,D35)</f>
        <v>0</v>
      </c>
      <c r="L35" s="2"/>
      <c r="M35" s="2"/>
      <c r="N35" s="2"/>
      <c r="O35" s="17" t="e">
        <f t="shared" si="1"/>
        <v>#DIV/0!</v>
      </c>
      <c r="P35" s="18" t="e">
        <f t="shared" si="19"/>
        <v>#DIV/0!</v>
      </c>
      <c r="Q35" s="18" t="e">
        <f t="shared" si="20"/>
        <v>#DIV/0!</v>
      </c>
      <c r="R35" s="37"/>
      <c r="S35" s="18" t="e">
        <f t="shared" si="21"/>
        <v>#DIV/0!</v>
      </c>
      <c r="T35" s="31">
        <f>SUMIFS('справочник  '!$D$2:$D$22,'справочник  '!$A$2:$A$22,E35,'справочник  '!$B$2:$B$22,D35)</f>
        <v>0</v>
      </c>
      <c r="U35" s="15" t="e">
        <f t="shared" si="11"/>
        <v>#DIV/0!</v>
      </c>
      <c r="V35" s="37">
        <f t="shared" si="12"/>
        <v>0</v>
      </c>
      <c r="W35" s="2"/>
      <c r="X35" s="2"/>
    </row>
    <row r="36" spans="1:24" x14ac:dyDescent="0.25">
      <c r="A36" s="12"/>
      <c r="B36" s="12"/>
      <c r="C36" s="2"/>
      <c r="D36" s="37"/>
      <c r="E36" s="37"/>
      <c r="F36" s="2"/>
      <c r="G36" s="2"/>
      <c r="H36" s="2"/>
      <c r="I36" s="2"/>
      <c r="J36" s="35">
        <f>SUMIFS('справочник  '!$E$2:$E$22,'справочник  '!$A$2:$A$22,E36,'справочник  '!$B$2:$B$22,D36)</f>
        <v>0</v>
      </c>
      <c r="K36" s="30">
        <f>SUMIFS('справочник  '!$C$2:$C$22,'справочник  '!$A$2:$A$22,E36,'справочник  '!$B$2:$B$22,D36)</f>
        <v>0</v>
      </c>
      <c r="L36" s="2"/>
      <c r="M36" s="2"/>
      <c r="N36" s="2"/>
      <c r="O36" s="17" t="e">
        <f t="shared" si="1"/>
        <v>#DIV/0!</v>
      </c>
      <c r="P36" s="18" t="e">
        <f t="shared" si="19"/>
        <v>#DIV/0!</v>
      </c>
      <c r="Q36" s="18" t="e">
        <f t="shared" si="20"/>
        <v>#DIV/0!</v>
      </c>
      <c r="R36" s="37"/>
      <c r="S36" s="18" t="e">
        <f t="shared" si="21"/>
        <v>#DIV/0!</v>
      </c>
      <c r="T36" s="31">
        <f>SUMIFS('справочник  '!$D$2:$D$22,'справочник  '!$A$2:$A$22,E36,'справочник  '!$B$2:$B$22,D36)</f>
        <v>0</v>
      </c>
      <c r="U36" s="15" t="e">
        <f t="shared" si="11"/>
        <v>#DIV/0!</v>
      </c>
      <c r="V36" s="37">
        <f t="shared" si="12"/>
        <v>0</v>
      </c>
      <c r="W36" s="2"/>
      <c r="X36" s="2"/>
    </row>
    <row r="37" spans="1:24" x14ac:dyDescent="0.25">
      <c r="A37" s="12"/>
      <c r="B37" s="12"/>
      <c r="C37" s="2"/>
      <c r="D37" s="37"/>
      <c r="E37" s="37"/>
      <c r="F37" s="2"/>
      <c r="G37" s="2"/>
      <c r="H37" s="2"/>
      <c r="I37" s="2"/>
      <c r="J37" s="35">
        <f>SUMIFS('справочник  '!$E$2:$E$22,'справочник  '!$A$2:$A$22,E37,'справочник  '!$B$2:$B$22,D37)</f>
        <v>0</v>
      </c>
      <c r="K37" s="30">
        <f>SUMIFS('справочник  '!$C$2:$C$22,'справочник  '!$A$2:$A$22,E37,'справочник  '!$B$2:$B$22,D37)</f>
        <v>0</v>
      </c>
      <c r="L37" s="2"/>
      <c r="M37" s="2"/>
      <c r="N37" s="2"/>
      <c r="O37" s="17" t="e">
        <f t="shared" si="1"/>
        <v>#DIV/0!</v>
      </c>
      <c r="P37" s="18" t="e">
        <f t="shared" si="19"/>
        <v>#DIV/0!</v>
      </c>
      <c r="Q37" s="18" t="e">
        <f t="shared" si="20"/>
        <v>#DIV/0!</v>
      </c>
      <c r="R37" s="37"/>
      <c r="S37" s="18" t="e">
        <f t="shared" si="21"/>
        <v>#DIV/0!</v>
      </c>
      <c r="T37" s="31">
        <f>SUMIFS('справочник  '!$D$2:$D$22,'справочник  '!$A$2:$A$22,E37,'справочник  '!$B$2:$B$22,D37)</f>
        <v>0</v>
      </c>
      <c r="U37" s="15" t="e">
        <f t="shared" si="11"/>
        <v>#DIV/0!</v>
      </c>
      <c r="V37" s="37">
        <f t="shared" si="12"/>
        <v>0</v>
      </c>
      <c r="W37" s="2"/>
      <c r="X37" s="2"/>
    </row>
    <row r="38" spans="1:24" x14ac:dyDescent="0.25">
      <c r="A38" s="12"/>
      <c r="B38" s="12"/>
      <c r="C38" s="2"/>
      <c r="D38" s="29"/>
      <c r="E38" s="37"/>
      <c r="F38" s="2"/>
      <c r="G38" s="2"/>
      <c r="H38" s="2"/>
      <c r="I38" s="2"/>
      <c r="J38" s="35">
        <f>SUMIFS('справочник  '!$E$2:$E$22,'справочник  '!$A$2:$A$22,E38,'справочник  '!$B$2:$B$22,D38)</f>
        <v>0</v>
      </c>
      <c r="K38" s="30">
        <f>SUMIFS('справочник  '!$C$2:$C$22,'справочник  '!$A$2:$A$22,E38,'справочник  '!$B$2:$B$22,D38)</f>
        <v>0</v>
      </c>
      <c r="L38" s="2"/>
      <c r="N38" s="2"/>
      <c r="O38" s="17" t="e">
        <f t="shared" ref="O38" si="22">ROUND(M38/J38,1+(--VALUE(RIGHT(ROUND(M38/J38,2),1))&lt;=5))</f>
        <v>#DIV/0!</v>
      </c>
      <c r="P38" s="18" t="e">
        <f t="shared" ref="P38" si="23">ROUND((O38)*K38,0)</f>
        <v>#DIV/0!</v>
      </c>
      <c r="Q38" s="18" t="e">
        <f t="shared" si="20"/>
        <v>#DIV/0!</v>
      </c>
      <c r="R38" s="2"/>
      <c r="S38" s="18" t="e">
        <f t="shared" si="21"/>
        <v>#DIV/0!</v>
      </c>
      <c r="T38" s="31">
        <f>SUMIFS('справочник  '!$D$2:$D$22,'справочник  '!$A$2:$A$22,E38,'справочник  '!$B$2:$B$22,D38)</f>
        <v>0</v>
      </c>
      <c r="U38" s="15" t="e">
        <f>SUM(V38)/M38</f>
        <v>#DIV/0!</v>
      </c>
      <c r="V38" s="37">
        <f t="shared" si="12"/>
        <v>0</v>
      </c>
      <c r="W38" s="3"/>
      <c r="X38" s="3"/>
    </row>
    <row r="39" spans="1:24" x14ac:dyDescent="0.25">
      <c r="F39" s="56" t="s">
        <v>33</v>
      </c>
      <c r="G39" s="56"/>
      <c r="H39" s="57"/>
      <c r="I39" s="18">
        <f>SUBTOTAL(109,I6:I38)</f>
        <v>120</v>
      </c>
      <c r="L39" s="56" t="s">
        <v>34</v>
      </c>
      <c r="M39" s="57"/>
      <c r="N39" s="18">
        <f>SUBTOTAL(109,M6:M37)</f>
        <v>4812</v>
      </c>
      <c r="P39" s="18" t="e">
        <f>SUBTOTAL(109,P6:P38)</f>
        <v>#DIV/0!</v>
      </c>
      <c r="Q39" s="18" t="e">
        <f>SUBTOTAL(109,Q6:Q38)</f>
        <v>#DIV/0!</v>
      </c>
      <c r="R39" s="38" t="s">
        <v>34</v>
      </c>
      <c r="S39" s="18" t="e">
        <f>SUBTOTAL(109,S6:S38)</f>
        <v>#DIV/0!</v>
      </c>
      <c r="V39" s="18">
        <f>SUBTOTAL(109,V6:V37)</f>
        <v>8714</v>
      </c>
      <c r="W39" s="18">
        <f>SUBTOTAL(109,W6:W37)</f>
        <v>723</v>
      </c>
      <c r="X39" s="18">
        <f>SUBTOTAL(109,X6:X37)</f>
        <v>9437</v>
      </c>
    </row>
    <row r="40" spans="1:24" ht="15.75" x14ac:dyDescent="0.25">
      <c r="A40" s="58" t="s">
        <v>35</v>
      </c>
      <c r="B40" s="58"/>
      <c r="C40" s="58"/>
      <c r="D40" s="58"/>
      <c r="E40" s="58"/>
    </row>
    <row r="41" spans="1:24" x14ac:dyDescent="0.25">
      <c r="A41" s="55" t="s">
        <v>36</v>
      </c>
      <c r="B41" s="55"/>
      <c r="C41" s="55"/>
      <c r="D41" s="55"/>
      <c r="E41" s="55"/>
      <c r="F41" s="5">
        <v>1105</v>
      </c>
      <c r="G41" t="s">
        <v>52</v>
      </c>
      <c r="N41" s="55" t="s">
        <v>39</v>
      </c>
      <c r="O41" s="55"/>
      <c r="P41" s="55"/>
      <c r="Q41" s="5"/>
    </row>
    <row r="42" spans="1:24" x14ac:dyDescent="0.25">
      <c r="A42" s="55" t="s">
        <v>37</v>
      </c>
      <c r="B42" s="55"/>
      <c r="C42" s="55"/>
      <c r="D42" s="55"/>
      <c r="E42" s="55"/>
      <c r="F42" s="6">
        <f>$X$39</f>
        <v>9437</v>
      </c>
      <c r="G42" t="s">
        <v>52</v>
      </c>
      <c r="N42" s="55" t="s">
        <v>40</v>
      </c>
      <c r="O42" s="55"/>
      <c r="P42" s="55"/>
      <c r="Q42" s="6"/>
    </row>
    <row r="43" spans="1:24" x14ac:dyDescent="0.25">
      <c r="A43" s="55" t="s">
        <v>38</v>
      </c>
      <c r="B43" s="55"/>
      <c r="C43" s="55"/>
      <c r="D43" s="55"/>
      <c r="E43" s="55"/>
    </row>
    <row r="44" spans="1:24" ht="18.75" x14ac:dyDescent="0.3">
      <c r="A44" s="7"/>
      <c r="B44" s="7"/>
      <c r="C44" s="7" t="s">
        <v>41</v>
      </c>
      <c r="D44" s="7"/>
      <c r="I44" s="7" t="s">
        <v>42</v>
      </c>
      <c r="N44" s="7" t="s">
        <v>43</v>
      </c>
    </row>
    <row r="45" spans="1:24" x14ac:dyDescent="0.25">
      <c r="A45" t="s">
        <v>44</v>
      </c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</row>
    <row r="66" spans="8:8" x14ac:dyDescent="0.25">
      <c r="H66" s="26"/>
    </row>
  </sheetData>
  <autoFilter ref="B3:B38"/>
  <mergeCells count="39">
    <mergeCell ref="E3:E5"/>
    <mergeCell ref="T3:X3"/>
    <mergeCell ref="A42:E42"/>
    <mergeCell ref="A43:E43"/>
    <mergeCell ref="N42:P42"/>
    <mergeCell ref="N41:P41"/>
    <mergeCell ref="W4:W5"/>
    <mergeCell ref="F39:H39"/>
    <mergeCell ref="L39:M39"/>
    <mergeCell ref="A41:E41"/>
    <mergeCell ref="A40:E40"/>
    <mergeCell ref="A3:A5"/>
    <mergeCell ref="K3:K5"/>
    <mergeCell ref="J3:J5"/>
    <mergeCell ref="I3:I5"/>
    <mergeCell ref="H3:H5"/>
    <mergeCell ref="F3:F5"/>
    <mergeCell ref="N4:N5"/>
    <mergeCell ref="M4:M5"/>
    <mergeCell ref="L3:L5"/>
    <mergeCell ref="P3:S3"/>
    <mergeCell ref="G3:G5"/>
    <mergeCell ref="M3:O3"/>
    <mergeCell ref="B3:B5"/>
    <mergeCell ref="U2:X2"/>
    <mergeCell ref="U1:X1"/>
    <mergeCell ref="X4:X5"/>
    <mergeCell ref="Y4:Y5"/>
    <mergeCell ref="H1:K1"/>
    <mergeCell ref="H2:K2"/>
    <mergeCell ref="L1:O1"/>
    <mergeCell ref="L2:O2"/>
    <mergeCell ref="D3:D5"/>
    <mergeCell ref="C3:C5"/>
    <mergeCell ref="P4:P5"/>
    <mergeCell ref="S4:S5"/>
    <mergeCell ref="V4:V5"/>
    <mergeCell ref="Q4:R4"/>
    <mergeCell ref="O4:O5"/>
  </mergeCells>
  <pageMargins left="0.25" right="0.25" top="0.75" bottom="0.75" header="0.3" footer="0.3"/>
  <pageSetup paperSize="9" scale="51" fitToHeight="0" orientation="landscape" verticalDpi="0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'справочник  '!$B$2:$B$22</xm:f>
          </x14:formula1>
          <xm:sqref>D6:D38</xm:sqref>
        </x14:dataValidation>
        <x14:dataValidation type="list" allowBlank="1" showInputMessage="1" showErrorMessage="1">
          <x14:formula1>
            <xm:f>'справочник  '!$A$2:$A$22</xm:f>
          </x14:formula1>
          <xm:sqref>E6:E38</xm:sqref>
        </x14:dataValidation>
        <x14:dataValidation type="list" allowBlank="1" showInputMessage="1" showErrorMessage="1">
          <x14:formula1>
            <xm:f>'штат '!$A$2:$A$36</xm:f>
          </x14:formula1>
          <xm:sqref>B6:B37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6"/>
  <sheetViews>
    <sheetView workbookViewId="0">
      <pane xSplit="9" ySplit="6" topLeftCell="J34" activePane="bottomRight" state="frozen"/>
      <selection pane="topRight" activeCell="I1" sqref="I1"/>
      <selection pane="bottomLeft" activeCell="A7" sqref="A7"/>
      <selection pane="bottomRight" activeCell="V39" sqref="V39"/>
    </sheetView>
  </sheetViews>
  <sheetFormatPr defaultRowHeight="15" x14ac:dyDescent="0.25"/>
  <cols>
    <col min="2" max="2" width="17.28515625" customWidth="1"/>
    <col min="4" max="4" width="22.7109375" customWidth="1"/>
    <col min="5" max="5" width="26.42578125" customWidth="1"/>
    <col min="6" max="6" width="12.140625" customWidth="1"/>
    <col min="7" max="7" width="11.140625" customWidth="1"/>
    <col min="10" max="10" width="11.140625" customWidth="1"/>
    <col min="17" max="17" width="12.42578125" customWidth="1"/>
    <col min="19" max="19" width="10.5703125" customWidth="1"/>
    <col min="20" max="20" width="9.140625" customWidth="1"/>
    <col min="23" max="23" width="9.7109375" customWidth="1"/>
  </cols>
  <sheetData>
    <row r="1" spans="1:24" ht="60" x14ac:dyDescent="0.25">
      <c r="A1" s="8" t="s">
        <v>0</v>
      </c>
      <c r="B1" s="8"/>
      <c r="C1" s="8" t="s">
        <v>1</v>
      </c>
      <c r="D1" s="9" t="s">
        <v>2</v>
      </c>
      <c r="E1" s="8" t="s">
        <v>3</v>
      </c>
      <c r="F1" s="8" t="s">
        <v>4</v>
      </c>
      <c r="G1" s="8" t="s">
        <v>5</v>
      </c>
      <c r="H1" s="51" t="s">
        <v>6</v>
      </c>
      <c r="I1" s="51"/>
      <c r="J1" s="51"/>
      <c r="K1" s="51"/>
      <c r="L1" s="51" t="s">
        <v>68</v>
      </c>
      <c r="M1" s="51"/>
      <c r="N1" s="51"/>
      <c r="O1" s="51"/>
      <c r="P1" s="20" t="s">
        <v>7</v>
      </c>
      <c r="Q1" s="8" t="s">
        <v>8</v>
      </c>
      <c r="R1" s="8" t="s">
        <v>9</v>
      </c>
      <c r="S1" s="20" t="s">
        <v>10</v>
      </c>
      <c r="T1" s="23" t="s">
        <v>11</v>
      </c>
      <c r="U1" s="49" t="s">
        <v>12</v>
      </c>
      <c r="V1" s="49"/>
      <c r="W1" s="49"/>
      <c r="X1" s="49"/>
    </row>
    <row r="2" spans="1:24" x14ac:dyDescent="0.25">
      <c r="A2" s="22">
        <v>2017</v>
      </c>
      <c r="B2" s="22"/>
      <c r="C2" s="22"/>
      <c r="D2" s="3"/>
      <c r="E2" s="3"/>
      <c r="F2" s="3"/>
      <c r="G2" s="3"/>
      <c r="H2" s="52"/>
      <c r="I2" s="52"/>
      <c r="J2" s="52"/>
      <c r="K2" s="52"/>
      <c r="L2" s="52"/>
      <c r="M2" s="52"/>
      <c r="N2" s="52"/>
      <c r="O2" s="52"/>
      <c r="P2" s="3"/>
      <c r="Q2" s="3"/>
      <c r="R2" s="3"/>
      <c r="S2" s="22"/>
      <c r="T2" s="22"/>
      <c r="U2" s="45"/>
      <c r="V2" s="45"/>
      <c r="W2" s="45"/>
      <c r="X2" s="45"/>
    </row>
    <row r="3" spans="1:24" x14ac:dyDescent="0.25">
      <c r="A3" s="53" t="s">
        <v>13</v>
      </c>
      <c r="B3" s="46" t="s">
        <v>71</v>
      </c>
      <c r="C3" s="53" t="s">
        <v>14</v>
      </c>
      <c r="D3" s="52" t="s">
        <v>15</v>
      </c>
      <c r="E3" s="52" t="s">
        <v>16</v>
      </c>
      <c r="F3" s="53" t="s">
        <v>17</v>
      </c>
      <c r="G3" s="54" t="s">
        <v>18</v>
      </c>
      <c r="H3" s="54" t="s">
        <v>45</v>
      </c>
      <c r="I3" s="53" t="s">
        <v>19</v>
      </c>
      <c r="J3" s="52" t="s">
        <v>20</v>
      </c>
      <c r="K3" s="43" t="s">
        <v>21</v>
      </c>
      <c r="L3" s="54" t="s">
        <v>22</v>
      </c>
      <c r="M3" s="45" t="s">
        <v>23</v>
      </c>
      <c r="N3" s="45"/>
      <c r="O3" s="45"/>
      <c r="P3" s="45" t="s">
        <v>27</v>
      </c>
      <c r="Q3" s="45"/>
      <c r="R3" s="45"/>
      <c r="S3" s="45"/>
      <c r="T3" s="45" t="s">
        <v>30</v>
      </c>
      <c r="U3" s="45"/>
      <c r="V3" s="45"/>
      <c r="W3" s="45"/>
      <c r="X3" s="45"/>
    </row>
    <row r="4" spans="1:24" x14ac:dyDescent="0.25">
      <c r="A4" s="53"/>
      <c r="B4" s="47"/>
      <c r="C4" s="53"/>
      <c r="D4" s="52"/>
      <c r="E4" s="52"/>
      <c r="F4" s="53"/>
      <c r="G4" s="54"/>
      <c r="H4" s="54"/>
      <c r="I4" s="53"/>
      <c r="J4" s="52"/>
      <c r="K4" s="43"/>
      <c r="L4" s="54"/>
      <c r="M4" s="53" t="s">
        <v>48</v>
      </c>
      <c r="N4" s="54" t="s">
        <v>24</v>
      </c>
      <c r="O4" s="54" t="s">
        <v>25</v>
      </c>
      <c r="P4" s="43" t="s">
        <v>26</v>
      </c>
      <c r="Q4" s="45" t="s">
        <v>28</v>
      </c>
      <c r="R4" s="45"/>
      <c r="S4" s="43" t="s">
        <v>29</v>
      </c>
      <c r="T4" s="22" t="s">
        <v>31</v>
      </c>
      <c r="U4" s="22" t="s">
        <v>66</v>
      </c>
      <c r="V4" s="53" t="s">
        <v>64</v>
      </c>
      <c r="W4" s="43" t="s">
        <v>63</v>
      </c>
      <c r="X4" s="43" t="s">
        <v>62</v>
      </c>
    </row>
    <row r="5" spans="1:24" x14ac:dyDescent="0.25">
      <c r="A5" s="53"/>
      <c r="B5" s="47"/>
      <c r="C5" s="53"/>
      <c r="D5" s="52"/>
      <c r="E5" s="52"/>
      <c r="F5" s="53"/>
      <c r="G5" s="54"/>
      <c r="H5" s="54"/>
      <c r="I5" s="53"/>
      <c r="J5" s="52"/>
      <c r="K5" s="43"/>
      <c r="L5" s="54"/>
      <c r="M5" s="53"/>
      <c r="N5" s="54"/>
      <c r="O5" s="54"/>
      <c r="P5" s="43"/>
      <c r="Q5" s="13">
        <v>2</v>
      </c>
      <c r="R5" s="13">
        <v>2.5</v>
      </c>
      <c r="S5" s="43"/>
      <c r="T5" s="54" t="s">
        <v>32</v>
      </c>
      <c r="U5" s="54" t="s">
        <v>32</v>
      </c>
      <c r="V5" s="53"/>
      <c r="W5" s="43"/>
      <c r="X5" s="43"/>
    </row>
    <row r="6" spans="1:24" ht="58.5" customHeight="1" x14ac:dyDescent="0.25">
      <c r="A6" s="53"/>
      <c r="B6" s="48"/>
      <c r="C6" s="53"/>
      <c r="D6" s="52"/>
      <c r="E6" s="52"/>
      <c r="F6" s="53"/>
      <c r="G6" s="54"/>
      <c r="H6" s="54"/>
      <c r="I6" s="53"/>
      <c r="J6" s="52"/>
      <c r="K6" s="43"/>
      <c r="L6" s="54"/>
      <c r="M6" s="53"/>
      <c r="N6" s="54"/>
      <c r="O6" s="54"/>
      <c r="P6" s="3"/>
      <c r="Q6" s="3"/>
      <c r="R6" s="3"/>
      <c r="S6" s="43"/>
      <c r="T6" s="54"/>
      <c r="U6" s="54"/>
      <c r="V6" s="53"/>
      <c r="W6" s="43"/>
      <c r="X6" s="43"/>
    </row>
    <row r="7" spans="1:24" x14ac:dyDescent="0.25">
      <c r="A7" s="12">
        <v>42872</v>
      </c>
      <c r="B7" s="12" t="s">
        <v>97</v>
      </c>
      <c r="C7" s="22"/>
      <c r="D7" s="29" t="s">
        <v>83</v>
      </c>
      <c r="E7" s="29" t="s">
        <v>67</v>
      </c>
      <c r="F7" s="22"/>
      <c r="G7" s="22"/>
      <c r="H7" s="35">
        <v>1</v>
      </c>
      <c r="I7" s="35">
        <v>10</v>
      </c>
      <c r="J7" s="22">
        <f>SUMIFS('справочник  '!$E$2:$E$22,'справочник  '!$A$2:$A$22,E7,'справочник  '!$B$2:$B$22,D7)</f>
        <v>117</v>
      </c>
      <c r="K7" s="30">
        <f>SUMIFS('справочник  '!$C$2:$C$22,'справочник  '!$A$2:$A$22,E7,'справочник  '!$B$2:$B$22,D7)</f>
        <v>1318</v>
      </c>
      <c r="L7" s="22"/>
      <c r="M7" s="22">
        <v>440</v>
      </c>
      <c r="N7" s="22"/>
      <c r="O7" s="34">
        <f>ROUND(M7/J7,1+(--VALUE(RIGHT(ROUND(M7/J7,2),1))&lt;=5))</f>
        <v>3.8</v>
      </c>
      <c r="P7" s="18">
        <f>ROUND((O7)*K7,0)</f>
        <v>5008</v>
      </c>
      <c r="Q7" s="18">
        <f t="shared" ref="Q7:Q38" si="0">SUM(P7)*$Q$5</f>
        <v>10016</v>
      </c>
      <c r="R7" s="18"/>
      <c r="S7" s="18">
        <f>SUM(P7)+Q7</f>
        <v>15024</v>
      </c>
      <c r="T7" s="31">
        <f>SUMIFS('справочник  '!$D$2:$D$22,'справочник  '!$A$2:$A$22,E7,'справочник  '!$B$2:$B$22,D7)</f>
        <v>9.1999999999999993</v>
      </c>
      <c r="U7" s="15">
        <f>SUM(V7/M7)</f>
        <v>2.6590909090909092</v>
      </c>
      <c r="V7" s="22">
        <f>SUM(X7)-W7</f>
        <v>1170</v>
      </c>
      <c r="W7" s="22">
        <v>30</v>
      </c>
      <c r="X7" s="22">
        <v>1200</v>
      </c>
    </row>
    <row r="8" spans="1:24" x14ac:dyDescent="0.25">
      <c r="A8" s="12">
        <v>42873</v>
      </c>
      <c r="B8" s="12" t="s">
        <v>97</v>
      </c>
      <c r="C8" s="22"/>
      <c r="D8" s="29" t="s">
        <v>83</v>
      </c>
      <c r="E8" s="29" t="s">
        <v>67</v>
      </c>
      <c r="F8" s="22"/>
      <c r="G8" s="22"/>
      <c r="H8" s="35">
        <v>1</v>
      </c>
      <c r="I8" s="35">
        <v>10</v>
      </c>
      <c r="J8" s="33">
        <f>SUMIFS('справочник  '!$E$2:$E$22,'справочник  '!$A$2:$A$22,E8,'справочник  '!$B$2:$B$22,D8)</f>
        <v>117</v>
      </c>
      <c r="K8" s="30">
        <f>SUMIFS('справочник  '!$C$2:$C$22,'справочник  '!$A$2:$A$22,E8,'справочник  '!$B$2:$B$22,D8)</f>
        <v>1318</v>
      </c>
      <c r="L8" s="22"/>
      <c r="M8" s="22">
        <v>270</v>
      </c>
      <c r="N8" s="22"/>
      <c r="O8" s="34">
        <f t="shared" ref="O8:O38" si="1">ROUND(M8/J8,1+(--VALUE(RIGHT(ROUND(M8/J8,2),1))&lt;=5))</f>
        <v>2.31</v>
      </c>
      <c r="P8" s="18">
        <f t="shared" ref="P8:P21" si="2">ROUND((O8)*K8,0)</f>
        <v>3045</v>
      </c>
      <c r="Q8" s="18">
        <f t="shared" si="0"/>
        <v>6090</v>
      </c>
      <c r="R8" s="18"/>
      <c r="S8" s="18">
        <f t="shared" ref="S8:S21" si="3">SUM(P8)+Q8</f>
        <v>9135</v>
      </c>
      <c r="T8" s="31">
        <f>SUMIFS('справочник  '!$D$2:$D$22,'справочник  '!$A$2:$A$22,E8,'справочник  '!$B$2:$B$22,D8)</f>
        <v>9.1999999999999993</v>
      </c>
      <c r="U8" s="15">
        <f t="shared" ref="U8:U21" si="4">SUM(V8/M8)</f>
        <v>4.3703703703703702</v>
      </c>
      <c r="V8" s="22">
        <f t="shared" ref="V8:V21" si="5">SUM(X8)-W8</f>
        <v>1180</v>
      </c>
      <c r="W8" s="22">
        <v>20</v>
      </c>
      <c r="X8" s="22">
        <v>1200</v>
      </c>
    </row>
    <row r="9" spans="1:24" x14ac:dyDescent="0.25">
      <c r="A9" s="12">
        <v>42874</v>
      </c>
      <c r="B9" s="12" t="s">
        <v>97</v>
      </c>
      <c r="C9" s="22"/>
      <c r="D9" s="29" t="s">
        <v>83</v>
      </c>
      <c r="E9" s="29" t="s">
        <v>67</v>
      </c>
      <c r="F9" s="22"/>
      <c r="G9" s="22"/>
      <c r="H9" s="35">
        <v>1</v>
      </c>
      <c r="I9" s="35">
        <v>10</v>
      </c>
      <c r="J9" s="33">
        <f>SUMIFS('справочник  '!$E$2:$E$22,'справочник  '!$A$2:$A$22,E9,'справочник  '!$B$2:$B$22,D9)</f>
        <v>117</v>
      </c>
      <c r="K9" s="30">
        <f>SUMIFS('справочник  '!$C$2:$C$22,'справочник  '!$A$2:$A$22,E9,'справочник  '!$B$2:$B$22,D9)</f>
        <v>1318</v>
      </c>
      <c r="L9" s="22"/>
      <c r="M9" s="22">
        <v>290</v>
      </c>
      <c r="N9" s="22"/>
      <c r="O9" s="34">
        <f t="shared" si="1"/>
        <v>2.5</v>
      </c>
      <c r="P9" s="18">
        <f t="shared" si="2"/>
        <v>3295</v>
      </c>
      <c r="Q9" s="18">
        <f t="shared" si="0"/>
        <v>6590</v>
      </c>
      <c r="R9" s="18"/>
      <c r="S9" s="18">
        <f t="shared" si="3"/>
        <v>9885</v>
      </c>
      <c r="T9" s="31">
        <f>SUMIFS('справочник  '!$D$2:$D$22,'справочник  '!$A$2:$A$22,E9,'справочник  '!$B$2:$B$22,D9)</f>
        <v>9.1999999999999993</v>
      </c>
      <c r="U9" s="15">
        <f t="shared" si="4"/>
        <v>4.0517241379310347</v>
      </c>
      <c r="V9" s="22">
        <f t="shared" si="5"/>
        <v>1175</v>
      </c>
      <c r="W9" s="22">
        <v>25</v>
      </c>
      <c r="X9" s="22">
        <v>1200</v>
      </c>
    </row>
    <row r="10" spans="1:24" x14ac:dyDescent="0.25">
      <c r="A10" s="12">
        <v>42873</v>
      </c>
      <c r="B10" s="12" t="s">
        <v>95</v>
      </c>
      <c r="C10" s="22"/>
      <c r="D10" s="29" t="s">
        <v>83</v>
      </c>
      <c r="E10" s="29" t="s">
        <v>67</v>
      </c>
      <c r="F10" s="22"/>
      <c r="G10" s="22"/>
      <c r="H10" s="35">
        <v>1</v>
      </c>
      <c r="I10" s="35">
        <v>10</v>
      </c>
      <c r="J10" s="33">
        <f>SUMIFS('справочник  '!$E$2:$E$22,'справочник  '!$A$2:$A$22,E10,'справочник  '!$B$2:$B$22,D10)</f>
        <v>117</v>
      </c>
      <c r="K10" s="30">
        <f>SUMIFS('справочник  '!$C$2:$C$22,'справочник  '!$A$2:$A$22,E10,'справочник  '!$B$2:$B$22,D10)</f>
        <v>1318</v>
      </c>
      <c r="L10" s="22"/>
      <c r="M10" s="22">
        <v>175</v>
      </c>
      <c r="N10" s="22"/>
      <c r="O10" s="34">
        <f t="shared" si="1"/>
        <v>1.5</v>
      </c>
      <c r="P10" s="18">
        <f t="shared" si="2"/>
        <v>1977</v>
      </c>
      <c r="Q10" s="18">
        <f t="shared" si="0"/>
        <v>3954</v>
      </c>
      <c r="R10" s="18"/>
      <c r="S10" s="18">
        <f t="shared" si="3"/>
        <v>5931</v>
      </c>
      <c r="T10" s="31">
        <f>SUMIFS('справочник  '!$D$2:$D$22,'справочник  '!$A$2:$A$22,E10,'справочник  '!$B$2:$B$22,D10)</f>
        <v>9.1999999999999993</v>
      </c>
      <c r="U10" s="15">
        <f t="shared" si="4"/>
        <v>6.6571428571428575</v>
      </c>
      <c r="V10" s="22">
        <f t="shared" si="5"/>
        <v>1165</v>
      </c>
      <c r="W10" s="22">
        <v>35</v>
      </c>
      <c r="X10" s="22">
        <v>1200</v>
      </c>
    </row>
    <row r="11" spans="1:24" x14ac:dyDescent="0.25">
      <c r="A11" s="12"/>
      <c r="B11" s="12"/>
      <c r="C11" s="22"/>
      <c r="D11" s="29"/>
      <c r="E11" s="29"/>
      <c r="F11" s="22"/>
      <c r="G11" s="22"/>
      <c r="H11" s="22"/>
      <c r="I11" s="22"/>
      <c r="J11" s="33">
        <f>SUMIFS('справочник  '!$E$2:$E$22,'справочник  '!$A$2:$A$22,E11,'справочник  '!$B$2:$B$22,D11)</f>
        <v>0</v>
      </c>
      <c r="K11" s="30">
        <f>SUMIFS('справочник  '!$C$2:$C$22,'справочник  '!$A$2:$A$22,E11,'справочник  '!$B$2:$B$22,D11)</f>
        <v>0</v>
      </c>
      <c r="L11" s="22"/>
      <c r="M11" s="22"/>
      <c r="N11" s="22"/>
      <c r="O11" s="34" t="e">
        <f t="shared" si="1"/>
        <v>#DIV/0!</v>
      </c>
      <c r="P11" s="18" t="e">
        <f t="shared" si="2"/>
        <v>#DIV/0!</v>
      </c>
      <c r="Q11" s="18" t="e">
        <f t="shared" si="0"/>
        <v>#DIV/0!</v>
      </c>
      <c r="R11" s="18"/>
      <c r="S11" s="18" t="e">
        <f t="shared" si="3"/>
        <v>#DIV/0!</v>
      </c>
      <c r="T11" s="31">
        <f>SUMIFS('справочник  '!$D$2:$D$22,'справочник  '!$A$2:$A$22,E11,'справочник  '!$B$2:$B$22,D11)</f>
        <v>0</v>
      </c>
      <c r="U11" s="15" t="e">
        <f t="shared" si="4"/>
        <v>#DIV/0!</v>
      </c>
      <c r="V11" s="22">
        <f t="shared" si="5"/>
        <v>0</v>
      </c>
      <c r="W11" s="22"/>
      <c r="X11" s="22"/>
    </row>
    <row r="12" spans="1:24" x14ac:dyDescent="0.25">
      <c r="A12" s="12"/>
      <c r="B12" s="12"/>
      <c r="C12" s="22"/>
      <c r="D12" s="29"/>
      <c r="E12" s="29"/>
      <c r="F12" s="22"/>
      <c r="G12" s="22"/>
      <c r="H12" s="22"/>
      <c r="I12" s="22"/>
      <c r="J12" s="33">
        <f>SUMIFS('справочник  '!$E$2:$E$22,'справочник  '!$A$2:$A$22,E12,'справочник  '!$B$2:$B$22,D12)</f>
        <v>0</v>
      </c>
      <c r="K12" s="30">
        <f>SUMIFS('справочник  '!$C$2:$C$22,'справочник  '!$A$2:$A$22,E12,'справочник  '!$B$2:$B$22,D12)</f>
        <v>0</v>
      </c>
      <c r="L12" s="22"/>
      <c r="M12" s="22"/>
      <c r="N12" s="22"/>
      <c r="O12" s="34" t="e">
        <f t="shared" si="1"/>
        <v>#DIV/0!</v>
      </c>
      <c r="P12" s="18" t="e">
        <f t="shared" si="2"/>
        <v>#DIV/0!</v>
      </c>
      <c r="Q12" s="18" t="e">
        <f t="shared" si="0"/>
        <v>#DIV/0!</v>
      </c>
      <c r="R12" s="18"/>
      <c r="S12" s="18" t="e">
        <f t="shared" si="3"/>
        <v>#DIV/0!</v>
      </c>
      <c r="T12" s="31">
        <f>SUMIFS('справочник  '!$D$2:$D$22,'справочник  '!$A$2:$A$22,E12,'справочник  '!$B$2:$B$22,D12)</f>
        <v>0</v>
      </c>
      <c r="U12" s="15" t="e">
        <f t="shared" si="4"/>
        <v>#DIV/0!</v>
      </c>
      <c r="V12" s="22">
        <f t="shared" si="5"/>
        <v>0</v>
      </c>
      <c r="W12" s="22"/>
      <c r="X12" s="22"/>
    </row>
    <row r="13" spans="1:24" x14ac:dyDescent="0.25">
      <c r="A13" s="12"/>
      <c r="B13" s="12"/>
      <c r="C13" s="22"/>
      <c r="D13" s="29"/>
      <c r="E13" s="29"/>
      <c r="F13" s="22"/>
      <c r="G13" s="22"/>
      <c r="H13" s="22"/>
      <c r="I13" s="22"/>
      <c r="J13" s="33">
        <f>SUMIFS('справочник  '!$E$2:$E$22,'справочник  '!$A$2:$A$22,E13,'справочник  '!$B$2:$B$22,D13)</f>
        <v>0</v>
      </c>
      <c r="K13" s="30">
        <f>SUMIFS('справочник  '!$C$2:$C$22,'справочник  '!$A$2:$A$22,E13,'справочник  '!$B$2:$B$22,D13)</f>
        <v>0</v>
      </c>
      <c r="L13" s="22"/>
      <c r="M13" s="22"/>
      <c r="N13" s="22"/>
      <c r="O13" s="34" t="e">
        <f t="shared" si="1"/>
        <v>#DIV/0!</v>
      </c>
      <c r="P13" s="18" t="e">
        <f t="shared" si="2"/>
        <v>#DIV/0!</v>
      </c>
      <c r="Q13" s="18" t="e">
        <f t="shared" si="0"/>
        <v>#DIV/0!</v>
      </c>
      <c r="R13" s="18"/>
      <c r="S13" s="18" t="e">
        <f t="shared" si="3"/>
        <v>#DIV/0!</v>
      </c>
      <c r="T13" s="31">
        <f>SUMIFS('справочник  '!$D$2:$D$22,'справочник  '!$A$2:$A$22,E13,'справочник  '!$B$2:$B$22,D13)</f>
        <v>0</v>
      </c>
      <c r="U13" s="15" t="e">
        <f t="shared" si="4"/>
        <v>#DIV/0!</v>
      </c>
      <c r="V13" s="22">
        <f t="shared" si="5"/>
        <v>0</v>
      </c>
      <c r="W13" s="22"/>
      <c r="X13" s="22"/>
    </row>
    <row r="14" spans="1:24" x14ac:dyDescent="0.25">
      <c r="A14" s="12"/>
      <c r="B14" s="12"/>
      <c r="C14" s="22"/>
      <c r="D14" s="29"/>
      <c r="E14" s="29"/>
      <c r="F14" s="22"/>
      <c r="G14" s="22"/>
      <c r="H14" s="22"/>
      <c r="I14" s="22"/>
      <c r="J14" s="33">
        <f>SUMIFS('справочник  '!$E$2:$E$22,'справочник  '!$A$2:$A$22,E14,'справочник  '!$B$2:$B$22,D14)</f>
        <v>0</v>
      </c>
      <c r="K14" s="30">
        <f>SUMIFS('справочник  '!$C$2:$C$22,'справочник  '!$A$2:$A$22,E14,'справочник  '!$B$2:$B$22,D14)</f>
        <v>0</v>
      </c>
      <c r="L14" s="22"/>
      <c r="M14" s="22"/>
      <c r="N14" s="22"/>
      <c r="O14" s="34" t="e">
        <f t="shared" si="1"/>
        <v>#DIV/0!</v>
      </c>
      <c r="P14" s="18" t="e">
        <f t="shared" si="2"/>
        <v>#DIV/0!</v>
      </c>
      <c r="Q14" s="18" t="e">
        <f t="shared" si="0"/>
        <v>#DIV/0!</v>
      </c>
      <c r="R14" s="18"/>
      <c r="S14" s="18" t="e">
        <f t="shared" si="3"/>
        <v>#DIV/0!</v>
      </c>
      <c r="T14" s="31">
        <f>SUMIFS('справочник  '!$D$2:$D$22,'справочник  '!$A$2:$A$22,E14,'справочник  '!$B$2:$B$22,D14)</f>
        <v>0</v>
      </c>
      <c r="U14" s="15" t="e">
        <f t="shared" si="4"/>
        <v>#DIV/0!</v>
      </c>
      <c r="V14" s="22">
        <f t="shared" si="5"/>
        <v>0</v>
      </c>
      <c r="W14" s="22"/>
      <c r="X14" s="22"/>
    </row>
    <row r="15" spans="1:24" x14ac:dyDescent="0.25">
      <c r="A15" s="12"/>
      <c r="B15" s="12"/>
      <c r="C15" s="22"/>
      <c r="D15" s="29"/>
      <c r="E15" s="29"/>
      <c r="F15" s="22"/>
      <c r="G15" s="22"/>
      <c r="H15" s="22"/>
      <c r="I15" s="22"/>
      <c r="J15" s="33">
        <f>SUMIFS('справочник  '!$E$2:$E$22,'справочник  '!$A$2:$A$22,E15,'справочник  '!$B$2:$B$22,D15)</f>
        <v>0</v>
      </c>
      <c r="K15" s="30">
        <f>SUMIFS('справочник  '!$C$2:$C$22,'справочник  '!$A$2:$A$22,E15,'справочник  '!$B$2:$B$22,D15)</f>
        <v>0</v>
      </c>
      <c r="L15" s="22"/>
      <c r="M15" s="22"/>
      <c r="N15" s="22"/>
      <c r="O15" s="34" t="e">
        <f t="shared" si="1"/>
        <v>#DIV/0!</v>
      </c>
      <c r="P15" s="18" t="e">
        <f t="shared" si="2"/>
        <v>#DIV/0!</v>
      </c>
      <c r="Q15" s="18" t="e">
        <f t="shared" si="0"/>
        <v>#DIV/0!</v>
      </c>
      <c r="R15" s="18"/>
      <c r="S15" s="18" t="e">
        <f t="shared" si="3"/>
        <v>#DIV/0!</v>
      </c>
      <c r="T15" s="31">
        <f>SUMIFS('справочник  '!$D$2:$D$22,'справочник  '!$A$2:$A$22,E15,'справочник  '!$B$2:$B$22,D15)</f>
        <v>0</v>
      </c>
      <c r="U15" s="15" t="e">
        <f t="shared" si="4"/>
        <v>#DIV/0!</v>
      </c>
      <c r="V15" s="22">
        <f t="shared" si="5"/>
        <v>0</v>
      </c>
      <c r="W15" s="22"/>
      <c r="X15" s="22"/>
    </row>
    <row r="16" spans="1:24" x14ac:dyDescent="0.25">
      <c r="A16" s="12"/>
      <c r="B16" s="12"/>
      <c r="C16" s="22"/>
      <c r="D16" s="29"/>
      <c r="E16" s="29"/>
      <c r="F16" s="22"/>
      <c r="G16" s="22"/>
      <c r="H16" s="22"/>
      <c r="I16" s="22"/>
      <c r="J16" s="33">
        <f>SUMIFS('справочник  '!$E$2:$E$22,'справочник  '!$A$2:$A$22,E16,'справочник  '!$B$2:$B$22,D16)</f>
        <v>0</v>
      </c>
      <c r="K16" s="30">
        <f>SUMIFS('справочник  '!$C$2:$C$22,'справочник  '!$A$2:$A$22,E16,'справочник  '!$B$2:$B$22,D16)</f>
        <v>0</v>
      </c>
      <c r="L16" s="22"/>
      <c r="M16" s="22"/>
      <c r="N16" s="22"/>
      <c r="O16" s="34" t="e">
        <f t="shared" si="1"/>
        <v>#DIV/0!</v>
      </c>
      <c r="P16" s="18" t="e">
        <f t="shared" si="2"/>
        <v>#DIV/0!</v>
      </c>
      <c r="Q16" s="18" t="e">
        <f t="shared" si="0"/>
        <v>#DIV/0!</v>
      </c>
      <c r="R16" s="18"/>
      <c r="S16" s="18" t="e">
        <f t="shared" si="3"/>
        <v>#DIV/0!</v>
      </c>
      <c r="T16" s="31">
        <f>SUMIFS('справочник  '!$D$2:$D$22,'справочник  '!$A$2:$A$22,E16,'справочник  '!$B$2:$B$22,D16)</f>
        <v>0</v>
      </c>
      <c r="U16" s="15" t="e">
        <f t="shared" si="4"/>
        <v>#DIV/0!</v>
      </c>
      <c r="V16" s="22">
        <f t="shared" si="5"/>
        <v>0</v>
      </c>
      <c r="W16" s="22"/>
      <c r="X16" s="22"/>
    </row>
    <row r="17" spans="1:24" x14ac:dyDescent="0.25">
      <c r="A17" s="12"/>
      <c r="B17" s="12"/>
      <c r="C17" s="22"/>
      <c r="D17" s="29"/>
      <c r="E17" s="29"/>
      <c r="F17" s="22"/>
      <c r="G17" s="22"/>
      <c r="H17" s="22"/>
      <c r="I17" s="22"/>
      <c r="J17" s="33">
        <f>SUMIFS('справочник  '!$E$2:$E$22,'справочник  '!$A$2:$A$22,E17,'справочник  '!$B$2:$B$22,D17)</f>
        <v>0</v>
      </c>
      <c r="K17" s="30">
        <f>SUMIFS('справочник  '!$C$2:$C$22,'справочник  '!$A$2:$A$22,E17,'справочник  '!$B$2:$B$22,D17)</f>
        <v>0</v>
      </c>
      <c r="L17" s="22"/>
      <c r="M17" s="22"/>
      <c r="N17" s="22"/>
      <c r="O17" s="34" t="e">
        <f t="shared" si="1"/>
        <v>#DIV/0!</v>
      </c>
      <c r="P17" s="18" t="e">
        <f t="shared" si="2"/>
        <v>#DIV/0!</v>
      </c>
      <c r="Q17" s="18" t="e">
        <f t="shared" si="0"/>
        <v>#DIV/0!</v>
      </c>
      <c r="R17" s="18"/>
      <c r="S17" s="18" t="e">
        <f t="shared" si="3"/>
        <v>#DIV/0!</v>
      </c>
      <c r="T17" s="31">
        <f>SUMIFS('справочник  '!$D$2:$D$22,'справочник  '!$A$2:$A$22,E17,'справочник  '!$B$2:$B$22,D17)</f>
        <v>0</v>
      </c>
      <c r="U17" s="15" t="e">
        <f t="shared" si="4"/>
        <v>#DIV/0!</v>
      </c>
      <c r="V17" s="22">
        <f t="shared" si="5"/>
        <v>0</v>
      </c>
      <c r="W17" s="22"/>
      <c r="X17" s="22"/>
    </row>
    <row r="18" spans="1:24" x14ac:dyDescent="0.25">
      <c r="A18" s="12"/>
      <c r="B18" s="12"/>
      <c r="C18" s="22"/>
      <c r="D18" s="29"/>
      <c r="E18" s="29"/>
      <c r="F18" s="22"/>
      <c r="G18" s="22"/>
      <c r="H18" s="22"/>
      <c r="I18" s="22"/>
      <c r="J18" s="33">
        <f>SUMIFS('справочник  '!$E$2:$E$22,'справочник  '!$A$2:$A$22,E18,'справочник  '!$B$2:$B$22,D18)</f>
        <v>0</v>
      </c>
      <c r="K18" s="30">
        <f>SUMIFS('справочник  '!$C$2:$C$22,'справочник  '!$A$2:$A$22,E18,'справочник  '!$B$2:$B$22,D18)</f>
        <v>0</v>
      </c>
      <c r="L18" s="22"/>
      <c r="M18" s="22"/>
      <c r="N18" s="22"/>
      <c r="O18" s="34" t="e">
        <f t="shared" si="1"/>
        <v>#DIV/0!</v>
      </c>
      <c r="P18" s="18" t="e">
        <f t="shared" si="2"/>
        <v>#DIV/0!</v>
      </c>
      <c r="Q18" s="18" t="e">
        <f t="shared" si="0"/>
        <v>#DIV/0!</v>
      </c>
      <c r="R18" s="18"/>
      <c r="S18" s="18" t="e">
        <f t="shared" si="3"/>
        <v>#DIV/0!</v>
      </c>
      <c r="T18" s="31">
        <f>SUMIFS('справочник  '!$D$2:$D$22,'справочник  '!$A$2:$A$22,E18,'справочник  '!$B$2:$B$22,D18)</f>
        <v>0</v>
      </c>
      <c r="U18" s="15" t="e">
        <f t="shared" si="4"/>
        <v>#DIV/0!</v>
      </c>
      <c r="V18" s="22">
        <f t="shared" si="5"/>
        <v>0</v>
      </c>
      <c r="W18" s="22"/>
      <c r="X18" s="22"/>
    </row>
    <row r="19" spans="1:24" x14ac:dyDescent="0.25">
      <c r="A19" s="12"/>
      <c r="B19" s="12"/>
      <c r="C19" s="22"/>
      <c r="D19" s="29"/>
      <c r="E19" s="29"/>
      <c r="F19" s="22"/>
      <c r="G19" s="22"/>
      <c r="H19" s="22"/>
      <c r="I19" s="22"/>
      <c r="J19" s="33">
        <f>SUMIFS('справочник  '!$E$2:$E$22,'справочник  '!$A$2:$A$22,E19,'справочник  '!$B$2:$B$22,D19)</f>
        <v>0</v>
      </c>
      <c r="K19" s="30">
        <f>SUMIFS('справочник  '!$C$2:$C$22,'справочник  '!$A$2:$A$22,E19,'справочник  '!$B$2:$B$22,D19)</f>
        <v>0</v>
      </c>
      <c r="L19" s="22"/>
      <c r="M19" s="22"/>
      <c r="N19" s="22"/>
      <c r="O19" s="34" t="e">
        <f t="shared" si="1"/>
        <v>#DIV/0!</v>
      </c>
      <c r="P19" s="18" t="e">
        <f t="shared" si="2"/>
        <v>#DIV/0!</v>
      </c>
      <c r="Q19" s="18" t="e">
        <f t="shared" si="0"/>
        <v>#DIV/0!</v>
      </c>
      <c r="R19" s="18"/>
      <c r="S19" s="18" t="e">
        <f t="shared" si="3"/>
        <v>#DIV/0!</v>
      </c>
      <c r="T19" s="31">
        <f>SUMIFS('справочник  '!$D$2:$D$22,'справочник  '!$A$2:$A$22,E19,'справочник  '!$B$2:$B$22,D19)</f>
        <v>0</v>
      </c>
      <c r="U19" s="15" t="e">
        <f t="shared" si="4"/>
        <v>#DIV/0!</v>
      </c>
      <c r="V19" s="22">
        <f t="shared" si="5"/>
        <v>0</v>
      </c>
      <c r="W19" s="22"/>
      <c r="X19" s="22"/>
    </row>
    <row r="20" spans="1:24" x14ac:dyDescent="0.25">
      <c r="A20" s="12"/>
      <c r="B20" s="12"/>
      <c r="C20" s="22"/>
      <c r="D20" s="29"/>
      <c r="E20" s="29"/>
      <c r="F20" s="22"/>
      <c r="G20" s="22"/>
      <c r="H20" s="22"/>
      <c r="I20" s="22"/>
      <c r="J20" s="33">
        <f>SUMIFS('справочник  '!$E$2:$E$22,'справочник  '!$A$2:$A$22,E20,'справочник  '!$B$2:$B$22,D20)</f>
        <v>0</v>
      </c>
      <c r="K20" s="30">
        <f>SUMIFS('справочник  '!$C$2:$C$22,'справочник  '!$A$2:$A$22,E20,'справочник  '!$B$2:$B$22,D20)</f>
        <v>0</v>
      </c>
      <c r="L20" s="22"/>
      <c r="M20" s="22"/>
      <c r="N20" s="22"/>
      <c r="O20" s="34" t="e">
        <f t="shared" si="1"/>
        <v>#DIV/0!</v>
      </c>
      <c r="P20" s="18" t="e">
        <f t="shared" si="2"/>
        <v>#DIV/0!</v>
      </c>
      <c r="Q20" s="18" t="e">
        <f t="shared" si="0"/>
        <v>#DIV/0!</v>
      </c>
      <c r="R20" s="18"/>
      <c r="S20" s="18" t="e">
        <f t="shared" si="3"/>
        <v>#DIV/0!</v>
      </c>
      <c r="T20" s="31">
        <f>SUMIFS('справочник  '!$D$2:$D$22,'справочник  '!$A$2:$A$22,E20,'справочник  '!$B$2:$B$22,D20)</f>
        <v>0</v>
      </c>
      <c r="U20" s="15" t="e">
        <f t="shared" si="4"/>
        <v>#DIV/0!</v>
      </c>
      <c r="V20" s="22">
        <f t="shared" si="5"/>
        <v>0</v>
      </c>
      <c r="W20" s="22"/>
      <c r="X20" s="22"/>
    </row>
    <row r="21" spans="1:24" x14ac:dyDescent="0.25">
      <c r="A21" s="12"/>
      <c r="B21" s="12"/>
      <c r="C21" s="22"/>
      <c r="D21" s="29"/>
      <c r="E21" s="29"/>
      <c r="F21" s="22"/>
      <c r="G21" s="22"/>
      <c r="H21" s="22"/>
      <c r="I21" s="22"/>
      <c r="J21" s="33">
        <f>SUMIFS('справочник  '!$E$2:$E$22,'справочник  '!$A$2:$A$22,E21,'справочник  '!$B$2:$B$22,D21)</f>
        <v>0</v>
      </c>
      <c r="K21" s="30">
        <f>SUMIFS('справочник  '!$C$2:$C$22,'справочник  '!$A$2:$A$22,E21,'справочник  '!$B$2:$B$22,D21)</f>
        <v>0</v>
      </c>
      <c r="L21" s="22"/>
      <c r="M21" s="22"/>
      <c r="N21" s="22"/>
      <c r="O21" s="34" t="e">
        <f t="shared" si="1"/>
        <v>#DIV/0!</v>
      </c>
      <c r="P21" s="18" t="e">
        <f t="shared" si="2"/>
        <v>#DIV/0!</v>
      </c>
      <c r="Q21" s="18" t="e">
        <f t="shared" si="0"/>
        <v>#DIV/0!</v>
      </c>
      <c r="R21" s="18"/>
      <c r="S21" s="18" t="e">
        <f t="shared" si="3"/>
        <v>#DIV/0!</v>
      </c>
      <c r="T21" s="31">
        <f>SUMIFS('справочник  '!$D$2:$D$22,'справочник  '!$A$2:$A$22,E21,'справочник  '!$B$2:$B$22,D21)</f>
        <v>0</v>
      </c>
      <c r="U21" s="15" t="e">
        <f t="shared" si="4"/>
        <v>#DIV/0!</v>
      </c>
      <c r="V21" s="22">
        <f t="shared" si="5"/>
        <v>0</v>
      </c>
      <c r="W21" s="22"/>
      <c r="X21" s="22"/>
    </row>
    <row r="22" spans="1:24" x14ac:dyDescent="0.25">
      <c r="A22" s="32"/>
      <c r="B22" s="3"/>
      <c r="C22" s="3"/>
      <c r="D22" s="29"/>
      <c r="E22" s="29"/>
      <c r="G22" s="3"/>
      <c r="H22" s="3"/>
      <c r="I22" s="3"/>
      <c r="J22" s="33">
        <f>SUMIFS('справочник  '!$E$2:$E$22,'справочник  '!$A$2:$A$22,E22,'справочник  '!$B$2:$B$22,D22)</f>
        <v>0</v>
      </c>
      <c r="K22" s="30">
        <f>SUMIFS('справочник  '!$C$2:$C$22,'справочник  '!$A$2:$A$22,E22,'справочник  '!$B$2:$B$22,D22)</f>
        <v>0</v>
      </c>
      <c r="L22" s="3"/>
      <c r="M22" s="3"/>
      <c r="N22" s="3"/>
      <c r="O22" s="34" t="e">
        <f t="shared" si="1"/>
        <v>#DIV/0!</v>
      </c>
      <c r="P22" s="18" t="e">
        <f t="shared" ref="P22:P38" si="6">ROUND((O22)*K22,0)</f>
        <v>#DIV/0!</v>
      </c>
      <c r="Q22" s="18" t="e">
        <f t="shared" si="0"/>
        <v>#DIV/0!</v>
      </c>
      <c r="R22" s="18"/>
      <c r="S22" s="18" t="e">
        <f t="shared" ref="S22:S39" si="7">SUM(P22)+Q22</f>
        <v>#DIV/0!</v>
      </c>
      <c r="T22" s="31">
        <f>SUMIFS('справочник  '!$D$2:$D$22,'справочник  '!$A$2:$A$22,E22,'справочник  '!$B$2:$B$22,D22)</f>
        <v>0</v>
      </c>
      <c r="U22" s="15" t="e">
        <f t="shared" ref="U22:U39" si="8">SUM(V22/M22)</f>
        <v>#DIV/0!</v>
      </c>
      <c r="V22" s="22">
        <f t="shared" ref="V22:V39" si="9">SUM(X22)-W22</f>
        <v>0</v>
      </c>
      <c r="W22" s="22"/>
      <c r="X22" s="22"/>
    </row>
    <row r="23" spans="1:24" x14ac:dyDescent="0.25">
      <c r="A23" s="12"/>
      <c r="B23" s="12"/>
      <c r="C23" s="22"/>
      <c r="D23" s="29"/>
      <c r="E23" s="29"/>
      <c r="F23" s="22"/>
      <c r="G23" s="22"/>
      <c r="H23" s="22"/>
      <c r="I23" s="22"/>
      <c r="J23" s="33">
        <f>SUMIFS('справочник  '!$E$2:$E$22,'справочник  '!$A$2:$A$22,E23,'справочник  '!$B$2:$B$22,D23)</f>
        <v>0</v>
      </c>
      <c r="K23" s="30">
        <f>SUMIFS('справочник  '!$C$2:$C$22,'справочник  '!$A$2:$A$22,E23,'справочник  '!$B$2:$B$22,D23)</f>
        <v>0</v>
      </c>
      <c r="L23" s="22"/>
      <c r="M23" s="22"/>
      <c r="N23" s="22"/>
      <c r="O23" s="34" t="e">
        <f t="shared" si="1"/>
        <v>#DIV/0!</v>
      </c>
      <c r="P23" s="18" t="e">
        <f t="shared" si="6"/>
        <v>#DIV/0!</v>
      </c>
      <c r="Q23" s="18" t="e">
        <f t="shared" si="0"/>
        <v>#DIV/0!</v>
      </c>
      <c r="R23" s="18"/>
      <c r="S23" s="18" t="e">
        <f t="shared" si="7"/>
        <v>#DIV/0!</v>
      </c>
      <c r="T23" s="31">
        <f>SUMIFS('справочник  '!$D$2:$D$22,'справочник  '!$A$2:$A$22,E23,'справочник  '!$B$2:$B$22,D23)</f>
        <v>0</v>
      </c>
      <c r="U23" s="15" t="e">
        <f t="shared" si="8"/>
        <v>#DIV/0!</v>
      </c>
      <c r="V23" s="22">
        <f t="shared" si="9"/>
        <v>0</v>
      </c>
      <c r="W23" s="22"/>
      <c r="X23" s="22"/>
    </row>
    <row r="24" spans="1:24" x14ac:dyDescent="0.25">
      <c r="A24" s="12"/>
      <c r="B24" s="12"/>
      <c r="C24" s="22"/>
      <c r="D24" s="29"/>
      <c r="E24" s="29"/>
      <c r="F24" s="22"/>
      <c r="G24" s="22"/>
      <c r="H24" s="22"/>
      <c r="I24" s="22"/>
      <c r="J24" s="33">
        <f>SUMIFS('справочник  '!$E$2:$E$22,'справочник  '!$A$2:$A$22,E24,'справочник  '!$B$2:$B$22,D24)</f>
        <v>0</v>
      </c>
      <c r="K24" s="30">
        <f>SUMIFS('справочник  '!$C$2:$C$22,'справочник  '!$A$2:$A$22,E24,'справочник  '!$B$2:$B$22,D24)</f>
        <v>0</v>
      </c>
      <c r="L24" s="22"/>
      <c r="M24" s="22"/>
      <c r="N24" s="22"/>
      <c r="O24" s="34" t="e">
        <f t="shared" si="1"/>
        <v>#DIV/0!</v>
      </c>
      <c r="P24" s="18" t="e">
        <f t="shared" si="6"/>
        <v>#DIV/0!</v>
      </c>
      <c r="Q24" s="18" t="e">
        <f t="shared" si="0"/>
        <v>#DIV/0!</v>
      </c>
      <c r="R24" s="18"/>
      <c r="S24" s="18" t="e">
        <f t="shared" si="7"/>
        <v>#DIV/0!</v>
      </c>
      <c r="T24" s="31">
        <f>SUMIFS('справочник  '!$D$2:$D$22,'справочник  '!$A$2:$A$22,E24,'справочник  '!$B$2:$B$22,D24)</f>
        <v>0</v>
      </c>
      <c r="U24" s="15" t="e">
        <f t="shared" si="8"/>
        <v>#DIV/0!</v>
      </c>
      <c r="V24" s="22">
        <f t="shared" si="9"/>
        <v>0</v>
      </c>
      <c r="W24" s="22"/>
      <c r="X24" s="22"/>
    </row>
    <row r="25" spans="1:24" x14ac:dyDescent="0.25">
      <c r="A25" s="12"/>
      <c r="B25" s="12"/>
      <c r="C25" s="22"/>
      <c r="D25" s="29"/>
      <c r="E25" s="29"/>
      <c r="F25" s="22"/>
      <c r="G25" s="22"/>
      <c r="H25" s="22"/>
      <c r="I25" s="22"/>
      <c r="J25" s="33">
        <f>SUMIFS('справочник  '!$E$2:$E$22,'справочник  '!$A$2:$A$22,E25,'справочник  '!$B$2:$B$22,D25)</f>
        <v>0</v>
      </c>
      <c r="K25" s="30">
        <f>SUMIFS('справочник  '!$C$2:$C$22,'справочник  '!$A$2:$A$22,E25,'справочник  '!$B$2:$B$22,D25)</f>
        <v>0</v>
      </c>
      <c r="L25" s="22"/>
      <c r="M25" s="22"/>
      <c r="N25" s="22"/>
      <c r="O25" s="34" t="e">
        <f t="shared" si="1"/>
        <v>#DIV/0!</v>
      </c>
      <c r="P25" s="18" t="e">
        <f t="shared" si="6"/>
        <v>#DIV/0!</v>
      </c>
      <c r="Q25" s="18" t="e">
        <f t="shared" si="0"/>
        <v>#DIV/0!</v>
      </c>
      <c r="R25" s="18"/>
      <c r="S25" s="18" t="e">
        <f t="shared" si="7"/>
        <v>#DIV/0!</v>
      </c>
      <c r="T25" s="31">
        <f>SUMIFS('справочник  '!$D$2:$D$22,'справочник  '!$A$2:$A$22,E25,'справочник  '!$B$2:$B$22,D25)</f>
        <v>0</v>
      </c>
      <c r="U25" s="15" t="e">
        <f t="shared" si="8"/>
        <v>#DIV/0!</v>
      </c>
      <c r="V25" s="22">
        <f t="shared" si="9"/>
        <v>0</v>
      </c>
      <c r="W25" s="22"/>
      <c r="X25" s="22"/>
    </row>
    <row r="26" spans="1:24" x14ac:dyDescent="0.25">
      <c r="A26" s="12"/>
      <c r="B26" s="12"/>
      <c r="C26" s="22"/>
      <c r="D26" s="29"/>
      <c r="E26" s="29"/>
      <c r="F26" s="22"/>
      <c r="G26" s="22"/>
      <c r="H26" s="22"/>
      <c r="I26" s="22"/>
      <c r="J26" s="33">
        <f>SUMIFS('справочник  '!$E$2:$E$22,'справочник  '!$A$2:$A$22,E26,'справочник  '!$B$2:$B$22,D26)</f>
        <v>0</v>
      </c>
      <c r="K26" s="30">
        <f>SUMIFS('справочник  '!$C$2:$C$22,'справочник  '!$A$2:$A$22,E26,'справочник  '!$B$2:$B$22,D26)</f>
        <v>0</v>
      </c>
      <c r="L26" s="22"/>
      <c r="M26" s="22"/>
      <c r="N26" s="22"/>
      <c r="O26" s="34" t="e">
        <f t="shared" si="1"/>
        <v>#DIV/0!</v>
      </c>
      <c r="P26" s="18" t="e">
        <f t="shared" si="6"/>
        <v>#DIV/0!</v>
      </c>
      <c r="Q26" s="18" t="e">
        <f t="shared" si="0"/>
        <v>#DIV/0!</v>
      </c>
      <c r="R26" s="18"/>
      <c r="S26" s="18" t="e">
        <f t="shared" si="7"/>
        <v>#DIV/0!</v>
      </c>
      <c r="T26" s="31">
        <f>SUMIFS('справочник  '!$D$2:$D$22,'справочник  '!$A$2:$A$22,E26,'справочник  '!$B$2:$B$22,D26)</f>
        <v>0</v>
      </c>
      <c r="U26" s="15" t="e">
        <f t="shared" si="8"/>
        <v>#DIV/0!</v>
      </c>
      <c r="V26" s="22">
        <f t="shared" si="9"/>
        <v>0</v>
      </c>
      <c r="W26" s="22"/>
      <c r="X26" s="22"/>
    </row>
    <row r="27" spans="1:24" x14ac:dyDescent="0.25">
      <c r="A27" s="12"/>
      <c r="B27" s="12"/>
      <c r="C27" s="22"/>
      <c r="D27" s="29"/>
      <c r="E27" s="29"/>
      <c r="F27" s="22"/>
      <c r="G27" s="22"/>
      <c r="H27" s="22"/>
      <c r="I27" s="22"/>
      <c r="J27" s="33">
        <f>SUMIFS('справочник  '!$E$2:$E$22,'справочник  '!$A$2:$A$22,E27,'справочник  '!$B$2:$B$22,D27)</f>
        <v>0</v>
      </c>
      <c r="K27" s="30">
        <f>SUMIFS('справочник  '!$C$2:$C$22,'справочник  '!$A$2:$A$22,E27,'справочник  '!$B$2:$B$22,D27)</f>
        <v>0</v>
      </c>
      <c r="L27" s="22"/>
      <c r="M27" s="22"/>
      <c r="N27" s="22"/>
      <c r="O27" s="34" t="e">
        <f t="shared" si="1"/>
        <v>#DIV/0!</v>
      </c>
      <c r="P27" s="18" t="e">
        <f t="shared" si="6"/>
        <v>#DIV/0!</v>
      </c>
      <c r="Q27" s="18" t="e">
        <f t="shared" si="0"/>
        <v>#DIV/0!</v>
      </c>
      <c r="R27" s="18"/>
      <c r="S27" s="18" t="e">
        <f t="shared" si="7"/>
        <v>#DIV/0!</v>
      </c>
      <c r="T27" s="31">
        <f>SUMIFS('справочник  '!$D$2:$D$22,'справочник  '!$A$2:$A$22,E27,'справочник  '!$B$2:$B$22,D27)</f>
        <v>0</v>
      </c>
      <c r="U27" s="15" t="e">
        <f t="shared" si="8"/>
        <v>#DIV/0!</v>
      </c>
      <c r="V27" s="22">
        <f t="shared" si="9"/>
        <v>0</v>
      </c>
      <c r="W27" s="22"/>
      <c r="X27" s="22"/>
    </row>
    <row r="28" spans="1:24" x14ac:dyDescent="0.25">
      <c r="A28" s="12"/>
      <c r="B28" s="12"/>
      <c r="C28" s="22"/>
      <c r="D28" s="29"/>
      <c r="E28" s="29"/>
      <c r="F28" s="22"/>
      <c r="G28" s="22"/>
      <c r="H28" s="22"/>
      <c r="I28" s="22"/>
      <c r="J28" s="33">
        <f>SUMIFS('справочник  '!$E$2:$E$22,'справочник  '!$A$2:$A$22,E28,'справочник  '!$B$2:$B$22,D28)</f>
        <v>0</v>
      </c>
      <c r="K28" s="30">
        <f>SUMIFS('справочник  '!$C$2:$C$22,'справочник  '!$A$2:$A$22,E28,'справочник  '!$B$2:$B$22,D28)</f>
        <v>0</v>
      </c>
      <c r="L28" s="22"/>
      <c r="M28" s="22"/>
      <c r="N28" s="22"/>
      <c r="O28" s="34" t="e">
        <f t="shared" si="1"/>
        <v>#DIV/0!</v>
      </c>
      <c r="P28" s="18" t="e">
        <f t="shared" si="6"/>
        <v>#DIV/0!</v>
      </c>
      <c r="Q28" s="18" t="e">
        <f t="shared" si="0"/>
        <v>#DIV/0!</v>
      </c>
      <c r="R28" s="18"/>
      <c r="S28" s="18" t="e">
        <f t="shared" si="7"/>
        <v>#DIV/0!</v>
      </c>
      <c r="T28" s="31">
        <f>SUMIFS('справочник  '!$D$2:$D$22,'справочник  '!$A$2:$A$22,E28,'справочник  '!$B$2:$B$22,D28)</f>
        <v>0</v>
      </c>
      <c r="U28" s="15" t="e">
        <f t="shared" si="8"/>
        <v>#DIV/0!</v>
      </c>
      <c r="V28" s="22">
        <f t="shared" si="9"/>
        <v>0</v>
      </c>
      <c r="W28" s="22"/>
      <c r="X28" s="22"/>
    </row>
    <row r="29" spans="1:24" x14ac:dyDescent="0.25">
      <c r="A29" s="12"/>
      <c r="B29" s="12"/>
      <c r="C29" s="22"/>
      <c r="D29" s="29"/>
      <c r="E29" s="29"/>
      <c r="F29" s="22"/>
      <c r="G29" s="22"/>
      <c r="H29" s="22"/>
      <c r="I29" s="22"/>
      <c r="J29" s="33">
        <f>SUMIFS('справочник  '!$E$2:$E$22,'справочник  '!$A$2:$A$22,E29,'справочник  '!$B$2:$B$22,D29)</f>
        <v>0</v>
      </c>
      <c r="K29" s="30">
        <f>SUMIFS('справочник  '!$C$2:$C$22,'справочник  '!$A$2:$A$22,E29,'справочник  '!$B$2:$B$22,D29)</f>
        <v>0</v>
      </c>
      <c r="L29" s="22"/>
      <c r="M29" s="22"/>
      <c r="N29" s="22"/>
      <c r="O29" s="34" t="e">
        <f t="shared" si="1"/>
        <v>#DIV/0!</v>
      </c>
      <c r="P29" s="18" t="e">
        <f t="shared" si="6"/>
        <v>#DIV/0!</v>
      </c>
      <c r="Q29" s="18" t="e">
        <f t="shared" si="0"/>
        <v>#DIV/0!</v>
      </c>
      <c r="R29" s="18"/>
      <c r="S29" s="18" t="e">
        <f t="shared" si="7"/>
        <v>#DIV/0!</v>
      </c>
      <c r="T29" s="31">
        <f>SUMIFS('справочник  '!$D$2:$D$22,'справочник  '!$A$2:$A$22,E29,'справочник  '!$B$2:$B$22,D29)</f>
        <v>0</v>
      </c>
      <c r="U29" s="15" t="e">
        <f t="shared" si="8"/>
        <v>#DIV/0!</v>
      </c>
      <c r="V29" s="22">
        <f t="shared" si="9"/>
        <v>0</v>
      </c>
      <c r="W29" s="22"/>
      <c r="X29" s="22"/>
    </row>
    <row r="30" spans="1:24" x14ac:dyDescent="0.25">
      <c r="A30" s="12"/>
      <c r="B30" s="12"/>
      <c r="C30" s="22"/>
      <c r="D30" s="29"/>
      <c r="E30" s="29"/>
      <c r="F30" s="22"/>
      <c r="G30" s="22"/>
      <c r="H30" s="22"/>
      <c r="I30" s="22"/>
      <c r="J30" s="33">
        <f>SUMIFS('справочник  '!$E$2:$E$22,'справочник  '!$A$2:$A$22,E30,'справочник  '!$B$2:$B$22,D30)</f>
        <v>0</v>
      </c>
      <c r="K30" s="30">
        <f>SUMIFS('справочник  '!$C$2:$C$22,'справочник  '!$A$2:$A$22,E30,'справочник  '!$B$2:$B$22,D30)</f>
        <v>0</v>
      </c>
      <c r="L30" s="22"/>
      <c r="M30" s="22"/>
      <c r="N30" s="22"/>
      <c r="O30" s="34" t="e">
        <f t="shared" si="1"/>
        <v>#DIV/0!</v>
      </c>
      <c r="P30" s="18" t="e">
        <f t="shared" si="6"/>
        <v>#DIV/0!</v>
      </c>
      <c r="Q30" s="18" t="e">
        <f t="shared" si="0"/>
        <v>#DIV/0!</v>
      </c>
      <c r="R30" s="18"/>
      <c r="S30" s="18" t="e">
        <f t="shared" si="7"/>
        <v>#DIV/0!</v>
      </c>
      <c r="T30" s="31">
        <f>SUMIFS('справочник  '!$D$2:$D$22,'справочник  '!$A$2:$A$22,E30,'справочник  '!$B$2:$B$22,D30)</f>
        <v>0</v>
      </c>
      <c r="U30" s="15" t="e">
        <f t="shared" si="8"/>
        <v>#DIV/0!</v>
      </c>
      <c r="V30" s="22">
        <f t="shared" si="9"/>
        <v>0</v>
      </c>
      <c r="W30" s="22"/>
      <c r="X30" s="22"/>
    </row>
    <row r="31" spans="1:24" x14ac:dyDescent="0.25">
      <c r="A31" s="12"/>
      <c r="B31" s="12"/>
      <c r="C31" s="22"/>
      <c r="D31" s="29"/>
      <c r="E31" s="29"/>
      <c r="F31" s="22"/>
      <c r="G31" s="22"/>
      <c r="H31" s="22"/>
      <c r="I31" s="22"/>
      <c r="J31" s="33">
        <f>SUMIFS('справочник  '!$E$2:$E$22,'справочник  '!$A$2:$A$22,E31,'справочник  '!$B$2:$B$22,D31)</f>
        <v>0</v>
      </c>
      <c r="K31" s="30">
        <f>SUMIFS('справочник  '!$C$2:$C$22,'справочник  '!$A$2:$A$22,E31,'справочник  '!$B$2:$B$22,D31)</f>
        <v>0</v>
      </c>
      <c r="L31" s="22"/>
      <c r="M31" s="22"/>
      <c r="N31" s="22"/>
      <c r="O31" s="34" t="e">
        <f t="shared" si="1"/>
        <v>#DIV/0!</v>
      </c>
      <c r="P31" s="18" t="e">
        <f t="shared" si="6"/>
        <v>#DIV/0!</v>
      </c>
      <c r="Q31" s="18" t="e">
        <f t="shared" si="0"/>
        <v>#DIV/0!</v>
      </c>
      <c r="R31" s="18"/>
      <c r="S31" s="18" t="e">
        <f t="shared" si="7"/>
        <v>#DIV/0!</v>
      </c>
      <c r="T31" s="31">
        <f>SUMIFS('справочник  '!$D$2:$D$22,'справочник  '!$A$2:$A$22,E31,'справочник  '!$B$2:$B$22,D31)</f>
        <v>0</v>
      </c>
      <c r="U31" s="15" t="e">
        <f t="shared" si="8"/>
        <v>#DIV/0!</v>
      </c>
      <c r="V31" s="22">
        <f t="shared" si="9"/>
        <v>0</v>
      </c>
      <c r="W31" s="22"/>
      <c r="X31" s="22"/>
    </row>
    <row r="32" spans="1:24" x14ac:dyDescent="0.25">
      <c r="A32" s="12"/>
      <c r="B32" s="12"/>
      <c r="C32" s="22"/>
      <c r="D32" s="29"/>
      <c r="E32" s="29"/>
      <c r="F32" s="22"/>
      <c r="G32" s="22"/>
      <c r="H32" s="22"/>
      <c r="I32" s="22"/>
      <c r="J32" s="33">
        <f>SUMIFS('справочник  '!$E$2:$E$22,'справочник  '!$A$2:$A$22,E32,'справочник  '!$B$2:$B$22,D32)</f>
        <v>0</v>
      </c>
      <c r="K32" s="30">
        <f>SUMIFS('справочник  '!$C$2:$C$22,'справочник  '!$A$2:$A$22,E32,'справочник  '!$B$2:$B$22,D32)</f>
        <v>0</v>
      </c>
      <c r="L32" s="22"/>
      <c r="M32" s="22"/>
      <c r="N32" s="22"/>
      <c r="O32" s="34" t="e">
        <f t="shared" si="1"/>
        <v>#DIV/0!</v>
      </c>
      <c r="P32" s="18" t="e">
        <f t="shared" si="6"/>
        <v>#DIV/0!</v>
      </c>
      <c r="Q32" s="18" t="e">
        <f t="shared" si="0"/>
        <v>#DIV/0!</v>
      </c>
      <c r="R32" s="18"/>
      <c r="S32" s="18" t="e">
        <f t="shared" si="7"/>
        <v>#DIV/0!</v>
      </c>
      <c r="T32" s="31">
        <f>SUMIFS('справочник  '!$D$2:$D$22,'справочник  '!$A$2:$A$22,E32,'справочник  '!$B$2:$B$22,D32)</f>
        <v>0</v>
      </c>
      <c r="U32" s="15" t="e">
        <f t="shared" si="8"/>
        <v>#DIV/0!</v>
      </c>
      <c r="V32" s="22">
        <f t="shared" si="9"/>
        <v>0</v>
      </c>
      <c r="W32" s="22"/>
      <c r="X32" s="22"/>
    </row>
    <row r="33" spans="1:24" x14ac:dyDescent="0.25">
      <c r="A33" s="12"/>
      <c r="B33" s="12"/>
      <c r="C33" s="22"/>
      <c r="D33" s="29"/>
      <c r="E33" s="29"/>
      <c r="F33" s="22"/>
      <c r="G33" s="22"/>
      <c r="H33" s="22"/>
      <c r="I33" s="22"/>
      <c r="J33" s="33">
        <f>SUMIFS('справочник  '!$E$2:$E$22,'справочник  '!$A$2:$A$22,E33,'справочник  '!$B$2:$B$22,D33)</f>
        <v>0</v>
      </c>
      <c r="K33" s="30">
        <f>SUMIFS('справочник  '!$C$2:$C$22,'справочник  '!$A$2:$A$22,E33,'справочник  '!$B$2:$B$22,D33)</f>
        <v>0</v>
      </c>
      <c r="L33" s="22"/>
      <c r="M33" s="22"/>
      <c r="N33" s="22"/>
      <c r="O33" s="34" t="e">
        <f t="shared" si="1"/>
        <v>#DIV/0!</v>
      </c>
      <c r="P33" s="18" t="e">
        <f t="shared" si="6"/>
        <v>#DIV/0!</v>
      </c>
      <c r="Q33" s="18" t="e">
        <f t="shared" si="0"/>
        <v>#DIV/0!</v>
      </c>
      <c r="R33" s="18"/>
      <c r="S33" s="18" t="e">
        <f t="shared" si="7"/>
        <v>#DIV/0!</v>
      </c>
      <c r="T33" s="31">
        <f>SUMIFS('справочник  '!$D$2:$D$22,'справочник  '!$A$2:$A$22,E33,'справочник  '!$B$2:$B$22,D33)</f>
        <v>0</v>
      </c>
      <c r="U33" s="15" t="e">
        <f t="shared" si="8"/>
        <v>#DIV/0!</v>
      </c>
      <c r="V33" s="22">
        <f t="shared" si="9"/>
        <v>0</v>
      </c>
      <c r="W33" s="22"/>
      <c r="X33" s="22"/>
    </row>
    <row r="34" spans="1:24" x14ac:dyDescent="0.25">
      <c r="A34" s="12"/>
      <c r="B34" s="12"/>
      <c r="C34" s="22"/>
      <c r="D34" s="29"/>
      <c r="E34" s="29"/>
      <c r="F34" s="22"/>
      <c r="G34" s="22"/>
      <c r="H34" s="22"/>
      <c r="I34" s="22"/>
      <c r="J34" s="33">
        <f>SUMIFS('справочник  '!$E$2:$E$22,'справочник  '!$A$2:$A$22,E34,'справочник  '!$B$2:$B$22,D34)</f>
        <v>0</v>
      </c>
      <c r="K34" s="30">
        <f>SUMIFS('справочник  '!$C$2:$C$22,'справочник  '!$A$2:$A$22,E34,'справочник  '!$B$2:$B$22,D34)</f>
        <v>0</v>
      </c>
      <c r="L34" s="22"/>
      <c r="M34" s="22"/>
      <c r="N34" s="22"/>
      <c r="O34" s="34" t="e">
        <f t="shared" si="1"/>
        <v>#DIV/0!</v>
      </c>
      <c r="P34" s="18" t="e">
        <f t="shared" si="6"/>
        <v>#DIV/0!</v>
      </c>
      <c r="Q34" s="18" t="e">
        <f t="shared" si="0"/>
        <v>#DIV/0!</v>
      </c>
      <c r="R34" s="18"/>
      <c r="S34" s="18" t="e">
        <f t="shared" si="7"/>
        <v>#DIV/0!</v>
      </c>
      <c r="T34" s="31">
        <f>SUMIFS('справочник  '!$D$2:$D$22,'справочник  '!$A$2:$A$22,E34,'справочник  '!$B$2:$B$22,D34)</f>
        <v>0</v>
      </c>
      <c r="U34" s="15" t="e">
        <f t="shared" si="8"/>
        <v>#DIV/0!</v>
      </c>
      <c r="V34" s="22">
        <f t="shared" si="9"/>
        <v>0</v>
      </c>
      <c r="W34" s="22"/>
      <c r="X34" s="22"/>
    </row>
    <row r="35" spans="1:24" x14ac:dyDescent="0.25">
      <c r="A35" s="12"/>
      <c r="B35" s="12"/>
      <c r="C35" s="22"/>
      <c r="D35" s="29"/>
      <c r="E35" s="29"/>
      <c r="F35" s="22"/>
      <c r="G35" s="22"/>
      <c r="H35" s="22"/>
      <c r="I35" s="22"/>
      <c r="J35" s="33">
        <f>SUMIFS('справочник  '!$E$2:$E$22,'справочник  '!$A$2:$A$22,E35,'справочник  '!$B$2:$B$22,D35)</f>
        <v>0</v>
      </c>
      <c r="K35" s="30">
        <f>SUMIFS('справочник  '!$C$2:$C$22,'справочник  '!$A$2:$A$22,E35,'справочник  '!$B$2:$B$22,D35)</f>
        <v>0</v>
      </c>
      <c r="L35" s="22"/>
      <c r="M35" s="22"/>
      <c r="N35" s="22"/>
      <c r="O35" s="34" t="e">
        <f t="shared" si="1"/>
        <v>#DIV/0!</v>
      </c>
      <c r="P35" s="18" t="e">
        <f t="shared" si="6"/>
        <v>#DIV/0!</v>
      </c>
      <c r="Q35" s="18" t="e">
        <f t="shared" si="0"/>
        <v>#DIV/0!</v>
      </c>
      <c r="R35" s="18"/>
      <c r="S35" s="18" t="e">
        <f t="shared" si="7"/>
        <v>#DIV/0!</v>
      </c>
      <c r="T35" s="31">
        <f>SUMIFS('справочник  '!$D$2:$D$22,'справочник  '!$A$2:$A$22,E35,'справочник  '!$B$2:$B$22,D35)</f>
        <v>0</v>
      </c>
      <c r="U35" s="15" t="e">
        <f t="shared" si="8"/>
        <v>#DIV/0!</v>
      </c>
      <c r="V35" s="22">
        <f t="shared" si="9"/>
        <v>0</v>
      </c>
      <c r="W35" s="22"/>
      <c r="X35" s="22"/>
    </row>
    <row r="36" spans="1:24" x14ac:dyDescent="0.25">
      <c r="A36" s="12"/>
      <c r="B36" s="12"/>
      <c r="C36" s="22"/>
      <c r="D36" s="29"/>
      <c r="E36" s="29"/>
      <c r="F36" s="22"/>
      <c r="G36" s="22"/>
      <c r="H36" s="22"/>
      <c r="I36" s="22"/>
      <c r="J36" s="33">
        <f>SUMIFS('справочник  '!$E$2:$E$22,'справочник  '!$A$2:$A$22,E36,'справочник  '!$B$2:$B$22,D36)</f>
        <v>0</v>
      </c>
      <c r="K36" s="30">
        <f>SUMIFS('справочник  '!$C$2:$C$22,'справочник  '!$A$2:$A$22,E36,'справочник  '!$B$2:$B$22,D36)</f>
        <v>0</v>
      </c>
      <c r="L36" s="22"/>
      <c r="M36" s="22"/>
      <c r="N36" s="22"/>
      <c r="O36" s="34" t="e">
        <f t="shared" si="1"/>
        <v>#DIV/0!</v>
      </c>
      <c r="P36" s="18" t="e">
        <f t="shared" si="6"/>
        <v>#DIV/0!</v>
      </c>
      <c r="Q36" s="18" t="e">
        <f t="shared" si="0"/>
        <v>#DIV/0!</v>
      </c>
      <c r="R36" s="18"/>
      <c r="S36" s="18" t="e">
        <f t="shared" si="7"/>
        <v>#DIV/0!</v>
      </c>
      <c r="T36" s="31">
        <f>SUMIFS('справочник  '!$D$2:$D$22,'справочник  '!$A$2:$A$22,E36,'справочник  '!$B$2:$B$22,D36)</f>
        <v>0</v>
      </c>
      <c r="U36" s="15" t="e">
        <f t="shared" si="8"/>
        <v>#DIV/0!</v>
      </c>
      <c r="V36" s="22">
        <f t="shared" si="9"/>
        <v>0</v>
      </c>
      <c r="W36" s="22"/>
      <c r="X36" s="22"/>
    </row>
    <row r="37" spans="1:24" x14ac:dyDescent="0.25">
      <c r="A37" s="12"/>
      <c r="B37" s="12"/>
      <c r="C37" s="22"/>
      <c r="D37" s="29"/>
      <c r="E37" s="29"/>
      <c r="F37" s="22"/>
      <c r="G37" s="22"/>
      <c r="H37" s="22"/>
      <c r="I37" s="22"/>
      <c r="J37" s="33">
        <f>SUMIFS('справочник  '!$E$2:$E$22,'справочник  '!$A$2:$A$22,E37,'справочник  '!$B$2:$B$22,D37)</f>
        <v>0</v>
      </c>
      <c r="K37" s="30">
        <f>SUMIFS('справочник  '!$C$2:$C$22,'справочник  '!$A$2:$A$22,E37,'справочник  '!$B$2:$B$22,D37)</f>
        <v>0</v>
      </c>
      <c r="L37" s="22"/>
      <c r="M37" s="22"/>
      <c r="N37" s="22"/>
      <c r="O37" s="34" t="e">
        <f t="shared" si="1"/>
        <v>#DIV/0!</v>
      </c>
      <c r="P37" s="18" t="e">
        <f t="shared" si="6"/>
        <v>#DIV/0!</v>
      </c>
      <c r="Q37" s="18" t="e">
        <f t="shared" si="0"/>
        <v>#DIV/0!</v>
      </c>
      <c r="R37" s="18"/>
      <c r="S37" s="18" t="e">
        <f t="shared" si="7"/>
        <v>#DIV/0!</v>
      </c>
      <c r="T37" s="31">
        <f>SUMIFS('справочник  '!$D$2:$D$22,'справочник  '!$A$2:$A$22,E37,'справочник  '!$B$2:$B$22,D37)</f>
        <v>0</v>
      </c>
      <c r="U37" s="15" t="e">
        <f t="shared" si="8"/>
        <v>#DIV/0!</v>
      </c>
      <c r="V37" s="22">
        <f t="shared" si="9"/>
        <v>0</v>
      </c>
      <c r="W37" s="22"/>
      <c r="X37" s="22"/>
    </row>
    <row r="38" spans="1:24" x14ac:dyDescent="0.25">
      <c r="A38" s="12"/>
      <c r="B38" s="12"/>
      <c r="C38" s="22"/>
      <c r="D38" s="29"/>
      <c r="E38" s="29"/>
      <c r="F38" s="22"/>
      <c r="G38" s="22"/>
      <c r="H38" s="22"/>
      <c r="I38" s="22"/>
      <c r="J38" s="33">
        <f>SUMIFS('справочник  '!$E$2:$E$22,'справочник  '!$A$2:$A$22,E38,'справочник  '!$B$2:$B$22,D38)</f>
        <v>0</v>
      </c>
      <c r="K38" s="30">
        <f>SUMIFS('справочник  '!$C$2:$C$22,'справочник  '!$A$2:$A$22,E38,'справочник  '!$B$2:$B$22,D38)</f>
        <v>0</v>
      </c>
      <c r="L38" s="22"/>
      <c r="M38" s="22"/>
      <c r="N38" s="22"/>
      <c r="O38" s="34" t="e">
        <f t="shared" si="1"/>
        <v>#DIV/0!</v>
      </c>
      <c r="P38" s="18" t="e">
        <f t="shared" si="6"/>
        <v>#DIV/0!</v>
      </c>
      <c r="Q38" s="18" t="e">
        <f t="shared" si="0"/>
        <v>#DIV/0!</v>
      </c>
      <c r="R38" s="18"/>
      <c r="S38" s="18" t="e">
        <f t="shared" si="7"/>
        <v>#DIV/0!</v>
      </c>
      <c r="T38" s="31">
        <f>SUMIFS('справочник  '!$D$2:$D$22,'справочник  '!$A$2:$A$22,E38,'справочник  '!$B$2:$B$22,D38)</f>
        <v>0</v>
      </c>
      <c r="U38" s="15" t="e">
        <f t="shared" si="8"/>
        <v>#DIV/0!</v>
      </c>
      <c r="V38" s="22">
        <f t="shared" si="9"/>
        <v>0</v>
      </c>
      <c r="W38" s="22"/>
      <c r="X38" s="22"/>
    </row>
    <row r="39" spans="1:24" x14ac:dyDescent="0.25">
      <c r="A39" s="12"/>
      <c r="B39" s="12"/>
      <c r="C39" s="22"/>
      <c r="D39" s="29"/>
      <c r="E39" s="29"/>
      <c r="F39" s="22"/>
      <c r="G39" s="22"/>
      <c r="H39" s="22"/>
      <c r="I39" s="37"/>
      <c r="J39" s="37">
        <f>SUMIFS('справочник  '!$E$2:$E$22,'справочник  '!$A$2:$A$22,E39,'справочник  '!$B$2:$B$22,D39)</f>
        <v>0</v>
      </c>
      <c r="K39" s="30">
        <f>SUMIFS('справочник  '!$C$2:$C$22,'справочник  '!$A$2:$A$22,E39,'справочник  '!$B$2:$B$22,D39)</f>
        <v>0</v>
      </c>
      <c r="L39" s="22"/>
      <c r="N39" s="22"/>
      <c r="O39" s="34" t="e">
        <f t="shared" ref="O39" si="10">ROUND(M39/J39,1+(--VALUE(RIGHT(ROUND(M39/J39,2),1))&lt;=5))</f>
        <v>#DIV/0!</v>
      </c>
      <c r="P39" s="18" t="e">
        <f t="shared" ref="P39" si="11">ROUND((O39)*K39,0)</f>
        <v>#DIV/0!</v>
      </c>
      <c r="Q39" s="18" t="e">
        <f t="shared" ref="Q39" si="12">SUM(P39)*$Q$5</f>
        <v>#DIV/0!</v>
      </c>
      <c r="R39" s="22"/>
      <c r="S39" s="18" t="e">
        <f t="shared" si="7"/>
        <v>#DIV/0!</v>
      </c>
      <c r="T39" s="31">
        <f>SUMIFS('справочник  '!$D$2:$D$22,'справочник  '!$A$2:$A$22,E39,'справочник  '!$B$2:$B$22,D39)</f>
        <v>0</v>
      </c>
      <c r="U39" s="15" t="e">
        <f t="shared" si="8"/>
        <v>#DIV/0!</v>
      </c>
      <c r="V39" s="37">
        <f t="shared" si="9"/>
        <v>0</v>
      </c>
      <c r="W39" s="22"/>
      <c r="X39" s="18"/>
    </row>
    <row r="40" spans="1:24" x14ac:dyDescent="0.25">
      <c r="F40" s="56" t="s">
        <v>33</v>
      </c>
      <c r="G40" s="56"/>
      <c r="H40" s="57"/>
      <c r="I40" s="18">
        <f>SUBTOTAL(109,I7:I39)</f>
        <v>40</v>
      </c>
      <c r="J40" s="59"/>
      <c r="L40" s="56" t="s">
        <v>34</v>
      </c>
      <c r="M40" s="57"/>
      <c r="N40" s="18">
        <f>SUBTOTAL(109,M7:M39)</f>
        <v>1175</v>
      </c>
      <c r="P40" s="18" t="e">
        <f>SUBTOTAL(109,P7:P39)</f>
        <v>#DIV/0!</v>
      </c>
      <c r="Q40" s="18" t="e">
        <f>SUBTOTAL(109,Q7:Q39)</f>
        <v>#DIV/0!</v>
      </c>
      <c r="R40" t="s">
        <v>34</v>
      </c>
      <c r="S40" s="18" t="e">
        <f>SUBTOTAL(109,S7:S39)</f>
        <v>#DIV/0!</v>
      </c>
      <c r="U40" t="s">
        <v>34</v>
      </c>
      <c r="V40" s="18">
        <f>SUBTOTAL(109,V7:V39)</f>
        <v>4690</v>
      </c>
      <c r="W40" s="18">
        <f>SUBTOTAL(109,W7:W39)</f>
        <v>110</v>
      </c>
      <c r="X40" s="18">
        <f>SUBTOTAL(109,X7:X39)</f>
        <v>4800</v>
      </c>
    </row>
    <row r="41" spans="1:24" ht="15.75" x14ac:dyDescent="0.25">
      <c r="A41" s="58" t="s">
        <v>35</v>
      </c>
      <c r="B41" s="58"/>
      <c r="C41" s="58"/>
      <c r="D41" s="58"/>
      <c r="E41" s="58"/>
    </row>
    <row r="42" spans="1:24" x14ac:dyDescent="0.25">
      <c r="A42" s="55" t="s">
        <v>36</v>
      </c>
      <c r="B42" s="55"/>
      <c r="C42" s="55"/>
      <c r="D42" s="55"/>
      <c r="E42" s="55"/>
      <c r="F42" s="5">
        <v>1105</v>
      </c>
      <c r="G42" t="s">
        <v>52</v>
      </c>
      <c r="N42" s="55" t="s">
        <v>39</v>
      </c>
      <c r="O42" s="55"/>
      <c r="P42" s="55"/>
      <c r="Q42" s="5"/>
    </row>
    <row r="43" spans="1:24" x14ac:dyDescent="0.25">
      <c r="A43" s="55" t="s">
        <v>37</v>
      </c>
      <c r="B43" s="55"/>
      <c r="C43" s="55"/>
      <c r="D43" s="55"/>
      <c r="E43" s="55"/>
      <c r="F43" s="60">
        <f>$X$40</f>
        <v>4800</v>
      </c>
      <c r="G43" t="s">
        <v>52</v>
      </c>
      <c r="N43" s="55" t="s">
        <v>40</v>
      </c>
      <c r="O43" s="55"/>
      <c r="P43" s="55"/>
      <c r="Q43" s="6"/>
    </row>
    <row r="44" spans="1:24" x14ac:dyDescent="0.25">
      <c r="A44" s="55" t="s">
        <v>38</v>
      </c>
      <c r="B44" s="55"/>
      <c r="C44" s="55"/>
      <c r="D44" s="55"/>
      <c r="E44" s="55"/>
    </row>
    <row r="45" spans="1:24" ht="18.75" x14ac:dyDescent="0.3">
      <c r="A45" s="7"/>
      <c r="B45" s="7"/>
      <c r="C45" s="7" t="s">
        <v>41</v>
      </c>
      <c r="D45" s="7"/>
      <c r="I45" s="7" t="s">
        <v>42</v>
      </c>
      <c r="N45" s="7" t="s">
        <v>43</v>
      </c>
    </row>
    <row r="46" spans="1:24" x14ac:dyDescent="0.25">
      <c r="A46" t="s">
        <v>44</v>
      </c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</row>
  </sheetData>
  <autoFilter ref="B3:B39"/>
  <mergeCells count="40">
    <mergeCell ref="I3:I6"/>
    <mergeCell ref="J3:J6"/>
    <mergeCell ref="H1:K1"/>
    <mergeCell ref="L1:O1"/>
    <mergeCell ref="U1:X1"/>
    <mergeCell ref="H2:K2"/>
    <mergeCell ref="L2:O2"/>
    <mergeCell ref="U2:X2"/>
    <mergeCell ref="E3:E6"/>
    <mergeCell ref="B3:B6"/>
    <mergeCell ref="F3:F6"/>
    <mergeCell ref="T3:X3"/>
    <mergeCell ref="M4:M6"/>
    <mergeCell ref="N4:N6"/>
    <mergeCell ref="O4:O6"/>
    <mergeCell ref="P4:P5"/>
    <mergeCell ref="Q4:R4"/>
    <mergeCell ref="S4:S6"/>
    <mergeCell ref="V4:V6"/>
    <mergeCell ref="W4:W6"/>
    <mergeCell ref="X4:X6"/>
    <mergeCell ref="T5:T6"/>
    <mergeCell ref="U5:U6"/>
    <mergeCell ref="H3:H6"/>
    <mergeCell ref="F40:H40"/>
    <mergeCell ref="L40:M40"/>
    <mergeCell ref="K3:K6"/>
    <mergeCell ref="L3:L6"/>
    <mergeCell ref="A44:E44"/>
    <mergeCell ref="M3:O3"/>
    <mergeCell ref="G3:G6"/>
    <mergeCell ref="A42:E42"/>
    <mergeCell ref="N42:P42"/>
    <mergeCell ref="A43:E43"/>
    <mergeCell ref="N43:P43"/>
    <mergeCell ref="A41:E41"/>
    <mergeCell ref="P3:S3"/>
    <mergeCell ref="A3:A6"/>
    <mergeCell ref="C3:C6"/>
    <mergeCell ref="D3:D6"/>
  </mergeCells>
  <pageMargins left="0.25" right="0.25" top="0.75" bottom="0.75" header="0.3" footer="0.3"/>
  <pageSetup paperSize="9" scale="52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'справочник  '!$B$2:$B$22</xm:f>
          </x14:formula1>
          <xm:sqref>D7:D39</xm:sqref>
        </x14:dataValidation>
        <x14:dataValidation type="list" allowBlank="1" showInputMessage="1" showErrorMessage="1">
          <x14:formula1>
            <xm:f>'справочник  '!$A$2:$A$22</xm:f>
          </x14:formula1>
          <xm:sqref>E7:E39</xm:sqref>
        </x14:dataValidation>
        <x14:dataValidation type="list" allowBlank="1" showInputMessage="1" showErrorMessage="1">
          <x14:formula1>
            <xm:f>'штат '!$A$2:$A$36</xm:f>
          </x14:formula1>
          <xm:sqref>B7:B10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7"/>
  <sheetViews>
    <sheetView workbookViewId="0">
      <pane xSplit="9" ySplit="6" topLeftCell="J16" activePane="bottomRight" state="frozen"/>
      <selection pane="topRight" activeCell="I1" sqref="I1"/>
      <selection pane="bottomLeft" activeCell="A7" sqref="A7"/>
      <selection pane="bottomRight" activeCell="N41" sqref="N41"/>
    </sheetView>
  </sheetViews>
  <sheetFormatPr defaultRowHeight="15" x14ac:dyDescent="0.25"/>
  <cols>
    <col min="2" max="2" width="17.140625" customWidth="1"/>
    <col min="4" max="4" width="20.85546875" customWidth="1"/>
    <col min="5" max="5" width="30.28515625" customWidth="1"/>
    <col min="6" max="6" width="11.7109375" customWidth="1"/>
    <col min="10" max="10" width="12.7109375" customWidth="1"/>
    <col min="16" max="16" width="13" customWidth="1"/>
    <col min="17" max="17" width="12.28515625" customWidth="1"/>
    <col min="19" max="19" width="11.42578125" customWidth="1"/>
    <col min="20" max="20" width="11.5703125" customWidth="1"/>
    <col min="23" max="24" width="10.42578125" customWidth="1"/>
  </cols>
  <sheetData>
    <row r="1" spans="1:24" ht="47.25" customHeight="1" x14ac:dyDescent="0.25">
      <c r="A1" s="8" t="s">
        <v>0</v>
      </c>
      <c r="B1" s="8"/>
      <c r="C1" s="8" t="s">
        <v>1</v>
      </c>
      <c r="D1" s="9" t="s">
        <v>2</v>
      </c>
      <c r="E1" s="8" t="s">
        <v>3</v>
      </c>
      <c r="F1" s="8" t="s">
        <v>4</v>
      </c>
      <c r="G1" s="8" t="s">
        <v>5</v>
      </c>
      <c r="H1" s="51" t="s">
        <v>6</v>
      </c>
      <c r="I1" s="51"/>
      <c r="J1" s="51"/>
      <c r="K1" s="51"/>
      <c r="L1" s="51" t="s">
        <v>68</v>
      </c>
      <c r="M1" s="51"/>
      <c r="N1" s="51"/>
      <c r="O1" s="51"/>
      <c r="P1" s="20" t="s">
        <v>7</v>
      </c>
      <c r="Q1" s="8" t="s">
        <v>8</v>
      </c>
      <c r="R1" s="8" t="s">
        <v>9</v>
      </c>
      <c r="S1" s="20" t="s">
        <v>10</v>
      </c>
      <c r="T1" s="23" t="s">
        <v>11</v>
      </c>
      <c r="U1" s="49" t="s">
        <v>12</v>
      </c>
      <c r="V1" s="49"/>
      <c r="W1" s="49"/>
      <c r="X1" s="49"/>
    </row>
    <row r="2" spans="1:24" x14ac:dyDescent="0.25">
      <c r="A2" s="22"/>
      <c r="B2" s="22"/>
      <c r="C2" s="22"/>
      <c r="D2" s="3"/>
      <c r="E2" s="3"/>
      <c r="F2" s="3"/>
      <c r="G2" s="3"/>
      <c r="H2" s="52"/>
      <c r="I2" s="52"/>
      <c r="J2" s="52"/>
      <c r="K2" s="52"/>
      <c r="L2" s="52"/>
      <c r="M2" s="52"/>
      <c r="N2" s="52"/>
      <c r="O2" s="52"/>
      <c r="P2" s="3"/>
      <c r="Q2" s="3"/>
      <c r="R2" s="3"/>
      <c r="S2" s="22"/>
      <c r="T2" s="22"/>
      <c r="U2" s="45"/>
      <c r="V2" s="45"/>
      <c r="W2" s="45"/>
      <c r="X2" s="45"/>
    </row>
    <row r="3" spans="1:24" x14ac:dyDescent="0.25">
      <c r="A3" s="53" t="s">
        <v>13</v>
      </c>
      <c r="B3" s="46" t="s">
        <v>71</v>
      </c>
      <c r="C3" s="53" t="s">
        <v>14</v>
      </c>
      <c r="D3" s="52" t="s">
        <v>15</v>
      </c>
      <c r="E3" s="52" t="s">
        <v>16</v>
      </c>
      <c r="F3" s="53" t="s">
        <v>17</v>
      </c>
      <c r="G3" s="54" t="s">
        <v>18</v>
      </c>
      <c r="H3" s="54" t="s">
        <v>45</v>
      </c>
      <c r="I3" s="53" t="s">
        <v>19</v>
      </c>
      <c r="J3" s="52" t="s">
        <v>20</v>
      </c>
      <c r="K3" s="43" t="s">
        <v>21</v>
      </c>
      <c r="L3" s="54" t="s">
        <v>22</v>
      </c>
      <c r="M3" s="45" t="s">
        <v>23</v>
      </c>
      <c r="N3" s="45"/>
      <c r="O3" s="45"/>
      <c r="P3" s="45" t="s">
        <v>27</v>
      </c>
      <c r="Q3" s="45"/>
      <c r="R3" s="45"/>
      <c r="S3" s="45"/>
      <c r="T3" s="45" t="s">
        <v>30</v>
      </c>
      <c r="U3" s="45"/>
      <c r="V3" s="45"/>
      <c r="W3" s="45"/>
      <c r="X3" s="45"/>
    </row>
    <row r="4" spans="1:24" x14ac:dyDescent="0.25">
      <c r="A4" s="53"/>
      <c r="B4" s="47"/>
      <c r="C4" s="53"/>
      <c r="D4" s="52"/>
      <c r="E4" s="52"/>
      <c r="F4" s="53"/>
      <c r="G4" s="54"/>
      <c r="H4" s="54"/>
      <c r="I4" s="53"/>
      <c r="J4" s="52"/>
      <c r="K4" s="43"/>
      <c r="L4" s="54"/>
      <c r="M4" s="53" t="s">
        <v>48</v>
      </c>
      <c r="N4" s="54" t="s">
        <v>24</v>
      </c>
      <c r="O4" s="54" t="s">
        <v>25</v>
      </c>
      <c r="P4" s="43" t="s">
        <v>26</v>
      </c>
      <c r="Q4" s="45" t="s">
        <v>28</v>
      </c>
      <c r="R4" s="45"/>
      <c r="S4" s="43" t="s">
        <v>29</v>
      </c>
      <c r="T4" s="22" t="s">
        <v>31</v>
      </c>
      <c r="U4" s="22" t="s">
        <v>66</v>
      </c>
      <c r="V4" s="53" t="s">
        <v>64</v>
      </c>
      <c r="W4" s="43" t="s">
        <v>63</v>
      </c>
      <c r="X4" s="43" t="s">
        <v>62</v>
      </c>
    </row>
    <row r="5" spans="1:24" x14ac:dyDescent="0.25">
      <c r="A5" s="53"/>
      <c r="B5" s="47"/>
      <c r="C5" s="53"/>
      <c r="D5" s="52"/>
      <c r="E5" s="52"/>
      <c r="F5" s="53"/>
      <c r="G5" s="54"/>
      <c r="H5" s="54"/>
      <c r="I5" s="53"/>
      <c r="J5" s="52"/>
      <c r="K5" s="43"/>
      <c r="L5" s="54"/>
      <c r="M5" s="53"/>
      <c r="N5" s="54"/>
      <c r="O5" s="54"/>
      <c r="P5" s="43"/>
      <c r="Q5" s="13">
        <v>2</v>
      </c>
      <c r="R5" s="13">
        <v>2.5</v>
      </c>
      <c r="S5" s="43"/>
      <c r="T5" s="54" t="s">
        <v>32</v>
      </c>
      <c r="U5" s="54" t="s">
        <v>32</v>
      </c>
      <c r="V5" s="53"/>
      <c r="W5" s="43"/>
      <c r="X5" s="43"/>
    </row>
    <row r="6" spans="1:24" ht="69.75" customHeight="1" x14ac:dyDescent="0.25">
      <c r="A6" s="53"/>
      <c r="B6" s="48"/>
      <c r="C6" s="53"/>
      <c r="D6" s="52"/>
      <c r="E6" s="52"/>
      <c r="F6" s="53"/>
      <c r="G6" s="54"/>
      <c r="H6" s="54"/>
      <c r="I6" s="53"/>
      <c r="J6" s="52"/>
      <c r="K6" s="43"/>
      <c r="L6" s="54"/>
      <c r="M6" s="53"/>
      <c r="N6" s="54"/>
      <c r="O6" s="54"/>
      <c r="P6" s="3"/>
      <c r="Q6" s="3"/>
      <c r="R6" s="3"/>
      <c r="S6" s="43"/>
      <c r="T6" s="54"/>
      <c r="U6" s="54"/>
      <c r="V6" s="53"/>
      <c r="W6" s="43"/>
      <c r="X6" s="43"/>
    </row>
    <row r="7" spans="1:24" ht="15.75" customHeight="1" x14ac:dyDescent="0.25">
      <c r="A7" s="40"/>
      <c r="B7" s="42"/>
      <c r="C7" s="40"/>
      <c r="D7" s="36"/>
      <c r="E7" s="36"/>
      <c r="F7" s="40"/>
      <c r="G7" s="41"/>
      <c r="H7" s="41"/>
      <c r="I7" s="40"/>
      <c r="J7" s="36"/>
      <c r="K7" s="39"/>
      <c r="L7" s="41"/>
      <c r="M7" s="40"/>
      <c r="N7" s="41"/>
      <c r="O7" s="41"/>
      <c r="P7" s="3"/>
      <c r="Q7" s="3"/>
      <c r="R7" s="3"/>
      <c r="S7" s="39"/>
      <c r="T7" s="41"/>
      <c r="U7" s="41"/>
      <c r="V7" s="40"/>
      <c r="W7" s="39"/>
      <c r="X7" s="39"/>
    </row>
    <row r="8" spans="1:24" x14ac:dyDescent="0.25">
      <c r="A8" s="12"/>
      <c r="B8" s="12"/>
      <c r="C8" s="22"/>
      <c r="D8" s="37"/>
      <c r="E8" s="37"/>
      <c r="F8" s="22"/>
      <c r="G8" s="22"/>
      <c r="H8" s="22"/>
      <c r="I8" s="22"/>
      <c r="J8" s="37">
        <f>SUMIFS('справочник  '!$E$2:$E$22,'справочник  '!$A$2:$A$22,E8,'справочник  '!$B$2:$B$22,D8)</f>
        <v>0</v>
      </c>
      <c r="K8" s="30">
        <f>SUMIFS('справочник  '!$C$2:$C$22,'справочник  '!$A$2:$A$22,E8,'справочник  '!$B$2:$B$22,D8)</f>
        <v>0</v>
      </c>
      <c r="L8" s="22"/>
      <c r="M8" s="22"/>
      <c r="N8" s="22"/>
      <c r="O8" s="34" t="e">
        <f t="shared" ref="O8:O19" si="0">ROUND(M8/J8,1+(--VALUE(RIGHT(ROUND(M8/J8,2),1))&lt;=5))</f>
        <v>#DIV/0!</v>
      </c>
      <c r="P8" s="18" t="e">
        <f>ROUND((O8)*K8,0)</f>
        <v>#DIV/0!</v>
      </c>
      <c r="Q8" s="18" t="e">
        <f>SUM(P8)*$Q$5</f>
        <v>#DIV/0!</v>
      </c>
      <c r="R8" s="18"/>
      <c r="S8" s="18" t="e">
        <f>SUM(P8)+Q8</f>
        <v>#DIV/0!</v>
      </c>
      <c r="T8" s="31">
        <f>SUMIFS('справочник  '!$D$2:$D$22,'справочник  '!$A$2:$A$22,E8,'справочник  '!$B$2:$B$22,D8)</f>
        <v>0</v>
      </c>
      <c r="U8" s="15" t="e">
        <f>SUM(V8/M8)</f>
        <v>#DIV/0!</v>
      </c>
      <c r="V8" s="22">
        <f>SUM(X8)-W8</f>
        <v>0</v>
      </c>
      <c r="W8" s="22"/>
      <c r="X8" s="22"/>
    </row>
    <row r="9" spans="1:24" x14ac:dyDescent="0.25">
      <c r="A9" s="12"/>
      <c r="B9" s="12"/>
      <c r="C9" s="22"/>
      <c r="D9" s="37"/>
      <c r="E9" s="37"/>
      <c r="F9" s="22"/>
      <c r="G9" s="22"/>
      <c r="H9" s="22"/>
      <c r="I9" s="22"/>
      <c r="J9" s="37">
        <f>SUMIFS('справочник  '!$E$2:$E$22,'справочник  '!$A$2:$A$22,E9,'справочник  '!$B$2:$B$22,D9)</f>
        <v>0</v>
      </c>
      <c r="K9" s="30">
        <f>SUMIFS('справочник  '!$C$2:$C$22,'справочник  '!$A$2:$A$22,E9,'справочник  '!$B$2:$B$22,D9)</f>
        <v>0</v>
      </c>
      <c r="L9" s="22"/>
      <c r="M9" s="22"/>
      <c r="N9" s="22"/>
      <c r="O9" s="34" t="e">
        <f t="shared" si="0"/>
        <v>#DIV/0!</v>
      </c>
      <c r="P9" s="18" t="e">
        <f t="shared" ref="P9:P39" si="1">ROUND((O9)*K9,0)</f>
        <v>#DIV/0!</v>
      </c>
      <c r="Q9" s="18" t="e">
        <f t="shared" ref="Q9:Q39" si="2">SUM(P9)*$Q$5</f>
        <v>#DIV/0!</v>
      </c>
      <c r="R9" s="18"/>
      <c r="S9" s="18" t="e">
        <f t="shared" ref="S9:S40" si="3">SUM(P9)+Q9</f>
        <v>#DIV/0!</v>
      </c>
      <c r="T9" s="31">
        <f>SUMIFS('справочник  '!$D$2:$D$22,'справочник  '!$A$2:$A$22,E9,'справочник  '!$B$2:$B$22,D9)</f>
        <v>0</v>
      </c>
      <c r="U9" s="15" t="e">
        <f t="shared" ref="U9:U40" si="4">SUM(V9/M9)</f>
        <v>#DIV/0!</v>
      </c>
      <c r="V9" s="22">
        <f t="shared" ref="V9:V40" si="5">SUM(X9)-W9</f>
        <v>0</v>
      </c>
      <c r="W9" s="22"/>
      <c r="X9" s="22"/>
    </row>
    <row r="10" spans="1:24" x14ac:dyDescent="0.25">
      <c r="A10" s="12"/>
      <c r="B10" s="12"/>
      <c r="C10" s="22"/>
      <c r="D10" s="37"/>
      <c r="E10" s="37"/>
      <c r="F10" s="22"/>
      <c r="G10" s="22"/>
      <c r="H10" s="22"/>
      <c r="I10" s="22"/>
      <c r="J10" s="37">
        <f>SUMIFS('справочник  '!$E$2:$E$22,'справочник  '!$A$2:$A$22,E10,'справочник  '!$B$2:$B$22,D10)</f>
        <v>0</v>
      </c>
      <c r="K10" s="30">
        <f>SUMIFS('справочник  '!$C$2:$C$22,'справочник  '!$A$2:$A$22,E10,'справочник  '!$B$2:$B$22,D10)</f>
        <v>0</v>
      </c>
      <c r="L10" s="22"/>
      <c r="M10" s="22"/>
      <c r="N10" s="22"/>
      <c r="O10" s="34" t="e">
        <f t="shared" si="0"/>
        <v>#DIV/0!</v>
      </c>
      <c r="P10" s="18" t="e">
        <f t="shared" si="1"/>
        <v>#DIV/0!</v>
      </c>
      <c r="Q10" s="18" t="e">
        <f t="shared" si="2"/>
        <v>#DIV/0!</v>
      </c>
      <c r="R10" s="18"/>
      <c r="S10" s="18" t="e">
        <f t="shared" si="3"/>
        <v>#DIV/0!</v>
      </c>
      <c r="T10" s="31">
        <f>SUMIFS('справочник  '!$D$2:$D$22,'справочник  '!$A$2:$A$22,E10,'справочник  '!$B$2:$B$22,D10)</f>
        <v>0</v>
      </c>
      <c r="U10" s="15" t="e">
        <f t="shared" si="4"/>
        <v>#DIV/0!</v>
      </c>
      <c r="V10" s="22">
        <f t="shared" si="5"/>
        <v>0</v>
      </c>
      <c r="W10" s="22"/>
      <c r="X10" s="22"/>
    </row>
    <row r="11" spans="1:24" x14ac:dyDescent="0.25">
      <c r="A11" s="12"/>
      <c r="B11" s="12"/>
      <c r="C11" s="22"/>
      <c r="D11" s="37"/>
      <c r="E11" s="37"/>
      <c r="F11" s="22"/>
      <c r="G11" s="22"/>
      <c r="H11" s="22"/>
      <c r="I11" s="22"/>
      <c r="J11" s="37">
        <f>SUMIFS('справочник  '!$E$2:$E$22,'справочник  '!$A$2:$A$22,E11,'справочник  '!$B$2:$B$22,D11)</f>
        <v>0</v>
      </c>
      <c r="K11" s="30">
        <f>SUMIFS('справочник  '!$C$2:$C$22,'справочник  '!$A$2:$A$22,E11,'справочник  '!$B$2:$B$22,D11)</f>
        <v>0</v>
      </c>
      <c r="L11" s="22"/>
      <c r="M11" s="22"/>
      <c r="N11" s="22"/>
      <c r="O11" s="34" t="e">
        <f t="shared" si="0"/>
        <v>#DIV/0!</v>
      </c>
      <c r="P11" s="18" t="e">
        <f t="shared" si="1"/>
        <v>#DIV/0!</v>
      </c>
      <c r="Q11" s="18" t="e">
        <f t="shared" si="2"/>
        <v>#DIV/0!</v>
      </c>
      <c r="R11" s="18"/>
      <c r="S11" s="18" t="e">
        <f t="shared" si="3"/>
        <v>#DIV/0!</v>
      </c>
      <c r="T11" s="31">
        <f>SUMIFS('справочник  '!$D$2:$D$22,'справочник  '!$A$2:$A$22,E11,'справочник  '!$B$2:$B$22,D11)</f>
        <v>0</v>
      </c>
      <c r="U11" s="15" t="e">
        <f t="shared" si="4"/>
        <v>#DIV/0!</v>
      </c>
      <c r="V11" s="22">
        <f t="shared" si="5"/>
        <v>0</v>
      </c>
      <c r="W11" s="22"/>
      <c r="X11" s="22"/>
    </row>
    <row r="12" spans="1:24" x14ac:dyDescent="0.25">
      <c r="A12" s="12"/>
      <c r="B12" s="12"/>
      <c r="C12" s="22"/>
      <c r="D12" s="37"/>
      <c r="E12" s="37"/>
      <c r="F12" s="22"/>
      <c r="G12" s="22"/>
      <c r="H12" s="22"/>
      <c r="I12" s="22"/>
      <c r="J12" s="37">
        <f>SUMIFS('справочник  '!$E$2:$E$22,'справочник  '!$A$2:$A$22,E12,'справочник  '!$B$2:$B$22,D12)</f>
        <v>0</v>
      </c>
      <c r="K12" s="30">
        <f>SUMIFS('справочник  '!$C$2:$C$22,'справочник  '!$A$2:$A$22,E12,'справочник  '!$B$2:$B$22,D12)</f>
        <v>0</v>
      </c>
      <c r="L12" s="22"/>
      <c r="M12" s="22"/>
      <c r="N12" s="22"/>
      <c r="O12" s="34" t="e">
        <f t="shared" si="0"/>
        <v>#DIV/0!</v>
      </c>
      <c r="P12" s="18" t="e">
        <f t="shared" si="1"/>
        <v>#DIV/0!</v>
      </c>
      <c r="Q12" s="18" t="e">
        <f t="shared" si="2"/>
        <v>#DIV/0!</v>
      </c>
      <c r="R12" s="18"/>
      <c r="S12" s="18" t="e">
        <f t="shared" si="3"/>
        <v>#DIV/0!</v>
      </c>
      <c r="T12" s="31">
        <f>SUMIFS('справочник  '!$D$2:$D$22,'справочник  '!$A$2:$A$22,E12,'справочник  '!$B$2:$B$22,D12)</f>
        <v>0</v>
      </c>
      <c r="U12" s="15" t="e">
        <f t="shared" si="4"/>
        <v>#DIV/0!</v>
      </c>
      <c r="V12" s="22">
        <f t="shared" si="5"/>
        <v>0</v>
      </c>
      <c r="W12" s="22"/>
      <c r="X12" s="22"/>
    </row>
    <row r="13" spans="1:24" x14ac:dyDescent="0.25">
      <c r="A13" s="12"/>
      <c r="B13" s="12"/>
      <c r="C13" s="22"/>
      <c r="D13" s="37"/>
      <c r="E13" s="37"/>
      <c r="F13" s="22"/>
      <c r="G13" s="22"/>
      <c r="H13" s="22"/>
      <c r="I13" s="22"/>
      <c r="J13" s="37">
        <f>SUMIFS('справочник  '!$E$2:$E$22,'справочник  '!$A$2:$A$22,E13,'справочник  '!$B$2:$B$22,D13)</f>
        <v>0</v>
      </c>
      <c r="K13" s="30">
        <f>SUMIFS('справочник  '!$C$2:$C$22,'справочник  '!$A$2:$A$22,E13,'справочник  '!$B$2:$B$22,D13)</f>
        <v>0</v>
      </c>
      <c r="L13" s="22"/>
      <c r="M13" s="22"/>
      <c r="N13" s="22"/>
      <c r="O13" s="34" t="e">
        <f t="shared" si="0"/>
        <v>#DIV/0!</v>
      </c>
      <c r="P13" s="18" t="e">
        <f t="shared" si="1"/>
        <v>#DIV/0!</v>
      </c>
      <c r="Q13" s="18" t="e">
        <f t="shared" si="2"/>
        <v>#DIV/0!</v>
      </c>
      <c r="R13" s="18"/>
      <c r="S13" s="18" t="e">
        <f t="shared" si="3"/>
        <v>#DIV/0!</v>
      </c>
      <c r="T13" s="31">
        <f>SUMIFS('справочник  '!$D$2:$D$22,'справочник  '!$A$2:$A$22,E13,'справочник  '!$B$2:$B$22,D13)</f>
        <v>0</v>
      </c>
      <c r="U13" s="15" t="e">
        <f t="shared" si="4"/>
        <v>#DIV/0!</v>
      </c>
      <c r="V13" s="22">
        <f t="shared" si="5"/>
        <v>0</v>
      </c>
      <c r="W13" s="22"/>
      <c r="X13" s="22"/>
    </row>
    <row r="14" spans="1:24" x14ac:dyDescent="0.25">
      <c r="A14" s="12"/>
      <c r="B14" s="12"/>
      <c r="C14" s="22"/>
      <c r="D14" s="37"/>
      <c r="E14" s="37"/>
      <c r="F14" s="22"/>
      <c r="G14" s="22"/>
      <c r="H14" s="22"/>
      <c r="I14" s="22"/>
      <c r="J14" s="37">
        <f>SUMIFS('справочник  '!$E$2:$E$22,'справочник  '!$A$2:$A$22,E14,'справочник  '!$B$2:$B$22,D14)</f>
        <v>0</v>
      </c>
      <c r="K14" s="30">
        <f>SUMIFS('справочник  '!$C$2:$C$22,'справочник  '!$A$2:$A$22,E14,'справочник  '!$B$2:$B$22,D14)</f>
        <v>0</v>
      </c>
      <c r="L14" s="22"/>
      <c r="M14" s="22"/>
      <c r="N14" s="22"/>
      <c r="O14" s="34" t="e">
        <f t="shared" si="0"/>
        <v>#DIV/0!</v>
      </c>
      <c r="P14" s="18" t="e">
        <f t="shared" si="1"/>
        <v>#DIV/0!</v>
      </c>
      <c r="Q14" s="18" t="e">
        <f>SUM(P14)*$Q$5</f>
        <v>#DIV/0!</v>
      </c>
      <c r="R14" s="18"/>
      <c r="S14" s="18" t="e">
        <f t="shared" si="3"/>
        <v>#DIV/0!</v>
      </c>
      <c r="T14" s="31">
        <f>SUMIFS('справочник  '!$D$2:$D$22,'справочник  '!$A$2:$A$22,E14,'справочник  '!$B$2:$B$22,D14)</f>
        <v>0</v>
      </c>
      <c r="U14" s="15" t="e">
        <f t="shared" si="4"/>
        <v>#DIV/0!</v>
      </c>
      <c r="V14" s="22">
        <f t="shared" si="5"/>
        <v>0</v>
      </c>
      <c r="W14" s="22"/>
      <c r="X14" s="22"/>
    </row>
    <row r="15" spans="1:24" x14ac:dyDescent="0.25">
      <c r="A15" s="12"/>
      <c r="B15" s="12"/>
      <c r="C15" s="22"/>
      <c r="D15" s="37"/>
      <c r="E15" s="37"/>
      <c r="F15" s="22"/>
      <c r="G15" s="22"/>
      <c r="H15" s="22"/>
      <c r="I15" s="22"/>
      <c r="J15" s="37">
        <f>SUMIFS('справочник  '!$E$2:$E$22,'справочник  '!$A$2:$A$22,E15,'справочник  '!$B$2:$B$22,D15)</f>
        <v>0</v>
      </c>
      <c r="K15" s="30">
        <f>SUMIFS('справочник  '!$C$2:$C$22,'справочник  '!$A$2:$A$22,E15,'справочник  '!$B$2:$B$22,D15)</f>
        <v>0</v>
      </c>
      <c r="L15" s="22"/>
      <c r="M15" s="22"/>
      <c r="N15" s="22"/>
      <c r="O15" s="34" t="e">
        <f t="shared" si="0"/>
        <v>#DIV/0!</v>
      </c>
      <c r="P15" s="18" t="e">
        <f t="shared" si="1"/>
        <v>#DIV/0!</v>
      </c>
      <c r="Q15" s="18" t="e">
        <f t="shared" si="2"/>
        <v>#DIV/0!</v>
      </c>
      <c r="R15" s="18"/>
      <c r="S15" s="18" t="e">
        <f t="shared" si="3"/>
        <v>#DIV/0!</v>
      </c>
      <c r="T15" s="31">
        <f>SUMIFS('справочник  '!$D$2:$D$22,'справочник  '!$A$2:$A$22,E15,'справочник  '!$B$2:$B$22,D15)</f>
        <v>0</v>
      </c>
      <c r="U15" s="15" t="e">
        <f t="shared" si="4"/>
        <v>#DIV/0!</v>
      </c>
      <c r="V15" s="22">
        <f t="shared" si="5"/>
        <v>0</v>
      </c>
      <c r="W15" s="22"/>
      <c r="X15" s="22"/>
    </row>
    <row r="16" spans="1:24" x14ac:dyDescent="0.25">
      <c r="A16" s="12"/>
      <c r="B16" s="12"/>
      <c r="C16" s="22"/>
      <c r="D16" s="37"/>
      <c r="E16" s="37"/>
      <c r="F16" s="22"/>
      <c r="G16" s="22"/>
      <c r="H16" s="22"/>
      <c r="I16" s="22"/>
      <c r="J16" s="37">
        <f>SUMIFS('справочник  '!$E$2:$E$22,'справочник  '!$A$2:$A$22,E16,'справочник  '!$B$2:$B$22,D16)</f>
        <v>0</v>
      </c>
      <c r="K16" s="30">
        <f>SUMIFS('справочник  '!$C$2:$C$22,'справочник  '!$A$2:$A$22,E16,'справочник  '!$B$2:$B$22,D16)</f>
        <v>0</v>
      </c>
      <c r="L16" s="22"/>
      <c r="M16" s="22"/>
      <c r="N16" s="22"/>
      <c r="O16" s="34" t="e">
        <f t="shared" si="0"/>
        <v>#DIV/0!</v>
      </c>
      <c r="P16" s="18" t="e">
        <f t="shared" si="1"/>
        <v>#DIV/0!</v>
      </c>
      <c r="Q16" s="18" t="e">
        <f t="shared" si="2"/>
        <v>#DIV/0!</v>
      </c>
      <c r="R16" s="18"/>
      <c r="S16" s="18" t="e">
        <f t="shared" si="3"/>
        <v>#DIV/0!</v>
      </c>
      <c r="T16" s="31">
        <f>SUMIFS('справочник  '!$D$2:$D$22,'справочник  '!$A$2:$A$22,E16,'справочник  '!$B$2:$B$22,D16)</f>
        <v>0</v>
      </c>
      <c r="U16" s="15" t="e">
        <f t="shared" si="4"/>
        <v>#DIV/0!</v>
      </c>
      <c r="V16" s="22">
        <f t="shared" si="5"/>
        <v>0</v>
      </c>
      <c r="W16" s="22"/>
      <c r="X16" s="22"/>
    </row>
    <row r="17" spans="1:24" x14ac:dyDescent="0.25">
      <c r="A17" s="12"/>
      <c r="B17" s="12"/>
      <c r="C17" s="22"/>
      <c r="D17" s="37"/>
      <c r="E17" s="37"/>
      <c r="F17" s="22"/>
      <c r="G17" s="22"/>
      <c r="H17" s="22"/>
      <c r="I17" s="22"/>
      <c r="J17" s="37">
        <f>SUMIFS('справочник  '!$E$2:$E$22,'справочник  '!$A$2:$A$22,E17,'справочник  '!$B$2:$B$22,D17)</f>
        <v>0</v>
      </c>
      <c r="K17" s="30">
        <f>SUMIFS('справочник  '!$C$2:$C$22,'справочник  '!$A$2:$A$22,E17,'справочник  '!$B$2:$B$22,D17)</f>
        <v>0</v>
      </c>
      <c r="L17" s="22"/>
      <c r="M17" s="22"/>
      <c r="N17" s="22"/>
      <c r="O17" s="34" t="e">
        <f t="shared" si="0"/>
        <v>#DIV/0!</v>
      </c>
      <c r="P17" s="18" t="e">
        <f t="shared" si="1"/>
        <v>#DIV/0!</v>
      </c>
      <c r="Q17" s="18" t="e">
        <f t="shared" si="2"/>
        <v>#DIV/0!</v>
      </c>
      <c r="R17" s="18"/>
      <c r="S17" s="18" t="e">
        <f t="shared" si="3"/>
        <v>#DIV/0!</v>
      </c>
      <c r="T17" s="31">
        <f>SUMIFS('справочник  '!$D$2:$D$22,'справочник  '!$A$2:$A$22,E17,'справочник  '!$B$2:$B$22,D17)</f>
        <v>0</v>
      </c>
      <c r="U17" s="15" t="e">
        <f t="shared" si="4"/>
        <v>#DIV/0!</v>
      </c>
      <c r="V17" s="22">
        <f t="shared" si="5"/>
        <v>0</v>
      </c>
      <c r="W17" s="22"/>
      <c r="X17" s="22"/>
    </row>
    <row r="18" spans="1:24" x14ac:dyDescent="0.25">
      <c r="A18" s="12"/>
      <c r="B18" s="12"/>
      <c r="C18" s="22"/>
      <c r="D18" s="37"/>
      <c r="E18" s="37"/>
      <c r="F18" s="22"/>
      <c r="G18" s="22"/>
      <c r="H18" s="22"/>
      <c r="I18" s="22"/>
      <c r="J18" s="37">
        <f>SUMIFS('справочник  '!$E$2:$E$22,'справочник  '!$A$2:$A$22,E18,'справочник  '!$B$2:$B$22,D18)</f>
        <v>0</v>
      </c>
      <c r="K18" s="30">
        <f>SUMIFS('справочник  '!$C$2:$C$22,'справочник  '!$A$2:$A$22,E18,'справочник  '!$B$2:$B$22,D18)</f>
        <v>0</v>
      </c>
      <c r="L18" s="22"/>
      <c r="M18" s="22"/>
      <c r="N18" s="22"/>
      <c r="O18" s="34" t="e">
        <f t="shared" si="0"/>
        <v>#DIV/0!</v>
      </c>
      <c r="P18" s="18" t="e">
        <f t="shared" si="1"/>
        <v>#DIV/0!</v>
      </c>
      <c r="Q18" s="18" t="e">
        <f t="shared" si="2"/>
        <v>#DIV/0!</v>
      </c>
      <c r="R18" s="18"/>
      <c r="S18" s="18" t="e">
        <f t="shared" si="3"/>
        <v>#DIV/0!</v>
      </c>
      <c r="T18" s="31">
        <f>SUMIFS('справочник  '!$D$2:$D$22,'справочник  '!$A$2:$A$22,E18,'справочник  '!$B$2:$B$22,D18)</f>
        <v>0</v>
      </c>
      <c r="U18" s="15" t="e">
        <f t="shared" si="4"/>
        <v>#DIV/0!</v>
      </c>
      <c r="V18" s="22">
        <f t="shared" si="5"/>
        <v>0</v>
      </c>
      <c r="W18" s="22"/>
      <c r="X18" s="22"/>
    </row>
    <row r="19" spans="1:24" x14ac:dyDescent="0.25">
      <c r="A19" s="12"/>
      <c r="B19" s="12"/>
      <c r="C19" s="22"/>
      <c r="D19" s="37"/>
      <c r="E19" s="37"/>
      <c r="F19" s="22"/>
      <c r="G19" s="22"/>
      <c r="H19" s="22"/>
      <c r="I19" s="22"/>
      <c r="J19" s="37">
        <f>SUMIFS('справочник  '!$E$2:$E$22,'справочник  '!$A$2:$A$22,E19,'справочник  '!$B$2:$B$22,D19)</f>
        <v>0</v>
      </c>
      <c r="K19" s="30">
        <f>SUMIFS('справочник  '!$C$2:$C$22,'справочник  '!$A$2:$A$22,E19,'справочник  '!$B$2:$B$22,D19)</f>
        <v>0</v>
      </c>
      <c r="L19" s="22"/>
      <c r="M19" s="22"/>
      <c r="N19" s="22"/>
      <c r="O19" s="34" t="e">
        <f t="shared" si="0"/>
        <v>#DIV/0!</v>
      </c>
      <c r="P19" s="18" t="e">
        <f t="shared" si="1"/>
        <v>#DIV/0!</v>
      </c>
      <c r="Q19" s="18" t="e">
        <f t="shared" si="2"/>
        <v>#DIV/0!</v>
      </c>
      <c r="R19" s="18"/>
      <c r="S19" s="18" t="e">
        <f t="shared" si="3"/>
        <v>#DIV/0!</v>
      </c>
      <c r="T19" s="31">
        <f>SUMIFS('справочник  '!$D$2:$D$22,'справочник  '!$A$2:$A$22,E19,'справочник  '!$B$2:$B$22,D19)</f>
        <v>0</v>
      </c>
      <c r="U19" s="15" t="e">
        <f t="shared" si="4"/>
        <v>#DIV/0!</v>
      </c>
      <c r="V19" s="22">
        <f t="shared" si="5"/>
        <v>0</v>
      </c>
      <c r="W19" s="22"/>
      <c r="X19" s="22"/>
    </row>
    <row r="20" spans="1:24" x14ac:dyDescent="0.25">
      <c r="A20" s="12">
        <v>42875</v>
      </c>
      <c r="B20" s="12" t="s">
        <v>97</v>
      </c>
      <c r="C20" s="22"/>
      <c r="D20" s="35" t="s">
        <v>81</v>
      </c>
      <c r="E20" s="35" t="s">
        <v>74</v>
      </c>
      <c r="F20" s="22"/>
      <c r="G20" s="22"/>
      <c r="H20" s="22"/>
      <c r="I20" s="22"/>
      <c r="J20" s="35">
        <f>SUMIFS('справочник  '!$E$2:$E$22,'справочник  '!$A$2:$A$22,E20,'справочник  '!$B$2:$B$22,D20)</f>
        <v>100</v>
      </c>
      <c r="K20" s="30">
        <f>SUMIFS('справочник  '!$C$2:$C$22,'справочник  '!$A$2:$A$22,E20,'справочник  '!$B$2:$B$22,D20)</f>
        <v>952</v>
      </c>
      <c r="L20" s="22"/>
      <c r="M20" s="22">
        <v>100</v>
      </c>
      <c r="N20" s="22"/>
      <c r="O20" s="34">
        <f t="shared" ref="O20:O40" si="6">ROUND(M20/J20,1+(--VALUE(RIGHT(ROUND(M20/J20,2),1))&lt;=5))</f>
        <v>1</v>
      </c>
      <c r="P20" s="18">
        <f t="shared" si="1"/>
        <v>952</v>
      </c>
      <c r="Q20" s="18">
        <f t="shared" si="2"/>
        <v>1904</v>
      </c>
      <c r="R20" s="18"/>
      <c r="S20" s="18">
        <f t="shared" si="3"/>
        <v>2856</v>
      </c>
      <c r="T20" s="31">
        <f>SUMIFS('справочник  '!$D$2:$D$22,'справочник  '!$A$2:$A$22,E20,'справочник  '!$B$2:$B$22,D20)</f>
        <v>1.1000000000000001</v>
      </c>
      <c r="U20" s="15">
        <f t="shared" si="4"/>
        <v>1.7</v>
      </c>
      <c r="V20" s="22">
        <f t="shared" si="5"/>
        <v>170</v>
      </c>
      <c r="W20" s="22">
        <v>30</v>
      </c>
      <c r="X20" s="22">
        <v>200</v>
      </c>
    </row>
    <row r="21" spans="1:24" x14ac:dyDescent="0.25">
      <c r="A21" s="12">
        <v>42876</v>
      </c>
      <c r="B21" s="12" t="s">
        <v>95</v>
      </c>
      <c r="C21" s="22"/>
      <c r="D21" s="35" t="s">
        <v>81</v>
      </c>
      <c r="E21" s="35" t="s">
        <v>74</v>
      </c>
      <c r="F21" s="22"/>
      <c r="G21" s="22"/>
      <c r="H21" s="22"/>
      <c r="I21" s="22"/>
      <c r="J21" s="35">
        <f>SUMIFS('справочник  '!$E$2:$E$22,'справочник  '!$A$2:$A$22,E21,'справочник  '!$B$2:$B$22,D21)</f>
        <v>100</v>
      </c>
      <c r="K21" s="30">
        <f>SUMIFS('справочник  '!$C$2:$C$22,'справочник  '!$A$2:$A$22,E21,'справочник  '!$B$2:$B$22,D21)</f>
        <v>952</v>
      </c>
      <c r="L21" s="22"/>
      <c r="M21" s="22">
        <v>100</v>
      </c>
      <c r="N21" s="22"/>
      <c r="O21" s="34">
        <f t="shared" si="6"/>
        <v>1</v>
      </c>
      <c r="P21" s="18">
        <f t="shared" si="1"/>
        <v>952</v>
      </c>
      <c r="Q21" s="18">
        <f t="shared" si="2"/>
        <v>1904</v>
      </c>
      <c r="R21" s="18"/>
      <c r="S21" s="18">
        <f t="shared" si="3"/>
        <v>2856</v>
      </c>
      <c r="T21" s="31">
        <f>SUMIFS('справочник  '!$D$2:$D$22,'справочник  '!$A$2:$A$22,E21,'справочник  '!$B$2:$B$22,D21)</f>
        <v>1.1000000000000001</v>
      </c>
      <c r="U21" s="15">
        <f t="shared" si="4"/>
        <v>1.2</v>
      </c>
      <c r="V21" s="22">
        <f t="shared" si="5"/>
        <v>120</v>
      </c>
      <c r="W21" s="22">
        <v>30</v>
      </c>
      <c r="X21" s="22">
        <v>150</v>
      </c>
    </row>
    <row r="22" spans="1:24" x14ac:dyDescent="0.25">
      <c r="A22" s="12"/>
      <c r="B22" s="12"/>
      <c r="C22" s="22"/>
      <c r="D22" s="37"/>
      <c r="E22" s="37"/>
      <c r="F22" s="22"/>
      <c r="G22" s="22"/>
      <c r="H22" s="22"/>
      <c r="I22" s="22"/>
      <c r="J22" s="37">
        <f>SUMIFS('справочник  '!$E$2:$E$22,'справочник  '!$A$2:$A$22,E22,'справочник  '!$B$2:$B$22,D22)</f>
        <v>0</v>
      </c>
      <c r="K22" s="30">
        <f>SUMIFS('справочник  '!$C$2:$C$22,'справочник  '!$A$2:$A$22,E22,'справочник  '!$B$2:$B$22,D22)</f>
        <v>0</v>
      </c>
      <c r="L22" s="22"/>
      <c r="M22" s="22"/>
      <c r="N22" s="22"/>
      <c r="O22" s="34" t="e">
        <f t="shared" si="6"/>
        <v>#DIV/0!</v>
      </c>
      <c r="P22" s="18" t="e">
        <f t="shared" si="1"/>
        <v>#DIV/0!</v>
      </c>
      <c r="Q22" s="18" t="e">
        <f t="shared" si="2"/>
        <v>#DIV/0!</v>
      </c>
      <c r="R22" s="18"/>
      <c r="S22" s="18" t="e">
        <f t="shared" si="3"/>
        <v>#DIV/0!</v>
      </c>
      <c r="T22" s="31">
        <f>SUMIFS('справочник  '!$D$2:$D$22,'справочник  '!$A$2:$A$22,E22,'справочник  '!$B$2:$B$22,D22)</f>
        <v>0</v>
      </c>
      <c r="U22" s="15" t="e">
        <f t="shared" si="4"/>
        <v>#DIV/0!</v>
      </c>
      <c r="V22" s="22">
        <f t="shared" si="5"/>
        <v>0</v>
      </c>
      <c r="W22" s="22"/>
      <c r="X22" s="22"/>
    </row>
    <row r="23" spans="1:24" x14ac:dyDescent="0.25">
      <c r="A23" s="3"/>
      <c r="B23" s="12"/>
      <c r="C23" s="3"/>
      <c r="D23" s="37"/>
      <c r="E23" s="37"/>
      <c r="G23" s="3"/>
      <c r="H23" s="3"/>
      <c r="I23" s="3"/>
      <c r="J23" s="37">
        <f>SUMIFS('справочник  '!$E$2:$E$22,'справочник  '!$A$2:$A$22,E23,'справочник  '!$B$2:$B$22,D23)</f>
        <v>0</v>
      </c>
      <c r="K23" s="30">
        <f>SUMIFS('справочник  '!$C$2:$C$22,'справочник  '!$A$2:$A$22,E23,'справочник  '!$B$2:$B$22,D23)</f>
        <v>0</v>
      </c>
      <c r="L23" s="3"/>
      <c r="M23" s="3"/>
      <c r="N23" s="3"/>
      <c r="O23" s="34" t="e">
        <f t="shared" si="6"/>
        <v>#DIV/0!</v>
      </c>
      <c r="P23" s="18" t="e">
        <f t="shared" si="1"/>
        <v>#DIV/0!</v>
      </c>
      <c r="Q23" s="18" t="e">
        <f>SUM(P23)*$Q$5</f>
        <v>#DIV/0!</v>
      </c>
      <c r="R23" s="18"/>
      <c r="S23" s="18" t="e">
        <f t="shared" si="3"/>
        <v>#DIV/0!</v>
      </c>
      <c r="T23" s="31">
        <f>SUMIFS('справочник  '!$D$2:$D$22,'справочник  '!$A$2:$A$22,E23,'справочник  '!$B$2:$B$22,D23)</f>
        <v>0</v>
      </c>
      <c r="U23" s="15" t="e">
        <f t="shared" si="4"/>
        <v>#DIV/0!</v>
      </c>
      <c r="V23" s="22">
        <f t="shared" si="5"/>
        <v>0</v>
      </c>
      <c r="W23" s="22"/>
      <c r="X23" s="22"/>
    </row>
    <row r="24" spans="1:24" x14ac:dyDescent="0.25">
      <c r="A24" s="12"/>
      <c r="B24" s="12"/>
      <c r="C24" s="22"/>
      <c r="D24" s="37"/>
      <c r="E24" s="37"/>
      <c r="F24" s="22"/>
      <c r="G24" s="22"/>
      <c r="H24" s="22"/>
      <c r="I24" s="22"/>
      <c r="J24" s="37">
        <f>SUMIFS('справочник  '!$E$2:$E$22,'справочник  '!$A$2:$A$22,E24,'справочник  '!$B$2:$B$22,D24)</f>
        <v>0</v>
      </c>
      <c r="K24" s="30">
        <f>SUMIFS('справочник  '!$C$2:$C$22,'справочник  '!$A$2:$A$22,E24,'справочник  '!$B$2:$B$22,D24)</f>
        <v>0</v>
      </c>
      <c r="L24" s="22"/>
      <c r="M24" s="22"/>
      <c r="N24" s="22"/>
      <c r="O24" s="34" t="e">
        <f t="shared" si="6"/>
        <v>#DIV/0!</v>
      </c>
      <c r="P24" s="18" t="e">
        <f t="shared" si="1"/>
        <v>#DIV/0!</v>
      </c>
      <c r="Q24" s="18" t="e">
        <f t="shared" si="2"/>
        <v>#DIV/0!</v>
      </c>
      <c r="R24" s="18"/>
      <c r="S24" s="18" t="e">
        <f t="shared" si="3"/>
        <v>#DIV/0!</v>
      </c>
      <c r="T24" s="31">
        <f>SUMIFS('справочник  '!$D$2:$D$22,'справочник  '!$A$2:$A$22,E24,'справочник  '!$B$2:$B$22,D24)</f>
        <v>0</v>
      </c>
      <c r="U24" s="15" t="e">
        <f t="shared" si="4"/>
        <v>#DIV/0!</v>
      </c>
      <c r="V24" s="22">
        <f t="shared" si="5"/>
        <v>0</v>
      </c>
      <c r="W24" s="22"/>
      <c r="X24" s="22"/>
    </row>
    <row r="25" spans="1:24" x14ac:dyDescent="0.25">
      <c r="A25" s="12"/>
      <c r="B25" s="12"/>
      <c r="C25" s="22"/>
      <c r="D25" s="37"/>
      <c r="E25" s="37"/>
      <c r="F25" s="22"/>
      <c r="G25" s="22"/>
      <c r="H25" s="22"/>
      <c r="I25" s="22"/>
      <c r="J25" s="37">
        <f>SUMIFS('справочник  '!$E$2:$E$22,'справочник  '!$A$2:$A$22,E25,'справочник  '!$B$2:$B$22,D25)</f>
        <v>0</v>
      </c>
      <c r="K25" s="30">
        <f>SUMIFS('справочник  '!$C$2:$C$22,'справочник  '!$A$2:$A$22,E25,'справочник  '!$B$2:$B$22,D25)</f>
        <v>0</v>
      </c>
      <c r="L25" s="22"/>
      <c r="M25" s="22"/>
      <c r="N25" s="22"/>
      <c r="O25" s="34" t="e">
        <f t="shared" si="6"/>
        <v>#DIV/0!</v>
      </c>
      <c r="P25" s="18" t="e">
        <f t="shared" si="1"/>
        <v>#DIV/0!</v>
      </c>
      <c r="Q25" s="18" t="e">
        <f t="shared" si="2"/>
        <v>#DIV/0!</v>
      </c>
      <c r="R25" s="18"/>
      <c r="S25" s="18" t="e">
        <f t="shared" si="3"/>
        <v>#DIV/0!</v>
      </c>
      <c r="T25" s="31">
        <f>SUMIFS('справочник  '!$D$2:$D$22,'справочник  '!$A$2:$A$22,E25,'справочник  '!$B$2:$B$22,D25)</f>
        <v>0</v>
      </c>
      <c r="U25" s="15" t="e">
        <f t="shared" si="4"/>
        <v>#DIV/0!</v>
      </c>
      <c r="V25" s="22">
        <f t="shared" si="5"/>
        <v>0</v>
      </c>
      <c r="W25" s="22"/>
      <c r="X25" s="22"/>
    </row>
    <row r="26" spans="1:24" x14ac:dyDescent="0.25">
      <c r="A26" s="12"/>
      <c r="B26" s="12"/>
      <c r="C26" s="22"/>
      <c r="D26" s="37"/>
      <c r="E26" s="37"/>
      <c r="F26" s="22"/>
      <c r="G26" s="22"/>
      <c r="H26" s="22"/>
      <c r="I26" s="22"/>
      <c r="J26" s="37">
        <f>SUMIFS('справочник  '!$E$2:$E$22,'справочник  '!$A$2:$A$22,E26,'справочник  '!$B$2:$B$22,D26)</f>
        <v>0</v>
      </c>
      <c r="K26" s="30">
        <f>SUMIFS('справочник  '!$C$2:$C$22,'справочник  '!$A$2:$A$22,E26,'справочник  '!$B$2:$B$22,D26)</f>
        <v>0</v>
      </c>
      <c r="L26" s="22"/>
      <c r="M26" s="22"/>
      <c r="N26" s="22"/>
      <c r="O26" s="34" t="e">
        <f t="shared" si="6"/>
        <v>#DIV/0!</v>
      </c>
      <c r="P26" s="18" t="e">
        <f t="shared" si="1"/>
        <v>#DIV/0!</v>
      </c>
      <c r="Q26" s="18" t="e">
        <f t="shared" si="2"/>
        <v>#DIV/0!</v>
      </c>
      <c r="R26" s="18"/>
      <c r="S26" s="18" t="e">
        <f t="shared" si="3"/>
        <v>#DIV/0!</v>
      </c>
      <c r="T26" s="31">
        <f>SUMIFS('справочник  '!$D$2:$D$22,'справочник  '!$A$2:$A$22,E26,'справочник  '!$B$2:$B$22,D26)</f>
        <v>0</v>
      </c>
      <c r="U26" s="15" t="e">
        <f t="shared" si="4"/>
        <v>#DIV/0!</v>
      </c>
      <c r="V26" s="22">
        <f t="shared" si="5"/>
        <v>0</v>
      </c>
      <c r="W26" s="22"/>
      <c r="X26" s="22"/>
    </row>
    <row r="27" spans="1:24" x14ac:dyDescent="0.25">
      <c r="A27" s="12"/>
      <c r="B27" s="12"/>
      <c r="C27" s="22"/>
      <c r="D27" s="37"/>
      <c r="E27" s="37"/>
      <c r="F27" s="22"/>
      <c r="G27" s="22"/>
      <c r="H27" s="22"/>
      <c r="I27" s="22"/>
      <c r="J27" s="37">
        <f>SUMIFS('справочник  '!$E$2:$E$22,'справочник  '!$A$2:$A$22,E27,'справочник  '!$B$2:$B$22,D27)</f>
        <v>0</v>
      </c>
      <c r="K27" s="30">
        <f>SUMIFS('справочник  '!$C$2:$C$22,'справочник  '!$A$2:$A$22,E27,'справочник  '!$B$2:$B$22,D27)</f>
        <v>0</v>
      </c>
      <c r="L27" s="22"/>
      <c r="M27" s="22"/>
      <c r="N27" s="22"/>
      <c r="O27" s="34" t="e">
        <f t="shared" si="6"/>
        <v>#DIV/0!</v>
      </c>
      <c r="P27" s="18" t="e">
        <f t="shared" si="1"/>
        <v>#DIV/0!</v>
      </c>
      <c r="Q27" s="18" t="e">
        <f t="shared" si="2"/>
        <v>#DIV/0!</v>
      </c>
      <c r="R27" s="18"/>
      <c r="S27" s="18" t="e">
        <f t="shared" si="3"/>
        <v>#DIV/0!</v>
      </c>
      <c r="T27" s="31">
        <f>SUMIFS('справочник  '!$D$2:$D$22,'справочник  '!$A$2:$A$22,E27,'справочник  '!$B$2:$B$22,D27)</f>
        <v>0</v>
      </c>
      <c r="U27" s="15" t="e">
        <f t="shared" si="4"/>
        <v>#DIV/0!</v>
      </c>
      <c r="V27" s="22">
        <f t="shared" si="5"/>
        <v>0</v>
      </c>
      <c r="W27" s="22"/>
      <c r="X27" s="22"/>
    </row>
    <row r="28" spans="1:24" x14ac:dyDescent="0.25">
      <c r="A28" s="12"/>
      <c r="B28" s="12"/>
      <c r="C28" s="22"/>
      <c r="D28" s="37"/>
      <c r="E28" s="37"/>
      <c r="F28" s="22"/>
      <c r="G28" s="22"/>
      <c r="H28" s="22"/>
      <c r="I28" s="22"/>
      <c r="J28" s="37">
        <f>SUMIFS('справочник  '!$E$2:$E$22,'справочник  '!$A$2:$A$22,E28,'справочник  '!$B$2:$B$22,D28)</f>
        <v>0</v>
      </c>
      <c r="K28" s="30">
        <f>SUMIFS('справочник  '!$C$2:$C$22,'справочник  '!$A$2:$A$22,E28,'справочник  '!$B$2:$B$22,D28)</f>
        <v>0</v>
      </c>
      <c r="L28" s="22"/>
      <c r="M28" s="22"/>
      <c r="N28" s="22"/>
      <c r="O28" s="34" t="e">
        <f t="shared" si="6"/>
        <v>#DIV/0!</v>
      </c>
      <c r="P28" s="18" t="e">
        <f t="shared" si="1"/>
        <v>#DIV/0!</v>
      </c>
      <c r="Q28" s="18" t="e">
        <f t="shared" si="2"/>
        <v>#DIV/0!</v>
      </c>
      <c r="R28" s="18"/>
      <c r="S28" s="18" t="e">
        <f t="shared" si="3"/>
        <v>#DIV/0!</v>
      </c>
      <c r="T28" s="31">
        <f>SUMIFS('справочник  '!$D$2:$D$22,'справочник  '!$A$2:$A$22,E28,'справочник  '!$B$2:$B$22,D28)</f>
        <v>0</v>
      </c>
      <c r="U28" s="15" t="e">
        <f t="shared" si="4"/>
        <v>#DIV/0!</v>
      </c>
      <c r="V28" s="22">
        <f t="shared" si="5"/>
        <v>0</v>
      </c>
      <c r="W28" s="22"/>
      <c r="X28" s="22"/>
    </row>
    <row r="29" spans="1:24" x14ac:dyDescent="0.25">
      <c r="A29" s="12"/>
      <c r="B29" s="12"/>
      <c r="C29" s="22"/>
      <c r="D29" s="37"/>
      <c r="E29" s="37"/>
      <c r="F29" s="22"/>
      <c r="G29" s="22"/>
      <c r="H29" s="22"/>
      <c r="I29" s="22"/>
      <c r="J29" s="37">
        <f>SUMIFS('справочник  '!$E$2:$E$22,'справочник  '!$A$2:$A$22,E29,'справочник  '!$B$2:$B$22,D29)</f>
        <v>0</v>
      </c>
      <c r="K29" s="30">
        <f>SUMIFS('справочник  '!$C$2:$C$22,'справочник  '!$A$2:$A$22,E29,'справочник  '!$B$2:$B$22,D29)</f>
        <v>0</v>
      </c>
      <c r="L29" s="22"/>
      <c r="M29" s="22"/>
      <c r="N29" s="22"/>
      <c r="O29" s="34" t="e">
        <f t="shared" si="6"/>
        <v>#DIV/0!</v>
      </c>
      <c r="P29" s="18" t="e">
        <f t="shared" si="1"/>
        <v>#DIV/0!</v>
      </c>
      <c r="Q29" s="18" t="e">
        <f t="shared" si="2"/>
        <v>#DIV/0!</v>
      </c>
      <c r="R29" s="18"/>
      <c r="S29" s="18" t="e">
        <f t="shared" si="3"/>
        <v>#DIV/0!</v>
      </c>
      <c r="T29" s="31">
        <f>SUMIFS('справочник  '!$D$2:$D$22,'справочник  '!$A$2:$A$22,E29,'справочник  '!$B$2:$B$22,D29)</f>
        <v>0</v>
      </c>
      <c r="U29" s="15" t="e">
        <f t="shared" si="4"/>
        <v>#DIV/0!</v>
      </c>
      <c r="V29" s="22">
        <f t="shared" si="5"/>
        <v>0</v>
      </c>
      <c r="W29" s="22"/>
      <c r="X29" s="22"/>
    </row>
    <row r="30" spans="1:24" x14ac:dyDescent="0.25">
      <c r="A30" s="12"/>
      <c r="B30" s="12"/>
      <c r="C30" s="22"/>
      <c r="D30" s="37"/>
      <c r="E30" s="37"/>
      <c r="F30" s="22"/>
      <c r="G30" s="22"/>
      <c r="H30" s="22"/>
      <c r="I30" s="22"/>
      <c r="J30" s="37">
        <f>SUMIFS('справочник  '!$E$2:$E$22,'справочник  '!$A$2:$A$22,E30,'справочник  '!$B$2:$B$22,D30)</f>
        <v>0</v>
      </c>
      <c r="K30" s="30">
        <f>SUMIFS('справочник  '!$C$2:$C$22,'справочник  '!$A$2:$A$22,E30,'справочник  '!$B$2:$B$22,D30)</f>
        <v>0</v>
      </c>
      <c r="L30" s="22"/>
      <c r="M30" s="22"/>
      <c r="N30" s="22"/>
      <c r="O30" s="34" t="e">
        <f t="shared" si="6"/>
        <v>#DIV/0!</v>
      </c>
      <c r="P30" s="18" t="e">
        <f t="shared" si="1"/>
        <v>#DIV/0!</v>
      </c>
      <c r="Q30" s="18" t="e">
        <f t="shared" si="2"/>
        <v>#DIV/0!</v>
      </c>
      <c r="R30" s="18"/>
      <c r="S30" s="18" t="e">
        <f t="shared" si="3"/>
        <v>#DIV/0!</v>
      </c>
      <c r="T30" s="31">
        <f>SUMIFS('справочник  '!$D$2:$D$22,'справочник  '!$A$2:$A$22,E30,'справочник  '!$B$2:$B$22,D30)</f>
        <v>0</v>
      </c>
      <c r="U30" s="15" t="e">
        <f t="shared" si="4"/>
        <v>#DIV/0!</v>
      </c>
      <c r="V30" s="22">
        <f t="shared" si="5"/>
        <v>0</v>
      </c>
      <c r="W30" s="22"/>
      <c r="X30" s="22"/>
    </row>
    <row r="31" spans="1:24" x14ac:dyDescent="0.25">
      <c r="A31" s="12"/>
      <c r="B31" s="12"/>
      <c r="C31" s="22"/>
      <c r="D31" s="37"/>
      <c r="E31" s="37"/>
      <c r="F31" s="22"/>
      <c r="G31" s="22"/>
      <c r="H31" s="22"/>
      <c r="I31" s="22"/>
      <c r="J31" s="37">
        <f>SUMIFS('справочник  '!$E$2:$E$22,'справочник  '!$A$2:$A$22,E31,'справочник  '!$B$2:$B$22,D31)</f>
        <v>0</v>
      </c>
      <c r="K31" s="30">
        <f>SUMIFS('справочник  '!$C$2:$C$22,'справочник  '!$A$2:$A$22,E31,'справочник  '!$B$2:$B$22,D31)</f>
        <v>0</v>
      </c>
      <c r="L31" s="22"/>
      <c r="M31" s="22"/>
      <c r="N31" s="22"/>
      <c r="O31" s="34" t="e">
        <f t="shared" si="6"/>
        <v>#DIV/0!</v>
      </c>
      <c r="P31" s="18" t="e">
        <f t="shared" si="1"/>
        <v>#DIV/0!</v>
      </c>
      <c r="Q31" s="18" t="e">
        <f t="shared" si="2"/>
        <v>#DIV/0!</v>
      </c>
      <c r="R31" s="18"/>
      <c r="S31" s="18" t="e">
        <f t="shared" si="3"/>
        <v>#DIV/0!</v>
      </c>
      <c r="T31" s="31">
        <f>SUMIFS('справочник  '!$D$2:$D$22,'справочник  '!$A$2:$A$22,E31,'справочник  '!$B$2:$B$22,D31)</f>
        <v>0</v>
      </c>
      <c r="U31" s="15" t="e">
        <f t="shared" si="4"/>
        <v>#DIV/0!</v>
      </c>
      <c r="V31" s="22">
        <f t="shared" si="5"/>
        <v>0</v>
      </c>
      <c r="W31" s="22"/>
      <c r="X31" s="22"/>
    </row>
    <row r="32" spans="1:24" x14ac:dyDescent="0.25">
      <c r="A32" s="12"/>
      <c r="B32" s="12"/>
      <c r="C32" s="22"/>
      <c r="D32" s="37"/>
      <c r="E32" s="37"/>
      <c r="F32" s="22"/>
      <c r="G32" s="22"/>
      <c r="H32" s="22"/>
      <c r="I32" s="22"/>
      <c r="J32" s="37">
        <f>SUMIFS('справочник  '!$E$2:$E$22,'справочник  '!$A$2:$A$22,E32,'справочник  '!$B$2:$B$22,D32)</f>
        <v>0</v>
      </c>
      <c r="K32" s="30">
        <f>SUMIFS('справочник  '!$C$2:$C$22,'справочник  '!$A$2:$A$22,E32,'справочник  '!$B$2:$B$22,D32)</f>
        <v>0</v>
      </c>
      <c r="L32" s="22"/>
      <c r="M32" s="22"/>
      <c r="N32" s="22"/>
      <c r="O32" s="34" t="e">
        <f t="shared" si="6"/>
        <v>#DIV/0!</v>
      </c>
      <c r="P32" s="18" t="e">
        <f t="shared" si="1"/>
        <v>#DIV/0!</v>
      </c>
      <c r="Q32" s="18" t="e">
        <f t="shared" si="2"/>
        <v>#DIV/0!</v>
      </c>
      <c r="R32" s="18"/>
      <c r="S32" s="18" t="e">
        <f t="shared" si="3"/>
        <v>#DIV/0!</v>
      </c>
      <c r="T32" s="31">
        <f>SUMIFS('справочник  '!$D$2:$D$22,'справочник  '!$A$2:$A$22,E32,'справочник  '!$B$2:$B$22,D32)</f>
        <v>0</v>
      </c>
      <c r="U32" s="15" t="e">
        <f t="shared" si="4"/>
        <v>#DIV/0!</v>
      </c>
      <c r="V32" s="22">
        <f t="shared" si="5"/>
        <v>0</v>
      </c>
      <c r="W32" s="22"/>
      <c r="X32" s="22"/>
    </row>
    <row r="33" spans="1:24" x14ac:dyDescent="0.25">
      <c r="A33" s="12"/>
      <c r="B33" s="12"/>
      <c r="C33" s="22"/>
      <c r="D33" s="37"/>
      <c r="E33" s="37"/>
      <c r="F33" s="22"/>
      <c r="G33" s="22"/>
      <c r="H33" s="22"/>
      <c r="I33" s="22"/>
      <c r="J33" s="37">
        <f>SUMIFS('справочник  '!$E$2:$E$22,'справочник  '!$A$2:$A$22,E33,'справочник  '!$B$2:$B$22,D33)</f>
        <v>0</v>
      </c>
      <c r="K33" s="30">
        <f>SUMIFS('справочник  '!$C$2:$C$22,'справочник  '!$A$2:$A$22,E33,'справочник  '!$B$2:$B$22,D33)</f>
        <v>0</v>
      </c>
      <c r="L33" s="22"/>
      <c r="M33" s="22"/>
      <c r="N33" s="22"/>
      <c r="O33" s="34" t="e">
        <f t="shared" si="6"/>
        <v>#DIV/0!</v>
      </c>
      <c r="P33" s="18" t="e">
        <f t="shared" si="1"/>
        <v>#DIV/0!</v>
      </c>
      <c r="Q33" s="18" t="e">
        <f t="shared" si="2"/>
        <v>#DIV/0!</v>
      </c>
      <c r="R33" s="18"/>
      <c r="S33" s="18" t="e">
        <f t="shared" si="3"/>
        <v>#DIV/0!</v>
      </c>
      <c r="T33" s="31">
        <f>SUMIFS('справочник  '!$D$2:$D$22,'справочник  '!$A$2:$A$22,E33,'справочник  '!$B$2:$B$22,D33)</f>
        <v>0</v>
      </c>
      <c r="U33" s="15" t="e">
        <f t="shared" si="4"/>
        <v>#DIV/0!</v>
      </c>
      <c r="V33" s="22">
        <f t="shared" si="5"/>
        <v>0</v>
      </c>
      <c r="W33" s="22"/>
      <c r="X33" s="22"/>
    </row>
    <row r="34" spans="1:24" x14ac:dyDescent="0.25">
      <c r="A34" s="12"/>
      <c r="B34" s="12"/>
      <c r="C34" s="22"/>
      <c r="D34" s="37"/>
      <c r="E34" s="37"/>
      <c r="F34" s="22"/>
      <c r="G34" s="22"/>
      <c r="H34" s="22"/>
      <c r="I34" s="22"/>
      <c r="J34" s="37">
        <f>SUMIFS('справочник  '!$E$2:$E$22,'справочник  '!$A$2:$A$22,E34,'справочник  '!$B$2:$B$22,D34)</f>
        <v>0</v>
      </c>
      <c r="K34" s="30">
        <f>SUMIFS('справочник  '!$C$2:$C$22,'справочник  '!$A$2:$A$22,E34,'справочник  '!$B$2:$B$22,D34)</f>
        <v>0</v>
      </c>
      <c r="L34" s="22"/>
      <c r="M34" s="22"/>
      <c r="N34" s="22"/>
      <c r="O34" s="34" t="e">
        <f t="shared" si="6"/>
        <v>#DIV/0!</v>
      </c>
      <c r="P34" s="18" t="e">
        <f t="shared" si="1"/>
        <v>#DIV/0!</v>
      </c>
      <c r="Q34" s="18" t="e">
        <f t="shared" si="2"/>
        <v>#DIV/0!</v>
      </c>
      <c r="R34" s="18"/>
      <c r="S34" s="18" t="e">
        <f t="shared" si="3"/>
        <v>#DIV/0!</v>
      </c>
      <c r="T34" s="31">
        <f>SUMIFS('справочник  '!$D$2:$D$22,'справочник  '!$A$2:$A$22,E34,'справочник  '!$B$2:$B$22,D34)</f>
        <v>0</v>
      </c>
      <c r="U34" s="15" t="e">
        <f t="shared" si="4"/>
        <v>#DIV/0!</v>
      </c>
      <c r="V34" s="22">
        <f t="shared" si="5"/>
        <v>0</v>
      </c>
      <c r="W34" s="22"/>
      <c r="X34" s="22"/>
    </row>
    <row r="35" spans="1:24" x14ac:dyDescent="0.25">
      <c r="A35" s="12"/>
      <c r="B35" s="12"/>
      <c r="C35" s="22"/>
      <c r="D35" s="37"/>
      <c r="E35" s="37"/>
      <c r="F35" s="22"/>
      <c r="G35" s="22"/>
      <c r="H35" s="22"/>
      <c r="I35" s="22"/>
      <c r="J35" s="37">
        <f>SUMIFS('справочник  '!$E$2:$E$22,'справочник  '!$A$2:$A$22,E35,'справочник  '!$B$2:$B$22,D35)</f>
        <v>0</v>
      </c>
      <c r="K35" s="30">
        <f>SUMIFS('справочник  '!$C$2:$C$22,'справочник  '!$A$2:$A$22,E35,'справочник  '!$B$2:$B$22,D35)</f>
        <v>0</v>
      </c>
      <c r="L35" s="22"/>
      <c r="M35" s="22"/>
      <c r="N35" s="22"/>
      <c r="O35" s="34" t="e">
        <f t="shared" si="6"/>
        <v>#DIV/0!</v>
      </c>
      <c r="P35" s="18" t="e">
        <f t="shared" si="1"/>
        <v>#DIV/0!</v>
      </c>
      <c r="Q35" s="18" t="e">
        <f t="shared" si="2"/>
        <v>#DIV/0!</v>
      </c>
      <c r="R35" s="18"/>
      <c r="S35" s="18" t="e">
        <f t="shared" si="3"/>
        <v>#DIV/0!</v>
      </c>
      <c r="T35" s="31">
        <f>SUMIFS('справочник  '!$D$2:$D$22,'справочник  '!$A$2:$A$22,E35,'справочник  '!$B$2:$B$22,D35)</f>
        <v>0</v>
      </c>
      <c r="U35" s="15" t="e">
        <f t="shared" si="4"/>
        <v>#DIV/0!</v>
      </c>
      <c r="V35" s="22">
        <f t="shared" si="5"/>
        <v>0</v>
      </c>
      <c r="W35" s="22"/>
      <c r="X35" s="22"/>
    </row>
    <row r="36" spans="1:24" x14ac:dyDescent="0.25">
      <c r="A36" s="12"/>
      <c r="B36" s="12"/>
      <c r="C36" s="22"/>
      <c r="D36" s="37"/>
      <c r="E36" s="37"/>
      <c r="F36" s="22"/>
      <c r="G36" s="22"/>
      <c r="H36" s="22"/>
      <c r="I36" s="22"/>
      <c r="J36" s="37">
        <f>SUMIFS('справочник  '!$E$2:$E$22,'справочник  '!$A$2:$A$22,E36,'справочник  '!$B$2:$B$22,D36)</f>
        <v>0</v>
      </c>
      <c r="K36" s="30">
        <f>SUMIFS('справочник  '!$C$2:$C$22,'справочник  '!$A$2:$A$22,E36,'справочник  '!$B$2:$B$22,D36)</f>
        <v>0</v>
      </c>
      <c r="L36" s="22"/>
      <c r="M36" s="22"/>
      <c r="N36" s="22"/>
      <c r="O36" s="34" t="e">
        <f t="shared" si="6"/>
        <v>#DIV/0!</v>
      </c>
      <c r="P36" s="18" t="e">
        <f t="shared" si="1"/>
        <v>#DIV/0!</v>
      </c>
      <c r="Q36" s="18" t="e">
        <f t="shared" si="2"/>
        <v>#DIV/0!</v>
      </c>
      <c r="R36" s="18"/>
      <c r="S36" s="18" t="e">
        <f t="shared" si="3"/>
        <v>#DIV/0!</v>
      </c>
      <c r="T36" s="31">
        <f>SUMIFS('справочник  '!$D$2:$D$22,'справочник  '!$A$2:$A$22,E36,'справочник  '!$B$2:$B$22,D36)</f>
        <v>0</v>
      </c>
      <c r="U36" s="15" t="e">
        <f t="shared" si="4"/>
        <v>#DIV/0!</v>
      </c>
      <c r="V36" s="22">
        <f t="shared" si="5"/>
        <v>0</v>
      </c>
      <c r="W36" s="22"/>
      <c r="X36" s="22"/>
    </row>
    <row r="37" spans="1:24" x14ac:dyDescent="0.25">
      <c r="A37" s="12"/>
      <c r="B37" s="12"/>
      <c r="C37" s="22"/>
      <c r="D37" s="37"/>
      <c r="E37" s="37"/>
      <c r="F37" s="22"/>
      <c r="G37" s="22"/>
      <c r="H37" s="22"/>
      <c r="I37" s="22"/>
      <c r="J37" s="37">
        <f>SUMIFS('справочник  '!$E$2:$E$22,'справочник  '!$A$2:$A$22,E37,'справочник  '!$B$2:$B$22,D37)</f>
        <v>0</v>
      </c>
      <c r="K37" s="30">
        <f>SUMIFS('справочник  '!$C$2:$C$22,'справочник  '!$A$2:$A$22,E37,'справочник  '!$B$2:$B$22,D37)</f>
        <v>0</v>
      </c>
      <c r="L37" s="22"/>
      <c r="M37" s="22"/>
      <c r="N37" s="22"/>
      <c r="O37" s="34" t="e">
        <f t="shared" si="6"/>
        <v>#DIV/0!</v>
      </c>
      <c r="P37" s="18" t="e">
        <f t="shared" si="1"/>
        <v>#DIV/0!</v>
      </c>
      <c r="Q37" s="18" t="e">
        <f t="shared" si="2"/>
        <v>#DIV/0!</v>
      </c>
      <c r="R37" s="18"/>
      <c r="S37" s="18" t="e">
        <f t="shared" si="3"/>
        <v>#DIV/0!</v>
      </c>
      <c r="T37" s="31">
        <f>SUMIFS('справочник  '!$D$2:$D$22,'справочник  '!$A$2:$A$22,E37,'справочник  '!$B$2:$B$22,D37)</f>
        <v>0</v>
      </c>
      <c r="U37" s="15" t="e">
        <f t="shared" si="4"/>
        <v>#DIV/0!</v>
      </c>
      <c r="V37" s="22">
        <f t="shared" si="5"/>
        <v>0</v>
      </c>
      <c r="W37" s="22"/>
      <c r="X37" s="22"/>
    </row>
    <row r="38" spans="1:24" x14ac:dyDescent="0.25">
      <c r="A38" s="12"/>
      <c r="B38" s="12"/>
      <c r="C38" s="22"/>
      <c r="D38" s="37"/>
      <c r="E38" s="37"/>
      <c r="F38" s="22"/>
      <c r="G38" s="22"/>
      <c r="H38" s="22"/>
      <c r="I38" s="22"/>
      <c r="J38" s="37">
        <f>SUMIFS('справочник  '!$E$2:$E$22,'справочник  '!$A$2:$A$22,E38,'справочник  '!$B$2:$B$22,D38)</f>
        <v>0</v>
      </c>
      <c r="K38" s="30">
        <f>SUMIFS('справочник  '!$C$2:$C$22,'справочник  '!$A$2:$A$22,E38,'справочник  '!$B$2:$B$22,D38)</f>
        <v>0</v>
      </c>
      <c r="L38" s="22"/>
      <c r="M38" s="22"/>
      <c r="N38" s="22"/>
      <c r="O38" s="34" t="e">
        <f t="shared" si="6"/>
        <v>#DIV/0!</v>
      </c>
      <c r="P38" s="18" t="e">
        <f t="shared" si="1"/>
        <v>#DIV/0!</v>
      </c>
      <c r="Q38" s="18" t="e">
        <f t="shared" si="2"/>
        <v>#DIV/0!</v>
      </c>
      <c r="R38" s="18"/>
      <c r="S38" s="18" t="e">
        <f t="shared" si="3"/>
        <v>#DIV/0!</v>
      </c>
      <c r="T38" s="31">
        <f>SUMIFS('справочник  '!$D$2:$D$22,'справочник  '!$A$2:$A$22,E38,'справочник  '!$B$2:$B$22,D38)</f>
        <v>0</v>
      </c>
      <c r="U38" s="15" t="e">
        <f t="shared" si="4"/>
        <v>#DIV/0!</v>
      </c>
      <c r="V38" s="22">
        <f t="shared" si="5"/>
        <v>0</v>
      </c>
      <c r="W38" s="22"/>
      <c r="X38" s="22"/>
    </row>
    <row r="39" spans="1:24" x14ac:dyDescent="0.25">
      <c r="A39" s="12"/>
      <c r="B39" s="12"/>
      <c r="C39" s="22"/>
      <c r="D39" s="37"/>
      <c r="E39" s="37"/>
      <c r="F39" s="22"/>
      <c r="G39" s="22"/>
      <c r="H39" s="22"/>
      <c r="I39" s="22"/>
      <c r="J39" s="37">
        <f>SUMIFS('справочник  '!$E$2:$E$22,'справочник  '!$A$2:$A$22,E39,'справочник  '!$B$2:$B$22,D39)</f>
        <v>0</v>
      </c>
      <c r="K39" s="30">
        <f>SUMIFS('справочник  '!$C$2:$C$22,'справочник  '!$A$2:$A$22,E39,'справочник  '!$B$2:$B$22,D39)</f>
        <v>0</v>
      </c>
      <c r="L39" s="22"/>
      <c r="M39" s="22"/>
      <c r="N39" s="22"/>
      <c r="O39" s="34" t="e">
        <f t="shared" si="6"/>
        <v>#DIV/0!</v>
      </c>
      <c r="P39" s="18" t="e">
        <f t="shared" si="1"/>
        <v>#DIV/0!</v>
      </c>
      <c r="Q39" s="18" t="e">
        <f t="shared" si="2"/>
        <v>#DIV/0!</v>
      </c>
      <c r="R39" s="18"/>
      <c r="S39" s="18" t="e">
        <f t="shared" si="3"/>
        <v>#DIV/0!</v>
      </c>
      <c r="T39" s="31">
        <f>SUMIFS('справочник  '!$D$2:$D$22,'справочник  '!$A$2:$A$22,E39,'справочник  '!$B$2:$B$22,D39)</f>
        <v>0</v>
      </c>
      <c r="U39" s="15" t="e">
        <f t="shared" si="4"/>
        <v>#DIV/0!</v>
      </c>
      <c r="V39" s="22">
        <f t="shared" si="5"/>
        <v>0</v>
      </c>
      <c r="W39" s="22"/>
      <c r="X39" s="22"/>
    </row>
    <row r="40" spans="1:24" x14ac:dyDescent="0.25">
      <c r="A40" s="12"/>
      <c r="B40" s="12"/>
      <c r="C40" s="22"/>
      <c r="D40" s="22"/>
      <c r="E40" s="22"/>
      <c r="F40" s="22"/>
      <c r="G40" s="22"/>
      <c r="H40" s="22"/>
      <c r="I40" s="22"/>
      <c r="J40" s="37">
        <f>SUMIFS('справочник  '!$E$2:$E$22,'справочник  '!$A$2:$A$22,E40,'справочник  '!$B$2:$B$22,D40)</f>
        <v>0</v>
      </c>
      <c r="K40" s="30">
        <f>SUMIFS('справочник  '!$C$2:$C$22,'справочник  '!$A$2:$A$22,E40,'справочник  '!$B$2:$B$22,D40)</f>
        <v>0</v>
      </c>
      <c r="L40" s="22"/>
      <c r="M40" s="22"/>
      <c r="N40" s="22"/>
      <c r="O40" s="34" t="e">
        <f t="shared" si="6"/>
        <v>#DIV/0!</v>
      </c>
      <c r="P40" s="18" t="e">
        <f t="shared" ref="P40" si="7">ROUND((O40)*K40,0)</f>
        <v>#DIV/0!</v>
      </c>
      <c r="Q40" s="18" t="e">
        <f t="shared" ref="Q40" si="8">SUM(P40)*$Q$5</f>
        <v>#DIV/0!</v>
      </c>
      <c r="R40" s="22"/>
      <c r="S40" s="18" t="e">
        <f t="shared" si="3"/>
        <v>#DIV/0!</v>
      </c>
      <c r="T40" s="31">
        <f>SUMIFS('справочник  '!$D$2:$D$22,'справочник  '!$A$2:$A$22,E40,'справочник  '!$B$2:$B$22,D40)</f>
        <v>0</v>
      </c>
      <c r="U40" s="15" t="e">
        <f t="shared" si="4"/>
        <v>#DIV/0!</v>
      </c>
      <c r="V40" s="37">
        <f t="shared" si="5"/>
        <v>0</v>
      </c>
      <c r="W40" s="22"/>
      <c r="X40" s="18"/>
    </row>
    <row r="41" spans="1:24" x14ac:dyDescent="0.25">
      <c r="F41" s="56" t="s">
        <v>33</v>
      </c>
      <c r="G41" s="56"/>
      <c r="H41" s="57"/>
      <c r="I41" s="18">
        <f>SUBTOTAL(109,H8:H40)</f>
        <v>0</v>
      </c>
      <c r="L41" s="56" t="s">
        <v>34</v>
      </c>
      <c r="M41" s="57"/>
      <c r="N41" s="18">
        <f>SUBTOTAL(109,M8:M40)</f>
        <v>200</v>
      </c>
      <c r="P41" s="18" t="e">
        <f>SUBTOTAL(109,P8:P40)</f>
        <v>#DIV/0!</v>
      </c>
      <c r="Q41" s="18" t="e">
        <f>SUBTOTAL(109,Q8:Q40)</f>
        <v>#DIV/0!</v>
      </c>
      <c r="S41" s="18" t="e">
        <f>SUBTOTAL(109,S8:S40)</f>
        <v>#DIV/0!</v>
      </c>
      <c r="V41" s="18">
        <f t="shared" ref="V41:X41" si="9">SUBTOTAL(109,V8:V40)</f>
        <v>290</v>
      </c>
      <c r="W41" s="18">
        <f t="shared" si="9"/>
        <v>60</v>
      </c>
      <c r="X41" s="18">
        <f t="shared" si="9"/>
        <v>350</v>
      </c>
    </row>
    <row r="42" spans="1:24" ht="15.75" x14ac:dyDescent="0.25">
      <c r="A42" s="58" t="s">
        <v>35</v>
      </c>
      <c r="B42" s="58"/>
      <c r="C42" s="58"/>
      <c r="D42" s="58"/>
      <c r="E42" s="58"/>
    </row>
    <row r="43" spans="1:24" x14ac:dyDescent="0.25">
      <c r="A43" s="55" t="s">
        <v>36</v>
      </c>
      <c r="B43" s="55"/>
      <c r="C43" s="55"/>
      <c r="D43" s="55"/>
      <c r="E43" s="55"/>
      <c r="F43" s="5"/>
      <c r="G43" t="s">
        <v>52</v>
      </c>
      <c r="N43" s="55" t="s">
        <v>39</v>
      </c>
      <c r="O43" s="55"/>
      <c r="P43" s="55"/>
      <c r="Q43" s="5"/>
    </row>
    <row r="44" spans="1:24" x14ac:dyDescent="0.25">
      <c r="A44" s="55" t="s">
        <v>37</v>
      </c>
      <c r="B44" s="55"/>
      <c r="C44" s="55"/>
      <c r="D44" s="55"/>
      <c r="E44" s="55"/>
      <c r="F44" s="60">
        <f>$X$41</f>
        <v>350</v>
      </c>
      <c r="G44" t="s">
        <v>52</v>
      </c>
      <c r="N44" s="55" t="s">
        <v>40</v>
      </c>
      <c r="O44" s="55"/>
      <c r="P44" s="55"/>
      <c r="Q44" s="6"/>
    </row>
    <row r="45" spans="1:24" x14ac:dyDescent="0.25">
      <c r="A45" s="55" t="s">
        <v>38</v>
      </c>
      <c r="B45" s="55"/>
      <c r="C45" s="55"/>
      <c r="D45" s="55"/>
      <c r="E45" s="55"/>
    </row>
    <row r="46" spans="1:24" ht="18.75" x14ac:dyDescent="0.3">
      <c r="A46" s="7"/>
      <c r="B46" s="7"/>
      <c r="C46" s="7" t="s">
        <v>41</v>
      </c>
      <c r="D46" s="7"/>
      <c r="I46" s="7" t="s">
        <v>42</v>
      </c>
      <c r="N46" s="7" t="s">
        <v>43</v>
      </c>
    </row>
    <row r="47" spans="1:24" x14ac:dyDescent="0.25">
      <c r="A47" t="s">
        <v>44</v>
      </c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</row>
  </sheetData>
  <autoFilter ref="B7:B40"/>
  <mergeCells count="40">
    <mergeCell ref="I3:I6"/>
    <mergeCell ref="J3:J6"/>
    <mergeCell ref="H1:K1"/>
    <mergeCell ref="L1:O1"/>
    <mergeCell ref="U1:X1"/>
    <mergeCell ref="H2:K2"/>
    <mergeCell ref="L2:O2"/>
    <mergeCell ref="U2:X2"/>
    <mergeCell ref="E3:E6"/>
    <mergeCell ref="B3:B6"/>
    <mergeCell ref="F3:F6"/>
    <mergeCell ref="T3:X3"/>
    <mergeCell ref="M4:M6"/>
    <mergeCell ref="N4:N6"/>
    <mergeCell ref="O4:O6"/>
    <mergeCell ref="P4:P5"/>
    <mergeCell ref="Q4:R4"/>
    <mergeCell ref="S4:S6"/>
    <mergeCell ref="V4:V6"/>
    <mergeCell ref="W4:W6"/>
    <mergeCell ref="X4:X6"/>
    <mergeCell ref="T5:T6"/>
    <mergeCell ref="U5:U6"/>
    <mergeCell ref="H3:H6"/>
    <mergeCell ref="F41:H41"/>
    <mergeCell ref="L41:M41"/>
    <mergeCell ref="K3:K6"/>
    <mergeCell ref="L3:L6"/>
    <mergeCell ref="A45:E45"/>
    <mergeCell ref="M3:O3"/>
    <mergeCell ref="G3:G6"/>
    <mergeCell ref="A43:E43"/>
    <mergeCell ref="N43:P43"/>
    <mergeCell ref="A44:E44"/>
    <mergeCell ref="N44:P44"/>
    <mergeCell ref="A42:E42"/>
    <mergeCell ref="P3:S3"/>
    <mergeCell ref="A3:A6"/>
    <mergeCell ref="C3:C6"/>
    <mergeCell ref="D3:D6"/>
  </mergeCells>
  <pageMargins left="0.25" right="0.25" top="0.75" bottom="0.75" header="0.3" footer="0.3"/>
  <pageSetup paperSize="9" scale="53" fitToHeight="0" orientation="landscape" verticalDpi="0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'штат '!$A$2:$A$36</xm:f>
          </x14:formula1>
          <xm:sqref>B8:B39</xm:sqref>
        </x14:dataValidation>
        <x14:dataValidation type="list" allowBlank="1" showInputMessage="1" showErrorMessage="1">
          <x14:formula1>
            <xm:f>'справочник  '!$A$2:$A$22</xm:f>
          </x14:formula1>
          <xm:sqref>E8:E39</xm:sqref>
        </x14:dataValidation>
        <x14:dataValidation type="list" allowBlank="1" showInputMessage="1" showErrorMessage="1">
          <x14:formula1>
            <xm:f>'справочник  '!$B$2:$B$22</xm:f>
          </x14:formula1>
          <xm:sqref>D8:D39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6"/>
  <sheetViews>
    <sheetView workbookViewId="0">
      <pane xSplit="9" ySplit="6" topLeftCell="N37" activePane="bottomRight" state="frozen"/>
      <selection pane="topRight" activeCell="I1" sqref="I1"/>
      <selection pane="bottomLeft" activeCell="A7" sqref="A7"/>
      <selection pane="bottomRight" activeCell="M13" sqref="M13"/>
    </sheetView>
  </sheetViews>
  <sheetFormatPr defaultRowHeight="15" x14ac:dyDescent="0.25"/>
  <cols>
    <col min="2" max="2" width="16.42578125" customWidth="1"/>
    <col min="4" max="4" width="21.85546875" customWidth="1"/>
    <col min="5" max="5" width="30.140625" customWidth="1"/>
    <col min="6" max="6" width="12" customWidth="1"/>
    <col min="8" max="8" width="10.85546875" customWidth="1"/>
    <col min="9" max="9" width="9.140625" hidden="1" customWidth="1"/>
    <col min="10" max="10" width="12.140625" customWidth="1"/>
    <col min="16" max="16" width="12.140625" customWidth="1"/>
    <col min="17" max="17" width="11.5703125" customWidth="1"/>
    <col min="19" max="19" width="10.5703125" customWidth="1"/>
    <col min="20" max="20" width="11.85546875" customWidth="1"/>
    <col min="23" max="23" width="11" customWidth="1"/>
  </cols>
  <sheetData>
    <row r="1" spans="1:24" ht="45" x14ac:dyDescent="0.25">
      <c r="A1" s="8" t="s">
        <v>0</v>
      </c>
      <c r="B1" s="8"/>
      <c r="C1" s="8" t="s">
        <v>1</v>
      </c>
      <c r="D1" s="9" t="s">
        <v>2</v>
      </c>
      <c r="E1" s="8" t="s">
        <v>3</v>
      </c>
      <c r="F1" s="8" t="s">
        <v>4</v>
      </c>
      <c r="G1" s="8" t="s">
        <v>5</v>
      </c>
      <c r="H1" s="51" t="s">
        <v>6</v>
      </c>
      <c r="I1" s="51"/>
      <c r="J1" s="51"/>
      <c r="K1" s="51"/>
      <c r="L1" s="51" t="s">
        <v>69</v>
      </c>
      <c r="M1" s="51"/>
      <c r="N1" s="51"/>
      <c r="O1" s="51"/>
      <c r="P1" s="20" t="s">
        <v>7</v>
      </c>
      <c r="Q1" s="8" t="s">
        <v>8</v>
      </c>
      <c r="R1" s="8" t="s">
        <v>9</v>
      </c>
      <c r="S1" s="20" t="s">
        <v>10</v>
      </c>
      <c r="T1" s="23" t="s">
        <v>11</v>
      </c>
      <c r="U1" s="49" t="s">
        <v>12</v>
      </c>
      <c r="V1" s="49"/>
      <c r="W1" s="49"/>
      <c r="X1" s="49"/>
    </row>
    <row r="2" spans="1:24" x14ac:dyDescent="0.25">
      <c r="A2" s="22"/>
      <c r="B2" s="22"/>
      <c r="C2" s="22"/>
      <c r="D2" s="3"/>
      <c r="E2" s="3"/>
      <c r="F2" s="3"/>
      <c r="G2" s="3"/>
      <c r="H2" s="52"/>
      <c r="I2" s="52"/>
      <c r="J2" s="52"/>
      <c r="K2" s="52"/>
      <c r="L2" s="52"/>
      <c r="M2" s="52"/>
      <c r="N2" s="52"/>
      <c r="O2" s="52"/>
      <c r="P2" s="3"/>
      <c r="Q2" s="3"/>
      <c r="R2" s="3"/>
      <c r="S2" s="22"/>
      <c r="T2" s="22"/>
      <c r="U2" s="45"/>
      <c r="V2" s="45"/>
      <c r="W2" s="45"/>
      <c r="X2" s="45"/>
    </row>
    <row r="3" spans="1:24" x14ac:dyDescent="0.25">
      <c r="A3" s="53" t="s">
        <v>13</v>
      </c>
      <c r="B3" s="46" t="s">
        <v>71</v>
      </c>
      <c r="C3" s="53" t="s">
        <v>14</v>
      </c>
      <c r="D3" s="52" t="s">
        <v>15</v>
      </c>
      <c r="E3" s="52" t="s">
        <v>16</v>
      </c>
      <c r="F3" s="53" t="s">
        <v>17</v>
      </c>
      <c r="G3" s="54" t="s">
        <v>18</v>
      </c>
      <c r="H3" s="54" t="s">
        <v>45</v>
      </c>
      <c r="I3" s="53" t="s">
        <v>19</v>
      </c>
      <c r="J3" s="52" t="s">
        <v>20</v>
      </c>
      <c r="K3" s="43" t="s">
        <v>21</v>
      </c>
      <c r="L3" s="54" t="s">
        <v>22</v>
      </c>
      <c r="M3" s="45" t="s">
        <v>23</v>
      </c>
      <c r="N3" s="45"/>
      <c r="O3" s="45"/>
      <c r="P3" s="45" t="s">
        <v>27</v>
      </c>
      <c r="Q3" s="45"/>
      <c r="R3" s="45"/>
      <c r="S3" s="45"/>
      <c r="T3" s="45" t="s">
        <v>30</v>
      </c>
      <c r="U3" s="45"/>
      <c r="V3" s="45"/>
      <c r="W3" s="45"/>
      <c r="X3" s="45"/>
    </row>
    <row r="4" spans="1:24" x14ac:dyDescent="0.25">
      <c r="A4" s="53"/>
      <c r="B4" s="47"/>
      <c r="C4" s="53"/>
      <c r="D4" s="52"/>
      <c r="E4" s="52"/>
      <c r="F4" s="53"/>
      <c r="G4" s="54"/>
      <c r="H4" s="54"/>
      <c r="I4" s="53"/>
      <c r="J4" s="52"/>
      <c r="K4" s="43"/>
      <c r="L4" s="54"/>
      <c r="M4" s="53" t="s">
        <v>48</v>
      </c>
      <c r="N4" s="54" t="s">
        <v>24</v>
      </c>
      <c r="O4" s="54" t="s">
        <v>25</v>
      </c>
      <c r="P4" s="43" t="s">
        <v>26</v>
      </c>
      <c r="Q4" s="45" t="s">
        <v>28</v>
      </c>
      <c r="R4" s="45"/>
      <c r="S4" s="43" t="s">
        <v>29</v>
      </c>
      <c r="T4" s="22" t="s">
        <v>31</v>
      </c>
      <c r="U4" s="22" t="s">
        <v>66</v>
      </c>
      <c r="V4" s="53" t="s">
        <v>64</v>
      </c>
      <c r="W4" s="43" t="s">
        <v>63</v>
      </c>
      <c r="X4" s="43" t="s">
        <v>62</v>
      </c>
    </row>
    <row r="5" spans="1:24" x14ac:dyDescent="0.25">
      <c r="A5" s="53"/>
      <c r="B5" s="47"/>
      <c r="C5" s="53"/>
      <c r="D5" s="52"/>
      <c r="E5" s="52"/>
      <c r="F5" s="53"/>
      <c r="G5" s="54"/>
      <c r="H5" s="54"/>
      <c r="I5" s="53"/>
      <c r="J5" s="52"/>
      <c r="K5" s="43"/>
      <c r="L5" s="54"/>
      <c r="M5" s="53"/>
      <c r="N5" s="54"/>
      <c r="O5" s="54"/>
      <c r="P5" s="43"/>
      <c r="Q5" s="13">
        <v>2.5</v>
      </c>
      <c r="R5" s="13"/>
      <c r="S5" s="43"/>
      <c r="T5" s="54" t="s">
        <v>32</v>
      </c>
      <c r="U5" s="54" t="s">
        <v>32</v>
      </c>
      <c r="V5" s="53"/>
      <c r="W5" s="43"/>
      <c r="X5" s="43"/>
    </row>
    <row r="6" spans="1:24" ht="57.75" customHeight="1" x14ac:dyDescent="0.25">
      <c r="A6" s="53"/>
      <c r="B6" s="48"/>
      <c r="C6" s="53"/>
      <c r="D6" s="52"/>
      <c r="E6" s="52"/>
      <c r="F6" s="53"/>
      <c r="G6" s="54"/>
      <c r="H6" s="54"/>
      <c r="I6" s="53"/>
      <c r="J6" s="52"/>
      <c r="K6" s="43"/>
      <c r="L6" s="54"/>
      <c r="M6" s="53"/>
      <c r="N6" s="54"/>
      <c r="O6" s="54"/>
      <c r="P6" s="3"/>
      <c r="Q6" s="3"/>
      <c r="R6" s="3"/>
      <c r="S6" s="43"/>
      <c r="T6" s="54"/>
      <c r="U6" s="54"/>
      <c r="V6" s="53"/>
      <c r="W6" s="43"/>
      <c r="X6" s="43"/>
    </row>
    <row r="7" spans="1:24" x14ac:dyDescent="0.25">
      <c r="A7" s="12">
        <v>42877</v>
      </c>
      <c r="B7" s="12" t="s">
        <v>97</v>
      </c>
      <c r="C7" s="22"/>
      <c r="D7" s="35" t="s">
        <v>83</v>
      </c>
      <c r="E7" s="35" t="s">
        <v>65</v>
      </c>
      <c r="F7" s="22"/>
      <c r="G7" s="22"/>
      <c r="H7" s="22"/>
      <c r="I7" s="22"/>
      <c r="J7" s="35">
        <f>SUMIFS('справочник  '!$E$2:$E$22,'справочник  '!$A$2:$A$22,E7,'справочник  '!$B$2:$B$22,D7)</f>
        <v>77</v>
      </c>
      <c r="K7" s="30">
        <f>SUMIFS('справочник  '!$C$2:$C$22,'справочник  '!$A$2:$A$22,E7,'справочник  '!$B$2:$B$22,D7)</f>
        <v>1138</v>
      </c>
      <c r="L7" s="34"/>
      <c r="M7" s="22">
        <v>150</v>
      </c>
      <c r="N7" s="22"/>
      <c r="O7" s="34">
        <f t="shared" ref="O7:O39" si="0">ROUND(M7/J7,1+(--VALUE(RIGHT(ROUND(M7/J7,2),1))&lt;=5))</f>
        <v>1.95</v>
      </c>
      <c r="P7" s="18">
        <f>ROUND((O7)*K7,0)</f>
        <v>2219</v>
      </c>
      <c r="Q7" s="18">
        <f>SUM(P7)*$Q$5</f>
        <v>5547.5</v>
      </c>
      <c r="R7" s="18"/>
      <c r="S7" s="18">
        <f>SUM(P7)+Q7</f>
        <v>7766.5</v>
      </c>
      <c r="T7" s="31">
        <f>SUMIFS('справочник  '!$D$2:$D$22,'справочник  '!$A$2:$A$22,E7,'справочник  '!$B$2:$B$22,D7)</f>
        <v>7.2</v>
      </c>
      <c r="U7" s="15">
        <f>SUM(V7/M7)</f>
        <v>5.666666666666667</v>
      </c>
      <c r="V7" s="22">
        <f>SUM(X7)-W7</f>
        <v>850</v>
      </c>
      <c r="W7" s="22"/>
      <c r="X7" s="22">
        <v>850</v>
      </c>
    </row>
    <row r="8" spans="1:24" x14ac:dyDescent="0.25">
      <c r="A8" s="12">
        <v>42877</v>
      </c>
      <c r="B8" s="12" t="s">
        <v>97</v>
      </c>
      <c r="C8" s="22"/>
      <c r="D8" s="35" t="s">
        <v>83</v>
      </c>
      <c r="E8" s="35" t="s">
        <v>65</v>
      </c>
      <c r="F8" s="22"/>
      <c r="G8" s="22"/>
      <c r="H8" s="22"/>
      <c r="I8" s="22"/>
      <c r="J8" s="35">
        <f>SUMIFS('справочник  '!$E$2:$E$22,'справочник  '!$A$2:$A$22,E8,'справочник  '!$B$2:$B$22,D8)</f>
        <v>77</v>
      </c>
      <c r="K8" s="30">
        <f>SUMIFS('справочник  '!$C$2:$C$22,'справочник  '!$A$2:$A$22,E8,'справочник  '!$B$2:$B$22,D8)</f>
        <v>1138</v>
      </c>
      <c r="L8" s="22"/>
      <c r="M8" s="22">
        <v>150</v>
      </c>
      <c r="N8" s="22"/>
      <c r="O8" s="34">
        <f t="shared" si="0"/>
        <v>1.95</v>
      </c>
      <c r="P8" s="18">
        <f t="shared" ref="P8:P38" si="1">ROUND((O8)*K8,0)</f>
        <v>2219</v>
      </c>
      <c r="Q8" s="18">
        <f t="shared" ref="Q8:Q38" si="2">SUM(P8)*$Q$5</f>
        <v>5547.5</v>
      </c>
      <c r="R8" s="18"/>
      <c r="S8" s="18">
        <f t="shared" ref="S8:S39" si="3">SUM(P8)+Q8</f>
        <v>7766.5</v>
      </c>
      <c r="T8" s="31">
        <f>SUMIFS('справочник  '!$D$2:$D$22,'справочник  '!$A$2:$A$22,E8,'справочник  '!$B$2:$B$22,D8)</f>
        <v>7.2</v>
      </c>
      <c r="U8" s="15">
        <f t="shared" ref="U8:U38" si="4">SUM(V8/M8)</f>
        <v>6.333333333333333</v>
      </c>
      <c r="V8" s="22">
        <f t="shared" ref="V8:V39" si="5">SUM(X8)-W8</f>
        <v>950</v>
      </c>
      <c r="W8" s="22"/>
      <c r="X8" s="22">
        <v>950</v>
      </c>
    </row>
    <row r="9" spans="1:24" x14ac:dyDescent="0.25">
      <c r="A9" s="12">
        <v>42877</v>
      </c>
      <c r="B9" s="12" t="s">
        <v>95</v>
      </c>
      <c r="C9" s="22"/>
      <c r="D9" s="35" t="s">
        <v>84</v>
      </c>
      <c r="E9" s="35" t="s">
        <v>91</v>
      </c>
      <c r="F9" s="22"/>
      <c r="G9" s="22"/>
      <c r="H9" s="22"/>
      <c r="I9" s="22"/>
      <c r="J9" s="35">
        <f>SUMIFS('справочник  '!$E$2:$E$22,'справочник  '!$A$2:$A$22,E9,'справочник  '!$B$2:$B$22,D9)</f>
        <v>70</v>
      </c>
      <c r="K9" s="30">
        <f>SUMIFS('справочник  '!$C$2:$C$22,'справочник  '!$A$2:$A$22,E9,'справочник  '!$B$2:$B$22,D9)</f>
        <v>1138</v>
      </c>
      <c r="L9" s="22"/>
      <c r="M9" s="22">
        <v>150</v>
      </c>
      <c r="N9" s="22"/>
      <c r="O9" s="34">
        <f t="shared" si="0"/>
        <v>2.14</v>
      </c>
      <c r="P9" s="18">
        <f t="shared" si="1"/>
        <v>2435</v>
      </c>
      <c r="Q9" s="18">
        <f t="shared" si="2"/>
        <v>6087.5</v>
      </c>
      <c r="R9" s="18"/>
      <c r="S9" s="18">
        <f t="shared" si="3"/>
        <v>8522.5</v>
      </c>
      <c r="T9" s="31">
        <f>SUMIFS('справочник  '!$D$2:$D$22,'справочник  '!$A$2:$A$22,E9,'справочник  '!$B$2:$B$22,D9)</f>
        <v>11.2</v>
      </c>
      <c r="U9" s="15">
        <f t="shared" si="4"/>
        <v>6.666666666666667</v>
      </c>
      <c r="V9" s="22">
        <f t="shared" si="5"/>
        <v>1000</v>
      </c>
      <c r="W9" s="22"/>
      <c r="X9" s="22">
        <v>1000</v>
      </c>
    </row>
    <row r="10" spans="1:24" x14ac:dyDescent="0.25">
      <c r="A10" s="12"/>
      <c r="B10" s="12" t="s">
        <v>97</v>
      </c>
      <c r="C10" s="22"/>
      <c r="D10" s="37" t="s">
        <v>83</v>
      </c>
      <c r="E10" s="37" t="s">
        <v>92</v>
      </c>
      <c r="F10" s="22"/>
      <c r="G10" s="22"/>
      <c r="H10" s="22"/>
      <c r="I10" s="22"/>
      <c r="J10" s="37">
        <f>SUMIFS('справочник  '!$E$2:$E$22,'справочник  '!$A$2:$A$22,E10,'справочник  '!$B$2:$B$22,D10)</f>
        <v>59</v>
      </c>
      <c r="K10" s="30">
        <f>SUMIFS('справочник  '!$C$2:$C$22,'справочник  '!$A$2:$A$22,E10,'справочник  '!$B$2:$B$22,D10)</f>
        <v>1138</v>
      </c>
      <c r="L10" s="22"/>
      <c r="M10" s="22">
        <v>140</v>
      </c>
      <c r="N10" s="22"/>
      <c r="O10" s="34">
        <f t="shared" si="0"/>
        <v>2.4</v>
      </c>
      <c r="P10" s="18">
        <f t="shared" si="1"/>
        <v>2731</v>
      </c>
      <c r="Q10" s="18">
        <f t="shared" si="2"/>
        <v>6827.5</v>
      </c>
      <c r="R10" s="18"/>
      <c r="S10" s="18">
        <f t="shared" si="3"/>
        <v>9558.5</v>
      </c>
      <c r="T10" s="31">
        <f>SUMIFS('справочник  '!$D$2:$D$22,'справочник  '!$A$2:$A$22,E10,'справочник  '!$B$2:$B$22,D10)</f>
        <v>8.4</v>
      </c>
      <c r="U10" s="15">
        <f t="shared" si="4"/>
        <v>0</v>
      </c>
      <c r="V10" s="22">
        <f t="shared" si="5"/>
        <v>0</v>
      </c>
      <c r="W10" s="22"/>
      <c r="X10" s="22"/>
    </row>
    <row r="11" spans="1:24" x14ac:dyDescent="0.25">
      <c r="A11" s="12"/>
      <c r="B11" s="12" t="s">
        <v>95</v>
      </c>
      <c r="C11" s="22"/>
      <c r="D11" s="37" t="s">
        <v>84</v>
      </c>
      <c r="E11" s="37" t="s">
        <v>92</v>
      </c>
      <c r="F11" s="22"/>
      <c r="G11" s="22"/>
      <c r="H11" s="22"/>
      <c r="I11" s="22"/>
      <c r="J11" s="37">
        <f>SUMIFS('справочник  '!$E$2:$E$22,'справочник  '!$A$2:$A$22,E11,'справочник  '!$B$2:$B$22,D11)</f>
        <v>51</v>
      </c>
      <c r="K11" s="30">
        <f>SUMIFS('справочник  '!$C$2:$C$22,'справочник  '!$A$2:$A$22,E11,'справочник  '!$B$2:$B$22,D11)</f>
        <v>1138</v>
      </c>
      <c r="L11" s="22"/>
      <c r="M11" s="22">
        <v>130</v>
      </c>
      <c r="N11" s="22"/>
      <c r="O11" s="34">
        <f t="shared" si="0"/>
        <v>2.5499999999999998</v>
      </c>
      <c r="P11" s="18">
        <f t="shared" si="1"/>
        <v>2902</v>
      </c>
      <c r="Q11" s="18">
        <f t="shared" si="2"/>
        <v>7255</v>
      </c>
      <c r="R11" s="18"/>
      <c r="S11" s="18">
        <f t="shared" si="3"/>
        <v>10157</v>
      </c>
      <c r="T11" s="31">
        <f>SUMIFS('справочник  '!$D$2:$D$22,'справочник  '!$A$2:$A$22,E11,'справочник  '!$B$2:$B$22,D11)</f>
        <v>11.2</v>
      </c>
      <c r="U11" s="15">
        <f t="shared" si="4"/>
        <v>0</v>
      </c>
      <c r="V11" s="22">
        <f t="shared" si="5"/>
        <v>0</v>
      </c>
      <c r="W11" s="22"/>
      <c r="X11" s="22"/>
    </row>
    <row r="12" spans="1:24" x14ac:dyDescent="0.25">
      <c r="A12" s="12"/>
      <c r="B12" s="12"/>
      <c r="C12" s="22"/>
      <c r="D12" s="37"/>
      <c r="E12" s="37"/>
      <c r="F12" s="22"/>
      <c r="G12" s="22"/>
      <c r="H12" s="22"/>
      <c r="I12" s="22"/>
      <c r="J12" s="37">
        <f>SUMIFS('справочник  '!$E$2:$E$22,'справочник  '!$A$2:$A$22,E12,'справочник  '!$B$2:$B$22,D12)</f>
        <v>0</v>
      </c>
      <c r="K12" s="30">
        <f>SUMIFS('справочник  '!$C$2:$C$22,'справочник  '!$A$2:$A$22,E12,'справочник  '!$B$2:$B$22,D12)</f>
        <v>0</v>
      </c>
      <c r="L12" s="22"/>
      <c r="M12" s="22"/>
      <c r="N12" s="22"/>
      <c r="O12" s="34" t="e">
        <f t="shared" si="0"/>
        <v>#DIV/0!</v>
      </c>
      <c r="P12" s="18" t="e">
        <f t="shared" si="1"/>
        <v>#DIV/0!</v>
      </c>
      <c r="Q12" s="18" t="e">
        <f t="shared" si="2"/>
        <v>#DIV/0!</v>
      </c>
      <c r="R12" s="18"/>
      <c r="S12" s="18" t="e">
        <f t="shared" si="3"/>
        <v>#DIV/0!</v>
      </c>
      <c r="T12" s="31">
        <f>SUMIFS('справочник  '!$D$2:$D$22,'справочник  '!$A$2:$A$22,E12,'справочник  '!$B$2:$B$22,D12)</f>
        <v>0</v>
      </c>
      <c r="U12" s="15" t="e">
        <f t="shared" si="4"/>
        <v>#DIV/0!</v>
      </c>
      <c r="V12" s="22">
        <f t="shared" si="5"/>
        <v>0</v>
      </c>
      <c r="W12" s="22"/>
      <c r="X12" s="22"/>
    </row>
    <row r="13" spans="1:24" x14ac:dyDescent="0.25">
      <c r="A13" s="12"/>
      <c r="B13" s="12"/>
      <c r="C13" s="22"/>
      <c r="D13" s="37"/>
      <c r="E13" s="37"/>
      <c r="F13" s="22"/>
      <c r="G13" s="22"/>
      <c r="H13" s="22"/>
      <c r="I13" s="22"/>
      <c r="J13" s="37">
        <f>SUMIFS('справочник  '!$E$2:$E$22,'справочник  '!$A$2:$A$22,E13,'справочник  '!$B$2:$B$22,D13)</f>
        <v>0</v>
      </c>
      <c r="K13" s="30">
        <f>SUMIFS('справочник  '!$C$2:$C$22,'справочник  '!$A$2:$A$22,E13,'справочник  '!$B$2:$B$22,D13)</f>
        <v>0</v>
      </c>
      <c r="L13" s="22"/>
      <c r="M13" s="22"/>
      <c r="N13" s="22"/>
      <c r="O13" s="34" t="e">
        <f t="shared" si="0"/>
        <v>#DIV/0!</v>
      </c>
      <c r="P13" s="18" t="e">
        <f t="shared" si="1"/>
        <v>#DIV/0!</v>
      </c>
      <c r="Q13" s="18" t="e">
        <f>SUM(P13)*$Q$5</f>
        <v>#DIV/0!</v>
      </c>
      <c r="R13" s="18"/>
      <c r="S13" s="18" t="e">
        <f t="shared" si="3"/>
        <v>#DIV/0!</v>
      </c>
      <c r="T13" s="31">
        <f>SUMIFS('справочник  '!$D$2:$D$22,'справочник  '!$A$2:$A$22,E13,'справочник  '!$B$2:$B$22,D13)</f>
        <v>0</v>
      </c>
      <c r="U13" s="15" t="e">
        <f t="shared" si="4"/>
        <v>#DIV/0!</v>
      </c>
      <c r="V13" s="22">
        <f t="shared" si="5"/>
        <v>0</v>
      </c>
      <c r="W13" s="22"/>
      <c r="X13" s="22"/>
    </row>
    <row r="14" spans="1:24" x14ac:dyDescent="0.25">
      <c r="A14" s="12"/>
      <c r="B14" s="12"/>
      <c r="C14" s="22"/>
      <c r="D14" s="37"/>
      <c r="E14" s="37"/>
      <c r="F14" s="22"/>
      <c r="G14" s="22"/>
      <c r="H14" s="22"/>
      <c r="I14" s="22"/>
      <c r="J14" s="37">
        <f>SUMIFS('справочник  '!$E$2:$E$22,'справочник  '!$A$2:$A$22,E14,'справочник  '!$B$2:$B$22,D14)</f>
        <v>0</v>
      </c>
      <c r="K14" s="30">
        <f>SUMIFS('справочник  '!$C$2:$C$22,'справочник  '!$A$2:$A$22,E14,'справочник  '!$B$2:$B$22,D14)</f>
        <v>0</v>
      </c>
      <c r="L14" s="22"/>
      <c r="M14" s="22"/>
      <c r="N14" s="22"/>
      <c r="O14" s="34" t="e">
        <f t="shared" si="0"/>
        <v>#DIV/0!</v>
      </c>
      <c r="P14" s="18" t="e">
        <f t="shared" si="1"/>
        <v>#DIV/0!</v>
      </c>
      <c r="Q14" s="18" t="e">
        <f t="shared" si="2"/>
        <v>#DIV/0!</v>
      </c>
      <c r="R14" s="18"/>
      <c r="S14" s="18" t="e">
        <f t="shared" si="3"/>
        <v>#DIV/0!</v>
      </c>
      <c r="T14" s="31">
        <f>SUMIFS('справочник  '!$D$2:$D$22,'справочник  '!$A$2:$A$22,E14,'справочник  '!$B$2:$B$22,D14)</f>
        <v>0</v>
      </c>
      <c r="U14" s="15" t="e">
        <f t="shared" si="4"/>
        <v>#DIV/0!</v>
      </c>
      <c r="V14" s="22">
        <f t="shared" si="5"/>
        <v>0</v>
      </c>
      <c r="W14" s="22"/>
      <c r="X14" s="22"/>
    </row>
    <row r="15" spans="1:24" x14ac:dyDescent="0.25">
      <c r="A15" s="12"/>
      <c r="B15" s="12"/>
      <c r="C15" s="22"/>
      <c r="D15" s="37"/>
      <c r="E15" s="37"/>
      <c r="F15" s="22"/>
      <c r="G15" s="22"/>
      <c r="H15" s="22"/>
      <c r="I15" s="22"/>
      <c r="J15" s="37">
        <f>SUMIFS('справочник  '!$E$2:$E$22,'справочник  '!$A$2:$A$22,E15,'справочник  '!$B$2:$B$22,D15)</f>
        <v>0</v>
      </c>
      <c r="K15" s="30">
        <f>SUMIFS('справочник  '!$C$2:$C$22,'справочник  '!$A$2:$A$22,E15,'справочник  '!$B$2:$B$22,D15)</f>
        <v>0</v>
      </c>
      <c r="L15" s="22"/>
      <c r="M15" s="22"/>
      <c r="N15" s="22"/>
      <c r="O15" s="34" t="e">
        <f t="shared" si="0"/>
        <v>#DIV/0!</v>
      </c>
      <c r="P15" s="18" t="e">
        <f t="shared" si="1"/>
        <v>#DIV/0!</v>
      </c>
      <c r="Q15" s="18" t="e">
        <f t="shared" si="2"/>
        <v>#DIV/0!</v>
      </c>
      <c r="R15" s="18"/>
      <c r="S15" s="18" t="e">
        <f t="shared" si="3"/>
        <v>#DIV/0!</v>
      </c>
      <c r="T15" s="31">
        <f>SUMIFS('справочник  '!$D$2:$D$22,'справочник  '!$A$2:$A$22,E15,'справочник  '!$B$2:$B$22,D15)</f>
        <v>0</v>
      </c>
      <c r="U15" s="15" t="e">
        <f t="shared" si="4"/>
        <v>#DIV/0!</v>
      </c>
      <c r="V15" s="22">
        <f t="shared" si="5"/>
        <v>0</v>
      </c>
      <c r="W15" s="22"/>
      <c r="X15" s="22"/>
    </row>
    <row r="16" spans="1:24" x14ac:dyDescent="0.25">
      <c r="A16" s="12"/>
      <c r="B16" s="12"/>
      <c r="C16" s="22"/>
      <c r="D16" s="37"/>
      <c r="E16" s="37"/>
      <c r="F16" s="22"/>
      <c r="G16" s="22"/>
      <c r="H16" s="22"/>
      <c r="I16" s="22"/>
      <c r="J16" s="37">
        <f>SUMIFS('справочник  '!$E$2:$E$22,'справочник  '!$A$2:$A$22,E16,'справочник  '!$B$2:$B$22,D16)</f>
        <v>0</v>
      </c>
      <c r="K16" s="30">
        <f>SUMIFS('справочник  '!$C$2:$C$22,'справочник  '!$A$2:$A$22,E16,'справочник  '!$B$2:$B$22,D16)</f>
        <v>0</v>
      </c>
      <c r="L16" s="22"/>
      <c r="M16" s="22"/>
      <c r="N16" s="22"/>
      <c r="O16" s="34" t="e">
        <f t="shared" si="0"/>
        <v>#DIV/0!</v>
      </c>
      <c r="P16" s="18" t="e">
        <f t="shared" si="1"/>
        <v>#DIV/0!</v>
      </c>
      <c r="Q16" s="18" t="e">
        <f t="shared" si="2"/>
        <v>#DIV/0!</v>
      </c>
      <c r="R16" s="18"/>
      <c r="S16" s="18" t="e">
        <f t="shared" si="3"/>
        <v>#DIV/0!</v>
      </c>
      <c r="T16" s="31">
        <f>SUMIFS('справочник  '!$D$2:$D$22,'справочник  '!$A$2:$A$22,E16,'справочник  '!$B$2:$B$22,D16)</f>
        <v>0</v>
      </c>
      <c r="U16" s="15" t="e">
        <f t="shared" si="4"/>
        <v>#DIV/0!</v>
      </c>
      <c r="V16" s="22">
        <f t="shared" si="5"/>
        <v>0</v>
      </c>
      <c r="W16" s="22"/>
      <c r="X16" s="22"/>
    </row>
    <row r="17" spans="1:24" x14ac:dyDescent="0.25">
      <c r="A17" s="12"/>
      <c r="B17" s="12"/>
      <c r="C17" s="22"/>
      <c r="D17" s="37"/>
      <c r="E17" s="37"/>
      <c r="F17" s="22"/>
      <c r="G17" s="22"/>
      <c r="H17" s="22"/>
      <c r="I17" s="22"/>
      <c r="J17" s="37">
        <f>SUMIFS('справочник  '!$E$2:$E$22,'справочник  '!$A$2:$A$22,E17,'справочник  '!$B$2:$B$22,D17)</f>
        <v>0</v>
      </c>
      <c r="K17" s="30">
        <f>SUMIFS('справочник  '!$C$2:$C$22,'справочник  '!$A$2:$A$22,E17,'справочник  '!$B$2:$B$22,D17)</f>
        <v>0</v>
      </c>
      <c r="L17" s="22"/>
      <c r="M17" s="22"/>
      <c r="N17" s="22"/>
      <c r="O17" s="34" t="e">
        <f t="shared" si="0"/>
        <v>#DIV/0!</v>
      </c>
      <c r="P17" s="18" t="e">
        <f t="shared" si="1"/>
        <v>#DIV/0!</v>
      </c>
      <c r="Q17" s="18" t="e">
        <f t="shared" si="2"/>
        <v>#DIV/0!</v>
      </c>
      <c r="R17" s="18"/>
      <c r="S17" s="18" t="e">
        <f t="shared" si="3"/>
        <v>#DIV/0!</v>
      </c>
      <c r="T17" s="31">
        <f>SUMIFS('справочник  '!$D$2:$D$22,'справочник  '!$A$2:$A$22,E17,'справочник  '!$B$2:$B$22,D17)</f>
        <v>0</v>
      </c>
      <c r="U17" s="15" t="e">
        <f t="shared" si="4"/>
        <v>#DIV/0!</v>
      </c>
      <c r="V17" s="22">
        <f t="shared" si="5"/>
        <v>0</v>
      </c>
      <c r="W17" s="22"/>
      <c r="X17" s="22"/>
    </row>
    <row r="18" spans="1:24" x14ac:dyDescent="0.25">
      <c r="A18" s="12"/>
      <c r="B18" s="12"/>
      <c r="C18" s="22"/>
      <c r="D18" s="37"/>
      <c r="E18" s="37"/>
      <c r="F18" s="22"/>
      <c r="G18" s="22"/>
      <c r="H18" s="22"/>
      <c r="I18" s="22"/>
      <c r="J18" s="37">
        <f>SUMIFS('справочник  '!$E$2:$E$22,'справочник  '!$A$2:$A$22,E18,'справочник  '!$B$2:$B$22,D18)</f>
        <v>0</v>
      </c>
      <c r="K18" s="30">
        <f>SUMIFS('справочник  '!$C$2:$C$22,'справочник  '!$A$2:$A$22,E18,'справочник  '!$B$2:$B$22,D18)</f>
        <v>0</v>
      </c>
      <c r="L18" s="22"/>
      <c r="M18" s="22"/>
      <c r="N18" s="22"/>
      <c r="O18" s="34" t="e">
        <f t="shared" si="0"/>
        <v>#DIV/0!</v>
      </c>
      <c r="P18" s="18" t="e">
        <f t="shared" si="1"/>
        <v>#DIV/0!</v>
      </c>
      <c r="Q18" s="18" t="e">
        <f t="shared" si="2"/>
        <v>#DIV/0!</v>
      </c>
      <c r="R18" s="18"/>
      <c r="S18" s="18" t="e">
        <f t="shared" si="3"/>
        <v>#DIV/0!</v>
      </c>
      <c r="T18" s="31">
        <f>SUMIFS('справочник  '!$D$2:$D$22,'справочник  '!$A$2:$A$22,E18,'справочник  '!$B$2:$B$22,D18)</f>
        <v>0</v>
      </c>
      <c r="U18" s="15" t="e">
        <f t="shared" si="4"/>
        <v>#DIV/0!</v>
      </c>
      <c r="V18" s="22">
        <f t="shared" si="5"/>
        <v>0</v>
      </c>
      <c r="W18" s="22"/>
      <c r="X18" s="22"/>
    </row>
    <row r="19" spans="1:24" x14ac:dyDescent="0.25">
      <c r="A19" s="12"/>
      <c r="B19" s="12"/>
      <c r="C19" s="22"/>
      <c r="D19" s="37"/>
      <c r="E19" s="37"/>
      <c r="F19" s="22"/>
      <c r="G19" s="22"/>
      <c r="H19" s="22"/>
      <c r="I19" s="22"/>
      <c r="J19" s="37">
        <f>SUMIFS('справочник  '!$E$2:$E$22,'справочник  '!$A$2:$A$22,E19,'справочник  '!$B$2:$B$22,D19)</f>
        <v>0</v>
      </c>
      <c r="K19" s="30">
        <f>SUMIFS('справочник  '!$C$2:$C$22,'справочник  '!$A$2:$A$22,E19,'справочник  '!$B$2:$B$22,D19)</f>
        <v>0</v>
      </c>
      <c r="L19" s="22"/>
      <c r="M19" s="22"/>
      <c r="N19" s="22"/>
      <c r="O19" s="34" t="e">
        <f t="shared" si="0"/>
        <v>#DIV/0!</v>
      </c>
      <c r="P19" s="18" t="e">
        <f t="shared" si="1"/>
        <v>#DIV/0!</v>
      </c>
      <c r="Q19" s="18" t="e">
        <f t="shared" si="2"/>
        <v>#DIV/0!</v>
      </c>
      <c r="R19" s="18"/>
      <c r="S19" s="18" t="e">
        <f t="shared" si="3"/>
        <v>#DIV/0!</v>
      </c>
      <c r="T19" s="31">
        <f>SUMIFS('справочник  '!$D$2:$D$22,'справочник  '!$A$2:$A$22,E19,'справочник  '!$B$2:$B$22,D19)</f>
        <v>0</v>
      </c>
      <c r="U19" s="15" t="e">
        <f t="shared" si="4"/>
        <v>#DIV/0!</v>
      </c>
      <c r="V19" s="22">
        <f t="shared" si="5"/>
        <v>0</v>
      </c>
      <c r="W19" s="22"/>
      <c r="X19" s="22"/>
    </row>
    <row r="20" spans="1:24" x14ac:dyDescent="0.25">
      <c r="A20" s="12"/>
      <c r="B20" s="12"/>
      <c r="C20" s="22"/>
      <c r="D20" s="37"/>
      <c r="E20" s="37"/>
      <c r="F20" s="22"/>
      <c r="G20" s="22"/>
      <c r="H20" s="22"/>
      <c r="I20" s="22"/>
      <c r="J20" s="37">
        <f>SUMIFS('справочник  '!$E$2:$E$22,'справочник  '!$A$2:$A$22,E20,'справочник  '!$B$2:$B$22,D20)</f>
        <v>0</v>
      </c>
      <c r="K20" s="30">
        <f>SUMIFS('справочник  '!$C$2:$C$22,'справочник  '!$A$2:$A$22,E20,'справочник  '!$B$2:$B$22,D20)</f>
        <v>0</v>
      </c>
      <c r="L20" s="22"/>
      <c r="M20" s="22"/>
      <c r="N20" s="22"/>
      <c r="O20" s="34" t="e">
        <f t="shared" si="0"/>
        <v>#DIV/0!</v>
      </c>
      <c r="P20" s="18" t="e">
        <f t="shared" si="1"/>
        <v>#DIV/0!</v>
      </c>
      <c r="Q20" s="18" t="e">
        <f t="shared" si="2"/>
        <v>#DIV/0!</v>
      </c>
      <c r="R20" s="18"/>
      <c r="S20" s="18" t="e">
        <f t="shared" si="3"/>
        <v>#DIV/0!</v>
      </c>
      <c r="T20" s="31">
        <f>SUMIFS('справочник  '!$D$2:$D$22,'справочник  '!$A$2:$A$22,E20,'справочник  '!$B$2:$B$22,D20)</f>
        <v>0</v>
      </c>
      <c r="U20" s="15" t="e">
        <f t="shared" si="4"/>
        <v>#DIV/0!</v>
      </c>
      <c r="V20" s="22">
        <f t="shared" si="5"/>
        <v>0</v>
      </c>
      <c r="W20" s="22"/>
      <c r="X20" s="22"/>
    </row>
    <row r="21" spans="1:24" x14ac:dyDescent="0.25">
      <c r="A21" s="12"/>
      <c r="B21" s="12"/>
      <c r="C21" s="22"/>
      <c r="D21" s="37"/>
      <c r="E21" s="37"/>
      <c r="F21" s="22"/>
      <c r="G21" s="22"/>
      <c r="H21" s="22"/>
      <c r="I21" s="22"/>
      <c r="J21" s="37">
        <f>SUMIFS('справочник  '!$E$2:$E$22,'справочник  '!$A$2:$A$22,E21,'справочник  '!$B$2:$B$22,D21)</f>
        <v>0</v>
      </c>
      <c r="K21" s="30">
        <f>SUMIFS('справочник  '!$C$2:$C$22,'справочник  '!$A$2:$A$22,E21,'справочник  '!$B$2:$B$22,D21)</f>
        <v>0</v>
      </c>
      <c r="L21" s="22"/>
      <c r="M21" s="22"/>
      <c r="N21" s="22"/>
      <c r="O21" s="34" t="e">
        <f t="shared" si="0"/>
        <v>#DIV/0!</v>
      </c>
      <c r="P21" s="18" t="e">
        <f t="shared" si="1"/>
        <v>#DIV/0!</v>
      </c>
      <c r="Q21" s="18" t="e">
        <f t="shared" si="2"/>
        <v>#DIV/0!</v>
      </c>
      <c r="R21" s="18"/>
      <c r="S21" s="18" t="e">
        <f t="shared" si="3"/>
        <v>#DIV/0!</v>
      </c>
      <c r="T21" s="31">
        <f>SUMIFS('справочник  '!$D$2:$D$22,'справочник  '!$A$2:$A$22,E21,'справочник  '!$B$2:$B$22,D21)</f>
        <v>0</v>
      </c>
      <c r="U21" s="15" t="e">
        <f t="shared" si="4"/>
        <v>#DIV/0!</v>
      </c>
      <c r="V21" s="22">
        <f t="shared" si="5"/>
        <v>0</v>
      </c>
      <c r="W21" s="22"/>
      <c r="X21" s="22"/>
    </row>
    <row r="22" spans="1:24" x14ac:dyDescent="0.25">
      <c r="A22" s="3"/>
      <c r="B22" s="12"/>
      <c r="C22" s="3"/>
      <c r="D22" s="37"/>
      <c r="E22" s="37"/>
      <c r="G22" s="3"/>
      <c r="H22" s="3"/>
      <c r="I22" s="3"/>
      <c r="J22" s="37">
        <f>SUMIFS('справочник  '!$E$2:$E$22,'справочник  '!$A$2:$A$22,E22,'справочник  '!$B$2:$B$22,D22)</f>
        <v>0</v>
      </c>
      <c r="K22" s="30">
        <f>SUMIFS('справочник  '!$C$2:$C$22,'справочник  '!$A$2:$A$22,E22,'справочник  '!$B$2:$B$22,D22)</f>
        <v>0</v>
      </c>
      <c r="L22" s="3"/>
      <c r="M22" s="3"/>
      <c r="N22" s="3"/>
      <c r="O22" s="34" t="e">
        <f t="shared" si="0"/>
        <v>#DIV/0!</v>
      </c>
      <c r="P22" s="18" t="e">
        <f t="shared" si="1"/>
        <v>#DIV/0!</v>
      </c>
      <c r="Q22" s="18" t="e">
        <f>SUM(P22)*$Q$5</f>
        <v>#DIV/0!</v>
      </c>
      <c r="R22" s="18"/>
      <c r="S22" s="18" t="e">
        <f t="shared" si="3"/>
        <v>#DIV/0!</v>
      </c>
      <c r="T22" s="31">
        <f>SUMIFS('справочник  '!$D$2:$D$22,'справочник  '!$A$2:$A$22,E22,'справочник  '!$B$2:$B$22,D22)</f>
        <v>0</v>
      </c>
      <c r="U22" s="15" t="e">
        <f t="shared" si="4"/>
        <v>#DIV/0!</v>
      </c>
      <c r="V22" s="22">
        <f t="shared" si="5"/>
        <v>0</v>
      </c>
      <c r="W22" s="22"/>
      <c r="X22" s="22"/>
    </row>
    <row r="23" spans="1:24" x14ac:dyDescent="0.25">
      <c r="A23" s="12"/>
      <c r="B23" s="12"/>
      <c r="C23" s="22"/>
      <c r="D23" s="37"/>
      <c r="E23" s="37"/>
      <c r="F23" s="22"/>
      <c r="G23" s="22"/>
      <c r="H23" s="22"/>
      <c r="I23" s="22"/>
      <c r="J23" s="37">
        <f>SUMIFS('справочник  '!$E$2:$E$22,'справочник  '!$A$2:$A$22,E23,'справочник  '!$B$2:$B$22,D23)</f>
        <v>0</v>
      </c>
      <c r="K23" s="30">
        <f>SUMIFS('справочник  '!$C$2:$C$22,'справочник  '!$A$2:$A$22,E23,'справочник  '!$B$2:$B$22,D23)</f>
        <v>0</v>
      </c>
      <c r="L23" s="22"/>
      <c r="M23" s="22"/>
      <c r="N23" s="22"/>
      <c r="O23" s="34" t="e">
        <f t="shared" si="0"/>
        <v>#DIV/0!</v>
      </c>
      <c r="P23" s="18" t="e">
        <f t="shared" si="1"/>
        <v>#DIV/0!</v>
      </c>
      <c r="Q23" s="18" t="e">
        <f t="shared" si="2"/>
        <v>#DIV/0!</v>
      </c>
      <c r="R23" s="18"/>
      <c r="S23" s="18" t="e">
        <f t="shared" si="3"/>
        <v>#DIV/0!</v>
      </c>
      <c r="T23" s="31">
        <f>SUMIFS('справочник  '!$D$2:$D$22,'справочник  '!$A$2:$A$22,E23,'справочник  '!$B$2:$B$22,D23)</f>
        <v>0</v>
      </c>
      <c r="U23" s="15" t="e">
        <f t="shared" si="4"/>
        <v>#DIV/0!</v>
      </c>
      <c r="V23" s="22">
        <f t="shared" si="5"/>
        <v>0</v>
      </c>
      <c r="W23" s="22"/>
      <c r="X23" s="22"/>
    </row>
    <row r="24" spans="1:24" x14ac:dyDescent="0.25">
      <c r="A24" s="12"/>
      <c r="B24" s="12"/>
      <c r="C24" s="22"/>
      <c r="D24" s="37"/>
      <c r="E24" s="37"/>
      <c r="F24" s="22"/>
      <c r="G24" s="22"/>
      <c r="H24" s="22"/>
      <c r="I24" s="22"/>
      <c r="J24" s="37">
        <f>SUMIFS('справочник  '!$E$2:$E$22,'справочник  '!$A$2:$A$22,E24,'справочник  '!$B$2:$B$22,D24)</f>
        <v>0</v>
      </c>
      <c r="K24" s="30">
        <f>SUMIFS('справочник  '!$C$2:$C$22,'справочник  '!$A$2:$A$22,E24,'справочник  '!$B$2:$B$22,D24)</f>
        <v>0</v>
      </c>
      <c r="L24" s="22"/>
      <c r="M24" s="22"/>
      <c r="N24" s="22"/>
      <c r="O24" s="34" t="e">
        <f t="shared" si="0"/>
        <v>#DIV/0!</v>
      </c>
      <c r="P24" s="18" t="e">
        <f t="shared" si="1"/>
        <v>#DIV/0!</v>
      </c>
      <c r="Q24" s="18" t="e">
        <f t="shared" si="2"/>
        <v>#DIV/0!</v>
      </c>
      <c r="R24" s="18"/>
      <c r="S24" s="18" t="e">
        <f t="shared" si="3"/>
        <v>#DIV/0!</v>
      </c>
      <c r="T24" s="31">
        <f>SUMIFS('справочник  '!$D$2:$D$22,'справочник  '!$A$2:$A$22,E24,'справочник  '!$B$2:$B$22,D24)</f>
        <v>0</v>
      </c>
      <c r="U24" s="15" t="e">
        <f t="shared" si="4"/>
        <v>#DIV/0!</v>
      </c>
      <c r="V24" s="22">
        <f t="shared" si="5"/>
        <v>0</v>
      </c>
      <c r="W24" s="22"/>
      <c r="X24" s="22"/>
    </row>
    <row r="25" spans="1:24" x14ac:dyDescent="0.25">
      <c r="A25" s="12"/>
      <c r="B25" s="12"/>
      <c r="C25" s="22"/>
      <c r="D25" s="37"/>
      <c r="E25" s="37"/>
      <c r="F25" s="22"/>
      <c r="G25" s="22"/>
      <c r="H25" s="22"/>
      <c r="I25" s="22"/>
      <c r="J25" s="37">
        <f>SUMIFS('справочник  '!$E$2:$E$22,'справочник  '!$A$2:$A$22,E25,'справочник  '!$B$2:$B$22,D25)</f>
        <v>0</v>
      </c>
      <c r="K25" s="30">
        <f>SUMIFS('справочник  '!$C$2:$C$22,'справочник  '!$A$2:$A$22,E25,'справочник  '!$B$2:$B$22,D25)</f>
        <v>0</v>
      </c>
      <c r="L25" s="22"/>
      <c r="M25" s="22"/>
      <c r="N25" s="22"/>
      <c r="O25" s="34" t="e">
        <f t="shared" si="0"/>
        <v>#DIV/0!</v>
      </c>
      <c r="P25" s="18" t="e">
        <f t="shared" si="1"/>
        <v>#DIV/0!</v>
      </c>
      <c r="Q25" s="18" t="e">
        <f t="shared" si="2"/>
        <v>#DIV/0!</v>
      </c>
      <c r="R25" s="18"/>
      <c r="S25" s="18" t="e">
        <f t="shared" si="3"/>
        <v>#DIV/0!</v>
      </c>
      <c r="T25" s="31">
        <f>SUMIFS('справочник  '!$D$2:$D$22,'справочник  '!$A$2:$A$22,E25,'справочник  '!$B$2:$B$22,D25)</f>
        <v>0</v>
      </c>
      <c r="U25" s="15" t="e">
        <f t="shared" si="4"/>
        <v>#DIV/0!</v>
      </c>
      <c r="V25" s="22">
        <f t="shared" si="5"/>
        <v>0</v>
      </c>
      <c r="W25" s="22"/>
      <c r="X25" s="22"/>
    </row>
    <row r="26" spans="1:24" x14ac:dyDescent="0.25">
      <c r="A26" s="12"/>
      <c r="B26" s="12"/>
      <c r="C26" s="22"/>
      <c r="D26" s="37"/>
      <c r="E26" s="37"/>
      <c r="F26" s="22"/>
      <c r="G26" s="22"/>
      <c r="H26" s="22"/>
      <c r="I26" s="22"/>
      <c r="J26" s="37">
        <f>SUMIFS('справочник  '!$E$2:$E$22,'справочник  '!$A$2:$A$22,E26,'справочник  '!$B$2:$B$22,D26)</f>
        <v>0</v>
      </c>
      <c r="K26" s="30">
        <f>SUMIFS('справочник  '!$C$2:$C$22,'справочник  '!$A$2:$A$22,E26,'справочник  '!$B$2:$B$22,D26)</f>
        <v>0</v>
      </c>
      <c r="L26" s="22"/>
      <c r="M26" s="22"/>
      <c r="N26" s="22"/>
      <c r="O26" s="34" t="e">
        <f t="shared" si="0"/>
        <v>#DIV/0!</v>
      </c>
      <c r="P26" s="18" t="e">
        <f t="shared" si="1"/>
        <v>#DIV/0!</v>
      </c>
      <c r="Q26" s="18" t="e">
        <f t="shared" si="2"/>
        <v>#DIV/0!</v>
      </c>
      <c r="R26" s="18"/>
      <c r="S26" s="18" t="e">
        <f t="shared" si="3"/>
        <v>#DIV/0!</v>
      </c>
      <c r="T26" s="31">
        <f>SUMIFS('справочник  '!$D$2:$D$22,'справочник  '!$A$2:$A$22,E26,'справочник  '!$B$2:$B$22,D26)</f>
        <v>0</v>
      </c>
      <c r="U26" s="15" t="e">
        <f t="shared" si="4"/>
        <v>#DIV/0!</v>
      </c>
      <c r="V26" s="22">
        <f t="shared" si="5"/>
        <v>0</v>
      </c>
      <c r="W26" s="22"/>
      <c r="X26" s="22"/>
    </row>
    <row r="27" spans="1:24" x14ac:dyDescent="0.25">
      <c r="A27" s="12"/>
      <c r="B27" s="12"/>
      <c r="C27" s="22"/>
      <c r="D27" s="37"/>
      <c r="E27" s="37"/>
      <c r="F27" s="22"/>
      <c r="G27" s="22"/>
      <c r="H27" s="22"/>
      <c r="I27" s="22"/>
      <c r="J27" s="37">
        <f>SUMIFS('справочник  '!$E$2:$E$22,'справочник  '!$A$2:$A$22,E27,'справочник  '!$B$2:$B$22,D27)</f>
        <v>0</v>
      </c>
      <c r="K27" s="30">
        <f>SUMIFS('справочник  '!$C$2:$C$22,'справочник  '!$A$2:$A$22,E27,'справочник  '!$B$2:$B$22,D27)</f>
        <v>0</v>
      </c>
      <c r="L27" s="22"/>
      <c r="M27" s="22"/>
      <c r="N27" s="22"/>
      <c r="O27" s="34" t="e">
        <f t="shared" si="0"/>
        <v>#DIV/0!</v>
      </c>
      <c r="P27" s="18" t="e">
        <f t="shared" si="1"/>
        <v>#DIV/0!</v>
      </c>
      <c r="Q27" s="18" t="e">
        <f t="shared" si="2"/>
        <v>#DIV/0!</v>
      </c>
      <c r="R27" s="18"/>
      <c r="S27" s="18" t="e">
        <f t="shared" si="3"/>
        <v>#DIV/0!</v>
      </c>
      <c r="T27" s="31">
        <f>SUMIFS('справочник  '!$D$2:$D$22,'справочник  '!$A$2:$A$22,E27,'справочник  '!$B$2:$B$22,D27)</f>
        <v>0</v>
      </c>
      <c r="U27" s="15" t="e">
        <f t="shared" si="4"/>
        <v>#DIV/0!</v>
      </c>
      <c r="V27" s="22">
        <f t="shared" si="5"/>
        <v>0</v>
      </c>
      <c r="W27" s="22"/>
      <c r="X27" s="22"/>
    </row>
    <row r="28" spans="1:24" x14ac:dyDescent="0.25">
      <c r="A28" s="12"/>
      <c r="B28" s="12"/>
      <c r="C28" s="22"/>
      <c r="D28" s="37"/>
      <c r="E28" s="37"/>
      <c r="F28" s="22"/>
      <c r="G28" s="22"/>
      <c r="H28" s="22"/>
      <c r="I28" s="22"/>
      <c r="J28" s="37">
        <f>SUMIFS('справочник  '!$E$2:$E$22,'справочник  '!$A$2:$A$22,E28,'справочник  '!$B$2:$B$22,D28)</f>
        <v>0</v>
      </c>
      <c r="K28" s="30">
        <f>SUMIFS('справочник  '!$C$2:$C$22,'справочник  '!$A$2:$A$22,E28,'справочник  '!$B$2:$B$22,D28)</f>
        <v>0</v>
      </c>
      <c r="L28" s="22"/>
      <c r="M28" s="22"/>
      <c r="N28" s="22"/>
      <c r="O28" s="34" t="e">
        <f t="shared" si="0"/>
        <v>#DIV/0!</v>
      </c>
      <c r="P28" s="18" t="e">
        <f t="shared" si="1"/>
        <v>#DIV/0!</v>
      </c>
      <c r="Q28" s="18" t="e">
        <f t="shared" si="2"/>
        <v>#DIV/0!</v>
      </c>
      <c r="R28" s="18"/>
      <c r="S28" s="18" t="e">
        <f t="shared" si="3"/>
        <v>#DIV/0!</v>
      </c>
      <c r="T28" s="31">
        <f>SUMIFS('справочник  '!$D$2:$D$22,'справочник  '!$A$2:$A$22,E28,'справочник  '!$B$2:$B$22,D28)</f>
        <v>0</v>
      </c>
      <c r="U28" s="15" t="e">
        <f t="shared" si="4"/>
        <v>#DIV/0!</v>
      </c>
      <c r="V28" s="22">
        <f t="shared" si="5"/>
        <v>0</v>
      </c>
      <c r="W28" s="22"/>
      <c r="X28" s="22"/>
    </row>
    <row r="29" spans="1:24" x14ac:dyDescent="0.25">
      <c r="A29" s="12"/>
      <c r="B29" s="12"/>
      <c r="C29" s="22"/>
      <c r="D29" s="37"/>
      <c r="E29" s="37"/>
      <c r="F29" s="22"/>
      <c r="G29" s="22"/>
      <c r="H29" s="22"/>
      <c r="I29" s="22"/>
      <c r="J29" s="37">
        <f>SUMIFS('справочник  '!$E$2:$E$22,'справочник  '!$A$2:$A$22,E29,'справочник  '!$B$2:$B$22,D29)</f>
        <v>0</v>
      </c>
      <c r="K29" s="30">
        <f>SUMIFS('справочник  '!$C$2:$C$22,'справочник  '!$A$2:$A$22,E29,'справочник  '!$B$2:$B$22,D29)</f>
        <v>0</v>
      </c>
      <c r="L29" s="22"/>
      <c r="M29" s="22"/>
      <c r="N29" s="22"/>
      <c r="O29" s="34" t="e">
        <f t="shared" si="0"/>
        <v>#DIV/0!</v>
      </c>
      <c r="P29" s="18" t="e">
        <f t="shared" si="1"/>
        <v>#DIV/0!</v>
      </c>
      <c r="Q29" s="18" t="e">
        <f t="shared" si="2"/>
        <v>#DIV/0!</v>
      </c>
      <c r="R29" s="18"/>
      <c r="S29" s="18" t="e">
        <f t="shared" si="3"/>
        <v>#DIV/0!</v>
      </c>
      <c r="T29" s="31">
        <f>SUMIFS('справочник  '!$D$2:$D$22,'справочник  '!$A$2:$A$22,E29,'справочник  '!$B$2:$B$22,D29)</f>
        <v>0</v>
      </c>
      <c r="U29" s="15" t="e">
        <f t="shared" si="4"/>
        <v>#DIV/0!</v>
      </c>
      <c r="V29" s="22">
        <f t="shared" si="5"/>
        <v>0</v>
      </c>
      <c r="W29" s="22"/>
      <c r="X29" s="22"/>
    </row>
    <row r="30" spans="1:24" x14ac:dyDescent="0.25">
      <c r="A30" s="12"/>
      <c r="B30" s="12"/>
      <c r="C30" s="22"/>
      <c r="D30" s="37"/>
      <c r="E30" s="37"/>
      <c r="F30" s="22"/>
      <c r="G30" s="22"/>
      <c r="H30" s="22"/>
      <c r="I30" s="22"/>
      <c r="J30" s="37">
        <f>SUMIFS('справочник  '!$E$2:$E$22,'справочник  '!$A$2:$A$22,E30,'справочник  '!$B$2:$B$22,D30)</f>
        <v>0</v>
      </c>
      <c r="K30" s="30">
        <f>SUMIFS('справочник  '!$C$2:$C$22,'справочник  '!$A$2:$A$22,E30,'справочник  '!$B$2:$B$22,D30)</f>
        <v>0</v>
      </c>
      <c r="L30" s="22"/>
      <c r="M30" s="22"/>
      <c r="N30" s="22"/>
      <c r="O30" s="34" t="e">
        <f t="shared" si="0"/>
        <v>#DIV/0!</v>
      </c>
      <c r="P30" s="18" t="e">
        <f t="shared" si="1"/>
        <v>#DIV/0!</v>
      </c>
      <c r="Q30" s="18" t="e">
        <f t="shared" si="2"/>
        <v>#DIV/0!</v>
      </c>
      <c r="R30" s="18"/>
      <c r="S30" s="18" t="e">
        <f t="shared" si="3"/>
        <v>#DIV/0!</v>
      </c>
      <c r="T30" s="31">
        <f>SUMIFS('справочник  '!$D$2:$D$22,'справочник  '!$A$2:$A$22,E30,'справочник  '!$B$2:$B$22,D30)</f>
        <v>0</v>
      </c>
      <c r="U30" s="15" t="e">
        <f t="shared" si="4"/>
        <v>#DIV/0!</v>
      </c>
      <c r="V30" s="22">
        <f t="shared" si="5"/>
        <v>0</v>
      </c>
      <c r="W30" s="22"/>
      <c r="X30" s="22"/>
    </row>
    <row r="31" spans="1:24" x14ac:dyDescent="0.25">
      <c r="A31" s="12"/>
      <c r="B31" s="12"/>
      <c r="C31" s="22"/>
      <c r="D31" s="37"/>
      <c r="E31" s="37"/>
      <c r="F31" s="22"/>
      <c r="G31" s="22"/>
      <c r="H31" s="22"/>
      <c r="I31" s="22"/>
      <c r="J31" s="37">
        <f>SUMIFS('справочник  '!$E$2:$E$22,'справочник  '!$A$2:$A$22,E31,'справочник  '!$B$2:$B$22,D31)</f>
        <v>0</v>
      </c>
      <c r="K31" s="30">
        <f>SUMIFS('справочник  '!$C$2:$C$22,'справочник  '!$A$2:$A$22,E31,'справочник  '!$B$2:$B$22,D31)</f>
        <v>0</v>
      </c>
      <c r="L31" s="22"/>
      <c r="M31" s="22"/>
      <c r="N31" s="22"/>
      <c r="O31" s="34" t="e">
        <f t="shared" si="0"/>
        <v>#DIV/0!</v>
      </c>
      <c r="P31" s="18" t="e">
        <f t="shared" si="1"/>
        <v>#DIV/0!</v>
      </c>
      <c r="Q31" s="18" t="e">
        <f t="shared" si="2"/>
        <v>#DIV/0!</v>
      </c>
      <c r="R31" s="18"/>
      <c r="S31" s="18" t="e">
        <f t="shared" si="3"/>
        <v>#DIV/0!</v>
      </c>
      <c r="T31" s="31">
        <f>SUMIFS('справочник  '!$D$2:$D$22,'справочник  '!$A$2:$A$22,E31,'справочник  '!$B$2:$B$22,D31)</f>
        <v>0</v>
      </c>
      <c r="U31" s="15" t="e">
        <f t="shared" si="4"/>
        <v>#DIV/0!</v>
      </c>
      <c r="V31" s="22">
        <f t="shared" si="5"/>
        <v>0</v>
      </c>
      <c r="W31" s="22"/>
      <c r="X31" s="22"/>
    </row>
    <row r="32" spans="1:24" x14ac:dyDescent="0.25">
      <c r="A32" s="12"/>
      <c r="B32" s="12"/>
      <c r="C32" s="22"/>
      <c r="D32" s="37"/>
      <c r="E32" s="37"/>
      <c r="F32" s="22"/>
      <c r="G32" s="22"/>
      <c r="H32" s="22"/>
      <c r="I32" s="22"/>
      <c r="J32" s="37">
        <f>SUMIFS('справочник  '!$E$2:$E$22,'справочник  '!$A$2:$A$22,E32,'справочник  '!$B$2:$B$22,D32)</f>
        <v>0</v>
      </c>
      <c r="K32" s="30">
        <f>SUMIFS('справочник  '!$C$2:$C$22,'справочник  '!$A$2:$A$22,E32,'справочник  '!$B$2:$B$22,D32)</f>
        <v>0</v>
      </c>
      <c r="L32" s="22"/>
      <c r="M32" s="22"/>
      <c r="N32" s="22"/>
      <c r="O32" s="34" t="e">
        <f t="shared" si="0"/>
        <v>#DIV/0!</v>
      </c>
      <c r="P32" s="18" t="e">
        <f t="shared" si="1"/>
        <v>#DIV/0!</v>
      </c>
      <c r="Q32" s="18" t="e">
        <f t="shared" si="2"/>
        <v>#DIV/0!</v>
      </c>
      <c r="R32" s="18"/>
      <c r="S32" s="18" t="e">
        <f t="shared" si="3"/>
        <v>#DIV/0!</v>
      </c>
      <c r="T32" s="31">
        <f>SUMIFS('справочник  '!$D$2:$D$22,'справочник  '!$A$2:$A$22,E32,'справочник  '!$B$2:$B$22,D32)</f>
        <v>0</v>
      </c>
      <c r="U32" s="15" t="e">
        <f t="shared" si="4"/>
        <v>#DIV/0!</v>
      </c>
      <c r="V32" s="22">
        <f t="shared" si="5"/>
        <v>0</v>
      </c>
      <c r="W32" s="22"/>
      <c r="X32" s="22"/>
    </row>
    <row r="33" spans="1:24" x14ac:dyDescent="0.25">
      <c r="A33" s="12"/>
      <c r="B33" s="12"/>
      <c r="C33" s="22"/>
      <c r="D33" s="37"/>
      <c r="E33" s="37"/>
      <c r="F33" s="22"/>
      <c r="G33" s="22"/>
      <c r="H33" s="22"/>
      <c r="I33" s="22"/>
      <c r="J33" s="37">
        <f>SUMIFS('справочник  '!$E$2:$E$22,'справочник  '!$A$2:$A$22,E33,'справочник  '!$B$2:$B$22,D33)</f>
        <v>0</v>
      </c>
      <c r="K33" s="30">
        <f>SUMIFS('справочник  '!$C$2:$C$22,'справочник  '!$A$2:$A$22,E33,'справочник  '!$B$2:$B$22,D33)</f>
        <v>0</v>
      </c>
      <c r="L33" s="22"/>
      <c r="M33" s="22"/>
      <c r="N33" s="22"/>
      <c r="O33" s="34" t="e">
        <f t="shared" si="0"/>
        <v>#DIV/0!</v>
      </c>
      <c r="P33" s="18" t="e">
        <f t="shared" si="1"/>
        <v>#DIV/0!</v>
      </c>
      <c r="Q33" s="18" t="e">
        <f t="shared" si="2"/>
        <v>#DIV/0!</v>
      </c>
      <c r="R33" s="18"/>
      <c r="S33" s="18" t="e">
        <f t="shared" si="3"/>
        <v>#DIV/0!</v>
      </c>
      <c r="T33" s="31">
        <f>SUMIFS('справочник  '!$D$2:$D$22,'справочник  '!$A$2:$A$22,E33,'справочник  '!$B$2:$B$22,D33)</f>
        <v>0</v>
      </c>
      <c r="U33" s="15" t="e">
        <f t="shared" si="4"/>
        <v>#DIV/0!</v>
      </c>
      <c r="V33" s="22">
        <f t="shared" si="5"/>
        <v>0</v>
      </c>
      <c r="W33" s="22"/>
      <c r="X33" s="22"/>
    </row>
    <row r="34" spans="1:24" x14ac:dyDescent="0.25">
      <c r="A34" s="12"/>
      <c r="B34" s="12"/>
      <c r="C34" s="22"/>
      <c r="D34" s="37"/>
      <c r="E34" s="37"/>
      <c r="F34" s="22"/>
      <c r="G34" s="22"/>
      <c r="H34" s="22"/>
      <c r="I34" s="22"/>
      <c r="J34" s="37">
        <f>SUMIFS('справочник  '!$E$2:$E$22,'справочник  '!$A$2:$A$22,E34,'справочник  '!$B$2:$B$22,D34)</f>
        <v>0</v>
      </c>
      <c r="K34" s="30">
        <f>SUMIFS('справочник  '!$C$2:$C$22,'справочник  '!$A$2:$A$22,E34,'справочник  '!$B$2:$B$22,D34)</f>
        <v>0</v>
      </c>
      <c r="L34" s="22"/>
      <c r="M34" s="22"/>
      <c r="N34" s="22"/>
      <c r="O34" s="34" t="e">
        <f t="shared" si="0"/>
        <v>#DIV/0!</v>
      </c>
      <c r="P34" s="18" t="e">
        <f t="shared" si="1"/>
        <v>#DIV/0!</v>
      </c>
      <c r="Q34" s="18" t="e">
        <f t="shared" si="2"/>
        <v>#DIV/0!</v>
      </c>
      <c r="R34" s="18"/>
      <c r="S34" s="18" t="e">
        <f t="shared" si="3"/>
        <v>#DIV/0!</v>
      </c>
      <c r="T34" s="31">
        <f>SUMIFS('справочник  '!$D$2:$D$22,'справочник  '!$A$2:$A$22,E34,'справочник  '!$B$2:$B$22,D34)</f>
        <v>0</v>
      </c>
      <c r="U34" s="15" t="e">
        <f t="shared" si="4"/>
        <v>#DIV/0!</v>
      </c>
      <c r="V34" s="22">
        <f t="shared" si="5"/>
        <v>0</v>
      </c>
      <c r="W34" s="22"/>
      <c r="X34" s="22"/>
    </row>
    <row r="35" spans="1:24" x14ac:dyDescent="0.25">
      <c r="A35" s="12"/>
      <c r="B35" s="12"/>
      <c r="C35" s="22"/>
      <c r="D35" s="37"/>
      <c r="E35" s="37"/>
      <c r="F35" s="22"/>
      <c r="G35" s="22"/>
      <c r="H35" s="22"/>
      <c r="I35" s="22"/>
      <c r="J35" s="37">
        <f>SUMIFS('справочник  '!$E$2:$E$22,'справочник  '!$A$2:$A$22,E35,'справочник  '!$B$2:$B$22,D35)</f>
        <v>0</v>
      </c>
      <c r="K35" s="30">
        <f>SUMIFS('справочник  '!$C$2:$C$22,'справочник  '!$A$2:$A$22,E35,'справочник  '!$B$2:$B$22,D35)</f>
        <v>0</v>
      </c>
      <c r="L35" s="22"/>
      <c r="M35" s="22"/>
      <c r="N35" s="22"/>
      <c r="O35" s="34" t="e">
        <f t="shared" si="0"/>
        <v>#DIV/0!</v>
      </c>
      <c r="P35" s="18" t="e">
        <f t="shared" si="1"/>
        <v>#DIV/0!</v>
      </c>
      <c r="Q35" s="18" t="e">
        <f t="shared" si="2"/>
        <v>#DIV/0!</v>
      </c>
      <c r="R35" s="18"/>
      <c r="S35" s="18" t="e">
        <f t="shared" si="3"/>
        <v>#DIV/0!</v>
      </c>
      <c r="T35" s="31">
        <f>SUMIFS('справочник  '!$D$2:$D$22,'справочник  '!$A$2:$A$22,E35,'справочник  '!$B$2:$B$22,D35)</f>
        <v>0</v>
      </c>
      <c r="U35" s="15" t="e">
        <f t="shared" si="4"/>
        <v>#DIV/0!</v>
      </c>
      <c r="V35" s="22">
        <f t="shared" si="5"/>
        <v>0</v>
      </c>
      <c r="W35" s="22"/>
      <c r="X35" s="22"/>
    </row>
    <row r="36" spans="1:24" x14ac:dyDescent="0.25">
      <c r="A36" s="12"/>
      <c r="B36" s="12"/>
      <c r="C36" s="22"/>
      <c r="D36" s="37"/>
      <c r="E36" s="37"/>
      <c r="F36" s="22"/>
      <c r="G36" s="22"/>
      <c r="H36" s="22"/>
      <c r="I36" s="22"/>
      <c r="J36" s="37">
        <f>SUMIFS('справочник  '!$E$2:$E$22,'справочник  '!$A$2:$A$22,E36,'справочник  '!$B$2:$B$22,D36)</f>
        <v>0</v>
      </c>
      <c r="K36" s="30">
        <f>SUMIFS('справочник  '!$C$2:$C$22,'справочник  '!$A$2:$A$22,E36,'справочник  '!$B$2:$B$22,D36)</f>
        <v>0</v>
      </c>
      <c r="L36" s="22"/>
      <c r="M36" s="22"/>
      <c r="N36" s="22"/>
      <c r="O36" s="34" t="e">
        <f t="shared" si="0"/>
        <v>#DIV/0!</v>
      </c>
      <c r="P36" s="18" t="e">
        <f t="shared" si="1"/>
        <v>#DIV/0!</v>
      </c>
      <c r="Q36" s="18" t="e">
        <f t="shared" si="2"/>
        <v>#DIV/0!</v>
      </c>
      <c r="R36" s="18"/>
      <c r="S36" s="18" t="e">
        <f t="shared" si="3"/>
        <v>#DIV/0!</v>
      </c>
      <c r="T36" s="31">
        <f>SUMIFS('справочник  '!$D$2:$D$22,'справочник  '!$A$2:$A$22,E36,'справочник  '!$B$2:$B$22,D36)</f>
        <v>0</v>
      </c>
      <c r="U36" s="15" t="e">
        <f t="shared" si="4"/>
        <v>#DIV/0!</v>
      </c>
      <c r="V36" s="22">
        <f t="shared" si="5"/>
        <v>0</v>
      </c>
      <c r="W36" s="22"/>
      <c r="X36" s="22"/>
    </row>
    <row r="37" spans="1:24" x14ac:dyDescent="0.25">
      <c r="A37" s="12"/>
      <c r="B37" s="12"/>
      <c r="C37" s="22"/>
      <c r="D37" s="37"/>
      <c r="E37" s="37"/>
      <c r="F37" s="22"/>
      <c r="G37" s="22"/>
      <c r="H37" s="22"/>
      <c r="I37" s="22"/>
      <c r="J37" s="37">
        <f>SUMIFS('справочник  '!$E$2:$E$22,'справочник  '!$A$2:$A$22,E37,'справочник  '!$B$2:$B$22,D37)</f>
        <v>0</v>
      </c>
      <c r="K37" s="30">
        <f>SUMIFS('справочник  '!$C$2:$C$22,'справочник  '!$A$2:$A$22,E37,'справочник  '!$B$2:$B$22,D37)</f>
        <v>0</v>
      </c>
      <c r="L37" s="22"/>
      <c r="M37" s="22"/>
      <c r="N37" s="22"/>
      <c r="O37" s="34" t="e">
        <f t="shared" si="0"/>
        <v>#DIV/0!</v>
      </c>
      <c r="P37" s="18" t="e">
        <f t="shared" si="1"/>
        <v>#DIV/0!</v>
      </c>
      <c r="Q37" s="18" t="e">
        <f t="shared" si="2"/>
        <v>#DIV/0!</v>
      </c>
      <c r="R37" s="18"/>
      <c r="S37" s="18" t="e">
        <f t="shared" si="3"/>
        <v>#DIV/0!</v>
      </c>
      <c r="T37" s="31">
        <f>SUMIFS('справочник  '!$D$2:$D$22,'справочник  '!$A$2:$A$22,E37,'справочник  '!$B$2:$B$22,D37)</f>
        <v>0</v>
      </c>
      <c r="U37" s="15" t="e">
        <f t="shared" si="4"/>
        <v>#DIV/0!</v>
      </c>
      <c r="V37" s="22">
        <f t="shared" si="5"/>
        <v>0</v>
      </c>
      <c r="W37" s="22"/>
      <c r="X37" s="22"/>
    </row>
    <row r="38" spans="1:24" x14ac:dyDescent="0.25">
      <c r="A38" s="12"/>
      <c r="B38" s="12"/>
      <c r="C38" s="22"/>
      <c r="D38" s="37"/>
      <c r="E38" s="37"/>
      <c r="F38" s="22"/>
      <c r="G38" s="22"/>
      <c r="H38" s="22"/>
      <c r="I38" s="22"/>
      <c r="J38" s="37">
        <f>SUMIFS('справочник  '!$E$2:$E$22,'справочник  '!$A$2:$A$22,E38,'справочник  '!$B$2:$B$22,D38)</f>
        <v>0</v>
      </c>
      <c r="K38" s="30">
        <f>SUMIFS('справочник  '!$C$2:$C$22,'справочник  '!$A$2:$A$22,E38,'справочник  '!$B$2:$B$22,D38)</f>
        <v>0</v>
      </c>
      <c r="L38" s="22"/>
      <c r="M38" s="22"/>
      <c r="N38" s="22"/>
      <c r="O38" s="34" t="e">
        <f t="shared" si="0"/>
        <v>#DIV/0!</v>
      </c>
      <c r="P38" s="18" t="e">
        <f t="shared" si="1"/>
        <v>#DIV/0!</v>
      </c>
      <c r="Q38" s="18" t="e">
        <f t="shared" si="2"/>
        <v>#DIV/0!</v>
      </c>
      <c r="R38" s="18"/>
      <c r="S38" s="18" t="e">
        <f t="shared" si="3"/>
        <v>#DIV/0!</v>
      </c>
      <c r="T38" s="31">
        <f>SUMIFS('справочник  '!$D$2:$D$22,'справочник  '!$A$2:$A$22,E38,'справочник  '!$B$2:$B$22,D38)</f>
        <v>0</v>
      </c>
      <c r="U38" s="15" t="e">
        <f t="shared" si="4"/>
        <v>#DIV/0!</v>
      </c>
      <c r="V38" s="22">
        <f t="shared" si="5"/>
        <v>0</v>
      </c>
      <c r="W38" s="22"/>
      <c r="X38" s="22"/>
    </row>
    <row r="39" spans="1:24" x14ac:dyDescent="0.25">
      <c r="A39" s="12"/>
      <c r="B39" s="12"/>
      <c r="C39" s="22"/>
      <c r="D39" s="22"/>
      <c r="E39" s="22"/>
      <c r="F39" s="22"/>
      <c r="G39" s="22"/>
      <c r="H39" s="22"/>
      <c r="I39" s="22"/>
      <c r="J39" s="37">
        <f>SUMIFS('справочник  '!$E$2:$E$22,'справочник  '!$A$2:$A$22,E39,'справочник  '!$B$2:$B$22,D39)</f>
        <v>0</v>
      </c>
      <c r="K39" s="30">
        <f>SUMIFS('справочник  '!$C$2:$C$22,'справочник  '!$A$2:$A$22,E39,'справочник  '!$B$2:$B$22,D39)</f>
        <v>0</v>
      </c>
      <c r="L39" s="22"/>
      <c r="M39" s="22"/>
      <c r="N39" s="22"/>
      <c r="O39" s="34" t="e">
        <f t="shared" si="0"/>
        <v>#DIV/0!</v>
      </c>
      <c r="P39" s="18" t="e">
        <f t="shared" ref="P39" si="6">ROUND((O39)*K39,0)</f>
        <v>#DIV/0!</v>
      </c>
      <c r="Q39" s="18" t="e">
        <f t="shared" ref="Q39" si="7">SUM(P39)*$Q$5</f>
        <v>#DIV/0!</v>
      </c>
      <c r="R39" s="22"/>
      <c r="S39" s="18" t="e">
        <f t="shared" si="3"/>
        <v>#DIV/0!</v>
      </c>
      <c r="T39" s="31">
        <f>SUMIFS('справочник  '!$D$2:$D$22,'справочник  '!$A$2:$A$22,E39,'справочник  '!$B$2:$B$22,D39)</f>
        <v>0</v>
      </c>
      <c r="U39" s="15" t="e">
        <f>SUM(V39)/M39</f>
        <v>#DIV/0!</v>
      </c>
      <c r="V39" s="37">
        <f t="shared" si="5"/>
        <v>0</v>
      </c>
      <c r="W39" s="22"/>
      <c r="X39" s="18"/>
    </row>
    <row r="40" spans="1:24" x14ac:dyDescent="0.25">
      <c r="F40" s="56" t="s">
        <v>33</v>
      </c>
      <c r="G40" s="56"/>
      <c r="H40" s="57"/>
      <c r="I40" s="3"/>
      <c r="J40" s="18">
        <f>SUBTOTAL(109,H7:H39)</f>
        <v>0</v>
      </c>
      <c r="L40" s="56" t="s">
        <v>34</v>
      </c>
      <c r="M40" s="57"/>
      <c r="N40" s="18">
        <f>SUBTOTAL(109,M7:M39)</f>
        <v>720</v>
      </c>
      <c r="P40" s="18" t="e">
        <f>SUBTOTAL(109,P7:P39)</f>
        <v>#DIV/0!</v>
      </c>
      <c r="Q40" s="18" t="e">
        <f>SUBTOTAL(109,Q7:Q39)</f>
        <v>#DIV/0!</v>
      </c>
      <c r="S40" s="18" t="e">
        <f>SUBTOTAL(109,S7:S39)</f>
        <v>#DIV/0!</v>
      </c>
      <c r="V40" s="18">
        <f t="shared" ref="V40:X40" si="8">SUBTOTAL(109,V7:V39)</f>
        <v>2800</v>
      </c>
      <c r="W40" s="18">
        <f t="shared" si="8"/>
        <v>0</v>
      </c>
      <c r="X40" s="18">
        <f t="shared" si="8"/>
        <v>2800</v>
      </c>
    </row>
    <row r="41" spans="1:24" ht="15.75" x14ac:dyDescent="0.25">
      <c r="A41" s="58" t="s">
        <v>35</v>
      </c>
      <c r="B41" s="58"/>
      <c r="C41" s="58"/>
      <c r="D41" s="58"/>
      <c r="E41" s="58"/>
    </row>
    <row r="42" spans="1:24" x14ac:dyDescent="0.25">
      <c r="A42" s="55" t="s">
        <v>36</v>
      </c>
      <c r="B42" s="55"/>
      <c r="C42" s="55"/>
      <c r="D42" s="55"/>
      <c r="E42" s="55"/>
      <c r="F42" s="5"/>
      <c r="G42" t="s">
        <v>52</v>
      </c>
      <c r="N42" s="55" t="s">
        <v>39</v>
      </c>
      <c r="O42" s="55"/>
      <c r="P42" s="55"/>
      <c r="Q42" s="5"/>
    </row>
    <row r="43" spans="1:24" x14ac:dyDescent="0.25">
      <c r="A43" s="55" t="s">
        <v>37</v>
      </c>
      <c r="B43" s="55"/>
      <c r="C43" s="55"/>
      <c r="D43" s="55"/>
      <c r="E43" s="55"/>
      <c r="F43" s="6">
        <f>$X$39</f>
        <v>0</v>
      </c>
      <c r="G43" t="s">
        <v>52</v>
      </c>
      <c r="N43" s="55" t="s">
        <v>40</v>
      </c>
      <c r="O43" s="55"/>
      <c r="P43" s="55"/>
      <c r="Q43" s="6"/>
    </row>
    <row r="44" spans="1:24" x14ac:dyDescent="0.25">
      <c r="A44" s="55" t="s">
        <v>38</v>
      </c>
      <c r="B44" s="55"/>
      <c r="C44" s="55"/>
      <c r="D44" s="55"/>
      <c r="E44" s="55"/>
    </row>
    <row r="45" spans="1:24" ht="18.75" x14ac:dyDescent="0.3">
      <c r="A45" s="7"/>
      <c r="B45" s="7"/>
      <c r="C45" s="7" t="s">
        <v>41</v>
      </c>
      <c r="D45" s="7"/>
      <c r="I45" s="7" t="s">
        <v>42</v>
      </c>
      <c r="N45" s="7" t="s">
        <v>43</v>
      </c>
    </row>
    <row r="46" spans="1:24" x14ac:dyDescent="0.25">
      <c r="A46" t="s">
        <v>44</v>
      </c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</row>
  </sheetData>
  <mergeCells count="40">
    <mergeCell ref="I3:I6"/>
    <mergeCell ref="J3:J6"/>
    <mergeCell ref="H1:K1"/>
    <mergeCell ref="L1:O1"/>
    <mergeCell ref="U1:X1"/>
    <mergeCell ref="H2:K2"/>
    <mergeCell ref="L2:O2"/>
    <mergeCell ref="U2:X2"/>
    <mergeCell ref="E3:E6"/>
    <mergeCell ref="B3:B6"/>
    <mergeCell ref="F3:F6"/>
    <mergeCell ref="T3:X3"/>
    <mergeCell ref="M4:M6"/>
    <mergeCell ref="N4:N6"/>
    <mergeCell ref="O4:O6"/>
    <mergeCell ref="P4:P5"/>
    <mergeCell ref="Q4:R4"/>
    <mergeCell ref="S4:S6"/>
    <mergeCell ref="V4:V6"/>
    <mergeCell ref="W4:W6"/>
    <mergeCell ref="X4:X6"/>
    <mergeCell ref="T5:T6"/>
    <mergeCell ref="U5:U6"/>
    <mergeCell ref="H3:H6"/>
    <mergeCell ref="F40:H40"/>
    <mergeCell ref="L40:M40"/>
    <mergeCell ref="K3:K6"/>
    <mergeCell ref="L3:L6"/>
    <mergeCell ref="A44:E44"/>
    <mergeCell ref="M3:O3"/>
    <mergeCell ref="G3:G6"/>
    <mergeCell ref="A42:E42"/>
    <mergeCell ref="N42:P42"/>
    <mergeCell ref="A43:E43"/>
    <mergeCell ref="N43:P43"/>
    <mergeCell ref="A41:E41"/>
    <mergeCell ref="P3:S3"/>
    <mergeCell ref="A3:A6"/>
    <mergeCell ref="C3:C6"/>
    <mergeCell ref="D3:D6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'штат '!$A$2:$A$36</xm:f>
          </x14:formula1>
          <xm:sqref>B7:B38</xm:sqref>
        </x14:dataValidation>
        <x14:dataValidation type="list" allowBlank="1" showInputMessage="1" showErrorMessage="1">
          <x14:formula1>
            <xm:f>'справочник  '!$B$2:$B$22</xm:f>
          </x14:formula1>
          <xm:sqref>D7:D38</xm:sqref>
        </x14:dataValidation>
        <x14:dataValidation type="list" allowBlank="1" showInputMessage="1" showErrorMessage="1">
          <x14:formula1>
            <xm:f>'справочник  '!$A$2:$A$22</xm:f>
          </x14:formula1>
          <xm:sqref>E7:E38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6"/>
  <sheetViews>
    <sheetView zoomScaleNormal="100" workbookViewId="0">
      <pane xSplit="7" ySplit="6" topLeftCell="H37" activePane="bottomRight" state="frozen"/>
      <selection pane="topRight" activeCell="H1" sqref="H1"/>
      <selection pane="bottomLeft" activeCell="A7" sqref="A7"/>
      <selection pane="bottomRight" activeCell="I40" sqref="I40"/>
    </sheetView>
  </sheetViews>
  <sheetFormatPr defaultRowHeight="15" x14ac:dyDescent="0.25"/>
  <cols>
    <col min="2" max="2" width="14.7109375" customWidth="1"/>
    <col min="4" max="4" width="21.5703125" customWidth="1"/>
    <col min="5" max="5" width="17.42578125" customWidth="1"/>
    <col min="6" max="6" width="10.85546875" customWidth="1"/>
    <col min="10" max="10" width="10.7109375" customWidth="1"/>
    <col min="16" max="16" width="12.42578125" customWidth="1"/>
    <col min="17" max="17" width="12.28515625" customWidth="1"/>
    <col min="19" max="19" width="12.140625" customWidth="1"/>
    <col min="20" max="20" width="10.7109375" customWidth="1"/>
    <col min="23" max="23" width="11" customWidth="1"/>
  </cols>
  <sheetData>
    <row r="1" spans="1:24" ht="45" x14ac:dyDescent="0.25">
      <c r="A1" s="8" t="s">
        <v>0</v>
      </c>
      <c r="B1" s="8"/>
      <c r="C1" s="8" t="s">
        <v>1</v>
      </c>
      <c r="D1" s="9" t="s">
        <v>2</v>
      </c>
      <c r="E1" s="8" t="s">
        <v>3</v>
      </c>
      <c r="F1" s="8" t="s">
        <v>4</v>
      </c>
      <c r="G1" s="8" t="s">
        <v>5</v>
      </c>
      <c r="H1" s="51" t="s">
        <v>6</v>
      </c>
      <c r="I1" s="51"/>
      <c r="J1" s="51"/>
      <c r="K1" s="51"/>
      <c r="L1" s="51" t="s">
        <v>69</v>
      </c>
      <c r="M1" s="51"/>
      <c r="N1" s="51"/>
      <c r="O1" s="51"/>
      <c r="P1" s="20" t="s">
        <v>7</v>
      </c>
      <c r="Q1" s="8" t="s">
        <v>8</v>
      </c>
      <c r="R1" s="8" t="s">
        <v>9</v>
      </c>
      <c r="S1" s="20" t="s">
        <v>10</v>
      </c>
      <c r="T1" s="20" t="s">
        <v>11</v>
      </c>
      <c r="U1" s="49" t="s">
        <v>12</v>
      </c>
      <c r="V1" s="49"/>
      <c r="W1" s="49"/>
      <c r="X1" s="49"/>
    </row>
    <row r="2" spans="1:24" x14ac:dyDescent="0.25">
      <c r="A2" s="22"/>
      <c r="B2" s="22"/>
      <c r="C2" s="22"/>
      <c r="D2" s="3"/>
      <c r="E2" s="3"/>
      <c r="F2" s="3"/>
      <c r="G2" s="3"/>
      <c r="H2" s="52"/>
      <c r="I2" s="52"/>
      <c r="J2" s="52"/>
      <c r="K2" s="52"/>
      <c r="L2" s="52"/>
      <c r="M2" s="52"/>
      <c r="N2" s="52"/>
      <c r="O2" s="52"/>
      <c r="P2" s="3"/>
      <c r="Q2" s="3"/>
      <c r="R2" s="3"/>
      <c r="S2" s="22"/>
      <c r="T2" s="22"/>
      <c r="U2" s="45"/>
      <c r="V2" s="45"/>
      <c r="W2" s="45"/>
      <c r="X2" s="45"/>
    </row>
    <row r="3" spans="1:24" x14ac:dyDescent="0.25">
      <c r="A3" s="53" t="s">
        <v>13</v>
      </c>
      <c r="B3" s="46" t="s">
        <v>70</v>
      </c>
      <c r="C3" s="53" t="s">
        <v>14</v>
      </c>
      <c r="D3" s="52" t="s">
        <v>15</v>
      </c>
      <c r="E3" s="52" t="s">
        <v>16</v>
      </c>
      <c r="F3" s="53" t="s">
        <v>17</v>
      </c>
      <c r="G3" s="54" t="s">
        <v>18</v>
      </c>
      <c r="H3" s="54" t="s">
        <v>45</v>
      </c>
      <c r="I3" s="53" t="s">
        <v>19</v>
      </c>
      <c r="J3" s="52" t="s">
        <v>20</v>
      </c>
      <c r="K3" s="43" t="s">
        <v>21</v>
      </c>
      <c r="L3" s="54" t="s">
        <v>22</v>
      </c>
      <c r="M3" s="45" t="s">
        <v>23</v>
      </c>
      <c r="N3" s="45"/>
      <c r="O3" s="45"/>
      <c r="P3" s="45" t="s">
        <v>27</v>
      </c>
      <c r="Q3" s="45"/>
      <c r="R3" s="45"/>
      <c r="S3" s="45"/>
      <c r="T3" s="45" t="s">
        <v>30</v>
      </c>
      <c r="U3" s="45"/>
      <c r="V3" s="45"/>
      <c r="W3" s="45"/>
      <c r="X3" s="45"/>
    </row>
    <row r="4" spans="1:24" x14ac:dyDescent="0.25">
      <c r="A4" s="53"/>
      <c r="B4" s="47"/>
      <c r="C4" s="53"/>
      <c r="D4" s="52"/>
      <c r="E4" s="52"/>
      <c r="F4" s="53"/>
      <c r="G4" s="54"/>
      <c r="H4" s="54"/>
      <c r="I4" s="53"/>
      <c r="J4" s="52"/>
      <c r="K4" s="43"/>
      <c r="L4" s="54"/>
      <c r="M4" s="53" t="s">
        <v>48</v>
      </c>
      <c r="N4" s="54" t="s">
        <v>24</v>
      </c>
      <c r="O4" s="54" t="s">
        <v>25</v>
      </c>
      <c r="P4" s="43" t="s">
        <v>26</v>
      </c>
      <c r="Q4" s="45" t="s">
        <v>28</v>
      </c>
      <c r="R4" s="45"/>
      <c r="S4" s="43" t="s">
        <v>29</v>
      </c>
      <c r="T4" s="22" t="s">
        <v>31</v>
      </c>
      <c r="U4" s="22" t="s">
        <v>66</v>
      </c>
      <c r="V4" s="53" t="s">
        <v>64</v>
      </c>
      <c r="W4" s="43" t="s">
        <v>63</v>
      </c>
      <c r="X4" s="43" t="s">
        <v>62</v>
      </c>
    </row>
    <row r="5" spans="1:24" x14ac:dyDescent="0.25">
      <c r="A5" s="53"/>
      <c r="B5" s="47"/>
      <c r="C5" s="53"/>
      <c r="D5" s="52"/>
      <c r="E5" s="52"/>
      <c r="F5" s="53"/>
      <c r="G5" s="54"/>
      <c r="H5" s="54"/>
      <c r="I5" s="53"/>
      <c r="J5" s="52"/>
      <c r="K5" s="43"/>
      <c r="L5" s="54"/>
      <c r="M5" s="53"/>
      <c r="N5" s="54"/>
      <c r="O5" s="54"/>
      <c r="P5" s="43"/>
      <c r="Q5" s="13">
        <v>2.5</v>
      </c>
      <c r="R5" s="13"/>
      <c r="S5" s="43"/>
      <c r="T5" s="54" t="s">
        <v>32</v>
      </c>
      <c r="U5" s="54" t="s">
        <v>32</v>
      </c>
      <c r="V5" s="53"/>
      <c r="W5" s="43"/>
      <c r="X5" s="43"/>
    </row>
    <row r="6" spans="1:24" ht="66" customHeight="1" x14ac:dyDescent="0.25">
      <c r="A6" s="53"/>
      <c r="B6" s="48"/>
      <c r="C6" s="53"/>
      <c r="D6" s="52"/>
      <c r="E6" s="52"/>
      <c r="F6" s="53"/>
      <c r="G6" s="54"/>
      <c r="H6" s="54"/>
      <c r="I6" s="53"/>
      <c r="J6" s="52"/>
      <c r="K6" s="43"/>
      <c r="L6" s="54"/>
      <c r="M6" s="53"/>
      <c r="N6" s="54"/>
      <c r="O6" s="54"/>
      <c r="P6" s="3"/>
      <c r="Q6" s="3"/>
      <c r="R6" s="3"/>
      <c r="S6" s="43"/>
      <c r="T6" s="54"/>
      <c r="U6" s="54"/>
      <c r="V6" s="53"/>
      <c r="W6" s="43"/>
      <c r="X6" s="43"/>
    </row>
    <row r="7" spans="1:24" x14ac:dyDescent="0.25">
      <c r="A7" s="12"/>
      <c r="B7" s="12"/>
      <c r="C7" s="22"/>
      <c r="D7" s="37"/>
      <c r="E7" s="37"/>
      <c r="F7" s="22"/>
      <c r="G7" s="22"/>
      <c r="H7" s="22"/>
      <c r="I7" s="22"/>
      <c r="J7" s="37">
        <f>SUMIFS('справочник  '!$E$2:$E$22,'справочник  '!$A$2:$A$22,E7,'справочник  '!$B$2:$B$22,D7)</f>
        <v>0</v>
      </c>
      <c r="K7" s="30">
        <f>SUMIFS('справочник  '!$C$2:$C$22,'справочник  '!$A$2:$A$22,E7,'справочник  '!$B$2:$B$22,D7)</f>
        <v>0</v>
      </c>
      <c r="L7" s="22"/>
      <c r="M7" s="22"/>
      <c r="N7" s="22"/>
      <c r="O7" s="34" t="e">
        <f t="shared" ref="O7:O39" si="0">ROUND(M7/J7,1+(--VALUE(RIGHT(ROUND(M7/J7,2),1))&lt;=5))</f>
        <v>#DIV/0!</v>
      </c>
      <c r="P7" s="18" t="e">
        <f>ROUND((O7)*K7,0)</f>
        <v>#DIV/0!</v>
      </c>
      <c r="Q7" s="18" t="e">
        <f>SUM(P7)*$Q$5</f>
        <v>#DIV/0!</v>
      </c>
      <c r="R7" s="18"/>
      <c r="S7" s="18" t="e">
        <f>SUM(P7)+Q7</f>
        <v>#DIV/0!</v>
      </c>
      <c r="T7" s="22"/>
      <c r="U7" s="15" t="e">
        <f>SUM(V7/M7)</f>
        <v>#DIV/0!</v>
      </c>
      <c r="V7" s="22">
        <f>SUM(X7)-W7</f>
        <v>0</v>
      </c>
      <c r="W7" s="22"/>
      <c r="X7" s="22"/>
    </row>
    <row r="8" spans="1:24" x14ac:dyDescent="0.25">
      <c r="A8" s="12"/>
      <c r="B8" s="12"/>
      <c r="C8" s="22"/>
      <c r="D8" s="37"/>
      <c r="E8" s="37"/>
      <c r="F8" s="22"/>
      <c r="G8" s="22"/>
      <c r="H8" s="22"/>
      <c r="I8" s="22"/>
      <c r="J8" s="37">
        <f>SUMIFS('справочник  '!$E$2:$E$22,'справочник  '!$A$2:$A$22,E8,'справочник  '!$B$2:$B$22,D8)</f>
        <v>0</v>
      </c>
      <c r="K8" s="30">
        <f>SUMIFS('справочник  '!$C$2:$C$22,'справочник  '!$A$2:$A$22,E8,'справочник  '!$B$2:$B$22,D8)</f>
        <v>0</v>
      </c>
      <c r="L8" s="22"/>
      <c r="M8" s="22"/>
      <c r="N8" s="22"/>
      <c r="O8" s="34" t="e">
        <f t="shared" si="0"/>
        <v>#DIV/0!</v>
      </c>
      <c r="P8" s="18" t="e">
        <f t="shared" ref="P8:P38" si="1">ROUND((O8)*K8,0)</f>
        <v>#DIV/0!</v>
      </c>
      <c r="Q8" s="18" t="e">
        <f t="shared" ref="Q8:Q38" si="2">SUM(P8)*$Q$5</f>
        <v>#DIV/0!</v>
      </c>
      <c r="R8" s="18"/>
      <c r="S8" s="18" t="e">
        <f t="shared" ref="S8:S39" si="3">SUM(P8)+Q8</f>
        <v>#DIV/0!</v>
      </c>
      <c r="T8" s="22"/>
      <c r="U8" s="15" t="e">
        <f t="shared" ref="U8:U38" si="4">SUM(V8/M8)</f>
        <v>#DIV/0!</v>
      </c>
      <c r="V8" s="22">
        <f t="shared" ref="V8:V39" si="5">SUM(X8)-W8</f>
        <v>0</v>
      </c>
      <c r="W8" s="22"/>
      <c r="X8" s="22"/>
    </row>
    <row r="9" spans="1:24" x14ac:dyDescent="0.25">
      <c r="A9" s="12"/>
      <c r="B9" s="12"/>
      <c r="C9" s="22"/>
      <c r="D9" s="37"/>
      <c r="E9" s="37"/>
      <c r="F9" s="22"/>
      <c r="G9" s="22"/>
      <c r="H9" s="22"/>
      <c r="I9" s="22"/>
      <c r="J9" s="37">
        <f>SUMIFS('справочник  '!$E$2:$E$22,'справочник  '!$A$2:$A$22,E9,'справочник  '!$B$2:$B$22,D9)</f>
        <v>0</v>
      </c>
      <c r="K9" s="30">
        <f>SUMIFS('справочник  '!$C$2:$C$22,'справочник  '!$A$2:$A$22,E9,'справочник  '!$B$2:$B$22,D9)</f>
        <v>0</v>
      </c>
      <c r="L9" s="22"/>
      <c r="M9" s="22"/>
      <c r="N9" s="22"/>
      <c r="O9" s="34" t="e">
        <f t="shared" si="0"/>
        <v>#DIV/0!</v>
      </c>
      <c r="P9" s="18" t="e">
        <f t="shared" si="1"/>
        <v>#DIV/0!</v>
      </c>
      <c r="Q9" s="18" t="e">
        <f t="shared" si="2"/>
        <v>#DIV/0!</v>
      </c>
      <c r="R9" s="18"/>
      <c r="S9" s="18" t="e">
        <f t="shared" si="3"/>
        <v>#DIV/0!</v>
      </c>
      <c r="T9" s="22"/>
      <c r="U9" s="15" t="e">
        <f t="shared" si="4"/>
        <v>#DIV/0!</v>
      </c>
      <c r="V9" s="22">
        <f t="shared" si="5"/>
        <v>0</v>
      </c>
      <c r="W9" s="22"/>
      <c r="X9" s="22"/>
    </row>
    <row r="10" spans="1:24" x14ac:dyDescent="0.25">
      <c r="A10" s="12"/>
      <c r="B10" s="12"/>
      <c r="C10" s="22"/>
      <c r="D10" s="37"/>
      <c r="E10" s="37"/>
      <c r="F10" s="22"/>
      <c r="G10" s="22"/>
      <c r="H10" s="22"/>
      <c r="I10" s="22"/>
      <c r="J10" s="37">
        <f>SUMIFS('справочник  '!$E$2:$E$22,'справочник  '!$A$2:$A$22,E10,'справочник  '!$B$2:$B$22,D10)</f>
        <v>0</v>
      </c>
      <c r="K10" s="30">
        <f>SUMIFS('справочник  '!$C$2:$C$22,'справочник  '!$A$2:$A$22,E10,'справочник  '!$B$2:$B$22,D10)</f>
        <v>0</v>
      </c>
      <c r="L10" s="22"/>
      <c r="M10" s="22"/>
      <c r="N10" s="22"/>
      <c r="O10" s="34" t="e">
        <f t="shared" si="0"/>
        <v>#DIV/0!</v>
      </c>
      <c r="P10" s="18" t="e">
        <f t="shared" si="1"/>
        <v>#DIV/0!</v>
      </c>
      <c r="Q10" s="18" t="e">
        <f t="shared" si="2"/>
        <v>#DIV/0!</v>
      </c>
      <c r="R10" s="18"/>
      <c r="S10" s="18" t="e">
        <f t="shared" si="3"/>
        <v>#DIV/0!</v>
      </c>
      <c r="T10" s="22"/>
      <c r="U10" s="15" t="e">
        <f t="shared" si="4"/>
        <v>#DIV/0!</v>
      </c>
      <c r="V10" s="22">
        <f t="shared" si="5"/>
        <v>0</v>
      </c>
      <c r="W10" s="22"/>
      <c r="X10" s="22"/>
    </row>
    <row r="11" spans="1:24" x14ac:dyDescent="0.25">
      <c r="A11" s="12"/>
      <c r="B11" s="12"/>
      <c r="C11" s="22"/>
      <c r="D11" s="37"/>
      <c r="E11" s="37"/>
      <c r="F11" s="22"/>
      <c r="G11" s="22"/>
      <c r="H11" s="22"/>
      <c r="I11" s="22"/>
      <c r="J11" s="37">
        <f>SUMIFS('справочник  '!$E$2:$E$22,'справочник  '!$A$2:$A$22,E11,'справочник  '!$B$2:$B$22,D11)</f>
        <v>0</v>
      </c>
      <c r="K11" s="30">
        <f>SUMIFS('справочник  '!$C$2:$C$22,'справочник  '!$A$2:$A$22,E11,'справочник  '!$B$2:$B$22,D11)</f>
        <v>0</v>
      </c>
      <c r="L11" s="22"/>
      <c r="M11" s="22"/>
      <c r="N11" s="22"/>
      <c r="O11" s="34" t="e">
        <f t="shared" si="0"/>
        <v>#DIV/0!</v>
      </c>
      <c r="P11" s="18" t="e">
        <f t="shared" si="1"/>
        <v>#DIV/0!</v>
      </c>
      <c r="Q11" s="18" t="e">
        <f t="shared" si="2"/>
        <v>#DIV/0!</v>
      </c>
      <c r="R11" s="18"/>
      <c r="S11" s="18" t="e">
        <f t="shared" si="3"/>
        <v>#DIV/0!</v>
      </c>
      <c r="T11" s="22"/>
      <c r="U11" s="15" t="e">
        <f t="shared" si="4"/>
        <v>#DIV/0!</v>
      </c>
      <c r="V11" s="22">
        <f t="shared" si="5"/>
        <v>0</v>
      </c>
      <c r="W11" s="22"/>
      <c r="X11" s="22"/>
    </row>
    <row r="12" spans="1:24" x14ac:dyDescent="0.25">
      <c r="A12" s="12"/>
      <c r="B12" s="12"/>
      <c r="C12" s="22"/>
      <c r="D12" s="37"/>
      <c r="E12" s="22"/>
      <c r="F12" s="22"/>
      <c r="G12" s="22"/>
      <c r="H12" s="22"/>
      <c r="I12" s="22"/>
      <c r="J12" s="37">
        <f>SUMIFS('справочник  '!$E$2:$E$22,'справочник  '!$A$2:$A$22,E12,'справочник  '!$B$2:$B$22,D12)</f>
        <v>0</v>
      </c>
      <c r="K12" s="30">
        <f>SUMIFS('справочник  '!$C$2:$C$22,'справочник  '!$A$2:$A$22,E12,'справочник  '!$B$2:$B$22,D12)</f>
        <v>0</v>
      </c>
      <c r="L12" s="22"/>
      <c r="M12" s="22"/>
      <c r="N12" s="22"/>
      <c r="O12" s="34" t="e">
        <f t="shared" si="0"/>
        <v>#DIV/0!</v>
      </c>
      <c r="P12" s="18" t="e">
        <f t="shared" si="1"/>
        <v>#DIV/0!</v>
      </c>
      <c r="Q12" s="18" t="e">
        <f t="shared" si="2"/>
        <v>#DIV/0!</v>
      </c>
      <c r="R12" s="18"/>
      <c r="S12" s="18" t="e">
        <f t="shared" si="3"/>
        <v>#DIV/0!</v>
      </c>
      <c r="T12" s="22"/>
      <c r="U12" s="15" t="e">
        <f t="shared" si="4"/>
        <v>#DIV/0!</v>
      </c>
      <c r="V12" s="22">
        <f t="shared" si="5"/>
        <v>0</v>
      </c>
      <c r="W12" s="22"/>
      <c r="X12" s="22"/>
    </row>
    <row r="13" spans="1:24" x14ac:dyDescent="0.25">
      <c r="A13" s="12"/>
      <c r="B13" s="12"/>
      <c r="C13" s="22"/>
      <c r="D13" s="37"/>
      <c r="E13" s="22"/>
      <c r="F13" s="22"/>
      <c r="G13" s="22"/>
      <c r="H13" s="22"/>
      <c r="I13" s="22"/>
      <c r="J13" s="37">
        <f>SUMIFS('справочник  '!$E$2:$E$22,'справочник  '!$A$2:$A$22,E13,'справочник  '!$B$2:$B$22,D13)</f>
        <v>0</v>
      </c>
      <c r="K13" s="30">
        <f>SUMIFS('справочник  '!$C$2:$C$22,'справочник  '!$A$2:$A$22,E13,'справочник  '!$B$2:$B$22,D13)</f>
        <v>0</v>
      </c>
      <c r="L13" s="22"/>
      <c r="M13" s="22"/>
      <c r="N13" s="22"/>
      <c r="O13" s="34" t="e">
        <f t="shared" si="0"/>
        <v>#DIV/0!</v>
      </c>
      <c r="P13" s="18" t="e">
        <f t="shared" si="1"/>
        <v>#DIV/0!</v>
      </c>
      <c r="Q13" s="18" t="e">
        <f>SUM(P13)*$Q$5</f>
        <v>#DIV/0!</v>
      </c>
      <c r="R13" s="18"/>
      <c r="S13" s="18" t="e">
        <f t="shared" si="3"/>
        <v>#DIV/0!</v>
      </c>
      <c r="T13" s="22"/>
      <c r="U13" s="15" t="e">
        <f t="shared" si="4"/>
        <v>#DIV/0!</v>
      </c>
      <c r="V13" s="22">
        <f t="shared" si="5"/>
        <v>0</v>
      </c>
      <c r="W13" s="22"/>
      <c r="X13" s="22"/>
    </row>
    <row r="14" spans="1:24" x14ac:dyDescent="0.25">
      <c r="A14" s="12"/>
      <c r="B14" s="12"/>
      <c r="C14" s="22"/>
      <c r="D14" s="37"/>
      <c r="E14" s="22"/>
      <c r="F14" s="22"/>
      <c r="G14" s="22"/>
      <c r="H14" s="22"/>
      <c r="I14" s="22"/>
      <c r="J14" s="37">
        <f>SUMIFS('справочник  '!$E$2:$E$22,'справочник  '!$A$2:$A$22,E14,'справочник  '!$B$2:$B$22,D14)</f>
        <v>0</v>
      </c>
      <c r="K14" s="30">
        <f>SUMIFS('справочник  '!$C$2:$C$22,'справочник  '!$A$2:$A$22,E14,'справочник  '!$B$2:$B$22,D14)</f>
        <v>0</v>
      </c>
      <c r="L14" s="22"/>
      <c r="M14" s="22"/>
      <c r="N14" s="22"/>
      <c r="O14" s="34" t="e">
        <f t="shared" si="0"/>
        <v>#DIV/0!</v>
      </c>
      <c r="P14" s="18" t="e">
        <f t="shared" si="1"/>
        <v>#DIV/0!</v>
      </c>
      <c r="Q14" s="18" t="e">
        <f t="shared" si="2"/>
        <v>#DIV/0!</v>
      </c>
      <c r="R14" s="18"/>
      <c r="S14" s="18" t="e">
        <f t="shared" si="3"/>
        <v>#DIV/0!</v>
      </c>
      <c r="T14" s="22"/>
      <c r="U14" s="15" t="e">
        <f t="shared" si="4"/>
        <v>#DIV/0!</v>
      </c>
      <c r="V14" s="22">
        <f t="shared" si="5"/>
        <v>0</v>
      </c>
      <c r="W14" s="22"/>
      <c r="X14" s="22"/>
    </row>
    <row r="15" spans="1:24" x14ac:dyDescent="0.25">
      <c r="A15" s="12"/>
      <c r="B15" s="12"/>
      <c r="C15" s="22"/>
      <c r="D15" s="37"/>
      <c r="E15" s="22"/>
      <c r="F15" s="22"/>
      <c r="G15" s="22"/>
      <c r="H15" s="22"/>
      <c r="I15" s="22"/>
      <c r="J15" s="37">
        <f>SUMIFS('справочник  '!$E$2:$E$22,'справочник  '!$A$2:$A$22,E15,'справочник  '!$B$2:$B$22,D15)</f>
        <v>0</v>
      </c>
      <c r="K15" s="30">
        <f>SUMIFS('справочник  '!$C$2:$C$22,'справочник  '!$A$2:$A$22,E15,'справочник  '!$B$2:$B$22,D15)</f>
        <v>0</v>
      </c>
      <c r="L15" s="22"/>
      <c r="M15" s="22"/>
      <c r="N15" s="22"/>
      <c r="O15" s="34" t="e">
        <f t="shared" si="0"/>
        <v>#DIV/0!</v>
      </c>
      <c r="P15" s="18" t="e">
        <f t="shared" si="1"/>
        <v>#DIV/0!</v>
      </c>
      <c r="Q15" s="18" t="e">
        <f t="shared" si="2"/>
        <v>#DIV/0!</v>
      </c>
      <c r="R15" s="18"/>
      <c r="S15" s="18" t="e">
        <f t="shared" si="3"/>
        <v>#DIV/0!</v>
      </c>
      <c r="T15" s="22"/>
      <c r="U15" s="15" t="e">
        <f t="shared" si="4"/>
        <v>#DIV/0!</v>
      </c>
      <c r="V15" s="22">
        <f t="shared" si="5"/>
        <v>0</v>
      </c>
      <c r="W15" s="22"/>
      <c r="X15" s="22"/>
    </row>
    <row r="16" spans="1:24" x14ac:dyDescent="0.25">
      <c r="A16" s="12"/>
      <c r="B16" s="12"/>
      <c r="C16" s="22"/>
      <c r="D16" s="37"/>
      <c r="E16" s="22"/>
      <c r="F16" s="22"/>
      <c r="G16" s="22"/>
      <c r="H16" s="22"/>
      <c r="I16" s="22"/>
      <c r="J16" s="37">
        <f>SUMIFS('справочник  '!$E$2:$E$22,'справочник  '!$A$2:$A$22,E16,'справочник  '!$B$2:$B$22,D16)</f>
        <v>0</v>
      </c>
      <c r="K16" s="30">
        <f>SUMIFS('справочник  '!$C$2:$C$22,'справочник  '!$A$2:$A$22,E16,'справочник  '!$B$2:$B$22,D16)</f>
        <v>0</v>
      </c>
      <c r="L16" s="22"/>
      <c r="M16" s="22"/>
      <c r="N16" s="22"/>
      <c r="O16" s="34" t="e">
        <f t="shared" si="0"/>
        <v>#DIV/0!</v>
      </c>
      <c r="P16" s="18" t="e">
        <f t="shared" si="1"/>
        <v>#DIV/0!</v>
      </c>
      <c r="Q16" s="18" t="e">
        <f t="shared" si="2"/>
        <v>#DIV/0!</v>
      </c>
      <c r="R16" s="18"/>
      <c r="S16" s="18" t="e">
        <f t="shared" si="3"/>
        <v>#DIV/0!</v>
      </c>
      <c r="T16" s="22"/>
      <c r="U16" s="15" t="e">
        <f t="shared" si="4"/>
        <v>#DIV/0!</v>
      </c>
      <c r="V16" s="22">
        <f t="shared" si="5"/>
        <v>0</v>
      </c>
      <c r="W16" s="22"/>
      <c r="X16" s="22"/>
    </row>
    <row r="17" spans="1:24" x14ac:dyDescent="0.25">
      <c r="A17" s="12"/>
      <c r="B17" s="12"/>
      <c r="C17" s="22"/>
      <c r="D17" s="37"/>
      <c r="E17" s="22"/>
      <c r="F17" s="22"/>
      <c r="G17" s="22"/>
      <c r="H17" s="22"/>
      <c r="I17" s="22"/>
      <c r="J17" s="37">
        <f>SUMIFS('справочник  '!$E$2:$E$22,'справочник  '!$A$2:$A$22,E17,'справочник  '!$B$2:$B$22,D17)</f>
        <v>0</v>
      </c>
      <c r="K17" s="30">
        <f>SUMIFS('справочник  '!$C$2:$C$22,'справочник  '!$A$2:$A$22,E17,'справочник  '!$B$2:$B$22,D17)</f>
        <v>0</v>
      </c>
      <c r="L17" s="22"/>
      <c r="M17" s="22"/>
      <c r="N17" s="22"/>
      <c r="O17" s="34" t="e">
        <f t="shared" si="0"/>
        <v>#DIV/0!</v>
      </c>
      <c r="P17" s="18" t="e">
        <f t="shared" si="1"/>
        <v>#DIV/0!</v>
      </c>
      <c r="Q17" s="18" t="e">
        <f t="shared" si="2"/>
        <v>#DIV/0!</v>
      </c>
      <c r="R17" s="18"/>
      <c r="S17" s="18" t="e">
        <f t="shared" si="3"/>
        <v>#DIV/0!</v>
      </c>
      <c r="T17" s="22"/>
      <c r="U17" s="15" t="e">
        <f t="shared" si="4"/>
        <v>#DIV/0!</v>
      </c>
      <c r="V17" s="22">
        <f t="shared" si="5"/>
        <v>0</v>
      </c>
      <c r="W17" s="22"/>
      <c r="X17" s="22"/>
    </row>
    <row r="18" spans="1:24" x14ac:dyDescent="0.25">
      <c r="A18" s="12"/>
      <c r="B18" s="12"/>
      <c r="C18" s="22"/>
      <c r="D18" s="37"/>
      <c r="E18" s="22"/>
      <c r="F18" s="22"/>
      <c r="G18" s="22"/>
      <c r="H18" s="22"/>
      <c r="I18" s="22"/>
      <c r="J18" s="37">
        <f>SUMIFS('справочник  '!$E$2:$E$22,'справочник  '!$A$2:$A$22,E18,'справочник  '!$B$2:$B$22,D18)</f>
        <v>0</v>
      </c>
      <c r="K18" s="30">
        <f>SUMIFS('справочник  '!$C$2:$C$22,'справочник  '!$A$2:$A$22,E18,'справочник  '!$B$2:$B$22,D18)</f>
        <v>0</v>
      </c>
      <c r="L18" s="22"/>
      <c r="M18" s="22"/>
      <c r="N18" s="22"/>
      <c r="O18" s="34" t="e">
        <f t="shared" si="0"/>
        <v>#DIV/0!</v>
      </c>
      <c r="P18" s="18" t="e">
        <f t="shared" si="1"/>
        <v>#DIV/0!</v>
      </c>
      <c r="Q18" s="18" t="e">
        <f t="shared" si="2"/>
        <v>#DIV/0!</v>
      </c>
      <c r="R18" s="18"/>
      <c r="S18" s="18" t="e">
        <f t="shared" si="3"/>
        <v>#DIV/0!</v>
      </c>
      <c r="T18" s="22"/>
      <c r="U18" s="15" t="e">
        <f t="shared" si="4"/>
        <v>#DIV/0!</v>
      </c>
      <c r="V18" s="22">
        <f t="shared" si="5"/>
        <v>0</v>
      </c>
      <c r="W18" s="22"/>
      <c r="X18" s="22"/>
    </row>
    <row r="19" spans="1:24" x14ac:dyDescent="0.25">
      <c r="A19" s="12"/>
      <c r="B19" s="12"/>
      <c r="C19" s="22"/>
      <c r="D19" s="37"/>
      <c r="E19" s="22"/>
      <c r="F19" s="22"/>
      <c r="G19" s="22"/>
      <c r="H19" s="22"/>
      <c r="I19" s="22"/>
      <c r="J19" s="37">
        <f>SUMIFS('справочник  '!$E$2:$E$22,'справочник  '!$A$2:$A$22,E19,'справочник  '!$B$2:$B$22,D19)</f>
        <v>0</v>
      </c>
      <c r="K19" s="30">
        <f>SUMIFS('справочник  '!$C$2:$C$22,'справочник  '!$A$2:$A$22,E19,'справочник  '!$B$2:$B$22,D19)</f>
        <v>0</v>
      </c>
      <c r="L19" s="22"/>
      <c r="M19" s="22"/>
      <c r="N19" s="22"/>
      <c r="O19" s="34" t="e">
        <f t="shared" si="0"/>
        <v>#DIV/0!</v>
      </c>
      <c r="P19" s="18" t="e">
        <f t="shared" si="1"/>
        <v>#DIV/0!</v>
      </c>
      <c r="Q19" s="18" t="e">
        <f t="shared" si="2"/>
        <v>#DIV/0!</v>
      </c>
      <c r="R19" s="18"/>
      <c r="S19" s="18" t="e">
        <f t="shared" si="3"/>
        <v>#DIV/0!</v>
      </c>
      <c r="T19" s="22"/>
      <c r="U19" s="15" t="e">
        <f t="shared" si="4"/>
        <v>#DIV/0!</v>
      </c>
      <c r="V19" s="22">
        <f t="shared" si="5"/>
        <v>0</v>
      </c>
      <c r="W19" s="22"/>
      <c r="X19" s="22"/>
    </row>
    <row r="20" spans="1:24" x14ac:dyDescent="0.25">
      <c r="A20" s="12"/>
      <c r="B20" s="12"/>
      <c r="C20" s="22"/>
      <c r="D20" s="37"/>
      <c r="E20" s="22"/>
      <c r="F20" s="22"/>
      <c r="G20" s="22"/>
      <c r="H20" s="22"/>
      <c r="I20" s="22"/>
      <c r="J20" s="37">
        <f>SUMIFS('справочник  '!$E$2:$E$22,'справочник  '!$A$2:$A$22,E20,'справочник  '!$B$2:$B$22,D20)</f>
        <v>0</v>
      </c>
      <c r="K20" s="30">
        <f>SUMIFS('справочник  '!$C$2:$C$22,'справочник  '!$A$2:$A$22,E20,'справочник  '!$B$2:$B$22,D20)</f>
        <v>0</v>
      </c>
      <c r="L20" s="22"/>
      <c r="M20" s="22"/>
      <c r="N20" s="22"/>
      <c r="O20" s="34" t="e">
        <f t="shared" si="0"/>
        <v>#DIV/0!</v>
      </c>
      <c r="P20" s="18" t="e">
        <f t="shared" si="1"/>
        <v>#DIV/0!</v>
      </c>
      <c r="Q20" s="18" t="e">
        <f t="shared" si="2"/>
        <v>#DIV/0!</v>
      </c>
      <c r="R20" s="18"/>
      <c r="S20" s="18" t="e">
        <f t="shared" si="3"/>
        <v>#DIV/0!</v>
      </c>
      <c r="T20" s="22"/>
      <c r="U20" s="15" t="e">
        <f t="shared" si="4"/>
        <v>#DIV/0!</v>
      </c>
      <c r="V20" s="22">
        <f t="shared" si="5"/>
        <v>0</v>
      </c>
      <c r="W20" s="22"/>
      <c r="X20" s="22"/>
    </row>
    <row r="21" spans="1:24" x14ac:dyDescent="0.25">
      <c r="A21" s="12"/>
      <c r="B21" s="12"/>
      <c r="C21" s="22"/>
      <c r="D21" s="37"/>
      <c r="E21" s="22"/>
      <c r="F21" s="22"/>
      <c r="G21" s="22"/>
      <c r="H21" s="22"/>
      <c r="I21" s="22"/>
      <c r="J21" s="37">
        <f>SUMIFS('справочник  '!$E$2:$E$22,'справочник  '!$A$2:$A$22,E21,'справочник  '!$B$2:$B$22,D21)</f>
        <v>0</v>
      </c>
      <c r="K21" s="30">
        <f>SUMIFS('справочник  '!$C$2:$C$22,'справочник  '!$A$2:$A$22,E21,'справочник  '!$B$2:$B$22,D21)</f>
        <v>0</v>
      </c>
      <c r="L21" s="22"/>
      <c r="M21" s="22"/>
      <c r="N21" s="22"/>
      <c r="O21" s="34" t="e">
        <f t="shared" si="0"/>
        <v>#DIV/0!</v>
      </c>
      <c r="P21" s="18" t="e">
        <f t="shared" si="1"/>
        <v>#DIV/0!</v>
      </c>
      <c r="Q21" s="18" t="e">
        <f t="shared" si="2"/>
        <v>#DIV/0!</v>
      </c>
      <c r="R21" s="18"/>
      <c r="S21" s="18" t="e">
        <f t="shared" si="3"/>
        <v>#DIV/0!</v>
      </c>
      <c r="T21" s="22"/>
      <c r="U21" s="15" t="e">
        <f t="shared" si="4"/>
        <v>#DIV/0!</v>
      </c>
      <c r="V21" s="22">
        <f t="shared" si="5"/>
        <v>0</v>
      </c>
      <c r="W21" s="22"/>
      <c r="X21" s="22"/>
    </row>
    <row r="22" spans="1:24" x14ac:dyDescent="0.25">
      <c r="A22" s="3"/>
      <c r="B22" s="12"/>
      <c r="C22" s="3"/>
      <c r="D22" s="37"/>
      <c r="E22" s="3"/>
      <c r="G22" s="3"/>
      <c r="H22" s="3"/>
      <c r="I22" s="3"/>
      <c r="J22" s="37">
        <f>SUMIFS('справочник  '!$E$2:$E$22,'справочник  '!$A$2:$A$22,E22,'справочник  '!$B$2:$B$22,D22)</f>
        <v>0</v>
      </c>
      <c r="K22" s="30">
        <f>SUMIFS('справочник  '!$C$2:$C$22,'справочник  '!$A$2:$A$22,E22,'справочник  '!$B$2:$B$22,D22)</f>
        <v>0</v>
      </c>
      <c r="L22" s="3"/>
      <c r="M22" s="3"/>
      <c r="N22" s="3"/>
      <c r="O22" s="34" t="e">
        <f t="shared" si="0"/>
        <v>#DIV/0!</v>
      </c>
      <c r="P22" s="18" t="e">
        <f t="shared" si="1"/>
        <v>#DIV/0!</v>
      </c>
      <c r="Q22" s="18" t="e">
        <f>SUM(P22)*$Q$5</f>
        <v>#DIV/0!</v>
      </c>
      <c r="R22" s="18"/>
      <c r="S22" s="18" t="e">
        <f t="shared" si="3"/>
        <v>#DIV/0!</v>
      </c>
      <c r="T22" s="22"/>
      <c r="U22" s="15" t="e">
        <f t="shared" si="4"/>
        <v>#DIV/0!</v>
      </c>
      <c r="V22" s="22">
        <f t="shared" si="5"/>
        <v>0</v>
      </c>
      <c r="W22" s="22"/>
      <c r="X22" s="22"/>
    </row>
    <row r="23" spans="1:24" x14ac:dyDescent="0.25">
      <c r="A23" s="12"/>
      <c r="B23" s="12"/>
      <c r="C23" s="22"/>
      <c r="D23" s="37"/>
      <c r="E23" s="22"/>
      <c r="F23" s="22"/>
      <c r="G23" s="22"/>
      <c r="H23" s="22"/>
      <c r="I23" s="22"/>
      <c r="J23" s="37">
        <f>SUMIFS('справочник  '!$E$2:$E$22,'справочник  '!$A$2:$A$22,E23,'справочник  '!$B$2:$B$22,D23)</f>
        <v>0</v>
      </c>
      <c r="K23" s="30">
        <f>SUMIFS('справочник  '!$C$2:$C$22,'справочник  '!$A$2:$A$22,E23,'справочник  '!$B$2:$B$22,D23)</f>
        <v>0</v>
      </c>
      <c r="L23" s="22"/>
      <c r="M23" s="22"/>
      <c r="N23" s="22"/>
      <c r="O23" s="34" t="e">
        <f t="shared" si="0"/>
        <v>#DIV/0!</v>
      </c>
      <c r="P23" s="18" t="e">
        <f t="shared" si="1"/>
        <v>#DIV/0!</v>
      </c>
      <c r="Q23" s="18" t="e">
        <f t="shared" si="2"/>
        <v>#DIV/0!</v>
      </c>
      <c r="R23" s="18"/>
      <c r="S23" s="18" t="e">
        <f t="shared" si="3"/>
        <v>#DIV/0!</v>
      </c>
      <c r="T23" s="22"/>
      <c r="U23" s="15" t="e">
        <f t="shared" si="4"/>
        <v>#DIV/0!</v>
      </c>
      <c r="V23" s="22">
        <f t="shared" si="5"/>
        <v>0</v>
      </c>
      <c r="W23" s="22"/>
      <c r="X23" s="22"/>
    </row>
    <row r="24" spans="1:24" x14ac:dyDescent="0.25">
      <c r="A24" s="12"/>
      <c r="B24" s="12"/>
      <c r="C24" s="22"/>
      <c r="D24" s="37"/>
      <c r="E24" s="22"/>
      <c r="F24" s="22"/>
      <c r="G24" s="22"/>
      <c r="H24" s="22"/>
      <c r="I24" s="22"/>
      <c r="J24" s="37">
        <f>SUMIFS('справочник  '!$E$2:$E$22,'справочник  '!$A$2:$A$22,E24,'справочник  '!$B$2:$B$22,D24)</f>
        <v>0</v>
      </c>
      <c r="K24" s="30">
        <f>SUMIFS('справочник  '!$C$2:$C$22,'справочник  '!$A$2:$A$22,E24,'справочник  '!$B$2:$B$22,D24)</f>
        <v>0</v>
      </c>
      <c r="L24" s="22"/>
      <c r="M24" s="22"/>
      <c r="N24" s="22"/>
      <c r="O24" s="34" t="e">
        <f t="shared" si="0"/>
        <v>#DIV/0!</v>
      </c>
      <c r="P24" s="18" t="e">
        <f t="shared" si="1"/>
        <v>#DIV/0!</v>
      </c>
      <c r="Q24" s="18" t="e">
        <f t="shared" si="2"/>
        <v>#DIV/0!</v>
      </c>
      <c r="R24" s="18"/>
      <c r="S24" s="18" t="e">
        <f t="shared" si="3"/>
        <v>#DIV/0!</v>
      </c>
      <c r="T24" s="22"/>
      <c r="U24" s="15" t="e">
        <f t="shared" si="4"/>
        <v>#DIV/0!</v>
      </c>
      <c r="V24" s="22">
        <f t="shared" si="5"/>
        <v>0</v>
      </c>
      <c r="W24" s="22"/>
      <c r="X24" s="22"/>
    </row>
    <row r="25" spans="1:24" x14ac:dyDescent="0.25">
      <c r="A25" s="12"/>
      <c r="B25" s="12"/>
      <c r="C25" s="22"/>
      <c r="D25" s="37"/>
      <c r="E25" s="22"/>
      <c r="F25" s="22"/>
      <c r="G25" s="22"/>
      <c r="H25" s="22"/>
      <c r="I25" s="22"/>
      <c r="J25" s="37">
        <f>SUMIFS('справочник  '!$E$2:$E$22,'справочник  '!$A$2:$A$22,E25,'справочник  '!$B$2:$B$22,D25)</f>
        <v>0</v>
      </c>
      <c r="K25" s="30">
        <f>SUMIFS('справочник  '!$C$2:$C$22,'справочник  '!$A$2:$A$22,E25,'справочник  '!$B$2:$B$22,D25)</f>
        <v>0</v>
      </c>
      <c r="L25" s="22"/>
      <c r="M25" s="22"/>
      <c r="N25" s="22"/>
      <c r="O25" s="34" t="e">
        <f t="shared" si="0"/>
        <v>#DIV/0!</v>
      </c>
      <c r="P25" s="18" t="e">
        <f t="shared" si="1"/>
        <v>#DIV/0!</v>
      </c>
      <c r="Q25" s="18" t="e">
        <f t="shared" si="2"/>
        <v>#DIV/0!</v>
      </c>
      <c r="R25" s="18"/>
      <c r="S25" s="18" t="e">
        <f t="shared" si="3"/>
        <v>#DIV/0!</v>
      </c>
      <c r="T25" s="22"/>
      <c r="U25" s="15" t="e">
        <f t="shared" si="4"/>
        <v>#DIV/0!</v>
      </c>
      <c r="V25" s="22">
        <f t="shared" si="5"/>
        <v>0</v>
      </c>
      <c r="W25" s="22"/>
      <c r="X25" s="22"/>
    </row>
    <row r="26" spans="1:24" x14ac:dyDescent="0.25">
      <c r="A26" s="12"/>
      <c r="B26" s="12"/>
      <c r="C26" s="22"/>
      <c r="D26" s="37"/>
      <c r="E26" s="22"/>
      <c r="F26" s="22"/>
      <c r="G26" s="22"/>
      <c r="H26" s="22"/>
      <c r="I26" s="22"/>
      <c r="J26" s="37">
        <f>SUMIFS('справочник  '!$E$2:$E$22,'справочник  '!$A$2:$A$22,E26,'справочник  '!$B$2:$B$22,D26)</f>
        <v>0</v>
      </c>
      <c r="K26" s="30">
        <f>SUMIFS('справочник  '!$C$2:$C$22,'справочник  '!$A$2:$A$22,E26,'справочник  '!$B$2:$B$22,D26)</f>
        <v>0</v>
      </c>
      <c r="L26" s="22"/>
      <c r="M26" s="22"/>
      <c r="N26" s="22"/>
      <c r="O26" s="34" t="e">
        <f t="shared" si="0"/>
        <v>#DIV/0!</v>
      </c>
      <c r="P26" s="18" t="e">
        <f t="shared" si="1"/>
        <v>#DIV/0!</v>
      </c>
      <c r="Q26" s="18" t="e">
        <f t="shared" si="2"/>
        <v>#DIV/0!</v>
      </c>
      <c r="R26" s="18"/>
      <c r="S26" s="18" t="e">
        <f t="shared" si="3"/>
        <v>#DIV/0!</v>
      </c>
      <c r="T26" s="22"/>
      <c r="U26" s="15" t="e">
        <f t="shared" si="4"/>
        <v>#DIV/0!</v>
      </c>
      <c r="V26" s="22">
        <f t="shared" si="5"/>
        <v>0</v>
      </c>
      <c r="W26" s="22"/>
      <c r="X26" s="22"/>
    </row>
    <row r="27" spans="1:24" x14ac:dyDescent="0.25">
      <c r="A27" s="12"/>
      <c r="B27" s="12"/>
      <c r="C27" s="22"/>
      <c r="D27" s="37"/>
      <c r="E27" s="22"/>
      <c r="F27" s="22"/>
      <c r="G27" s="22"/>
      <c r="H27" s="22"/>
      <c r="I27" s="22"/>
      <c r="J27" s="37">
        <f>SUMIFS('справочник  '!$E$2:$E$22,'справочник  '!$A$2:$A$22,E27,'справочник  '!$B$2:$B$22,D27)</f>
        <v>0</v>
      </c>
      <c r="K27" s="30">
        <f>SUMIFS('справочник  '!$C$2:$C$22,'справочник  '!$A$2:$A$22,E27,'справочник  '!$B$2:$B$22,D27)</f>
        <v>0</v>
      </c>
      <c r="L27" s="22"/>
      <c r="M27" s="22"/>
      <c r="N27" s="22"/>
      <c r="O27" s="34" t="e">
        <f t="shared" si="0"/>
        <v>#DIV/0!</v>
      </c>
      <c r="P27" s="18" t="e">
        <f t="shared" si="1"/>
        <v>#DIV/0!</v>
      </c>
      <c r="Q27" s="18" t="e">
        <f t="shared" si="2"/>
        <v>#DIV/0!</v>
      </c>
      <c r="R27" s="18"/>
      <c r="S27" s="18" t="e">
        <f t="shared" si="3"/>
        <v>#DIV/0!</v>
      </c>
      <c r="T27" s="22"/>
      <c r="U27" s="15" t="e">
        <f t="shared" si="4"/>
        <v>#DIV/0!</v>
      </c>
      <c r="V27" s="22">
        <f t="shared" si="5"/>
        <v>0</v>
      </c>
      <c r="W27" s="22"/>
      <c r="X27" s="22"/>
    </row>
    <row r="28" spans="1:24" x14ac:dyDescent="0.25">
      <c r="A28" s="12"/>
      <c r="B28" s="12"/>
      <c r="C28" s="22"/>
      <c r="D28" s="37"/>
      <c r="E28" s="22"/>
      <c r="F28" s="22"/>
      <c r="G28" s="22"/>
      <c r="H28" s="22"/>
      <c r="I28" s="22"/>
      <c r="J28" s="37">
        <f>SUMIFS('справочник  '!$E$2:$E$22,'справочник  '!$A$2:$A$22,E28,'справочник  '!$B$2:$B$22,D28)</f>
        <v>0</v>
      </c>
      <c r="K28" s="30">
        <f>SUMIFS('справочник  '!$C$2:$C$22,'справочник  '!$A$2:$A$22,E28,'справочник  '!$B$2:$B$22,D28)</f>
        <v>0</v>
      </c>
      <c r="L28" s="22"/>
      <c r="M28" s="22"/>
      <c r="N28" s="22"/>
      <c r="O28" s="34" t="e">
        <f t="shared" si="0"/>
        <v>#DIV/0!</v>
      </c>
      <c r="P28" s="18" t="e">
        <f t="shared" si="1"/>
        <v>#DIV/0!</v>
      </c>
      <c r="Q28" s="18" t="e">
        <f t="shared" si="2"/>
        <v>#DIV/0!</v>
      </c>
      <c r="R28" s="18"/>
      <c r="S28" s="18" t="e">
        <f t="shared" si="3"/>
        <v>#DIV/0!</v>
      </c>
      <c r="T28" s="22"/>
      <c r="U28" s="15" t="e">
        <f t="shared" si="4"/>
        <v>#DIV/0!</v>
      </c>
      <c r="V28" s="22">
        <f t="shared" si="5"/>
        <v>0</v>
      </c>
      <c r="W28" s="22"/>
      <c r="X28" s="22"/>
    </row>
    <row r="29" spans="1:24" x14ac:dyDescent="0.25">
      <c r="A29" s="12"/>
      <c r="B29" s="12"/>
      <c r="C29" s="22"/>
      <c r="D29" s="37"/>
      <c r="E29" s="22"/>
      <c r="F29" s="22"/>
      <c r="G29" s="22"/>
      <c r="H29" s="22"/>
      <c r="I29" s="22"/>
      <c r="J29" s="37">
        <f>SUMIFS('справочник  '!$E$2:$E$22,'справочник  '!$A$2:$A$22,E29,'справочник  '!$B$2:$B$22,D29)</f>
        <v>0</v>
      </c>
      <c r="K29" s="30">
        <f>SUMIFS('справочник  '!$C$2:$C$22,'справочник  '!$A$2:$A$22,E29,'справочник  '!$B$2:$B$22,D29)</f>
        <v>0</v>
      </c>
      <c r="L29" s="22"/>
      <c r="M29" s="22"/>
      <c r="N29" s="22"/>
      <c r="O29" s="34" t="e">
        <f t="shared" si="0"/>
        <v>#DIV/0!</v>
      </c>
      <c r="P29" s="18" t="e">
        <f t="shared" si="1"/>
        <v>#DIV/0!</v>
      </c>
      <c r="Q29" s="18" t="e">
        <f t="shared" si="2"/>
        <v>#DIV/0!</v>
      </c>
      <c r="R29" s="18"/>
      <c r="S29" s="18" t="e">
        <f t="shared" si="3"/>
        <v>#DIV/0!</v>
      </c>
      <c r="T29" s="22"/>
      <c r="U29" s="15" t="e">
        <f t="shared" si="4"/>
        <v>#DIV/0!</v>
      </c>
      <c r="V29" s="22">
        <f t="shared" si="5"/>
        <v>0</v>
      </c>
      <c r="W29" s="22"/>
      <c r="X29" s="22"/>
    </row>
    <row r="30" spans="1:24" x14ac:dyDescent="0.25">
      <c r="A30" s="12"/>
      <c r="B30" s="12"/>
      <c r="C30" s="22"/>
      <c r="D30" s="37"/>
      <c r="E30" s="22"/>
      <c r="F30" s="22"/>
      <c r="G30" s="22"/>
      <c r="H30" s="22"/>
      <c r="I30" s="22"/>
      <c r="J30" s="37">
        <f>SUMIFS('справочник  '!$E$2:$E$22,'справочник  '!$A$2:$A$22,E30,'справочник  '!$B$2:$B$22,D30)</f>
        <v>0</v>
      </c>
      <c r="K30" s="30">
        <f>SUMIFS('справочник  '!$C$2:$C$22,'справочник  '!$A$2:$A$22,E30,'справочник  '!$B$2:$B$22,D30)</f>
        <v>0</v>
      </c>
      <c r="L30" s="22"/>
      <c r="M30" s="22"/>
      <c r="N30" s="22"/>
      <c r="O30" s="34" t="e">
        <f t="shared" si="0"/>
        <v>#DIV/0!</v>
      </c>
      <c r="P30" s="18" t="e">
        <f t="shared" si="1"/>
        <v>#DIV/0!</v>
      </c>
      <c r="Q30" s="18" t="e">
        <f t="shared" si="2"/>
        <v>#DIV/0!</v>
      </c>
      <c r="R30" s="18"/>
      <c r="S30" s="18" t="e">
        <f t="shared" si="3"/>
        <v>#DIV/0!</v>
      </c>
      <c r="T30" s="22"/>
      <c r="U30" s="15" t="e">
        <f t="shared" si="4"/>
        <v>#DIV/0!</v>
      </c>
      <c r="V30" s="22">
        <f t="shared" si="5"/>
        <v>0</v>
      </c>
      <c r="W30" s="22"/>
      <c r="X30" s="22"/>
    </row>
    <row r="31" spans="1:24" x14ac:dyDescent="0.25">
      <c r="A31" s="12"/>
      <c r="B31" s="12"/>
      <c r="C31" s="22"/>
      <c r="D31" s="37"/>
      <c r="E31" s="22"/>
      <c r="F31" s="22"/>
      <c r="G31" s="22"/>
      <c r="H31" s="22"/>
      <c r="I31" s="22"/>
      <c r="J31" s="37">
        <f>SUMIFS('справочник  '!$E$2:$E$22,'справочник  '!$A$2:$A$22,E31,'справочник  '!$B$2:$B$22,D31)</f>
        <v>0</v>
      </c>
      <c r="K31" s="30">
        <f>SUMIFS('справочник  '!$C$2:$C$22,'справочник  '!$A$2:$A$22,E31,'справочник  '!$B$2:$B$22,D31)</f>
        <v>0</v>
      </c>
      <c r="L31" s="22"/>
      <c r="M31" s="22"/>
      <c r="N31" s="22"/>
      <c r="O31" s="34" t="e">
        <f t="shared" si="0"/>
        <v>#DIV/0!</v>
      </c>
      <c r="P31" s="18" t="e">
        <f t="shared" si="1"/>
        <v>#DIV/0!</v>
      </c>
      <c r="Q31" s="18" t="e">
        <f t="shared" si="2"/>
        <v>#DIV/0!</v>
      </c>
      <c r="R31" s="18"/>
      <c r="S31" s="18" t="e">
        <f t="shared" si="3"/>
        <v>#DIV/0!</v>
      </c>
      <c r="T31" s="22"/>
      <c r="U31" s="15" t="e">
        <f t="shared" si="4"/>
        <v>#DIV/0!</v>
      </c>
      <c r="V31" s="22">
        <f t="shared" si="5"/>
        <v>0</v>
      </c>
      <c r="W31" s="22"/>
      <c r="X31" s="22"/>
    </row>
    <row r="32" spans="1:24" x14ac:dyDescent="0.25">
      <c r="A32" s="12"/>
      <c r="B32" s="12"/>
      <c r="C32" s="22"/>
      <c r="D32" s="37"/>
      <c r="E32" s="22"/>
      <c r="F32" s="22"/>
      <c r="G32" s="22"/>
      <c r="H32" s="22"/>
      <c r="I32" s="22"/>
      <c r="J32" s="37">
        <f>SUMIFS('справочник  '!$E$2:$E$22,'справочник  '!$A$2:$A$22,E32,'справочник  '!$B$2:$B$22,D32)</f>
        <v>0</v>
      </c>
      <c r="K32" s="30">
        <f>SUMIFS('справочник  '!$C$2:$C$22,'справочник  '!$A$2:$A$22,E32,'справочник  '!$B$2:$B$22,D32)</f>
        <v>0</v>
      </c>
      <c r="L32" s="22"/>
      <c r="M32" s="22"/>
      <c r="N32" s="22"/>
      <c r="O32" s="34" t="e">
        <f t="shared" si="0"/>
        <v>#DIV/0!</v>
      </c>
      <c r="P32" s="18" t="e">
        <f t="shared" si="1"/>
        <v>#DIV/0!</v>
      </c>
      <c r="Q32" s="18" t="e">
        <f t="shared" si="2"/>
        <v>#DIV/0!</v>
      </c>
      <c r="R32" s="18"/>
      <c r="S32" s="18" t="e">
        <f t="shared" si="3"/>
        <v>#DIV/0!</v>
      </c>
      <c r="T32" s="22"/>
      <c r="U32" s="15" t="e">
        <f t="shared" si="4"/>
        <v>#DIV/0!</v>
      </c>
      <c r="V32" s="22">
        <f t="shared" si="5"/>
        <v>0</v>
      </c>
      <c r="W32" s="22"/>
      <c r="X32" s="22"/>
    </row>
    <row r="33" spans="1:24" x14ac:dyDescent="0.25">
      <c r="A33" s="12"/>
      <c r="B33" s="12"/>
      <c r="C33" s="22"/>
      <c r="D33" s="37"/>
      <c r="E33" s="22"/>
      <c r="F33" s="22"/>
      <c r="G33" s="22"/>
      <c r="H33" s="22"/>
      <c r="I33" s="22"/>
      <c r="J33" s="37">
        <f>SUMIFS('справочник  '!$E$2:$E$22,'справочник  '!$A$2:$A$22,E33,'справочник  '!$B$2:$B$22,D33)</f>
        <v>0</v>
      </c>
      <c r="K33" s="30">
        <f>SUMIFS('справочник  '!$C$2:$C$22,'справочник  '!$A$2:$A$22,E33,'справочник  '!$B$2:$B$22,D33)</f>
        <v>0</v>
      </c>
      <c r="L33" s="22"/>
      <c r="M33" s="22"/>
      <c r="N33" s="22"/>
      <c r="O33" s="34" t="e">
        <f t="shared" si="0"/>
        <v>#DIV/0!</v>
      </c>
      <c r="P33" s="18" t="e">
        <f t="shared" si="1"/>
        <v>#DIV/0!</v>
      </c>
      <c r="Q33" s="18" t="e">
        <f t="shared" si="2"/>
        <v>#DIV/0!</v>
      </c>
      <c r="R33" s="18"/>
      <c r="S33" s="18" t="e">
        <f t="shared" si="3"/>
        <v>#DIV/0!</v>
      </c>
      <c r="T33" s="22"/>
      <c r="U33" s="15" t="e">
        <f t="shared" si="4"/>
        <v>#DIV/0!</v>
      </c>
      <c r="V33" s="22">
        <f t="shared" si="5"/>
        <v>0</v>
      </c>
      <c r="W33" s="22"/>
      <c r="X33" s="22"/>
    </row>
    <row r="34" spans="1:24" x14ac:dyDescent="0.25">
      <c r="A34" s="12"/>
      <c r="B34" s="12"/>
      <c r="C34" s="22"/>
      <c r="D34" s="37"/>
      <c r="E34" s="22"/>
      <c r="F34" s="22"/>
      <c r="G34" s="22"/>
      <c r="H34" s="22"/>
      <c r="I34" s="22"/>
      <c r="J34" s="37">
        <f>SUMIFS('справочник  '!$E$2:$E$22,'справочник  '!$A$2:$A$22,E34,'справочник  '!$B$2:$B$22,D34)</f>
        <v>0</v>
      </c>
      <c r="K34" s="30">
        <f>SUMIFS('справочник  '!$C$2:$C$22,'справочник  '!$A$2:$A$22,E34,'справочник  '!$B$2:$B$22,D34)</f>
        <v>0</v>
      </c>
      <c r="L34" s="22"/>
      <c r="M34" s="22"/>
      <c r="N34" s="22"/>
      <c r="O34" s="34" t="e">
        <f t="shared" si="0"/>
        <v>#DIV/0!</v>
      </c>
      <c r="P34" s="18" t="e">
        <f t="shared" si="1"/>
        <v>#DIV/0!</v>
      </c>
      <c r="Q34" s="18" t="e">
        <f t="shared" si="2"/>
        <v>#DIV/0!</v>
      </c>
      <c r="R34" s="18"/>
      <c r="S34" s="18" t="e">
        <f t="shared" si="3"/>
        <v>#DIV/0!</v>
      </c>
      <c r="T34" s="22"/>
      <c r="U34" s="15" t="e">
        <f t="shared" si="4"/>
        <v>#DIV/0!</v>
      </c>
      <c r="V34" s="22">
        <f t="shared" si="5"/>
        <v>0</v>
      </c>
      <c r="W34" s="22"/>
      <c r="X34" s="22"/>
    </row>
    <row r="35" spans="1:24" x14ac:dyDescent="0.25">
      <c r="A35" s="12"/>
      <c r="B35" s="12"/>
      <c r="C35" s="22"/>
      <c r="D35" s="37"/>
      <c r="E35" s="22"/>
      <c r="F35" s="22"/>
      <c r="G35" s="22"/>
      <c r="H35" s="22"/>
      <c r="I35" s="22"/>
      <c r="J35" s="37">
        <f>SUMIFS('справочник  '!$E$2:$E$22,'справочник  '!$A$2:$A$22,E35,'справочник  '!$B$2:$B$22,D35)</f>
        <v>0</v>
      </c>
      <c r="K35" s="30">
        <f>SUMIFS('справочник  '!$C$2:$C$22,'справочник  '!$A$2:$A$22,E35,'справочник  '!$B$2:$B$22,D35)</f>
        <v>0</v>
      </c>
      <c r="L35" s="22"/>
      <c r="M35" s="22"/>
      <c r="N35" s="22"/>
      <c r="O35" s="34" t="e">
        <f t="shared" si="0"/>
        <v>#DIV/0!</v>
      </c>
      <c r="P35" s="18" t="e">
        <f t="shared" si="1"/>
        <v>#DIV/0!</v>
      </c>
      <c r="Q35" s="18" t="e">
        <f t="shared" si="2"/>
        <v>#DIV/0!</v>
      </c>
      <c r="R35" s="18"/>
      <c r="S35" s="18" t="e">
        <f t="shared" si="3"/>
        <v>#DIV/0!</v>
      </c>
      <c r="T35" s="22"/>
      <c r="U35" s="15" t="e">
        <f t="shared" si="4"/>
        <v>#DIV/0!</v>
      </c>
      <c r="V35" s="22">
        <f t="shared" si="5"/>
        <v>0</v>
      </c>
      <c r="W35" s="22"/>
      <c r="X35" s="22"/>
    </row>
    <row r="36" spans="1:24" x14ac:dyDescent="0.25">
      <c r="A36" s="12"/>
      <c r="B36" s="12"/>
      <c r="C36" s="22"/>
      <c r="D36" s="37"/>
      <c r="E36" s="22"/>
      <c r="F36" s="22"/>
      <c r="G36" s="22"/>
      <c r="H36" s="22"/>
      <c r="I36" s="22"/>
      <c r="J36" s="37">
        <f>SUMIFS('справочник  '!$E$2:$E$22,'справочник  '!$A$2:$A$22,E36,'справочник  '!$B$2:$B$22,D36)</f>
        <v>0</v>
      </c>
      <c r="K36" s="30">
        <f>SUMIFS('справочник  '!$C$2:$C$22,'справочник  '!$A$2:$A$22,E36,'справочник  '!$B$2:$B$22,D36)</f>
        <v>0</v>
      </c>
      <c r="L36" s="22"/>
      <c r="M36" s="22"/>
      <c r="N36" s="22"/>
      <c r="O36" s="34" t="e">
        <f t="shared" si="0"/>
        <v>#DIV/0!</v>
      </c>
      <c r="P36" s="18" t="e">
        <f t="shared" si="1"/>
        <v>#DIV/0!</v>
      </c>
      <c r="Q36" s="18" t="e">
        <f t="shared" si="2"/>
        <v>#DIV/0!</v>
      </c>
      <c r="R36" s="18"/>
      <c r="S36" s="18" t="e">
        <f t="shared" si="3"/>
        <v>#DIV/0!</v>
      </c>
      <c r="T36" s="22"/>
      <c r="U36" s="15" t="e">
        <f t="shared" si="4"/>
        <v>#DIV/0!</v>
      </c>
      <c r="V36" s="22">
        <f t="shared" si="5"/>
        <v>0</v>
      </c>
      <c r="W36" s="22"/>
      <c r="X36" s="22"/>
    </row>
    <row r="37" spans="1:24" x14ac:dyDescent="0.25">
      <c r="A37" s="12"/>
      <c r="B37" s="12"/>
      <c r="C37" s="22"/>
      <c r="D37" s="37"/>
      <c r="E37" s="22"/>
      <c r="F37" s="22"/>
      <c r="G37" s="22"/>
      <c r="H37" s="22"/>
      <c r="I37" s="22"/>
      <c r="J37" s="37">
        <f>SUMIFS('справочник  '!$E$2:$E$22,'справочник  '!$A$2:$A$22,E37,'справочник  '!$B$2:$B$22,D37)</f>
        <v>0</v>
      </c>
      <c r="K37" s="30">
        <f>SUMIFS('справочник  '!$C$2:$C$22,'справочник  '!$A$2:$A$22,E37,'справочник  '!$B$2:$B$22,D37)</f>
        <v>0</v>
      </c>
      <c r="L37" s="22"/>
      <c r="M37" s="22"/>
      <c r="N37" s="22"/>
      <c r="O37" s="34" t="e">
        <f t="shared" si="0"/>
        <v>#DIV/0!</v>
      </c>
      <c r="P37" s="18" t="e">
        <f t="shared" si="1"/>
        <v>#DIV/0!</v>
      </c>
      <c r="Q37" s="18" t="e">
        <f t="shared" si="2"/>
        <v>#DIV/0!</v>
      </c>
      <c r="R37" s="18"/>
      <c r="S37" s="18" t="e">
        <f t="shared" si="3"/>
        <v>#DIV/0!</v>
      </c>
      <c r="T37" s="22"/>
      <c r="U37" s="15" t="e">
        <f t="shared" si="4"/>
        <v>#DIV/0!</v>
      </c>
      <c r="V37" s="22">
        <f t="shared" si="5"/>
        <v>0</v>
      </c>
      <c r="W37" s="22"/>
      <c r="X37" s="22"/>
    </row>
    <row r="38" spans="1:24" x14ac:dyDescent="0.25">
      <c r="A38" s="12"/>
      <c r="B38" s="12"/>
      <c r="C38" s="22"/>
      <c r="D38" s="37"/>
      <c r="E38" s="22"/>
      <c r="F38" s="22"/>
      <c r="G38" s="22"/>
      <c r="H38" s="22"/>
      <c r="I38" s="22"/>
      <c r="J38" s="37">
        <f>SUMIFS('справочник  '!$E$2:$E$22,'справочник  '!$A$2:$A$22,E38,'справочник  '!$B$2:$B$22,D38)</f>
        <v>0</v>
      </c>
      <c r="K38" s="30">
        <f>SUMIFS('справочник  '!$C$2:$C$22,'справочник  '!$A$2:$A$22,E38,'справочник  '!$B$2:$B$22,D38)</f>
        <v>0</v>
      </c>
      <c r="L38" s="22"/>
      <c r="M38" s="22"/>
      <c r="N38" s="22"/>
      <c r="O38" s="34" t="e">
        <f t="shared" si="0"/>
        <v>#DIV/0!</v>
      </c>
      <c r="P38" s="18" t="e">
        <f t="shared" si="1"/>
        <v>#DIV/0!</v>
      </c>
      <c r="Q38" s="18" t="e">
        <f t="shared" si="2"/>
        <v>#DIV/0!</v>
      </c>
      <c r="R38" s="18"/>
      <c r="S38" s="18" t="e">
        <f t="shared" si="3"/>
        <v>#DIV/0!</v>
      </c>
      <c r="T38" s="22"/>
      <c r="U38" s="15" t="e">
        <f t="shared" si="4"/>
        <v>#DIV/0!</v>
      </c>
      <c r="V38" s="22">
        <f t="shared" si="5"/>
        <v>0</v>
      </c>
      <c r="W38" s="22"/>
      <c r="X38" s="22"/>
    </row>
    <row r="39" spans="1:24" x14ac:dyDescent="0.25">
      <c r="A39" s="12"/>
      <c r="B39" s="12"/>
      <c r="C39" s="22"/>
      <c r="D39" s="22"/>
      <c r="E39" s="22"/>
      <c r="F39" s="22"/>
      <c r="G39" s="22"/>
      <c r="H39" s="22"/>
      <c r="I39" s="22"/>
      <c r="J39" s="37">
        <f>SUMIFS('справочник  '!$E$2:$E$22,'справочник  '!$A$2:$A$22,E39,'справочник  '!$B$2:$B$22,D39)</f>
        <v>0</v>
      </c>
      <c r="K39" s="30">
        <f>SUMIFS('справочник  '!$C$2:$C$22,'справочник  '!$A$2:$A$22,E39,'справочник  '!$B$2:$B$22,D39)</f>
        <v>0</v>
      </c>
      <c r="L39" s="22"/>
      <c r="M39" s="22"/>
      <c r="N39" s="22"/>
      <c r="O39" s="34" t="e">
        <f t="shared" si="0"/>
        <v>#DIV/0!</v>
      </c>
      <c r="P39" s="18" t="e">
        <f t="shared" ref="P39" si="6">ROUND((O39)*K39,0)</f>
        <v>#DIV/0!</v>
      </c>
      <c r="Q39" s="18" t="e">
        <f t="shared" ref="Q39" si="7">SUM(P39)*$Q$5</f>
        <v>#DIV/0!</v>
      </c>
      <c r="R39" s="22"/>
      <c r="S39" s="18" t="e">
        <f t="shared" si="3"/>
        <v>#DIV/0!</v>
      </c>
      <c r="T39" s="22"/>
      <c r="U39" s="15" t="e">
        <f>SUM(V39)/M39</f>
        <v>#DIV/0!</v>
      </c>
      <c r="V39" s="37">
        <f t="shared" si="5"/>
        <v>0</v>
      </c>
      <c r="W39" s="22"/>
      <c r="X39" s="18"/>
    </row>
    <row r="40" spans="1:24" x14ac:dyDescent="0.25">
      <c r="F40" s="56" t="s">
        <v>33</v>
      </c>
      <c r="G40" s="56"/>
      <c r="H40" s="57"/>
      <c r="I40" s="18">
        <f>SUBTOTAL(109,H7:H39)</f>
        <v>0</v>
      </c>
      <c r="L40" s="56" t="s">
        <v>34</v>
      </c>
      <c r="M40" s="57"/>
      <c r="N40" s="18">
        <f>SUBTOTAL(109,M7:M39)</f>
        <v>0</v>
      </c>
      <c r="P40" s="18" t="e">
        <f>SUBTOTAL(109,P7:P39)</f>
        <v>#DIV/0!</v>
      </c>
      <c r="Q40" s="18" t="e">
        <f>SUBTOTAL(109,Q7:Q39)</f>
        <v>#DIV/0!</v>
      </c>
      <c r="V40" s="18">
        <f t="shared" ref="V40:X40" si="8">SUBTOTAL(109,V7:V39)</f>
        <v>0</v>
      </c>
      <c r="W40" s="18">
        <f t="shared" si="8"/>
        <v>0</v>
      </c>
      <c r="X40" s="18">
        <f t="shared" si="8"/>
        <v>0</v>
      </c>
    </row>
    <row r="41" spans="1:24" ht="15.75" x14ac:dyDescent="0.25">
      <c r="A41" s="58" t="s">
        <v>35</v>
      </c>
      <c r="B41" s="58"/>
      <c r="C41" s="58"/>
      <c r="D41" s="58"/>
      <c r="E41" s="58"/>
    </row>
    <row r="42" spans="1:24" x14ac:dyDescent="0.25">
      <c r="A42" s="55" t="s">
        <v>36</v>
      </c>
      <c r="B42" s="55"/>
      <c r="C42" s="55"/>
      <c r="D42" s="55"/>
      <c r="E42" s="55"/>
      <c r="F42" s="5"/>
      <c r="G42" t="s">
        <v>52</v>
      </c>
      <c r="N42" s="55" t="s">
        <v>39</v>
      </c>
      <c r="O42" s="55"/>
      <c r="P42" s="55"/>
      <c r="Q42" s="5"/>
    </row>
    <row r="43" spans="1:24" x14ac:dyDescent="0.25">
      <c r="A43" s="55" t="s">
        <v>37</v>
      </c>
      <c r="B43" s="55"/>
      <c r="C43" s="55"/>
      <c r="D43" s="55"/>
      <c r="E43" s="55"/>
      <c r="F43" s="6">
        <f>$X$39</f>
        <v>0</v>
      </c>
      <c r="G43" t="s">
        <v>52</v>
      </c>
      <c r="N43" s="55" t="s">
        <v>40</v>
      </c>
      <c r="O43" s="55"/>
      <c r="P43" s="55"/>
      <c r="Q43" s="6"/>
    </row>
    <row r="44" spans="1:24" x14ac:dyDescent="0.25">
      <c r="A44" s="55" t="s">
        <v>38</v>
      </c>
      <c r="B44" s="55"/>
      <c r="C44" s="55"/>
      <c r="D44" s="55"/>
      <c r="E44" s="55"/>
    </row>
    <row r="45" spans="1:24" ht="18.75" x14ac:dyDescent="0.3">
      <c r="A45" s="7"/>
      <c r="B45" s="7"/>
      <c r="C45" s="7" t="s">
        <v>41</v>
      </c>
      <c r="D45" s="7"/>
      <c r="I45" s="7" t="s">
        <v>42</v>
      </c>
      <c r="N45" s="7" t="s">
        <v>43</v>
      </c>
    </row>
    <row r="46" spans="1:24" x14ac:dyDescent="0.25">
      <c r="A46" t="s">
        <v>44</v>
      </c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</row>
  </sheetData>
  <mergeCells count="40">
    <mergeCell ref="I3:I6"/>
    <mergeCell ref="J3:J6"/>
    <mergeCell ref="H1:K1"/>
    <mergeCell ref="L1:O1"/>
    <mergeCell ref="U1:X1"/>
    <mergeCell ref="H2:K2"/>
    <mergeCell ref="L2:O2"/>
    <mergeCell ref="U2:X2"/>
    <mergeCell ref="E3:E6"/>
    <mergeCell ref="B3:B6"/>
    <mergeCell ref="F3:F6"/>
    <mergeCell ref="T3:X3"/>
    <mergeCell ref="M4:M6"/>
    <mergeCell ref="N4:N6"/>
    <mergeCell ref="O4:O6"/>
    <mergeCell ref="P4:P5"/>
    <mergeCell ref="Q4:R4"/>
    <mergeCell ref="S4:S6"/>
    <mergeCell ref="V4:V6"/>
    <mergeCell ref="W4:W6"/>
    <mergeCell ref="X4:X6"/>
    <mergeCell ref="T5:T6"/>
    <mergeCell ref="U5:U6"/>
    <mergeCell ref="H3:H6"/>
    <mergeCell ref="F40:H40"/>
    <mergeCell ref="L40:M40"/>
    <mergeCell ref="K3:K6"/>
    <mergeCell ref="L3:L6"/>
    <mergeCell ref="A44:E44"/>
    <mergeCell ref="M3:O3"/>
    <mergeCell ref="G3:G6"/>
    <mergeCell ref="A42:E42"/>
    <mergeCell ref="N42:P42"/>
    <mergeCell ref="A43:E43"/>
    <mergeCell ref="N43:P43"/>
    <mergeCell ref="A41:E41"/>
    <mergeCell ref="P3:S3"/>
    <mergeCell ref="A3:A6"/>
    <mergeCell ref="C3:C6"/>
    <mergeCell ref="D3:D6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'штат '!$A$2:$A$36</xm:f>
          </x14:formula1>
          <xm:sqref>B7:B38</xm:sqref>
        </x14:dataValidation>
        <x14:dataValidation type="list" allowBlank="1" showInputMessage="1" showErrorMessage="1">
          <x14:formula1>
            <xm:f>'справочник  '!$B$2:$B$22</xm:f>
          </x14:formula1>
          <xm:sqref>D7:D38</xm:sqref>
        </x14:dataValidation>
        <x14:dataValidation type="list" allowBlank="1" showInputMessage="1" showErrorMessage="1">
          <x14:formula1>
            <xm:f>'справочник  '!$A$2:$A$22</xm:f>
          </x14:formula1>
          <xm:sqref>E7:E11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1</vt:i4>
      </vt:variant>
    </vt:vector>
  </HeadingPairs>
  <TitlesOfParts>
    <vt:vector size="9" baseType="lpstr">
      <vt:lpstr>штат </vt:lpstr>
      <vt:lpstr>справочник  </vt:lpstr>
      <vt:lpstr>сводная</vt:lpstr>
      <vt:lpstr> табель закрытие влаги</vt:lpstr>
      <vt:lpstr>табель подработка</vt:lpstr>
      <vt:lpstr>табель боронование после подраб</vt:lpstr>
      <vt:lpstr>табель посев </vt:lpstr>
      <vt:lpstr>табель боронование после посева</vt:lpstr>
      <vt:lpstr>'табель боронование после подраб'!Заголовки_для_печати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2017-12-21T04:15:04Z</cp:lastPrinted>
  <dcterms:created xsi:type="dcterms:W3CDTF">2017-12-12T04:55:43Z</dcterms:created>
  <dcterms:modified xsi:type="dcterms:W3CDTF">2017-12-21T04:51:36Z</dcterms:modified>
</cp:coreProperties>
</file>